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8.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0.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0"/>
  <workbookPr defaultThemeVersion="124226"/>
  <mc:AlternateContent xmlns:mc="http://schemas.openxmlformats.org/markup-compatibility/2006">
    <mc:Choice Requires="x15">
      <x15ac:absPath xmlns:x15ac="http://schemas.microsoft.com/office/spreadsheetml/2010/11/ac" url="/Users/arun/Galvanize/Capstone3/tea-price-predicitor/Data/Saved FIles/"/>
    </mc:Choice>
  </mc:AlternateContent>
  <xr:revisionPtr revIDLastSave="0" documentId="13_ncr:1_{570BE08E-6CD7-194E-8647-EC79B62A09E3}" xr6:coauthVersionLast="45" xr6:coauthVersionMax="45" xr10:uidLastSave="{00000000-0000-0000-0000-000000000000}"/>
  <bookViews>
    <workbookView xWindow="0" yWindow="460" windowWidth="35840" windowHeight="20780" tabRatio="775" firstSheet="5" activeTab="7" xr2:uid="{00000000-000D-0000-FFFF-FFFF00000000}"/>
  </bookViews>
  <sheets>
    <sheet name="Cover Page" sheetId="10" r:id="rId1"/>
    <sheet name="Siliguri" sheetId="2" r:id="rId2"/>
    <sheet name="Kol" sheetId="1" r:id="rId3"/>
    <sheet name="Guwahati" sheetId="6" r:id="rId4"/>
    <sheet name="Jalpiguri" sheetId="11" r:id="rId5"/>
    <sheet name="Coonoor" sheetId="5" r:id="rId6"/>
    <sheet name="Coimbatore" sheetId="4" r:id="rId7"/>
    <sheet name="Cochin" sheetId="3" r:id="rId8"/>
    <sheet name="NI" sheetId="9" r:id="rId9"/>
    <sheet name="SI" sheetId="8" r:id="rId10"/>
    <sheet name="All India" sheetId="7" r:id="rId11"/>
    <sheet name="Monthly Sale data" sheetId="13" r:id="rId12"/>
  </sheets>
  <calcPr calcId="191029"/>
</workbook>
</file>

<file path=xl/calcChain.xml><?xml version="1.0" encoding="utf-8"?>
<calcChain xmlns="http://schemas.openxmlformats.org/spreadsheetml/2006/main">
  <c r="N58" i="3" l="1"/>
  <c r="P58" i="3"/>
  <c r="Q58" i="3"/>
  <c r="R58" i="3"/>
  <c r="S58" i="3"/>
  <c r="T58" i="3"/>
  <c r="U58" i="3"/>
  <c r="V58" i="3"/>
  <c r="O58" i="3"/>
  <c r="E58" i="3"/>
  <c r="D58" i="8" s="1"/>
  <c r="M58" i="8" s="1"/>
  <c r="F58" i="3"/>
  <c r="G58" i="3"/>
  <c r="D58" i="3"/>
  <c r="P42" i="3"/>
  <c r="Q42" i="3"/>
  <c r="R42" i="3"/>
  <c r="S42" i="3"/>
  <c r="T42" i="3"/>
  <c r="U42" i="3"/>
  <c r="V42" i="3"/>
  <c r="O42" i="3"/>
  <c r="E42" i="3"/>
  <c r="F42" i="3"/>
  <c r="E42" i="8" s="1"/>
  <c r="G42" i="3"/>
  <c r="D42" i="3"/>
  <c r="N21" i="3"/>
  <c r="P21" i="3"/>
  <c r="Q21" i="3"/>
  <c r="R21" i="3"/>
  <c r="S21" i="3"/>
  <c r="T21" i="3"/>
  <c r="U21" i="3"/>
  <c r="V21" i="3"/>
  <c r="O21" i="3"/>
  <c r="E21" i="3"/>
  <c r="F21" i="3"/>
  <c r="G21" i="3"/>
  <c r="D21" i="3"/>
  <c r="N58" i="7"/>
  <c r="L58" i="7"/>
  <c r="AF58" i="8"/>
  <c r="AD58" i="8"/>
  <c r="AB58" i="8"/>
  <c r="AB58" i="7" s="1"/>
  <c r="Z58" i="8"/>
  <c r="Z58" i="7" s="1"/>
  <c r="X58" i="8"/>
  <c r="X58" i="7" s="1"/>
  <c r="V58" i="8"/>
  <c r="V58" i="7" s="1"/>
  <c r="T58" i="8"/>
  <c r="R58" i="8"/>
  <c r="P58" i="8"/>
  <c r="N58" i="8"/>
  <c r="L58" i="8"/>
  <c r="K58" i="8"/>
  <c r="J58" i="8"/>
  <c r="I58" i="8"/>
  <c r="H58" i="8"/>
  <c r="G58" i="8"/>
  <c r="G58" i="7" s="1"/>
  <c r="F58" i="8"/>
  <c r="F58" i="7" s="1"/>
  <c r="E58" i="8"/>
  <c r="E58" i="7" s="1"/>
  <c r="AF58" i="9"/>
  <c r="AF58" i="7" s="1"/>
  <c r="AD58" i="9"/>
  <c r="AD58" i="7" s="1"/>
  <c r="AB58" i="9"/>
  <c r="AA58" i="9"/>
  <c r="Z58" i="9"/>
  <c r="AA58" i="7" s="1"/>
  <c r="V58" i="9"/>
  <c r="T58" i="9"/>
  <c r="U58" i="9" s="1"/>
  <c r="R58" i="9"/>
  <c r="S58" i="9" s="1"/>
  <c r="P58" i="9"/>
  <c r="Q58" i="9" s="1"/>
  <c r="N58" i="9"/>
  <c r="L58" i="9"/>
  <c r="K58" i="9"/>
  <c r="K58" i="7" s="1"/>
  <c r="J58" i="9"/>
  <c r="J58" i="7" s="1"/>
  <c r="I58" i="9"/>
  <c r="I58" i="7" s="1"/>
  <c r="H58" i="9"/>
  <c r="H58" i="7" s="1"/>
  <c r="G58" i="9"/>
  <c r="F58" i="9"/>
  <c r="E58" i="9"/>
  <c r="D58" i="9"/>
  <c r="C58" i="9"/>
  <c r="C58" i="7" s="1"/>
  <c r="AI58" i="6"/>
  <c r="AJ58" i="6" s="1"/>
  <c r="N58" i="6"/>
  <c r="AI58" i="1"/>
  <c r="AJ58" i="1" s="1"/>
  <c r="N58" i="1"/>
  <c r="AI58" i="2"/>
  <c r="AJ58" i="2" s="1"/>
  <c r="N58" i="2"/>
  <c r="AB57" i="7"/>
  <c r="AF57" i="8"/>
  <c r="AD57" i="8"/>
  <c r="AB57" i="8"/>
  <c r="Z57" i="8"/>
  <c r="X57" i="8"/>
  <c r="X57" i="7" s="1"/>
  <c r="V57" i="8"/>
  <c r="T57" i="8"/>
  <c r="U57" i="8" s="1"/>
  <c r="R57" i="8"/>
  <c r="S57" i="8" s="1"/>
  <c r="P57" i="8"/>
  <c r="O57" i="8"/>
  <c r="N57" i="8"/>
  <c r="AH57" i="8" s="1"/>
  <c r="L57" i="8"/>
  <c r="K57" i="8"/>
  <c r="J57" i="8"/>
  <c r="I57" i="8"/>
  <c r="H57" i="8"/>
  <c r="G57" i="8"/>
  <c r="F57" i="8"/>
  <c r="E57" i="8"/>
  <c r="D57" i="8"/>
  <c r="C57" i="8"/>
  <c r="AF57" i="9"/>
  <c r="AF57" i="7" s="1"/>
  <c r="AD57" i="9"/>
  <c r="AE57" i="9" s="1"/>
  <c r="AB57" i="9"/>
  <c r="AA57" i="9"/>
  <c r="Z57" i="9"/>
  <c r="Z57" i="7" s="1"/>
  <c r="V57" i="9"/>
  <c r="V57" i="7" s="1"/>
  <c r="T57" i="9"/>
  <c r="U57" i="9" s="1"/>
  <c r="R57" i="9"/>
  <c r="S57" i="9" s="1"/>
  <c r="P57" i="9"/>
  <c r="Q57" i="9" s="1"/>
  <c r="N57" i="9"/>
  <c r="L57" i="9"/>
  <c r="K57" i="9"/>
  <c r="J57" i="9"/>
  <c r="J57" i="7" s="1"/>
  <c r="I57" i="9"/>
  <c r="I57" i="7" s="1"/>
  <c r="H57" i="9"/>
  <c r="H57" i="7" s="1"/>
  <c r="G57" i="9"/>
  <c r="G57" i="7" s="1"/>
  <c r="F57" i="9"/>
  <c r="F57" i="7" s="1"/>
  <c r="E57" i="9"/>
  <c r="E57" i="7" s="1"/>
  <c r="D57" i="9"/>
  <c r="D57" i="7" s="1"/>
  <c r="C57" i="9"/>
  <c r="M57" i="9" s="1"/>
  <c r="AI57" i="3"/>
  <c r="AJ57" i="3" s="1"/>
  <c r="N57" i="3"/>
  <c r="AI57" i="4"/>
  <c r="AJ57" i="4" s="1"/>
  <c r="N57" i="4"/>
  <c r="AJ57" i="5"/>
  <c r="AI57" i="5"/>
  <c r="N57" i="5"/>
  <c r="AI57" i="6"/>
  <c r="AJ57" i="6" s="1"/>
  <c r="N57" i="6"/>
  <c r="AI57" i="1"/>
  <c r="AJ57" i="1" s="1"/>
  <c r="N57" i="1"/>
  <c r="AI57" i="2"/>
  <c r="AJ57" i="2" s="1"/>
  <c r="N57" i="2"/>
  <c r="AF56" i="8"/>
  <c r="AD56" i="8"/>
  <c r="AB56" i="8"/>
  <c r="AB56" i="7" s="1"/>
  <c r="Z56" i="8"/>
  <c r="X56" i="8"/>
  <c r="X56" i="7" s="1"/>
  <c r="V56" i="8"/>
  <c r="T56" i="8"/>
  <c r="U56" i="8" s="1"/>
  <c r="R56" i="8"/>
  <c r="S56" i="8" s="1"/>
  <c r="Q56" i="8"/>
  <c r="P56" i="8"/>
  <c r="O56" i="8"/>
  <c r="N56" i="8"/>
  <c r="L56" i="8"/>
  <c r="K56" i="8"/>
  <c r="J56" i="8"/>
  <c r="I56" i="8"/>
  <c r="H56" i="8"/>
  <c r="G56" i="8"/>
  <c r="F56" i="8"/>
  <c r="E56" i="8"/>
  <c r="D56" i="8"/>
  <c r="C56" i="8"/>
  <c r="AF56" i="9"/>
  <c r="AD56" i="9"/>
  <c r="AE56" i="9" s="1"/>
  <c r="AB56" i="9"/>
  <c r="AA56" i="9"/>
  <c r="Z56" i="9"/>
  <c r="V56" i="9"/>
  <c r="V56" i="7" s="1"/>
  <c r="T56" i="9"/>
  <c r="U56" i="9" s="1"/>
  <c r="R56" i="9"/>
  <c r="S56" i="9" s="1"/>
  <c r="P56" i="9"/>
  <c r="Q56" i="9" s="1"/>
  <c r="N56" i="9"/>
  <c r="L56" i="9"/>
  <c r="L56" i="7" s="1"/>
  <c r="K56" i="9"/>
  <c r="K56" i="7" s="1"/>
  <c r="J56" i="9"/>
  <c r="J56" i="7" s="1"/>
  <c r="I56" i="9"/>
  <c r="H56" i="9"/>
  <c r="G56" i="9"/>
  <c r="F56" i="9"/>
  <c r="E56" i="9"/>
  <c r="E56" i="7" s="1"/>
  <c r="D56" i="9"/>
  <c r="D56" i="7" s="1"/>
  <c r="C56" i="9"/>
  <c r="AI56" i="3"/>
  <c r="AJ56" i="3" s="1"/>
  <c r="N56" i="3"/>
  <c r="AI56" i="4"/>
  <c r="AJ56" i="4" s="1"/>
  <c r="N56" i="4"/>
  <c r="AJ56" i="5"/>
  <c r="AI56" i="5"/>
  <c r="N56" i="5"/>
  <c r="AJ56" i="6"/>
  <c r="AI56" i="6"/>
  <c r="N56" i="6"/>
  <c r="AI56" i="1"/>
  <c r="AJ56" i="1" s="1"/>
  <c r="N56" i="1"/>
  <c r="AJ56" i="2"/>
  <c r="AI56" i="2"/>
  <c r="N56" i="2"/>
  <c r="AF55" i="8"/>
  <c r="AD55" i="8"/>
  <c r="AB55" i="8"/>
  <c r="AB55" i="7" s="1"/>
  <c r="Z55" i="8"/>
  <c r="X55" i="8"/>
  <c r="X55" i="7" s="1"/>
  <c r="V55" i="8"/>
  <c r="T55" i="8"/>
  <c r="U55" i="8" s="1"/>
  <c r="R55" i="8"/>
  <c r="S55" i="8" s="1"/>
  <c r="P55" i="8"/>
  <c r="Q55" i="8" s="1"/>
  <c r="N55" i="8"/>
  <c r="L55" i="8"/>
  <c r="K55" i="8"/>
  <c r="J55" i="8"/>
  <c r="I55" i="8"/>
  <c r="H55" i="8"/>
  <c r="G55" i="8"/>
  <c r="F55" i="8"/>
  <c r="E55" i="8"/>
  <c r="D55" i="8"/>
  <c r="C55" i="8"/>
  <c r="AF55" i="9"/>
  <c r="AD55" i="9"/>
  <c r="AE55" i="9" s="1"/>
  <c r="AB55" i="9"/>
  <c r="AA55" i="9"/>
  <c r="Z55" i="9"/>
  <c r="V55" i="9"/>
  <c r="T55" i="9"/>
  <c r="U55" i="9" s="1"/>
  <c r="R55" i="9"/>
  <c r="S55" i="9" s="1"/>
  <c r="P55" i="9"/>
  <c r="Q55" i="9" s="1"/>
  <c r="N55" i="9"/>
  <c r="L55" i="9"/>
  <c r="L55" i="7" s="1"/>
  <c r="K55" i="9"/>
  <c r="K55" i="7" s="1"/>
  <c r="J55" i="9"/>
  <c r="I55" i="9"/>
  <c r="H55" i="9"/>
  <c r="G55" i="9"/>
  <c r="F55" i="9"/>
  <c r="E55" i="9"/>
  <c r="D55" i="9"/>
  <c r="D55" i="7" s="1"/>
  <c r="C55" i="9"/>
  <c r="AI55" i="3"/>
  <c r="AJ55" i="3" s="1"/>
  <c r="N55" i="3"/>
  <c r="AI55" i="4"/>
  <c r="AJ55" i="4" s="1"/>
  <c r="N55" i="4"/>
  <c r="AI55" i="5"/>
  <c r="AJ55" i="5" s="1"/>
  <c r="N55" i="5"/>
  <c r="AI55" i="6"/>
  <c r="AJ55" i="6" s="1"/>
  <c r="N55" i="6"/>
  <c r="AI55" i="1"/>
  <c r="AJ55" i="1" s="1"/>
  <c r="N55" i="1"/>
  <c r="AI55" i="2"/>
  <c r="AJ55" i="2" s="1"/>
  <c r="N55" i="2"/>
  <c r="AB54" i="7"/>
  <c r="AF54" i="8"/>
  <c r="AD54" i="8"/>
  <c r="AB54" i="8"/>
  <c r="Z54" i="8"/>
  <c r="X54" i="8"/>
  <c r="X54" i="7" s="1"/>
  <c r="V54" i="8"/>
  <c r="U54" i="8"/>
  <c r="T54" i="8"/>
  <c r="R54" i="8"/>
  <c r="S54" i="8" s="1"/>
  <c r="P54" i="8"/>
  <c r="Q54" i="8" s="1"/>
  <c r="O54" i="8"/>
  <c r="N54" i="8"/>
  <c r="L54" i="8"/>
  <c r="K54" i="8"/>
  <c r="J54" i="8"/>
  <c r="I54" i="8"/>
  <c r="H54" i="8"/>
  <c r="G54" i="8"/>
  <c r="F54" i="8"/>
  <c r="E54" i="8"/>
  <c r="D54" i="8"/>
  <c r="C54" i="8"/>
  <c r="AF54" i="9"/>
  <c r="AD54" i="9"/>
  <c r="AE54" i="9" s="1"/>
  <c r="AB54" i="9"/>
  <c r="AA54" i="9"/>
  <c r="Z54" i="9"/>
  <c r="Z54" i="7" s="1"/>
  <c r="AA54" i="7" s="1"/>
  <c r="V54" i="9"/>
  <c r="T54" i="9"/>
  <c r="U54" i="9" s="1"/>
  <c r="R54" i="9"/>
  <c r="S54" i="9" s="1"/>
  <c r="P54" i="9"/>
  <c r="Q54" i="9" s="1"/>
  <c r="N54" i="9"/>
  <c r="L54" i="9"/>
  <c r="K54" i="9"/>
  <c r="K54" i="7" s="1"/>
  <c r="J54" i="9"/>
  <c r="J54" i="7" s="1"/>
  <c r="I54" i="9"/>
  <c r="I54" i="7" s="1"/>
  <c r="H54" i="9"/>
  <c r="H54" i="7" s="1"/>
  <c r="G54" i="9"/>
  <c r="F54" i="9"/>
  <c r="E54" i="9"/>
  <c r="D54" i="9"/>
  <c r="C54" i="9"/>
  <c r="AJ54" i="3"/>
  <c r="AI54" i="3"/>
  <c r="N54" i="3"/>
  <c r="AJ54" i="4"/>
  <c r="AI54" i="4"/>
  <c r="N54" i="4"/>
  <c r="AI54" i="5"/>
  <c r="AJ54" i="5" s="1"/>
  <c r="N54" i="5"/>
  <c r="AI54" i="6"/>
  <c r="AJ54" i="6" s="1"/>
  <c r="N54" i="6"/>
  <c r="AI54" i="1"/>
  <c r="AJ54" i="1" s="1"/>
  <c r="N54" i="1"/>
  <c r="AI54" i="2"/>
  <c r="AJ54" i="2" s="1"/>
  <c r="N54" i="2"/>
  <c r="AB53" i="7"/>
  <c r="T53" i="7"/>
  <c r="P53" i="7"/>
  <c r="AF53" i="8"/>
  <c r="AD53" i="8"/>
  <c r="AB53" i="8"/>
  <c r="Z53" i="8"/>
  <c r="Z53" i="7" s="1"/>
  <c r="X53" i="8"/>
  <c r="X53" i="7" s="1"/>
  <c r="V53" i="8"/>
  <c r="T53" i="8"/>
  <c r="U53" i="8" s="1"/>
  <c r="R53" i="8"/>
  <c r="S53" i="8" s="1"/>
  <c r="P53" i="8"/>
  <c r="Q53" i="8" s="1"/>
  <c r="N53" i="8"/>
  <c r="L53" i="8"/>
  <c r="K53" i="8"/>
  <c r="J53" i="8"/>
  <c r="I53" i="8"/>
  <c r="H53" i="8"/>
  <c r="G53" i="8"/>
  <c r="F53" i="8"/>
  <c r="E53" i="8"/>
  <c r="D53" i="8"/>
  <c r="C53" i="8"/>
  <c r="AF53" i="9"/>
  <c r="AF53" i="7" s="1"/>
  <c r="AD53" i="9"/>
  <c r="AE53" i="9" s="1"/>
  <c r="AB53" i="9"/>
  <c r="AA53" i="9"/>
  <c r="Z53" i="9"/>
  <c r="V53" i="9"/>
  <c r="T53" i="9"/>
  <c r="U53" i="9" s="1"/>
  <c r="R53" i="9"/>
  <c r="S53" i="9" s="1"/>
  <c r="P53" i="9"/>
  <c r="Q53" i="9" s="1"/>
  <c r="N53" i="9"/>
  <c r="L53" i="9"/>
  <c r="L53" i="7" s="1"/>
  <c r="K53" i="9"/>
  <c r="J53" i="9"/>
  <c r="J53" i="7" s="1"/>
  <c r="I53" i="9"/>
  <c r="H53" i="9"/>
  <c r="H53" i="7" s="1"/>
  <c r="G53" i="9"/>
  <c r="G53" i="7" s="1"/>
  <c r="F53" i="9"/>
  <c r="F53" i="7" s="1"/>
  <c r="E53" i="9"/>
  <c r="E53" i="7" s="1"/>
  <c r="D53" i="9"/>
  <c r="C53" i="9"/>
  <c r="AI53" i="3"/>
  <c r="AJ53" i="3" s="1"/>
  <c r="N53" i="3"/>
  <c r="AI53" i="4"/>
  <c r="AJ53" i="4" s="1"/>
  <c r="N53" i="4"/>
  <c r="AJ53" i="5"/>
  <c r="AI53" i="5"/>
  <c r="N53" i="5"/>
  <c r="AJ53" i="6"/>
  <c r="AI53" i="6"/>
  <c r="N53" i="6"/>
  <c r="AI53" i="1"/>
  <c r="AJ53" i="1" s="1"/>
  <c r="N53" i="1"/>
  <c r="AI53" i="2"/>
  <c r="AJ53" i="2" s="1"/>
  <c r="N53" i="2"/>
  <c r="AF52" i="8"/>
  <c r="AD52" i="8"/>
  <c r="AB52" i="8"/>
  <c r="AB52" i="7" s="1"/>
  <c r="Z52" i="8"/>
  <c r="X52" i="8"/>
  <c r="X52" i="7" s="1"/>
  <c r="V52" i="8"/>
  <c r="T52" i="8"/>
  <c r="U52" i="8" s="1"/>
  <c r="R52" i="8"/>
  <c r="S52" i="8" s="1"/>
  <c r="Q52" i="8"/>
  <c r="P52" i="8"/>
  <c r="N52" i="8"/>
  <c r="L52" i="8"/>
  <c r="K52" i="8"/>
  <c r="J52" i="8"/>
  <c r="I52" i="8"/>
  <c r="H52" i="8"/>
  <c r="G52" i="8"/>
  <c r="F52" i="8"/>
  <c r="E52" i="8"/>
  <c r="D52" i="8"/>
  <c r="C52" i="8"/>
  <c r="AF52" i="9"/>
  <c r="AD52" i="9"/>
  <c r="AE52" i="9" s="1"/>
  <c r="AB52" i="9"/>
  <c r="AB51" i="7" s="1"/>
  <c r="AA52" i="9"/>
  <c r="Z52" i="9"/>
  <c r="V52" i="9"/>
  <c r="T52" i="9"/>
  <c r="U52" i="9" s="1"/>
  <c r="R52" i="9"/>
  <c r="S52" i="9" s="1"/>
  <c r="P52" i="9"/>
  <c r="Q52" i="9" s="1"/>
  <c r="N52" i="9"/>
  <c r="L52" i="9"/>
  <c r="L52" i="7" s="1"/>
  <c r="K52" i="9"/>
  <c r="K52" i="7" s="1"/>
  <c r="J52" i="9"/>
  <c r="I52" i="9"/>
  <c r="I52" i="7" s="1"/>
  <c r="H52" i="9"/>
  <c r="G52" i="9"/>
  <c r="G52" i="7" s="1"/>
  <c r="F52" i="9"/>
  <c r="F52" i="7" s="1"/>
  <c r="E52" i="9"/>
  <c r="E52" i="7" s="1"/>
  <c r="D52" i="9"/>
  <c r="D52" i="7" s="1"/>
  <c r="C52" i="9"/>
  <c r="AI52" i="3"/>
  <c r="AJ52" i="3" s="1"/>
  <c r="N52" i="3"/>
  <c r="AI52" i="4"/>
  <c r="AJ52" i="4" s="1"/>
  <c r="N52" i="4"/>
  <c r="AJ52" i="5"/>
  <c r="AI52" i="5"/>
  <c r="N52" i="5"/>
  <c r="AJ52" i="6"/>
  <c r="AI52" i="6"/>
  <c r="N52" i="6"/>
  <c r="AI52" i="1"/>
  <c r="AJ52" i="1" s="1"/>
  <c r="N52" i="1"/>
  <c r="AI52" i="2"/>
  <c r="AJ52" i="2" s="1"/>
  <c r="N52" i="2"/>
  <c r="Z51" i="7"/>
  <c r="AF51" i="8"/>
  <c r="AF51" i="7" s="1"/>
  <c r="AD51" i="8"/>
  <c r="AB51" i="8"/>
  <c r="Z51" i="8"/>
  <c r="X51" i="8"/>
  <c r="X51" i="7" s="1"/>
  <c r="V51" i="8"/>
  <c r="T51" i="8"/>
  <c r="T51" i="7" s="1"/>
  <c r="R51" i="8"/>
  <c r="S51" i="8" s="1"/>
  <c r="Q51" i="8"/>
  <c r="P51" i="8"/>
  <c r="N51" i="8"/>
  <c r="L51" i="8"/>
  <c r="K51" i="8"/>
  <c r="J51" i="8"/>
  <c r="I51" i="8"/>
  <c r="H51" i="8"/>
  <c r="G51" i="8"/>
  <c r="F51" i="8"/>
  <c r="E51" i="8"/>
  <c r="D51" i="8"/>
  <c r="C51" i="8"/>
  <c r="M51" i="8" s="1"/>
  <c r="AF51" i="9"/>
  <c r="AD51" i="9"/>
  <c r="AE51" i="9" s="1"/>
  <c r="AB51" i="9"/>
  <c r="AA51" i="9"/>
  <c r="Z51" i="9"/>
  <c r="V51" i="9"/>
  <c r="V51" i="7" s="1"/>
  <c r="T51" i="9"/>
  <c r="U51" i="9" s="1"/>
  <c r="R51" i="9"/>
  <c r="S51" i="9" s="1"/>
  <c r="P51" i="9"/>
  <c r="Q51" i="9" s="1"/>
  <c r="N51" i="9"/>
  <c r="L51" i="9"/>
  <c r="L51" i="7" s="1"/>
  <c r="K51" i="9"/>
  <c r="J51" i="9"/>
  <c r="J51" i="7" s="1"/>
  <c r="I51" i="9"/>
  <c r="I51" i="7" s="1"/>
  <c r="H51" i="9"/>
  <c r="H51" i="7" s="1"/>
  <c r="G51" i="9"/>
  <c r="G51" i="7" s="1"/>
  <c r="F51" i="9"/>
  <c r="E51" i="9"/>
  <c r="D51" i="9"/>
  <c r="C51" i="9"/>
  <c r="AI51" i="3"/>
  <c r="AJ51" i="3" s="1"/>
  <c r="N51" i="3"/>
  <c r="AJ51" i="4"/>
  <c r="AI51" i="4"/>
  <c r="N51" i="4"/>
  <c r="AJ51" i="5"/>
  <c r="AI51" i="5"/>
  <c r="N51" i="5"/>
  <c r="AI51" i="6"/>
  <c r="AJ51" i="6" s="1"/>
  <c r="N51" i="6"/>
  <c r="AI51" i="1"/>
  <c r="AJ51" i="1" s="1"/>
  <c r="N51" i="1"/>
  <c r="AI51" i="2"/>
  <c r="AJ51" i="2" s="1"/>
  <c r="N51" i="2"/>
  <c r="AF50" i="7"/>
  <c r="Z50" i="7"/>
  <c r="AF50" i="8"/>
  <c r="AD50" i="8"/>
  <c r="AB50" i="8"/>
  <c r="AB50" i="7" s="1"/>
  <c r="Z50" i="8"/>
  <c r="X50" i="8"/>
  <c r="X50" i="7" s="1"/>
  <c r="V50" i="8"/>
  <c r="T50" i="8"/>
  <c r="U50" i="8" s="1"/>
  <c r="S50" i="8"/>
  <c r="R50" i="8"/>
  <c r="P50" i="8"/>
  <c r="Q50" i="8" s="1"/>
  <c r="N50" i="8"/>
  <c r="L50" i="8"/>
  <c r="K50" i="8"/>
  <c r="J50" i="8"/>
  <c r="I50" i="8"/>
  <c r="H50" i="8"/>
  <c r="G50" i="8"/>
  <c r="F50" i="8"/>
  <c r="E50" i="8"/>
  <c r="D50" i="8"/>
  <c r="C50" i="8"/>
  <c r="AF50" i="9"/>
  <c r="AD50" i="9"/>
  <c r="AE50" i="9" s="1"/>
  <c r="AB50" i="9"/>
  <c r="AA50" i="9"/>
  <c r="Z50" i="9"/>
  <c r="V50" i="9"/>
  <c r="T50" i="9"/>
  <c r="U50" i="9" s="1"/>
  <c r="R50" i="9"/>
  <c r="S50" i="9" s="1"/>
  <c r="P50" i="9"/>
  <c r="N50" i="9"/>
  <c r="L50" i="9"/>
  <c r="L50" i="7" s="1"/>
  <c r="K50" i="9"/>
  <c r="K50" i="7" s="1"/>
  <c r="J50" i="9"/>
  <c r="J50" i="7" s="1"/>
  <c r="I50" i="9"/>
  <c r="I50" i="7" s="1"/>
  <c r="H50" i="9"/>
  <c r="G50" i="9"/>
  <c r="F50" i="9"/>
  <c r="E50" i="9"/>
  <c r="D50" i="9"/>
  <c r="D50" i="7" s="1"/>
  <c r="C50" i="9"/>
  <c r="AI50" i="3"/>
  <c r="AJ50" i="3" s="1"/>
  <c r="N50" i="3"/>
  <c r="AJ50" i="4"/>
  <c r="AI50" i="4"/>
  <c r="N50" i="4"/>
  <c r="AI50" i="5"/>
  <c r="AJ50" i="5" s="1"/>
  <c r="N50" i="5"/>
  <c r="AI50" i="6"/>
  <c r="AJ50" i="6" s="1"/>
  <c r="N50" i="6"/>
  <c r="AI50" i="1"/>
  <c r="AJ50" i="1" s="1"/>
  <c r="N50" i="1"/>
  <c r="AI50" i="2"/>
  <c r="AJ50" i="2" s="1"/>
  <c r="N50" i="2"/>
  <c r="X49" i="7"/>
  <c r="AF49" i="8"/>
  <c r="AD49" i="8"/>
  <c r="AB49" i="8"/>
  <c r="AB49" i="7" s="1"/>
  <c r="Z49" i="8"/>
  <c r="X49" i="8"/>
  <c r="V49" i="8"/>
  <c r="T49" i="8"/>
  <c r="U49" i="8" s="1"/>
  <c r="R49" i="8"/>
  <c r="S49" i="8" s="1"/>
  <c r="P49" i="8"/>
  <c r="Q49" i="8" s="1"/>
  <c r="N49" i="8"/>
  <c r="L49" i="8"/>
  <c r="K49" i="8"/>
  <c r="K49" i="7" s="1"/>
  <c r="J49" i="8"/>
  <c r="I49" i="8"/>
  <c r="H49" i="8"/>
  <c r="G49" i="8"/>
  <c r="G49" i="7" s="1"/>
  <c r="F49" i="8"/>
  <c r="E49" i="8"/>
  <c r="E49" i="7" s="1"/>
  <c r="D49" i="8"/>
  <c r="C49" i="8"/>
  <c r="AF49" i="9"/>
  <c r="AD49" i="9"/>
  <c r="AE49" i="9" s="1"/>
  <c r="AB49" i="9"/>
  <c r="AA49" i="9"/>
  <c r="Z49" i="9"/>
  <c r="V49" i="9"/>
  <c r="V49" i="7" s="1"/>
  <c r="T49" i="9"/>
  <c r="U49" i="9" s="1"/>
  <c r="R49" i="9"/>
  <c r="S49" i="9" s="1"/>
  <c r="P49" i="9"/>
  <c r="Q49" i="9" s="1"/>
  <c r="N49" i="9"/>
  <c r="N49" i="7" s="1"/>
  <c r="L49" i="9"/>
  <c r="K49" i="9"/>
  <c r="J49" i="9"/>
  <c r="J49" i="7" s="1"/>
  <c r="I49" i="9"/>
  <c r="I49" i="7" s="1"/>
  <c r="H49" i="9"/>
  <c r="H49" i="7" s="1"/>
  <c r="G49" i="9"/>
  <c r="F49" i="9"/>
  <c r="E49" i="9"/>
  <c r="D49" i="9"/>
  <c r="C49" i="9"/>
  <c r="C49" i="7" s="1"/>
  <c r="AJ49" i="3"/>
  <c r="AI49" i="3"/>
  <c r="N49" i="3"/>
  <c r="AJ49" i="4"/>
  <c r="AI49" i="4"/>
  <c r="N49" i="4"/>
  <c r="AI49" i="5"/>
  <c r="AJ49" i="5" s="1"/>
  <c r="N49" i="5"/>
  <c r="AI49" i="6"/>
  <c r="AJ49" i="6" s="1"/>
  <c r="N49" i="6"/>
  <c r="AI49" i="1"/>
  <c r="AJ49" i="1" s="1"/>
  <c r="N49" i="1"/>
  <c r="AI49" i="2"/>
  <c r="AJ49" i="2" s="1"/>
  <c r="N49" i="2"/>
  <c r="AF48" i="7"/>
  <c r="T48" i="7"/>
  <c r="AF48" i="8"/>
  <c r="AD48" i="8"/>
  <c r="AB48" i="8"/>
  <c r="Z48" i="8"/>
  <c r="X48" i="8"/>
  <c r="X48" i="7" s="1"/>
  <c r="V48" i="8"/>
  <c r="T48" i="8"/>
  <c r="U48" i="8" s="1"/>
  <c r="R48" i="8"/>
  <c r="S48" i="8" s="1"/>
  <c r="Q48" i="8"/>
  <c r="P48" i="8"/>
  <c r="N48" i="8"/>
  <c r="L48" i="8"/>
  <c r="K48" i="8"/>
  <c r="J48" i="8"/>
  <c r="I48" i="8"/>
  <c r="H48" i="8"/>
  <c r="G48" i="8"/>
  <c r="F48" i="8"/>
  <c r="E48" i="8"/>
  <c r="D48" i="8"/>
  <c r="C48" i="8"/>
  <c r="AF48" i="9"/>
  <c r="AD48" i="9"/>
  <c r="AE48" i="9" s="1"/>
  <c r="AB48" i="9"/>
  <c r="AB47" i="7" s="1"/>
  <c r="AA48" i="9"/>
  <c r="Z48" i="9"/>
  <c r="Z48" i="7" s="1"/>
  <c r="V48" i="9"/>
  <c r="V48" i="7" s="1"/>
  <c r="T48" i="9"/>
  <c r="U48" i="9" s="1"/>
  <c r="R48" i="9"/>
  <c r="P48" i="9"/>
  <c r="N48" i="9"/>
  <c r="AH48" i="9" s="1"/>
  <c r="L48" i="9"/>
  <c r="L48" i="7" s="1"/>
  <c r="K48" i="9"/>
  <c r="J48" i="9"/>
  <c r="I48" i="9"/>
  <c r="H48" i="9"/>
  <c r="G48" i="9"/>
  <c r="F48" i="9"/>
  <c r="E48" i="9"/>
  <c r="E48" i="7" s="1"/>
  <c r="D48" i="9"/>
  <c r="D48" i="7" s="1"/>
  <c r="C48" i="9"/>
  <c r="AI48" i="3"/>
  <c r="AJ48" i="3" s="1"/>
  <c r="N48" i="3"/>
  <c r="AI48" i="6"/>
  <c r="AJ48" i="6" s="1"/>
  <c r="N48" i="6"/>
  <c r="AI48" i="1"/>
  <c r="AJ48" i="1" s="1"/>
  <c r="N48" i="1"/>
  <c r="AJ48" i="2"/>
  <c r="AI48" i="2"/>
  <c r="N48" i="2"/>
  <c r="X47" i="7"/>
  <c r="J47" i="7"/>
  <c r="AF47" i="8"/>
  <c r="AD47" i="8"/>
  <c r="AB47" i="8"/>
  <c r="Z47" i="8"/>
  <c r="X47" i="8"/>
  <c r="V47" i="8"/>
  <c r="T47" i="8"/>
  <c r="U47" i="8" s="1"/>
  <c r="R47" i="8"/>
  <c r="S47" i="8" s="1"/>
  <c r="P47" i="8"/>
  <c r="Q47" i="8" s="1"/>
  <c r="O47" i="8"/>
  <c r="N47" i="8"/>
  <c r="L47" i="8"/>
  <c r="K47" i="8"/>
  <c r="J47" i="8"/>
  <c r="I47" i="8"/>
  <c r="H47" i="8"/>
  <c r="H47" i="7" s="1"/>
  <c r="G47" i="8"/>
  <c r="F47" i="8"/>
  <c r="E47" i="8"/>
  <c r="D47" i="8"/>
  <c r="C47" i="8"/>
  <c r="AF47" i="9"/>
  <c r="AF47" i="7" s="1"/>
  <c r="AD47" i="9"/>
  <c r="AE47" i="9" s="1"/>
  <c r="AB47" i="9"/>
  <c r="AB46" i="7" s="1"/>
  <c r="AA47" i="9"/>
  <c r="Z47" i="9"/>
  <c r="V47" i="9"/>
  <c r="V47" i="7" s="1"/>
  <c r="T47" i="9"/>
  <c r="U47" i="9" s="1"/>
  <c r="R47" i="9"/>
  <c r="P47" i="9"/>
  <c r="N47" i="9"/>
  <c r="L47" i="9"/>
  <c r="L47" i="7" s="1"/>
  <c r="K47" i="9"/>
  <c r="K47" i="7" s="1"/>
  <c r="J47" i="9"/>
  <c r="I47" i="9"/>
  <c r="H47" i="9"/>
  <c r="G47" i="9"/>
  <c r="F47" i="9"/>
  <c r="F47" i="7" s="1"/>
  <c r="E47" i="9"/>
  <c r="E47" i="7" s="1"/>
  <c r="D47" i="9"/>
  <c r="D47" i="7" s="1"/>
  <c r="C47" i="9"/>
  <c r="AJ47" i="3"/>
  <c r="AI47" i="3"/>
  <c r="N47" i="3"/>
  <c r="AJ47" i="4"/>
  <c r="AI47" i="4"/>
  <c r="N47" i="4"/>
  <c r="AI47" i="5"/>
  <c r="AJ47" i="5" s="1"/>
  <c r="N47" i="5"/>
  <c r="AI47" i="6"/>
  <c r="AJ47" i="6" s="1"/>
  <c r="N47" i="6"/>
  <c r="AI47" i="1"/>
  <c r="AJ47" i="1" s="1"/>
  <c r="N47" i="1"/>
  <c r="AI47" i="2"/>
  <c r="AJ47" i="2" s="1"/>
  <c r="N47" i="2"/>
  <c r="X46" i="7"/>
  <c r="AF46" i="8"/>
  <c r="AD46" i="8"/>
  <c r="AB46" i="8"/>
  <c r="Z46" i="8"/>
  <c r="X46" i="8"/>
  <c r="V46" i="8"/>
  <c r="T46" i="8"/>
  <c r="U46" i="8" s="1"/>
  <c r="R46" i="8"/>
  <c r="S46" i="8" s="1"/>
  <c r="Q46" i="8"/>
  <c r="P46" i="8"/>
  <c r="N46" i="8"/>
  <c r="L46" i="8"/>
  <c r="K46" i="8"/>
  <c r="J46" i="8"/>
  <c r="I46" i="8"/>
  <c r="H46" i="8"/>
  <c r="G46" i="8"/>
  <c r="F46" i="8"/>
  <c r="E46" i="8"/>
  <c r="D46" i="8"/>
  <c r="C46" i="8"/>
  <c r="AF46" i="9"/>
  <c r="AD46" i="9"/>
  <c r="AE46" i="9" s="1"/>
  <c r="AB46" i="9"/>
  <c r="AB45" i="7" s="1"/>
  <c r="AA46" i="9"/>
  <c r="Z46" i="9"/>
  <c r="Z46" i="7" s="1"/>
  <c r="V46" i="9"/>
  <c r="V46" i="7" s="1"/>
  <c r="T46" i="9"/>
  <c r="U46" i="9" s="1"/>
  <c r="R46" i="9"/>
  <c r="S46" i="9" s="1"/>
  <c r="P46" i="9"/>
  <c r="Q46" i="9" s="1"/>
  <c r="N46" i="9"/>
  <c r="AH46" i="9" s="1"/>
  <c r="L46" i="9"/>
  <c r="K46" i="9"/>
  <c r="J46" i="9"/>
  <c r="I46" i="9"/>
  <c r="H46" i="9"/>
  <c r="H46" i="7" s="1"/>
  <c r="G46" i="9"/>
  <c r="G46" i="7" s="1"/>
  <c r="F46" i="9"/>
  <c r="F46" i="7" s="1"/>
  <c r="E46" i="9"/>
  <c r="E46" i="7" s="1"/>
  <c r="D46" i="9"/>
  <c r="D46" i="7" s="1"/>
  <c r="C46" i="9"/>
  <c r="AI46" i="3"/>
  <c r="AJ46" i="3" s="1"/>
  <c r="N46" i="3"/>
  <c r="AI46" i="4"/>
  <c r="AJ46" i="4" s="1"/>
  <c r="N46" i="4"/>
  <c r="AI46" i="5"/>
  <c r="AJ46" i="5" s="1"/>
  <c r="N46" i="5"/>
  <c r="AI46" i="6"/>
  <c r="AJ46" i="6" s="1"/>
  <c r="N46" i="6"/>
  <c r="AI46" i="1"/>
  <c r="AJ46" i="1" s="1"/>
  <c r="N46" i="1"/>
  <c r="AI46" i="2"/>
  <c r="AJ46" i="2" s="1"/>
  <c r="N46" i="2"/>
  <c r="X45" i="7"/>
  <c r="AF45" i="8"/>
  <c r="AD45" i="8"/>
  <c r="AB45" i="8"/>
  <c r="Z45" i="8"/>
  <c r="X45" i="8"/>
  <c r="V45" i="8"/>
  <c r="T45" i="8"/>
  <c r="U45" i="8" s="1"/>
  <c r="R45" i="8"/>
  <c r="S45" i="8" s="1"/>
  <c r="Q45" i="8"/>
  <c r="P45" i="8"/>
  <c r="N45" i="8"/>
  <c r="L45" i="8"/>
  <c r="K45" i="8"/>
  <c r="J45" i="8"/>
  <c r="I45" i="8"/>
  <c r="H45" i="8"/>
  <c r="G45" i="8"/>
  <c r="F45" i="8"/>
  <c r="E45" i="8"/>
  <c r="D45" i="8"/>
  <c r="C45" i="8"/>
  <c r="C45" i="7" s="1"/>
  <c r="AF45" i="9"/>
  <c r="AD45" i="9"/>
  <c r="AB45" i="9"/>
  <c r="AB44" i="7" s="1"/>
  <c r="AA45" i="9"/>
  <c r="Z45" i="9"/>
  <c r="Z45" i="7" s="1"/>
  <c r="V45" i="9"/>
  <c r="V45" i="7" s="1"/>
  <c r="T45" i="9"/>
  <c r="R45" i="9"/>
  <c r="P45" i="9"/>
  <c r="P45" i="7" s="1"/>
  <c r="Q45" i="7" s="1"/>
  <c r="N45" i="9"/>
  <c r="L45" i="9"/>
  <c r="K45" i="9"/>
  <c r="J45" i="9"/>
  <c r="I45" i="9"/>
  <c r="H45" i="9"/>
  <c r="H45" i="7" s="1"/>
  <c r="G45" i="9"/>
  <c r="G45" i="7" s="1"/>
  <c r="F45" i="9"/>
  <c r="F45" i="7" s="1"/>
  <c r="E45" i="9"/>
  <c r="E45" i="7" s="1"/>
  <c r="D45" i="9"/>
  <c r="D45" i="7" s="1"/>
  <c r="AJ45" i="3"/>
  <c r="AI45" i="3"/>
  <c r="N45" i="3"/>
  <c r="AI45" i="4"/>
  <c r="AJ45" i="4" s="1"/>
  <c r="N45" i="4"/>
  <c r="AJ45" i="5"/>
  <c r="AI45" i="5"/>
  <c r="N45" i="5"/>
  <c r="J44" i="7"/>
  <c r="F44" i="7"/>
  <c r="AF44" i="8"/>
  <c r="AD44" i="8"/>
  <c r="AB44" i="8"/>
  <c r="Z44" i="8"/>
  <c r="X44" i="8"/>
  <c r="X44" i="7" s="1"/>
  <c r="V44" i="8"/>
  <c r="U44" i="8"/>
  <c r="T44" i="8"/>
  <c r="R44" i="8"/>
  <c r="S44" i="8" s="1"/>
  <c r="P44" i="8"/>
  <c r="Q44" i="8" s="1"/>
  <c r="O44" i="8"/>
  <c r="N44" i="8"/>
  <c r="L44" i="8"/>
  <c r="K44" i="8"/>
  <c r="J44" i="8"/>
  <c r="I44" i="8"/>
  <c r="H44" i="8"/>
  <c r="G44" i="8"/>
  <c r="F44" i="8"/>
  <c r="E44" i="8"/>
  <c r="D44" i="8"/>
  <c r="D44" i="7" s="1"/>
  <c r="C44" i="8"/>
  <c r="AF44" i="9"/>
  <c r="AD44" i="9"/>
  <c r="AB44" i="9"/>
  <c r="AA44" i="9"/>
  <c r="Z44" i="9"/>
  <c r="Z44" i="7" s="1"/>
  <c r="AA44" i="7" s="1"/>
  <c r="V44" i="9"/>
  <c r="T44" i="9"/>
  <c r="T44" i="7" s="1"/>
  <c r="R44" i="9"/>
  <c r="R44" i="7" s="1"/>
  <c r="P44" i="9"/>
  <c r="P44" i="7" s="1"/>
  <c r="N44" i="9"/>
  <c r="L44" i="9"/>
  <c r="L44" i="7" s="1"/>
  <c r="K44" i="9"/>
  <c r="J44" i="9"/>
  <c r="I44" i="9"/>
  <c r="I44" i="7" s="1"/>
  <c r="H44" i="9"/>
  <c r="H44" i="7" s="1"/>
  <c r="G44" i="9"/>
  <c r="F44" i="9"/>
  <c r="E44" i="9"/>
  <c r="D44" i="9"/>
  <c r="C44" i="9"/>
  <c r="AJ44" i="3"/>
  <c r="AI44" i="3"/>
  <c r="N44" i="3"/>
  <c r="AJ44" i="4"/>
  <c r="AI44" i="4"/>
  <c r="N44" i="4"/>
  <c r="AJ44" i="5"/>
  <c r="AI44" i="5"/>
  <c r="N44" i="5"/>
  <c r="AI44" i="6"/>
  <c r="AJ44" i="6" s="1"/>
  <c r="N44" i="6"/>
  <c r="AI44" i="1"/>
  <c r="AJ44" i="1" s="1"/>
  <c r="N44" i="1"/>
  <c r="AI44" i="2"/>
  <c r="AJ44" i="2" s="1"/>
  <c r="N44" i="2"/>
  <c r="AI43" i="3"/>
  <c r="AJ43" i="3" s="1"/>
  <c r="AB43" i="7"/>
  <c r="X43" i="7"/>
  <c r="AF43" i="8"/>
  <c r="AD43" i="8"/>
  <c r="AB43" i="8"/>
  <c r="Z43" i="8"/>
  <c r="X43" i="8"/>
  <c r="V43" i="8"/>
  <c r="U43" i="8"/>
  <c r="T43" i="8"/>
  <c r="R43" i="8"/>
  <c r="S43" i="8" s="1"/>
  <c r="Q43" i="8"/>
  <c r="P43" i="8"/>
  <c r="O43" i="8"/>
  <c r="N43" i="8"/>
  <c r="L43" i="8"/>
  <c r="K43" i="8"/>
  <c r="J43" i="8"/>
  <c r="I43" i="8"/>
  <c r="H43" i="8"/>
  <c r="G43" i="8"/>
  <c r="F43" i="8"/>
  <c r="E43" i="8"/>
  <c r="D43" i="8"/>
  <c r="C43" i="8"/>
  <c r="AF43" i="9"/>
  <c r="AF43" i="7" s="1"/>
  <c r="AD43" i="9"/>
  <c r="AE43" i="9" s="1"/>
  <c r="AB43" i="9"/>
  <c r="AA43" i="9"/>
  <c r="Z43" i="9"/>
  <c r="V43" i="9"/>
  <c r="V43" i="7" s="1"/>
  <c r="T43" i="9"/>
  <c r="U43" i="9" s="1"/>
  <c r="R43" i="9"/>
  <c r="S43" i="9" s="1"/>
  <c r="P43" i="9"/>
  <c r="Q43" i="9" s="1"/>
  <c r="N43" i="9"/>
  <c r="L43" i="9"/>
  <c r="K43" i="9"/>
  <c r="J43" i="9"/>
  <c r="I43" i="9"/>
  <c r="I43" i="7" s="1"/>
  <c r="H43" i="9"/>
  <c r="H43" i="7" s="1"/>
  <c r="G43" i="9"/>
  <c r="G43" i="7" s="1"/>
  <c r="F43" i="9"/>
  <c r="F43" i="7" s="1"/>
  <c r="E43" i="9"/>
  <c r="E43" i="7" s="1"/>
  <c r="D43" i="9"/>
  <c r="C43" i="9"/>
  <c r="N43" i="3"/>
  <c r="AJ43" i="4"/>
  <c r="AI43" i="4"/>
  <c r="N43" i="4"/>
  <c r="AI43" i="5"/>
  <c r="AJ43" i="5" s="1"/>
  <c r="N43" i="5"/>
  <c r="AI43" i="6"/>
  <c r="AJ43" i="6" s="1"/>
  <c r="N43" i="6"/>
  <c r="AI43" i="1"/>
  <c r="AJ43" i="1" s="1"/>
  <c r="N43" i="1"/>
  <c r="AJ43" i="2"/>
  <c r="AI43" i="2"/>
  <c r="N43" i="2"/>
  <c r="X42" i="7"/>
  <c r="AF42" i="8"/>
  <c r="AD42" i="8"/>
  <c r="AB42" i="8"/>
  <c r="AB42" i="7" s="1"/>
  <c r="Z42" i="8"/>
  <c r="X42" i="8"/>
  <c r="V42" i="8"/>
  <c r="T42" i="8"/>
  <c r="U42" i="8" s="1"/>
  <c r="R42" i="8"/>
  <c r="S42" i="8" s="1"/>
  <c r="P42" i="8"/>
  <c r="Q42" i="8" s="1"/>
  <c r="O42" i="8"/>
  <c r="N42" i="8"/>
  <c r="L42" i="8"/>
  <c r="K42" i="8"/>
  <c r="J42" i="8"/>
  <c r="I42" i="8"/>
  <c r="H42" i="8"/>
  <c r="G42" i="8"/>
  <c r="F42" i="8"/>
  <c r="D42" i="8"/>
  <c r="C42" i="8"/>
  <c r="AA42" i="9"/>
  <c r="AF42" i="9"/>
  <c r="AF42" i="7" s="1"/>
  <c r="AD42" i="9"/>
  <c r="AE42" i="9" s="1"/>
  <c r="AB42" i="9"/>
  <c r="AB41" i="7" s="1"/>
  <c r="Z42" i="9"/>
  <c r="Z42" i="7" s="1"/>
  <c r="V42" i="9"/>
  <c r="V42" i="7" s="1"/>
  <c r="T42" i="9"/>
  <c r="U42" i="9" s="1"/>
  <c r="R42" i="9"/>
  <c r="S42" i="9" s="1"/>
  <c r="P42" i="9"/>
  <c r="Q42" i="9" s="1"/>
  <c r="N42" i="9"/>
  <c r="L42" i="9"/>
  <c r="L42" i="7" s="1"/>
  <c r="K42" i="9"/>
  <c r="K42" i="7" s="1"/>
  <c r="J42" i="9"/>
  <c r="I42" i="9"/>
  <c r="H42" i="9"/>
  <c r="G42" i="9"/>
  <c r="F42" i="9"/>
  <c r="F42" i="7" s="1"/>
  <c r="E42" i="9"/>
  <c r="D42" i="9"/>
  <c r="D42" i="7" s="1"/>
  <c r="C42" i="9"/>
  <c r="AI42" i="3"/>
  <c r="N42" i="3"/>
  <c r="AI42" i="4"/>
  <c r="AJ42" i="4" s="1"/>
  <c r="N42" i="4"/>
  <c r="AI42" i="5"/>
  <c r="AJ42" i="5" s="1"/>
  <c r="N42" i="5"/>
  <c r="AI42" i="6"/>
  <c r="AJ42" i="6" s="1"/>
  <c r="N42" i="6"/>
  <c r="AI42" i="1"/>
  <c r="AJ42" i="1" s="1"/>
  <c r="N42" i="1"/>
  <c r="AJ42" i="2"/>
  <c r="AI42" i="2"/>
  <c r="N42" i="2"/>
  <c r="AI41" i="5"/>
  <c r="AJ41" i="5" s="1"/>
  <c r="L41" i="7"/>
  <c r="F41" i="7"/>
  <c r="D41" i="7"/>
  <c r="AF41" i="8"/>
  <c r="AD41" i="8"/>
  <c r="AB41" i="8"/>
  <c r="Z41" i="8"/>
  <c r="X41" i="8"/>
  <c r="X41" i="7" s="1"/>
  <c r="V41" i="8"/>
  <c r="U41" i="8"/>
  <c r="T41" i="8"/>
  <c r="S41" i="8"/>
  <c r="R41" i="8"/>
  <c r="P41" i="8"/>
  <c r="Q41" i="8" s="1"/>
  <c r="O41" i="8"/>
  <c r="N41" i="8"/>
  <c r="L41" i="8"/>
  <c r="K41" i="8"/>
  <c r="J41" i="8"/>
  <c r="J41" i="7" s="1"/>
  <c r="I41" i="8"/>
  <c r="H41" i="8"/>
  <c r="G41" i="8"/>
  <c r="F41" i="8"/>
  <c r="E41" i="8"/>
  <c r="D41" i="8"/>
  <c r="C41" i="8"/>
  <c r="AF41" i="9"/>
  <c r="AF41" i="7" s="1"/>
  <c r="AD41" i="9"/>
  <c r="AE41" i="9" s="1"/>
  <c r="AB41" i="9"/>
  <c r="AB40" i="7" s="1"/>
  <c r="Z41" i="9"/>
  <c r="Z41" i="7" s="1"/>
  <c r="V41" i="9"/>
  <c r="T41" i="9"/>
  <c r="U41" i="9" s="1"/>
  <c r="R41" i="9"/>
  <c r="S41" i="9" s="1"/>
  <c r="P41" i="9"/>
  <c r="Q41" i="9" s="1"/>
  <c r="N41" i="9"/>
  <c r="L41" i="9"/>
  <c r="K41" i="9"/>
  <c r="J41" i="9"/>
  <c r="I41" i="9"/>
  <c r="I41" i="7" s="1"/>
  <c r="H41" i="9"/>
  <c r="H41" i="7" s="1"/>
  <c r="G41" i="9"/>
  <c r="G41" i="7" s="1"/>
  <c r="F41" i="9"/>
  <c r="E41" i="9"/>
  <c r="E41" i="7" s="1"/>
  <c r="D41" i="9"/>
  <c r="C41" i="9"/>
  <c r="AI41" i="3"/>
  <c r="AJ41" i="3" s="1"/>
  <c r="N41" i="3"/>
  <c r="AI41" i="4"/>
  <c r="AJ41" i="4" s="1"/>
  <c r="N41" i="4"/>
  <c r="N41" i="5"/>
  <c r="AI41" i="6"/>
  <c r="AJ41" i="6" s="1"/>
  <c r="N41" i="6"/>
  <c r="AI41" i="1"/>
  <c r="AJ41" i="1" s="1"/>
  <c r="N41" i="1"/>
  <c r="AI41" i="2"/>
  <c r="AJ41" i="2" s="1"/>
  <c r="N41" i="2"/>
  <c r="X40" i="7"/>
  <c r="AF40" i="8"/>
  <c r="AD40" i="8"/>
  <c r="AB40" i="8"/>
  <c r="Z40" i="8"/>
  <c r="X40" i="8"/>
  <c r="V40" i="8"/>
  <c r="U40" i="8"/>
  <c r="T40" i="8"/>
  <c r="R40" i="8"/>
  <c r="S40" i="8" s="1"/>
  <c r="Q40" i="8"/>
  <c r="P40" i="8"/>
  <c r="O40" i="8"/>
  <c r="N40" i="8"/>
  <c r="L40" i="8"/>
  <c r="K40" i="8"/>
  <c r="J40" i="8"/>
  <c r="I40" i="8"/>
  <c r="H40" i="8"/>
  <c r="G40" i="8"/>
  <c r="F40" i="8"/>
  <c r="E40" i="8"/>
  <c r="D40" i="8"/>
  <c r="C40" i="8"/>
  <c r="AF40" i="9"/>
  <c r="AF40" i="7" s="1"/>
  <c r="AD40" i="9"/>
  <c r="AE40" i="9" s="1"/>
  <c r="AB40" i="9"/>
  <c r="AB39" i="7" s="1"/>
  <c r="Z40" i="9"/>
  <c r="V40" i="9"/>
  <c r="V40" i="7" s="1"/>
  <c r="T40" i="9"/>
  <c r="U40" i="9" s="1"/>
  <c r="R40" i="9"/>
  <c r="S40" i="9" s="1"/>
  <c r="P40" i="9"/>
  <c r="Q40" i="9" s="1"/>
  <c r="N40" i="9"/>
  <c r="L40" i="9"/>
  <c r="L40" i="7" s="1"/>
  <c r="K40" i="9"/>
  <c r="K40" i="7" s="1"/>
  <c r="J40" i="9"/>
  <c r="J40" i="7" s="1"/>
  <c r="I40" i="9"/>
  <c r="H40" i="9"/>
  <c r="G40" i="9"/>
  <c r="F40" i="9"/>
  <c r="F40" i="7" s="1"/>
  <c r="E40" i="9"/>
  <c r="E40" i="7" s="1"/>
  <c r="D40" i="9"/>
  <c r="D40" i="7" s="1"/>
  <c r="C40" i="9"/>
  <c r="AI40" i="3"/>
  <c r="AJ40" i="3" s="1"/>
  <c r="N40" i="3"/>
  <c r="AI40" i="4"/>
  <c r="AJ40" i="4" s="1"/>
  <c r="N40" i="4"/>
  <c r="AI40" i="5"/>
  <c r="AJ40" i="5" s="1"/>
  <c r="N40" i="5"/>
  <c r="AI40" i="6"/>
  <c r="AJ40" i="6" s="1"/>
  <c r="N40" i="6"/>
  <c r="AI40" i="1"/>
  <c r="AJ40" i="1" s="1"/>
  <c r="N40" i="1"/>
  <c r="AI40" i="2"/>
  <c r="AJ40" i="2" s="1"/>
  <c r="N40" i="2"/>
  <c r="X39" i="7"/>
  <c r="AF39" i="8"/>
  <c r="AD39" i="8"/>
  <c r="AB39" i="8"/>
  <c r="Z39" i="8"/>
  <c r="X39" i="8"/>
  <c r="V39" i="8"/>
  <c r="U39" i="8"/>
  <c r="T39" i="8"/>
  <c r="R39" i="8"/>
  <c r="S39" i="8" s="1"/>
  <c r="Q39" i="8"/>
  <c r="P39" i="8"/>
  <c r="O39" i="8"/>
  <c r="N39" i="8"/>
  <c r="L39" i="8"/>
  <c r="K39" i="8"/>
  <c r="J39" i="8"/>
  <c r="I39" i="8"/>
  <c r="H39" i="8"/>
  <c r="G39" i="8"/>
  <c r="F39" i="8"/>
  <c r="E39" i="8"/>
  <c r="D39" i="8"/>
  <c r="C39" i="8"/>
  <c r="AF39" i="9"/>
  <c r="AF39" i="7" s="1"/>
  <c r="AD39" i="9"/>
  <c r="AE39" i="9" s="1"/>
  <c r="AB39" i="9"/>
  <c r="Z39" i="9"/>
  <c r="V39" i="9"/>
  <c r="T39" i="9"/>
  <c r="U39" i="9" s="1"/>
  <c r="R39" i="9"/>
  <c r="S39" i="9" s="1"/>
  <c r="P39" i="9"/>
  <c r="Q39" i="9" s="1"/>
  <c r="N39" i="9"/>
  <c r="L39" i="9"/>
  <c r="K39" i="9"/>
  <c r="J39" i="9"/>
  <c r="I39" i="9"/>
  <c r="I39" i="7" s="1"/>
  <c r="H39" i="9"/>
  <c r="H39" i="7" s="1"/>
  <c r="G39" i="9"/>
  <c r="G39" i="7" s="1"/>
  <c r="F39" i="9"/>
  <c r="F39" i="7" s="1"/>
  <c r="E39" i="9"/>
  <c r="E39" i="7" s="1"/>
  <c r="D39" i="9"/>
  <c r="C39" i="9"/>
  <c r="AI39" i="3"/>
  <c r="AJ39" i="3" s="1"/>
  <c r="N39" i="3"/>
  <c r="AI39" i="4"/>
  <c r="AJ39" i="4" s="1"/>
  <c r="N39" i="4"/>
  <c r="AI39" i="5"/>
  <c r="AJ39" i="5" s="1"/>
  <c r="N39" i="5"/>
  <c r="AI39" i="6"/>
  <c r="AJ39" i="6" s="1"/>
  <c r="N39" i="6"/>
  <c r="AI39" i="1"/>
  <c r="AJ39" i="1" s="1"/>
  <c r="N39" i="1"/>
  <c r="AI39" i="2"/>
  <c r="AJ39" i="2" s="1"/>
  <c r="N39" i="2"/>
  <c r="AB38" i="7"/>
  <c r="X38" i="7"/>
  <c r="D38" i="7"/>
  <c r="AF38" i="8"/>
  <c r="AD38" i="8"/>
  <c r="AB38" i="8"/>
  <c r="Z38" i="8"/>
  <c r="X38" i="8"/>
  <c r="V38" i="8"/>
  <c r="U38" i="8"/>
  <c r="T38" i="8"/>
  <c r="R38" i="8"/>
  <c r="S38" i="8" s="1"/>
  <c r="Q38" i="8"/>
  <c r="P38" i="8"/>
  <c r="O38" i="8"/>
  <c r="N38" i="8"/>
  <c r="L38" i="8"/>
  <c r="L38" i="7" s="1"/>
  <c r="K38" i="8"/>
  <c r="J38" i="8"/>
  <c r="J38" i="7" s="1"/>
  <c r="I38" i="8"/>
  <c r="H38" i="8"/>
  <c r="G38" i="8"/>
  <c r="F38" i="8"/>
  <c r="E38" i="8"/>
  <c r="D38" i="8"/>
  <c r="C38" i="8"/>
  <c r="AF38" i="9"/>
  <c r="AD38" i="9"/>
  <c r="AE38" i="9" s="1"/>
  <c r="AB38" i="9"/>
  <c r="Z38" i="9"/>
  <c r="V38" i="9"/>
  <c r="V38" i="7" s="1"/>
  <c r="T38" i="9"/>
  <c r="R38" i="9"/>
  <c r="S38" i="9" s="1"/>
  <c r="P38" i="9"/>
  <c r="N38" i="9"/>
  <c r="L38" i="9"/>
  <c r="K38" i="9"/>
  <c r="J38" i="9"/>
  <c r="I38" i="9"/>
  <c r="I38" i="7" s="1"/>
  <c r="H38" i="9"/>
  <c r="H38" i="7" s="1"/>
  <c r="G38" i="9"/>
  <c r="G38" i="7" s="1"/>
  <c r="F38" i="9"/>
  <c r="F38" i="7" s="1"/>
  <c r="E38" i="9"/>
  <c r="E38" i="7" s="1"/>
  <c r="D38" i="9"/>
  <c r="C38" i="9"/>
  <c r="AI38" i="3"/>
  <c r="AJ38" i="3" s="1"/>
  <c r="N38" i="3"/>
  <c r="AI38" i="4"/>
  <c r="AJ38" i="4" s="1"/>
  <c r="N38" i="4"/>
  <c r="AI38" i="5"/>
  <c r="AJ38" i="5" s="1"/>
  <c r="N38" i="5"/>
  <c r="AI38" i="6"/>
  <c r="AJ38" i="6" s="1"/>
  <c r="N38" i="6"/>
  <c r="AJ38" i="1"/>
  <c r="AI38" i="1"/>
  <c r="N38" i="1"/>
  <c r="AJ38" i="2"/>
  <c r="AI38" i="2"/>
  <c r="N38" i="2"/>
  <c r="AB37" i="7"/>
  <c r="V37" i="7"/>
  <c r="R37" i="7"/>
  <c r="N37" i="7"/>
  <c r="AF37" i="8"/>
  <c r="AD37" i="8"/>
  <c r="AB37" i="8"/>
  <c r="Z37" i="8"/>
  <c r="X37" i="8"/>
  <c r="X37" i="7" s="1"/>
  <c r="V37" i="8"/>
  <c r="T37" i="8"/>
  <c r="U37" i="8" s="1"/>
  <c r="R37" i="8"/>
  <c r="S37" i="8" s="1"/>
  <c r="P37" i="8"/>
  <c r="Q37" i="8" s="1"/>
  <c r="N37" i="8"/>
  <c r="L37" i="8"/>
  <c r="K37" i="8"/>
  <c r="J37" i="8"/>
  <c r="I37" i="8"/>
  <c r="H37" i="8"/>
  <c r="G37" i="8"/>
  <c r="F37" i="8"/>
  <c r="E37" i="8"/>
  <c r="D37" i="8"/>
  <c r="C37" i="8"/>
  <c r="AF37" i="9"/>
  <c r="AD37" i="9"/>
  <c r="AE37" i="9" s="1"/>
  <c r="AB37" i="9"/>
  <c r="AB36" i="7" s="1"/>
  <c r="Z37" i="9"/>
  <c r="Z37" i="7" s="1"/>
  <c r="V37" i="9"/>
  <c r="T37" i="9"/>
  <c r="R37" i="9"/>
  <c r="S37" i="9" s="1"/>
  <c r="P37" i="9"/>
  <c r="Q37" i="9" s="1"/>
  <c r="N37" i="9"/>
  <c r="L37" i="9"/>
  <c r="L37" i="7" s="1"/>
  <c r="K37" i="9"/>
  <c r="K37" i="7" s="1"/>
  <c r="J37" i="9"/>
  <c r="J37" i="7" s="1"/>
  <c r="I37" i="9"/>
  <c r="I37" i="7" s="1"/>
  <c r="H37" i="9"/>
  <c r="H37" i="7" s="1"/>
  <c r="G37" i="9"/>
  <c r="G37" i="7" s="1"/>
  <c r="F37" i="9"/>
  <c r="E37" i="9"/>
  <c r="E37" i="7" s="1"/>
  <c r="D37" i="9"/>
  <c r="D37" i="7" s="1"/>
  <c r="C37" i="9"/>
  <c r="C37" i="7" s="1"/>
  <c r="AJ37" i="3"/>
  <c r="AI37" i="3"/>
  <c r="N37" i="3"/>
  <c r="AI37" i="4"/>
  <c r="AJ37" i="4" s="1"/>
  <c r="N37" i="4"/>
  <c r="AJ37" i="5"/>
  <c r="AI37" i="5"/>
  <c r="N37" i="5"/>
  <c r="AI37" i="6"/>
  <c r="AJ37" i="6" s="1"/>
  <c r="N37" i="6"/>
  <c r="AI37" i="1"/>
  <c r="AJ37" i="1" s="1"/>
  <c r="N37" i="1"/>
  <c r="AI37" i="2"/>
  <c r="AJ37" i="2" s="1"/>
  <c r="N37" i="2"/>
  <c r="AF36" i="8"/>
  <c r="AD36" i="8"/>
  <c r="AE36" i="8" s="1"/>
  <c r="AB36" i="8"/>
  <c r="Z36" i="8"/>
  <c r="X36" i="8"/>
  <c r="X36" i="7" s="1"/>
  <c r="V36" i="8"/>
  <c r="U36" i="8"/>
  <c r="T36" i="8"/>
  <c r="R36" i="8"/>
  <c r="S36" i="8" s="1"/>
  <c r="P36" i="8"/>
  <c r="Q36" i="8" s="1"/>
  <c r="N36" i="8"/>
  <c r="AH36" i="8" s="1"/>
  <c r="L36" i="8"/>
  <c r="K36" i="8"/>
  <c r="J36" i="8"/>
  <c r="I36" i="8"/>
  <c r="H36" i="8"/>
  <c r="G36" i="8"/>
  <c r="F36" i="8"/>
  <c r="E36" i="8"/>
  <c r="D36" i="8"/>
  <c r="C36" i="8"/>
  <c r="AF36" i="9"/>
  <c r="AF36" i="7" s="1"/>
  <c r="AD36" i="9"/>
  <c r="AE36" i="9" s="1"/>
  <c r="AB36" i="9"/>
  <c r="AB35" i="7" s="1"/>
  <c r="Z36" i="9"/>
  <c r="Z36" i="7" s="1"/>
  <c r="V36" i="9"/>
  <c r="V36" i="7" s="1"/>
  <c r="T36" i="9"/>
  <c r="R36" i="9"/>
  <c r="P36" i="9"/>
  <c r="N36" i="9"/>
  <c r="L36" i="9"/>
  <c r="L36" i="7" s="1"/>
  <c r="K36" i="9"/>
  <c r="K36" i="7" s="1"/>
  <c r="J36" i="9"/>
  <c r="J36" i="7" s="1"/>
  <c r="I36" i="9"/>
  <c r="I36" i="7" s="1"/>
  <c r="H36" i="9"/>
  <c r="H36" i="7" s="1"/>
  <c r="G36" i="9"/>
  <c r="F36" i="9"/>
  <c r="E36" i="9"/>
  <c r="E36" i="7" s="1"/>
  <c r="D36" i="9"/>
  <c r="C36" i="9"/>
  <c r="AI36" i="3"/>
  <c r="AJ36" i="3" s="1"/>
  <c r="N36" i="3"/>
  <c r="AI36" i="4"/>
  <c r="AJ36" i="4" s="1"/>
  <c r="N36" i="4"/>
  <c r="AI36" i="5"/>
  <c r="AJ36" i="5" s="1"/>
  <c r="N36" i="5"/>
  <c r="AI36" i="6"/>
  <c r="AJ36" i="6" s="1"/>
  <c r="N36" i="6"/>
  <c r="AI36" i="1"/>
  <c r="AJ36" i="1" s="1"/>
  <c r="N36" i="1"/>
  <c r="AI36" i="2"/>
  <c r="AJ36" i="2" s="1"/>
  <c r="N36" i="2"/>
  <c r="AF35" i="8"/>
  <c r="AD35" i="8"/>
  <c r="AB35" i="8"/>
  <c r="Z35" i="8"/>
  <c r="X35" i="8"/>
  <c r="X35" i="7" s="1"/>
  <c r="V35" i="8"/>
  <c r="U35" i="8"/>
  <c r="T35" i="8"/>
  <c r="R35" i="8"/>
  <c r="S35" i="8" s="1"/>
  <c r="P35" i="8"/>
  <c r="Q35" i="8" s="1"/>
  <c r="N35" i="8"/>
  <c r="AH35" i="8" s="1"/>
  <c r="L35" i="8"/>
  <c r="K35" i="8"/>
  <c r="J35" i="8"/>
  <c r="I35" i="8"/>
  <c r="H35" i="8"/>
  <c r="G35" i="8"/>
  <c r="F35" i="8"/>
  <c r="E35" i="8"/>
  <c r="D35" i="8"/>
  <c r="C35" i="8"/>
  <c r="AF35" i="9"/>
  <c r="AF35" i="7" s="1"/>
  <c r="AD35" i="9"/>
  <c r="AE35" i="9" s="1"/>
  <c r="AB35" i="9"/>
  <c r="AB34" i="7" s="1"/>
  <c r="Z35" i="9"/>
  <c r="Z35" i="7" s="1"/>
  <c r="V35" i="9"/>
  <c r="V35" i="7" s="1"/>
  <c r="T35" i="9"/>
  <c r="U35" i="9" s="1"/>
  <c r="R35" i="9"/>
  <c r="S35" i="9" s="1"/>
  <c r="P35" i="9"/>
  <c r="Q35" i="9" s="1"/>
  <c r="N35" i="9"/>
  <c r="L35" i="9"/>
  <c r="L35" i="7" s="1"/>
  <c r="K35" i="9"/>
  <c r="K35" i="7" s="1"/>
  <c r="J35" i="9"/>
  <c r="J35" i="7" s="1"/>
  <c r="I35" i="9"/>
  <c r="I35" i="7" s="1"/>
  <c r="H35" i="9"/>
  <c r="H35" i="7" s="1"/>
  <c r="G35" i="9"/>
  <c r="F35" i="9"/>
  <c r="E35" i="9"/>
  <c r="E35" i="7" s="1"/>
  <c r="D35" i="9"/>
  <c r="C35" i="9"/>
  <c r="AI35" i="3"/>
  <c r="AJ35" i="3" s="1"/>
  <c r="N35" i="3"/>
  <c r="AI35" i="4"/>
  <c r="AJ35" i="4" s="1"/>
  <c r="N35" i="4"/>
  <c r="AI35" i="5"/>
  <c r="AJ35" i="5" s="1"/>
  <c r="N35" i="5"/>
  <c r="AI35" i="6"/>
  <c r="AJ35" i="6" s="1"/>
  <c r="N35" i="6"/>
  <c r="AI35" i="1"/>
  <c r="AJ35" i="1" s="1"/>
  <c r="N35" i="1"/>
  <c r="AI35" i="2"/>
  <c r="AJ35" i="2" s="1"/>
  <c r="N35" i="2"/>
  <c r="AF34" i="8"/>
  <c r="AD34" i="8"/>
  <c r="AB34" i="8"/>
  <c r="Z34" i="8"/>
  <c r="X34" i="8"/>
  <c r="X34" i="7" s="1"/>
  <c r="V34" i="8"/>
  <c r="T34" i="8"/>
  <c r="U34" i="8" s="1"/>
  <c r="R34" i="8"/>
  <c r="S34" i="8" s="1"/>
  <c r="P34" i="8"/>
  <c r="Q34" i="8" s="1"/>
  <c r="N34" i="8"/>
  <c r="L34" i="8"/>
  <c r="K34" i="8"/>
  <c r="J34" i="8"/>
  <c r="I34" i="8"/>
  <c r="H34" i="8"/>
  <c r="G34" i="8"/>
  <c r="F34" i="8"/>
  <c r="E34" i="8"/>
  <c r="D34" i="8"/>
  <c r="C34" i="8"/>
  <c r="AF34" i="9"/>
  <c r="AF34" i="7" s="1"/>
  <c r="AD34" i="9"/>
  <c r="AE34" i="9" s="1"/>
  <c r="AB34" i="9"/>
  <c r="AA34" i="9"/>
  <c r="Z34" i="9"/>
  <c r="V34" i="9"/>
  <c r="V34" i="7" s="1"/>
  <c r="T34" i="9"/>
  <c r="U34" i="9" s="1"/>
  <c r="R34" i="9"/>
  <c r="S34" i="9" s="1"/>
  <c r="P34" i="9"/>
  <c r="Q34" i="9" s="1"/>
  <c r="N34" i="9"/>
  <c r="AH34" i="9" s="1"/>
  <c r="L34" i="9"/>
  <c r="K34" i="9"/>
  <c r="J34" i="9"/>
  <c r="I34" i="9"/>
  <c r="H34" i="9"/>
  <c r="H34" i="7" s="1"/>
  <c r="G34" i="9"/>
  <c r="G34" i="7" s="1"/>
  <c r="F34" i="9"/>
  <c r="F34" i="7" s="1"/>
  <c r="E34" i="9"/>
  <c r="E34" i="7" s="1"/>
  <c r="D34" i="9"/>
  <c r="D34" i="7" s="1"/>
  <c r="C34" i="9"/>
  <c r="AI34" i="3"/>
  <c r="AJ34" i="3" s="1"/>
  <c r="N34" i="3"/>
  <c r="AI34" i="4"/>
  <c r="AJ34" i="4" s="1"/>
  <c r="N34" i="4"/>
  <c r="AI34" i="5"/>
  <c r="AJ34" i="5" s="1"/>
  <c r="N34" i="5"/>
  <c r="AI34" i="6"/>
  <c r="AJ34" i="6" s="1"/>
  <c r="N34" i="6"/>
  <c r="AI34" i="1"/>
  <c r="AJ34" i="1" s="1"/>
  <c r="N34" i="1"/>
  <c r="AI34" i="2"/>
  <c r="AJ34" i="2" s="1"/>
  <c r="N34" i="2"/>
  <c r="AB33" i="7"/>
  <c r="AF33" i="8"/>
  <c r="AD33" i="8"/>
  <c r="AB33" i="8"/>
  <c r="Z33" i="8"/>
  <c r="X33" i="8"/>
  <c r="X33" i="7" s="1"/>
  <c r="V33" i="8"/>
  <c r="T33" i="8"/>
  <c r="U33" i="8" s="1"/>
  <c r="R33" i="8"/>
  <c r="P33" i="8"/>
  <c r="Q33" i="8" s="1"/>
  <c r="O33" i="8"/>
  <c r="N33" i="8"/>
  <c r="L33" i="8"/>
  <c r="K33" i="8"/>
  <c r="J33" i="8"/>
  <c r="I33" i="8"/>
  <c r="H33" i="8"/>
  <c r="G33" i="8"/>
  <c r="F33" i="8"/>
  <c r="E33" i="8"/>
  <c r="D33" i="8"/>
  <c r="C33" i="8"/>
  <c r="AF33" i="9"/>
  <c r="AD33" i="9"/>
  <c r="AE33" i="9" s="1"/>
  <c r="AB33" i="9"/>
  <c r="Z33" i="9"/>
  <c r="Z33" i="7" s="1"/>
  <c r="V33" i="9"/>
  <c r="T33" i="9"/>
  <c r="U33" i="9" s="1"/>
  <c r="R33" i="9"/>
  <c r="S33" i="9" s="1"/>
  <c r="P33" i="9"/>
  <c r="Q33" i="9" s="1"/>
  <c r="N33" i="9"/>
  <c r="L33" i="9"/>
  <c r="L33" i="7" s="1"/>
  <c r="K33" i="9"/>
  <c r="J33" i="9"/>
  <c r="I33" i="9"/>
  <c r="I33" i="7" s="1"/>
  <c r="H33" i="9"/>
  <c r="H33" i="7" s="1"/>
  <c r="G33" i="9"/>
  <c r="F33" i="9"/>
  <c r="E33" i="9"/>
  <c r="D33" i="9"/>
  <c r="C33" i="9"/>
  <c r="AI33" i="3"/>
  <c r="AJ33" i="3" s="1"/>
  <c r="N33" i="3"/>
  <c r="AI33" i="4"/>
  <c r="AJ33" i="4" s="1"/>
  <c r="N33" i="4"/>
  <c r="AI33" i="5"/>
  <c r="AJ33" i="5" s="1"/>
  <c r="N33" i="5"/>
  <c r="AI33" i="6"/>
  <c r="AJ33" i="6" s="1"/>
  <c r="N33" i="6"/>
  <c r="AJ33" i="1"/>
  <c r="AI33" i="1"/>
  <c r="N33" i="1"/>
  <c r="AI33" i="2"/>
  <c r="AJ33" i="2" s="1"/>
  <c r="N33" i="2"/>
  <c r="X32" i="7"/>
  <c r="AF32" i="8"/>
  <c r="AG32" i="8" s="1"/>
  <c r="AD32" i="8"/>
  <c r="AB32" i="8"/>
  <c r="AB32" i="7" s="1"/>
  <c r="Z32" i="8"/>
  <c r="X32" i="8"/>
  <c r="V32" i="8"/>
  <c r="T32" i="8"/>
  <c r="U32" i="8" s="1"/>
  <c r="R32" i="8"/>
  <c r="S32" i="8" s="1"/>
  <c r="P32" i="8"/>
  <c r="Q32" i="8" s="1"/>
  <c r="N32" i="8"/>
  <c r="L32" i="8"/>
  <c r="K32" i="8"/>
  <c r="J32" i="8"/>
  <c r="I32" i="8"/>
  <c r="H32" i="8"/>
  <c r="G32" i="8"/>
  <c r="F32" i="8"/>
  <c r="E32" i="8"/>
  <c r="D32" i="8"/>
  <c r="C32" i="8"/>
  <c r="AF32" i="9"/>
  <c r="AD32" i="9"/>
  <c r="AE32" i="9" s="1"/>
  <c r="AB32" i="9"/>
  <c r="AB31" i="7" s="1"/>
  <c r="Z32" i="9"/>
  <c r="Z32" i="7" s="1"/>
  <c r="V32" i="9"/>
  <c r="T32" i="9"/>
  <c r="U32" i="9" s="1"/>
  <c r="R32" i="9"/>
  <c r="S32" i="9" s="1"/>
  <c r="P32" i="9"/>
  <c r="Q32" i="9" s="1"/>
  <c r="N32" i="9"/>
  <c r="N32" i="7" s="1"/>
  <c r="L32" i="9"/>
  <c r="L32" i="7" s="1"/>
  <c r="K32" i="9"/>
  <c r="K32" i="7" s="1"/>
  <c r="J32" i="9"/>
  <c r="J32" i="7" s="1"/>
  <c r="I32" i="9"/>
  <c r="I32" i="7" s="1"/>
  <c r="H32" i="9"/>
  <c r="G32" i="9"/>
  <c r="G32" i="7" s="1"/>
  <c r="F32" i="9"/>
  <c r="F32" i="7" s="1"/>
  <c r="E32" i="9"/>
  <c r="D32" i="9"/>
  <c r="C32" i="9"/>
  <c r="C32" i="7" s="1"/>
  <c r="AI32" i="3"/>
  <c r="AJ32" i="3" s="1"/>
  <c r="N32" i="3"/>
  <c r="AI32" i="4"/>
  <c r="AJ32" i="4" s="1"/>
  <c r="N32" i="4"/>
  <c r="AI32" i="5"/>
  <c r="AJ32" i="5" s="1"/>
  <c r="N32" i="5"/>
  <c r="AI32" i="6"/>
  <c r="AJ32" i="6" s="1"/>
  <c r="N32" i="6"/>
  <c r="AI32" i="1"/>
  <c r="AJ32" i="1" s="1"/>
  <c r="N32" i="1"/>
  <c r="AJ32" i="2"/>
  <c r="AI32" i="2"/>
  <c r="N32" i="2"/>
  <c r="X31" i="7"/>
  <c r="AF31" i="8"/>
  <c r="AD31" i="8"/>
  <c r="AB31" i="8"/>
  <c r="Z31" i="8"/>
  <c r="X31" i="8"/>
  <c r="V31" i="8"/>
  <c r="T31" i="8"/>
  <c r="U31" i="8" s="1"/>
  <c r="R31" i="8"/>
  <c r="S31" i="8" s="1"/>
  <c r="Q31" i="8"/>
  <c r="P31" i="8"/>
  <c r="N31" i="8"/>
  <c r="L31" i="8"/>
  <c r="K31" i="8"/>
  <c r="J31" i="8"/>
  <c r="I31" i="8"/>
  <c r="H31" i="8"/>
  <c r="G31" i="8"/>
  <c r="F31" i="8"/>
  <c r="E31" i="8"/>
  <c r="D31" i="8"/>
  <c r="C31" i="8"/>
  <c r="AF31" i="9"/>
  <c r="AD31" i="9"/>
  <c r="AE31" i="9" s="1"/>
  <c r="AB31" i="9"/>
  <c r="AB30" i="7" s="1"/>
  <c r="AA31" i="9"/>
  <c r="Z31" i="9"/>
  <c r="Z31" i="7" s="1"/>
  <c r="V31" i="9"/>
  <c r="V31" i="7" s="1"/>
  <c r="T31" i="9"/>
  <c r="U31" i="9" s="1"/>
  <c r="R31" i="9"/>
  <c r="S31" i="9" s="1"/>
  <c r="P31" i="9"/>
  <c r="Q31" i="9" s="1"/>
  <c r="N31" i="9"/>
  <c r="N31" i="7" s="1"/>
  <c r="L31" i="9"/>
  <c r="K31" i="9"/>
  <c r="J31" i="9"/>
  <c r="I31" i="9"/>
  <c r="H31" i="9"/>
  <c r="H31" i="7" s="1"/>
  <c r="G31" i="9"/>
  <c r="G31" i="7" s="1"/>
  <c r="F31" i="9"/>
  <c r="F31" i="7" s="1"/>
  <c r="E31" i="9"/>
  <c r="E31" i="7" s="1"/>
  <c r="D31" i="9"/>
  <c r="D31" i="7" s="1"/>
  <c r="C31" i="9"/>
  <c r="AI31" i="3"/>
  <c r="AJ31" i="3" s="1"/>
  <c r="N31" i="3"/>
  <c r="AI31" i="4"/>
  <c r="AJ31" i="4" s="1"/>
  <c r="N31" i="4"/>
  <c r="AI31" i="5"/>
  <c r="AJ31" i="5" s="1"/>
  <c r="N31" i="5"/>
  <c r="AI31" i="6"/>
  <c r="AJ31" i="6" s="1"/>
  <c r="N31" i="6"/>
  <c r="AJ31" i="1"/>
  <c r="AI31" i="1"/>
  <c r="N31" i="1"/>
  <c r="AI31" i="2"/>
  <c r="AJ31" i="2" s="1"/>
  <c r="N31" i="2"/>
  <c r="X30" i="7"/>
  <c r="AF30" i="8"/>
  <c r="AG30" i="8" s="1"/>
  <c r="AD30" i="8"/>
  <c r="AB30" i="8"/>
  <c r="Z30" i="8"/>
  <c r="X30" i="8"/>
  <c r="V30" i="8"/>
  <c r="T30" i="8"/>
  <c r="U30" i="8" s="1"/>
  <c r="R30" i="8"/>
  <c r="S30" i="8" s="1"/>
  <c r="P30" i="8"/>
  <c r="Q30" i="8" s="1"/>
  <c r="O30" i="8"/>
  <c r="N30" i="8"/>
  <c r="L30" i="8"/>
  <c r="K30" i="8"/>
  <c r="J30" i="8"/>
  <c r="I30" i="8"/>
  <c r="H30" i="8"/>
  <c r="G30" i="8"/>
  <c r="F30" i="8"/>
  <c r="E30" i="8"/>
  <c r="D30" i="8"/>
  <c r="C30" i="8"/>
  <c r="AF30" i="9"/>
  <c r="AF30" i="7" s="1"/>
  <c r="AG30" i="7" s="1"/>
  <c r="AD30" i="9"/>
  <c r="AE30" i="9" s="1"/>
  <c r="AB30" i="9"/>
  <c r="AB29" i="7" s="1"/>
  <c r="Z30" i="9"/>
  <c r="V30" i="9"/>
  <c r="V30" i="7" s="1"/>
  <c r="T30" i="9"/>
  <c r="U30" i="9" s="1"/>
  <c r="R30" i="9"/>
  <c r="S30" i="9" s="1"/>
  <c r="P30" i="9"/>
  <c r="Q30" i="9" s="1"/>
  <c r="N30" i="9"/>
  <c r="L30" i="9"/>
  <c r="L30" i="7" s="1"/>
  <c r="K30" i="9"/>
  <c r="K30" i="7" s="1"/>
  <c r="J30" i="9"/>
  <c r="I30" i="9"/>
  <c r="H30" i="9"/>
  <c r="G30" i="9"/>
  <c r="F30" i="9"/>
  <c r="F30" i="7" s="1"/>
  <c r="E30" i="9"/>
  <c r="E30" i="7" s="1"/>
  <c r="D30" i="9"/>
  <c r="D30" i="7" s="1"/>
  <c r="C30" i="9"/>
  <c r="AJ30" i="3"/>
  <c r="AI30" i="3"/>
  <c r="N30" i="3"/>
  <c r="AJ30" i="4"/>
  <c r="AI30" i="4"/>
  <c r="N30" i="4"/>
  <c r="AI30" i="5"/>
  <c r="AJ30" i="5" s="1"/>
  <c r="N30" i="5"/>
  <c r="AI30" i="6"/>
  <c r="AJ30" i="6" s="1"/>
  <c r="N30" i="6"/>
  <c r="AI30" i="1"/>
  <c r="AJ30" i="1" s="1"/>
  <c r="N30" i="1"/>
  <c r="AI30" i="2"/>
  <c r="AJ30" i="2" s="1"/>
  <c r="N30" i="2"/>
  <c r="AF28" i="8"/>
  <c r="AD28" i="8"/>
  <c r="AB28" i="8"/>
  <c r="AB28" i="7" s="1"/>
  <c r="Z28" i="8"/>
  <c r="X28" i="8"/>
  <c r="X28" i="7" s="1"/>
  <c r="V28" i="8"/>
  <c r="T28" i="8"/>
  <c r="U28" i="8" s="1"/>
  <c r="R28" i="8"/>
  <c r="S28" i="8" s="1"/>
  <c r="P28" i="8"/>
  <c r="Q28" i="8" s="1"/>
  <c r="O28" i="8"/>
  <c r="N28" i="8"/>
  <c r="L28" i="8"/>
  <c r="K28" i="8"/>
  <c r="J28" i="8"/>
  <c r="I28" i="8"/>
  <c r="H28" i="8"/>
  <c r="G28" i="8"/>
  <c r="F28" i="8"/>
  <c r="E28" i="8"/>
  <c r="D28" i="8"/>
  <c r="C28" i="8"/>
  <c r="AE29" i="8"/>
  <c r="AF29" i="8"/>
  <c r="AG29" i="8" s="1"/>
  <c r="AD29" i="8"/>
  <c r="AB29" i="8"/>
  <c r="Z29" i="8"/>
  <c r="X29" i="8"/>
  <c r="X29" i="7" s="1"/>
  <c r="V29" i="8"/>
  <c r="T29" i="8"/>
  <c r="U29" i="8" s="1"/>
  <c r="R29" i="8"/>
  <c r="S29" i="8" s="1"/>
  <c r="Q29" i="8"/>
  <c r="P29" i="8"/>
  <c r="N29" i="8"/>
  <c r="L29" i="8"/>
  <c r="K29" i="8"/>
  <c r="J29" i="8"/>
  <c r="I29" i="8"/>
  <c r="H29" i="8"/>
  <c r="G29" i="8"/>
  <c r="F29" i="8"/>
  <c r="E29" i="8"/>
  <c r="D29" i="8"/>
  <c r="C29" i="8"/>
  <c r="AF29" i="9"/>
  <c r="AD29" i="9"/>
  <c r="AE29" i="9" s="1"/>
  <c r="AB29" i="9"/>
  <c r="Z29" i="9"/>
  <c r="AA29" i="9" s="1"/>
  <c r="V29" i="9"/>
  <c r="T29" i="9"/>
  <c r="U29" i="9" s="1"/>
  <c r="R29" i="9"/>
  <c r="S29" i="9" s="1"/>
  <c r="P29" i="9"/>
  <c r="Q29" i="9" s="1"/>
  <c r="N29" i="9"/>
  <c r="L29" i="9"/>
  <c r="L29" i="7" s="1"/>
  <c r="K29" i="9"/>
  <c r="J29" i="9"/>
  <c r="J29" i="7" s="1"/>
  <c r="I29" i="9"/>
  <c r="I29" i="7" s="1"/>
  <c r="H29" i="9"/>
  <c r="G29" i="9"/>
  <c r="F29" i="9"/>
  <c r="F29" i="7" s="1"/>
  <c r="E29" i="9"/>
  <c r="E29" i="7" s="1"/>
  <c r="D29" i="9"/>
  <c r="D29" i="7" s="1"/>
  <c r="C29" i="9"/>
  <c r="AJ29" i="3"/>
  <c r="AI29" i="3"/>
  <c r="N29" i="3"/>
  <c r="AI29" i="4"/>
  <c r="AJ29" i="4" s="1"/>
  <c r="N29" i="4"/>
  <c r="AI29" i="5"/>
  <c r="AJ29" i="5" s="1"/>
  <c r="N29" i="5"/>
  <c r="AI29" i="6"/>
  <c r="AJ29" i="6" s="1"/>
  <c r="N29" i="6"/>
  <c r="AI29" i="1"/>
  <c r="AJ29" i="1" s="1"/>
  <c r="N29" i="1"/>
  <c r="AI29" i="2"/>
  <c r="AJ29" i="2" s="1"/>
  <c r="N29" i="2"/>
  <c r="AF28" i="9"/>
  <c r="AF28" i="7" s="1"/>
  <c r="AD28" i="9"/>
  <c r="AE28" i="9" s="1"/>
  <c r="AB28" i="9"/>
  <c r="AA28" i="9"/>
  <c r="Z28" i="9"/>
  <c r="Z28" i="7" s="1"/>
  <c r="V28" i="9"/>
  <c r="T28" i="9"/>
  <c r="U28" i="9" s="1"/>
  <c r="R28" i="9"/>
  <c r="S28" i="9" s="1"/>
  <c r="P28" i="9"/>
  <c r="Q28" i="9" s="1"/>
  <c r="N28" i="9"/>
  <c r="AH28" i="9" s="1"/>
  <c r="L28" i="9"/>
  <c r="K28" i="9"/>
  <c r="J28" i="9"/>
  <c r="I28" i="9"/>
  <c r="H28" i="9"/>
  <c r="G28" i="9"/>
  <c r="G28" i="7" s="1"/>
  <c r="F28" i="9"/>
  <c r="F28" i="7" s="1"/>
  <c r="E28" i="9"/>
  <c r="D28" i="9"/>
  <c r="C28" i="9"/>
  <c r="AF27" i="9"/>
  <c r="AD27" i="9"/>
  <c r="AE27" i="9" s="1"/>
  <c r="AB27" i="9"/>
  <c r="Z27" i="9"/>
  <c r="Z27" i="7" s="1"/>
  <c r="V27" i="9"/>
  <c r="V27" i="7" s="1"/>
  <c r="T27" i="9"/>
  <c r="U27" i="9" s="1"/>
  <c r="R27" i="9"/>
  <c r="S27" i="9" s="1"/>
  <c r="P27" i="9"/>
  <c r="Q27" i="9" s="1"/>
  <c r="N27" i="9"/>
  <c r="L27" i="9"/>
  <c r="K27" i="9"/>
  <c r="K27" i="7" s="1"/>
  <c r="J27" i="9"/>
  <c r="I27" i="9"/>
  <c r="H27" i="9"/>
  <c r="G27" i="9"/>
  <c r="F27" i="9"/>
  <c r="E27" i="9"/>
  <c r="D27" i="9"/>
  <c r="C27" i="9"/>
  <c r="AI28" i="6"/>
  <c r="AJ28" i="6" s="1"/>
  <c r="AI27" i="6"/>
  <c r="AJ27" i="6" s="1"/>
  <c r="AJ28" i="1"/>
  <c r="AI28" i="1"/>
  <c r="AI27" i="1"/>
  <c r="AJ27" i="1" s="1"/>
  <c r="AI28" i="2"/>
  <c r="AJ28" i="2" s="1"/>
  <c r="AJ27" i="2"/>
  <c r="AI27" i="2"/>
  <c r="X23" i="7"/>
  <c r="AG25" i="8"/>
  <c r="AF26" i="9"/>
  <c r="AD26" i="9"/>
  <c r="AE26" i="9" s="1"/>
  <c r="AB26" i="9"/>
  <c r="Z26" i="9"/>
  <c r="V26" i="9"/>
  <c r="T26" i="9"/>
  <c r="U26" i="9" s="1"/>
  <c r="R26" i="9"/>
  <c r="S26" i="9" s="1"/>
  <c r="P26" i="9"/>
  <c r="Q26" i="9" s="1"/>
  <c r="N26" i="9"/>
  <c r="L26" i="9"/>
  <c r="K26" i="9"/>
  <c r="J26" i="9"/>
  <c r="I26" i="9"/>
  <c r="H26" i="9"/>
  <c r="H26" i="7" s="1"/>
  <c r="G26" i="9"/>
  <c r="G26" i="7" s="1"/>
  <c r="F26" i="9"/>
  <c r="E26" i="9"/>
  <c r="D26" i="9"/>
  <c r="C26" i="9"/>
  <c r="AF25" i="9"/>
  <c r="AD25" i="9"/>
  <c r="AE25" i="9" s="1"/>
  <c r="AB25" i="9"/>
  <c r="Z25" i="9"/>
  <c r="AA25" i="9" s="1"/>
  <c r="V25" i="9"/>
  <c r="U25" i="9"/>
  <c r="T25" i="9"/>
  <c r="S25" i="9"/>
  <c r="R25" i="9"/>
  <c r="P25" i="9"/>
  <c r="P25" i="7" s="1"/>
  <c r="O25" i="9"/>
  <c r="N25" i="9"/>
  <c r="L25" i="9"/>
  <c r="K25" i="9"/>
  <c r="J25" i="9"/>
  <c r="I25" i="9"/>
  <c r="H25" i="9"/>
  <c r="G25" i="9"/>
  <c r="F25" i="9"/>
  <c r="E25" i="9"/>
  <c r="E25" i="7" s="1"/>
  <c r="D25" i="9"/>
  <c r="D25" i="7" s="1"/>
  <c r="C25" i="9"/>
  <c r="AF24" i="9"/>
  <c r="AD24" i="9"/>
  <c r="AE24" i="9" s="1"/>
  <c r="AB24" i="9"/>
  <c r="Z24" i="9"/>
  <c r="Z24" i="7" s="1"/>
  <c r="V24" i="9"/>
  <c r="V24" i="7" s="1"/>
  <c r="T24" i="9"/>
  <c r="U24" i="9" s="1"/>
  <c r="R24" i="9"/>
  <c r="S24" i="9" s="1"/>
  <c r="P24" i="9"/>
  <c r="Q24" i="9" s="1"/>
  <c r="N24" i="9"/>
  <c r="L24" i="9"/>
  <c r="K24" i="9"/>
  <c r="J24" i="9"/>
  <c r="I24" i="9"/>
  <c r="H24" i="9"/>
  <c r="G24" i="9"/>
  <c r="F24" i="9"/>
  <c r="E24" i="9"/>
  <c r="D24" i="9"/>
  <c r="C24" i="9"/>
  <c r="AF23" i="9"/>
  <c r="AF23" i="7" s="1"/>
  <c r="AD23" i="9"/>
  <c r="AE23" i="9" s="1"/>
  <c r="AB23" i="9"/>
  <c r="Z23" i="9"/>
  <c r="V23" i="9"/>
  <c r="T23" i="9"/>
  <c r="U23" i="9" s="1"/>
  <c r="R23" i="9"/>
  <c r="S23" i="9" s="1"/>
  <c r="P23" i="9"/>
  <c r="Q23" i="9" s="1"/>
  <c r="N23" i="9"/>
  <c r="L23" i="9"/>
  <c r="K23" i="9"/>
  <c r="J23" i="9"/>
  <c r="I23" i="9"/>
  <c r="H23" i="9"/>
  <c r="G23" i="9"/>
  <c r="F23" i="9"/>
  <c r="E23" i="9"/>
  <c r="E23" i="7" s="1"/>
  <c r="D23" i="9"/>
  <c r="D23" i="7" s="1"/>
  <c r="C23" i="9"/>
  <c r="AJ26" i="6"/>
  <c r="AI26" i="6"/>
  <c r="AI25" i="6"/>
  <c r="AJ25" i="6" s="1"/>
  <c r="AJ24" i="6"/>
  <c r="AI24" i="6"/>
  <c r="AI23" i="6"/>
  <c r="AJ23" i="6" s="1"/>
  <c r="AJ26" i="1"/>
  <c r="AI26" i="1"/>
  <c r="AJ25" i="1"/>
  <c r="AI25" i="1"/>
  <c r="AI24" i="1"/>
  <c r="AJ24" i="1" s="1"/>
  <c r="AJ23" i="1"/>
  <c r="AI23" i="1"/>
  <c r="AF22" i="9"/>
  <c r="AD22" i="9"/>
  <c r="AE22" i="9" s="1"/>
  <c r="AB22" i="9"/>
  <c r="Z22" i="9"/>
  <c r="AA22" i="9" s="1"/>
  <c r="V22" i="9"/>
  <c r="U22" i="9"/>
  <c r="T22" i="9"/>
  <c r="R22" i="9"/>
  <c r="S22" i="9" s="1"/>
  <c r="Q22" i="9"/>
  <c r="P22" i="9"/>
  <c r="N22" i="9"/>
  <c r="AH22" i="9" s="1"/>
  <c r="L22" i="9"/>
  <c r="K22" i="9"/>
  <c r="J22" i="9"/>
  <c r="I22" i="9"/>
  <c r="H22" i="9"/>
  <c r="G22" i="9"/>
  <c r="F22" i="9"/>
  <c r="E22" i="9"/>
  <c r="D22" i="9"/>
  <c r="C22" i="9"/>
  <c r="AI22" i="6"/>
  <c r="AJ22" i="6" s="1"/>
  <c r="AJ22" i="1"/>
  <c r="AI22" i="1"/>
  <c r="AI26" i="2"/>
  <c r="AJ26" i="2" s="1"/>
  <c r="AI25" i="2"/>
  <c r="AJ25" i="2" s="1"/>
  <c r="AI24" i="2"/>
  <c r="AJ24" i="2" s="1"/>
  <c r="AI23" i="2"/>
  <c r="AJ23" i="2" s="1"/>
  <c r="AI22" i="2"/>
  <c r="AJ22" i="2" s="1"/>
  <c r="AF21" i="9"/>
  <c r="AD21" i="9"/>
  <c r="AE21" i="9" s="1"/>
  <c r="AB21" i="9"/>
  <c r="AB20" i="7" s="1"/>
  <c r="Z21" i="9"/>
  <c r="V21" i="9"/>
  <c r="V21" i="7" s="1"/>
  <c r="T21" i="9"/>
  <c r="U21" i="9" s="1"/>
  <c r="R21" i="9"/>
  <c r="S21" i="9" s="1"/>
  <c r="P21" i="9"/>
  <c r="Q21" i="9" s="1"/>
  <c r="N21" i="9"/>
  <c r="AH21" i="9" s="1"/>
  <c r="L21" i="9"/>
  <c r="K21" i="9"/>
  <c r="J21" i="9"/>
  <c r="I21" i="9"/>
  <c r="H21" i="9"/>
  <c r="G21" i="9"/>
  <c r="F21" i="9"/>
  <c r="E21" i="9"/>
  <c r="D21" i="9"/>
  <c r="C21" i="9"/>
  <c r="AI21" i="6"/>
  <c r="AJ21" i="6" s="1"/>
  <c r="AJ21" i="1"/>
  <c r="AI21" i="1"/>
  <c r="AI21" i="2"/>
  <c r="AJ21" i="2" s="1"/>
  <c r="AF20" i="9"/>
  <c r="AD20" i="9"/>
  <c r="AE20" i="9" s="1"/>
  <c r="AB20" i="9"/>
  <c r="AA20" i="9"/>
  <c r="Z20" i="9"/>
  <c r="V20" i="9"/>
  <c r="V20" i="7" s="1"/>
  <c r="T20" i="9"/>
  <c r="U20" i="9" s="1"/>
  <c r="R20" i="9"/>
  <c r="S20" i="9" s="1"/>
  <c r="P20" i="9"/>
  <c r="Q20" i="9" s="1"/>
  <c r="N20" i="9"/>
  <c r="L20" i="9"/>
  <c r="K20" i="9"/>
  <c r="J20" i="9"/>
  <c r="J20" i="7" s="1"/>
  <c r="I20" i="9"/>
  <c r="I20" i="7" s="1"/>
  <c r="H20" i="9"/>
  <c r="G20" i="9"/>
  <c r="F20" i="9"/>
  <c r="E20" i="9"/>
  <c r="D20" i="9"/>
  <c r="C20" i="9"/>
  <c r="E20" i="7"/>
  <c r="F20" i="7"/>
  <c r="L20" i="7"/>
  <c r="N20" i="7"/>
  <c r="X20" i="7"/>
  <c r="Z20" i="7"/>
  <c r="AA20" i="7" s="1"/>
  <c r="AF20" i="8"/>
  <c r="AG20" i="8" s="1"/>
  <c r="AD20" i="8"/>
  <c r="AD20" i="7" s="1"/>
  <c r="AB20" i="8"/>
  <c r="Z20" i="8"/>
  <c r="X20" i="8"/>
  <c r="V20" i="8"/>
  <c r="T20" i="8"/>
  <c r="U20" i="8" s="1"/>
  <c r="R20" i="8"/>
  <c r="S20" i="8" s="1"/>
  <c r="P20" i="8"/>
  <c r="Q20" i="8" s="1"/>
  <c r="N20" i="8"/>
  <c r="L20" i="8"/>
  <c r="K20" i="8"/>
  <c r="K20" i="7" s="1"/>
  <c r="J20" i="8"/>
  <c r="I20" i="8"/>
  <c r="H20" i="8"/>
  <c r="H20" i="7" s="1"/>
  <c r="G20" i="8"/>
  <c r="G20" i="7" s="1"/>
  <c r="F20" i="8"/>
  <c r="E20" i="8"/>
  <c r="D20" i="8"/>
  <c r="D20" i="7" s="1"/>
  <c r="C20" i="8"/>
  <c r="M20" i="8" s="1"/>
  <c r="AJ19" i="3"/>
  <c r="AI28" i="3"/>
  <c r="AJ28" i="3" s="1"/>
  <c r="N28" i="3"/>
  <c r="AI28" i="4"/>
  <c r="AJ28" i="4" s="1"/>
  <c r="N28" i="4"/>
  <c r="AI28" i="5"/>
  <c r="AJ28" i="5" s="1"/>
  <c r="N28" i="5"/>
  <c r="N28" i="6"/>
  <c r="N28" i="1"/>
  <c r="N28" i="2"/>
  <c r="AF27" i="8"/>
  <c r="AD27" i="8"/>
  <c r="AB27" i="8"/>
  <c r="Z27" i="8"/>
  <c r="X27" i="8"/>
  <c r="X27" i="7" s="1"/>
  <c r="V27" i="8"/>
  <c r="U27" i="8"/>
  <c r="T27" i="8"/>
  <c r="R27" i="8"/>
  <c r="S27" i="8" s="1"/>
  <c r="P27" i="8"/>
  <c r="Q27" i="8" s="1"/>
  <c r="N27" i="8"/>
  <c r="AH27" i="8" s="1"/>
  <c r="L27" i="8"/>
  <c r="K27" i="8"/>
  <c r="J27" i="8"/>
  <c r="I27" i="8"/>
  <c r="H27" i="8"/>
  <c r="G27" i="8"/>
  <c r="F27" i="8"/>
  <c r="E27" i="8"/>
  <c r="D27" i="8"/>
  <c r="C27" i="8"/>
  <c r="AI27" i="3"/>
  <c r="AJ27" i="3" s="1"/>
  <c r="N27" i="3"/>
  <c r="AI27" i="4"/>
  <c r="AJ27" i="4" s="1"/>
  <c r="N27" i="4"/>
  <c r="AJ27" i="5"/>
  <c r="AI27" i="5"/>
  <c r="N27" i="5"/>
  <c r="N27" i="6"/>
  <c r="N27" i="1"/>
  <c r="N27" i="2"/>
  <c r="AF26" i="8"/>
  <c r="AD26" i="8"/>
  <c r="AB26" i="8"/>
  <c r="AB26" i="7" s="1"/>
  <c r="Z26" i="8"/>
  <c r="X26" i="8"/>
  <c r="X26" i="7" s="1"/>
  <c r="V26" i="8"/>
  <c r="U26" i="8"/>
  <c r="T26" i="8"/>
  <c r="R26" i="8"/>
  <c r="S26" i="8" s="1"/>
  <c r="Q26" i="8"/>
  <c r="P26" i="8"/>
  <c r="O26" i="8"/>
  <c r="N26" i="8"/>
  <c r="L26" i="8"/>
  <c r="K26" i="8"/>
  <c r="J26" i="8"/>
  <c r="I26" i="8"/>
  <c r="H26" i="8"/>
  <c r="G26" i="8"/>
  <c r="F26" i="8"/>
  <c r="E26" i="8"/>
  <c r="D26" i="8"/>
  <c r="C26" i="8"/>
  <c r="AI26" i="3"/>
  <c r="AJ26" i="3" s="1"/>
  <c r="N26" i="3"/>
  <c r="AI26" i="4"/>
  <c r="AJ26" i="4" s="1"/>
  <c r="N26" i="4"/>
  <c r="AJ26" i="5"/>
  <c r="AI26" i="5"/>
  <c r="N26" i="5"/>
  <c r="N26" i="6"/>
  <c r="N26" i="1"/>
  <c r="N26" i="2"/>
  <c r="AI25" i="3"/>
  <c r="AJ25" i="3" s="1"/>
  <c r="H21" i="7"/>
  <c r="AF25" i="8"/>
  <c r="AD25" i="8"/>
  <c r="AB25" i="8"/>
  <c r="Z25" i="8"/>
  <c r="X25" i="8"/>
  <c r="V25" i="8"/>
  <c r="W25" i="8" s="1"/>
  <c r="U25" i="8"/>
  <c r="T25" i="8"/>
  <c r="R25" i="8"/>
  <c r="S25" i="8" s="1"/>
  <c r="Q25" i="8"/>
  <c r="P25" i="8"/>
  <c r="O25" i="8"/>
  <c r="N25" i="8"/>
  <c r="L25" i="8"/>
  <c r="K25" i="8"/>
  <c r="J25" i="8"/>
  <c r="I25" i="8"/>
  <c r="H25" i="8"/>
  <c r="G25" i="8"/>
  <c r="F25" i="8"/>
  <c r="E25" i="8"/>
  <c r="D25" i="8"/>
  <c r="C25" i="8"/>
  <c r="H24" i="8"/>
  <c r="H23" i="8"/>
  <c r="H22" i="8"/>
  <c r="H21" i="8"/>
  <c r="H19" i="8"/>
  <c r="H18" i="8"/>
  <c r="H17" i="8"/>
  <c r="H16" i="8"/>
  <c r="H15" i="8"/>
  <c r="H14" i="8"/>
  <c r="H13" i="8"/>
  <c r="H12" i="8"/>
  <c r="H11" i="8"/>
  <c r="H10" i="8"/>
  <c r="H9" i="8"/>
  <c r="H8" i="8"/>
  <c r="H7" i="8"/>
  <c r="AH19" i="8"/>
  <c r="AH11" i="8"/>
  <c r="X19" i="7"/>
  <c r="X17" i="7"/>
  <c r="X16" i="7"/>
  <c r="X13" i="7"/>
  <c r="X12" i="7"/>
  <c r="V24" i="8"/>
  <c r="V23" i="8"/>
  <c r="V22" i="8"/>
  <c r="V21" i="8"/>
  <c r="V19" i="8"/>
  <c r="V18" i="8"/>
  <c r="V17" i="8"/>
  <c r="V16" i="8"/>
  <c r="V15" i="8"/>
  <c r="V14" i="8"/>
  <c r="V13" i="8"/>
  <c r="V12" i="8"/>
  <c r="V11" i="8"/>
  <c r="V10" i="8"/>
  <c r="V9" i="8"/>
  <c r="V8" i="8"/>
  <c r="V7" i="8"/>
  <c r="X24" i="8"/>
  <c r="X24" i="7" s="1"/>
  <c r="X23" i="8"/>
  <c r="X22" i="8"/>
  <c r="X22" i="7" s="1"/>
  <c r="X21" i="8"/>
  <c r="X21" i="7" s="1"/>
  <c r="X19" i="8"/>
  <c r="X18" i="8"/>
  <c r="X18" i="7" s="1"/>
  <c r="X17" i="8"/>
  <c r="X16" i="8"/>
  <c r="X15" i="8"/>
  <c r="X15" i="7" s="1"/>
  <c r="X14" i="8"/>
  <c r="X14" i="7" s="1"/>
  <c r="X13" i="8"/>
  <c r="X12" i="8"/>
  <c r="X11" i="8"/>
  <c r="X11" i="7" s="1"/>
  <c r="X10" i="8"/>
  <c r="X10" i="7" s="1"/>
  <c r="X9" i="8"/>
  <c r="X9" i="7" s="1"/>
  <c r="X8" i="8"/>
  <c r="X8" i="7" s="1"/>
  <c r="X7" i="8"/>
  <c r="X7" i="7" s="1"/>
  <c r="H19" i="9"/>
  <c r="H18" i="9"/>
  <c r="H18" i="7" s="1"/>
  <c r="H17" i="9"/>
  <c r="H17" i="7" s="1"/>
  <c r="H16" i="9"/>
  <c r="H16" i="7" s="1"/>
  <c r="H15" i="9"/>
  <c r="H15" i="7" s="1"/>
  <c r="H14" i="9"/>
  <c r="H14" i="7" s="1"/>
  <c r="H13" i="9"/>
  <c r="H12" i="9"/>
  <c r="H11" i="9"/>
  <c r="H11" i="7" s="1"/>
  <c r="H10" i="9"/>
  <c r="H10" i="7" s="1"/>
  <c r="H9" i="9"/>
  <c r="H9" i="7" s="1"/>
  <c r="H8" i="9"/>
  <c r="H8" i="7" s="1"/>
  <c r="H7" i="9"/>
  <c r="AI24" i="3"/>
  <c r="AJ24" i="3" s="1"/>
  <c r="AI23" i="3"/>
  <c r="AJ23" i="3" s="1"/>
  <c r="AJ22" i="3"/>
  <c r="AI22" i="3"/>
  <c r="AI21" i="3"/>
  <c r="AJ20" i="3"/>
  <c r="AI20" i="3"/>
  <c r="AI19" i="3"/>
  <c r="AI18" i="3"/>
  <c r="AJ18" i="3" s="1"/>
  <c r="AI17" i="3"/>
  <c r="AJ17" i="3" s="1"/>
  <c r="AJ16" i="3"/>
  <c r="AI16" i="3"/>
  <c r="AI15" i="3"/>
  <c r="AJ15" i="3" s="1"/>
  <c r="AI14" i="3"/>
  <c r="AJ14" i="3" s="1"/>
  <c r="AJ13" i="3"/>
  <c r="AI13" i="3"/>
  <c r="AI12" i="3"/>
  <c r="AJ12" i="3" s="1"/>
  <c r="AJ11" i="3"/>
  <c r="AI11" i="3"/>
  <c r="AI10" i="3"/>
  <c r="AJ10" i="3" s="1"/>
  <c r="AJ9" i="3"/>
  <c r="AI9" i="3"/>
  <c r="AJ8" i="3"/>
  <c r="AI8" i="3"/>
  <c r="AI7" i="3"/>
  <c r="AJ7" i="3" s="1"/>
  <c r="AI20" i="6"/>
  <c r="AJ20" i="6" s="1"/>
  <c r="AI19" i="6"/>
  <c r="AJ19" i="6" s="1"/>
  <c r="AI18" i="6"/>
  <c r="AI17" i="6"/>
  <c r="AJ17" i="6" s="1"/>
  <c r="AJ16" i="6"/>
  <c r="AI16" i="6"/>
  <c r="AI15" i="6"/>
  <c r="AJ15" i="6" s="1"/>
  <c r="AJ14" i="6"/>
  <c r="AI14" i="6"/>
  <c r="AJ13" i="6"/>
  <c r="AI13" i="6"/>
  <c r="AI12" i="6"/>
  <c r="AJ12" i="6" s="1"/>
  <c r="AI11" i="6"/>
  <c r="AJ11" i="6" s="1"/>
  <c r="AJ10" i="6"/>
  <c r="AI10" i="6"/>
  <c r="AI9" i="6"/>
  <c r="AJ9" i="6" s="1"/>
  <c r="AJ8" i="6"/>
  <c r="AI8" i="6"/>
  <c r="AI7" i="6"/>
  <c r="AJ7" i="6" s="1"/>
  <c r="AI20" i="1"/>
  <c r="AJ20" i="1" s="1"/>
  <c r="AI19" i="1"/>
  <c r="AJ18" i="1"/>
  <c r="AI18" i="1"/>
  <c r="AI17" i="1"/>
  <c r="AJ17" i="1" s="1"/>
  <c r="AI16" i="1"/>
  <c r="AJ16" i="1" s="1"/>
  <c r="AJ15" i="1"/>
  <c r="AI15" i="1"/>
  <c r="AI14" i="1"/>
  <c r="AJ14" i="1" s="1"/>
  <c r="AJ13" i="1"/>
  <c r="AI13" i="1"/>
  <c r="AI12" i="1"/>
  <c r="AJ12" i="1" s="1"/>
  <c r="AJ11" i="1"/>
  <c r="AI11" i="1"/>
  <c r="AJ10" i="1"/>
  <c r="AI10" i="1"/>
  <c r="AI9" i="1"/>
  <c r="AJ9" i="1" s="1"/>
  <c r="AI8" i="1"/>
  <c r="AJ8" i="1" s="1"/>
  <c r="AJ7" i="1"/>
  <c r="AI7" i="1"/>
  <c r="AI20" i="2"/>
  <c r="AJ20" i="2" s="1"/>
  <c r="AI19" i="2"/>
  <c r="AJ19" i="2" s="1"/>
  <c r="AJ18" i="2"/>
  <c r="AI18" i="2"/>
  <c r="AI17" i="2"/>
  <c r="AI16" i="2"/>
  <c r="AJ15" i="2"/>
  <c r="AI15" i="2"/>
  <c r="AI14" i="2"/>
  <c r="AI13" i="2"/>
  <c r="AJ13" i="2" s="1"/>
  <c r="AI12" i="2"/>
  <c r="AJ12" i="2" s="1"/>
  <c r="AI11" i="2"/>
  <c r="AJ11" i="2" s="1"/>
  <c r="AJ10" i="2"/>
  <c r="AI10" i="2"/>
  <c r="AI9" i="2"/>
  <c r="AJ9" i="2" s="1"/>
  <c r="AJ8" i="2"/>
  <c r="AI8" i="2"/>
  <c r="AI7" i="2"/>
  <c r="AJ7" i="2" s="1"/>
  <c r="N25" i="3"/>
  <c r="AI25" i="4"/>
  <c r="AJ25" i="4" s="1"/>
  <c r="N25" i="4"/>
  <c r="AI25" i="5"/>
  <c r="AJ25" i="5" s="1"/>
  <c r="N25" i="5"/>
  <c r="N25" i="6"/>
  <c r="N25" i="1"/>
  <c r="N25" i="2"/>
  <c r="AF24" i="8"/>
  <c r="AD24" i="8"/>
  <c r="AB24" i="8"/>
  <c r="Z24" i="8"/>
  <c r="T24" i="8"/>
  <c r="U24" i="8" s="1"/>
  <c r="R24" i="8"/>
  <c r="S24" i="8" s="1"/>
  <c r="P24" i="8"/>
  <c r="Q24" i="8" s="1"/>
  <c r="N24" i="8"/>
  <c r="L24" i="8"/>
  <c r="K24" i="8"/>
  <c r="J24" i="8"/>
  <c r="I24" i="8"/>
  <c r="G24" i="8"/>
  <c r="F24" i="8"/>
  <c r="E24" i="8"/>
  <c r="D24" i="8"/>
  <c r="C24" i="8"/>
  <c r="N24" i="3"/>
  <c r="AJ24" i="4"/>
  <c r="AI24" i="4"/>
  <c r="N24" i="4"/>
  <c r="AI24" i="5"/>
  <c r="AJ24" i="5" s="1"/>
  <c r="N24" i="5"/>
  <c r="N24" i="6"/>
  <c r="N24" i="1"/>
  <c r="N24" i="2"/>
  <c r="AF23" i="8"/>
  <c r="AG23" i="8" s="1"/>
  <c r="AD23" i="8"/>
  <c r="AB23" i="8"/>
  <c r="Z23" i="8"/>
  <c r="T23" i="8"/>
  <c r="U23" i="8" s="1"/>
  <c r="R23" i="8"/>
  <c r="S23" i="8" s="1"/>
  <c r="P23" i="8"/>
  <c r="Q23" i="8" s="1"/>
  <c r="N23" i="8"/>
  <c r="L23" i="8"/>
  <c r="K23" i="8"/>
  <c r="J23" i="8"/>
  <c r="I23" i="8"/>
  <c r="G23" i="8"/>
  <c r="F23" i="8"/>
  <c r="E23" i="8"/>
  <c r="D23" i="8"/>
  <c r="C23" i="8"/>
  <c r="N23" i="3"/>
  <c r="AI23" i="4"/>
  <c r="AJ23" i="4" s="1"/>
  <c r="N23" i="4"/>
  <c r="AI23" i="5"/>
  <c r="AJ23" i="5" s="1"/>
  <c r="N23" i="5"/>
  <c r="N23" i="6"/>
  <c r="N23" i="1"/>
  <c r="N22" i="1"/>
  <c r="N23" i="2"/>
  <c r="AF22" i="8"/>
  <c r="AG22" i="8" s="1"/>
  <c r="AD22" i="8"/>
  <c r="AB22" i="8"/>
  <c r="AB22" i="7" s="1"/>
  <c r="Z22" i="8"/>
  <c r="T22" i="8"/>
  <c r="U22" i="8" s="1"/>
  <c r="S22" i="8"/>
  <c r="R22" i="8"/>
  <c r="P22" i="8"/>
  <c r="Q22" i="8" s="1"/>
  <c r="O22" i="8"/>
  <c r="N22" i="8"/>
  <c r="L22" i="8"/>
  <c r="K22" i="8"/>
  <c r="J22" i="8"/>
  <c r="I22" i="8"/>
  <c r="G22" i="8"/>
  <c r="F22" i="8"/>
  <c r="E22" i="8"/>
  <c r="D22" i="8"/>
  <c r="C22" i="8"/>
  <c r="N22" i="3"/>
  <c r="AJ22" i="4"/>
  <c r="AI22" i="4"/>
  <c r="N22" i="4"/>
  <c r="AJ22" i="5"/>
  <c r="AI22" i="5"/>
  <c r="N22" i="5"/>
  <c r="N22" i="6"/>
  <c r="N22" i="2"/>
  <c r="AF21" i="8"/>
  <c r="AG21" i="8" s="1"/>
  <c r="AD21" i="8"/>
  <c r="AB21" i="8"/>
  <c r="Z21" i="8"/>
  <c r="T21" i="8"/>
  <c r="U21" i="8" s="1"/>
  <c r="R21" i="8"/>
  <c r="S21" i="8" s="1"/>
  <c r="P21" i="8"/>
  <c r="Q21" i="8" s="1"/>
  <c r="N21" i="8"/>
  <c r="O21" i="8" s="1"/>
  <c r="L21" i="8"/>
  <c r="K21" i="8"/>
  <c r="J21" i="8"/>
  <c r="I21" i="8"/>
  <c r="G21" i="8"/>
  <c r="F21" i="8"/>
  <c r="E21" i="8"/>
  <c r="D21" i="8"/>
  <c r="C21" i="8"/>
  <c r="AF21" i="7"/>
  <c r="AG21" i="7" s="1"/>
  <c r="AJ21" i="4"/>
  <c r="AI21" i="4"/>
  <c r="N21" i="4"/>
  <c r="AI21" i="5"/>
  <c r="AJ21" i="5" s="1"/>
  <c r="N21" i="5"/>
  <c r="N21" i="6"/>
  <c r="N21" i="1"/>
  <c r="N21" i="2"/>
  <c r="N20" i="3"/>
  <c r="AJ20" i="4"/>
  <c r="AI20" i="4"/>
  <c r="N20" i="4"/>
  <c r="AJ20" i="5"/>
  <c r="AI20" i="5"/>
  <c r="N20" i="5"/>
  <c r="N20" i="6"/>
  <c r="N20" i="1"/>
  <c r="N20" i="2"/>
  <c r="AF19" i="8"/>
  <c r="AD19" i="8"/>
  <c r="AE19" i="8" s="1"/>
  <c r="AB19" i="8"/>
  <c r="AB19" i="7" s="1"/>
  <c r="Z19" i="8"/>
  <c r="T19" i="8"/>
  <c r="R19" i="8"/>
  <c r="P19" i="8"/>
  <c r="N19" i="8"/>
  <c r="L19" i="8"/>
  <c r="K19" i="8"/>
  <c r="J19" i="8"/>
  <c r="I19" i="8"/>
  <c r="G19" i="8"/>
  <c r="F19" i="8"/>
  <c r="E19" i="8"/>
  <c r="D19" i="8"/>
  <c r="C19" i="8"/>
  <c r="AF19" i="9"/>
  <c r="AD19" i="9"/>
  <c r="AE19" i="9" s="1"/>
  <c r="AB19" i="9"/>
  <c r="Z19" i="9"/>
  <c r="V19" i="9"/>
  <c r="V19" i="7" s="1"/>
  <c r="T19" i="9"/>
  <c r="R19" i="9"/>
  <c r="S19" i="9" s="1"/>
  <c r="P19" i="9"/>
  <c r="Q19" i="9" s="1"/>
  <c r="N19" i="9"/>
  <c r="L19" i="9"/>
  <c r="K19" i="9"/>
  <c r="J19" i="9"/>
  <c r="J19" i="7" s="1"/>
  <c r="I19" i="9"/>
  <c r="G19" i="9"/>
  <c r="F19" i="9"/>
  <c r="E19" i="9"/>
  <c r="E19" i="7" s="1"/>
  <c r="D19" i="9"/>
  <c r="C19" i="9"/>
  <c r="N19" i="3"/>
  <c r="AJ19" i="4"/>
  <c r="AI19" i="4"/>
  <c r="N19" i="4"/>
  <c r="AJ19" i="5"/>
  <c r="AI19" i="5"/>
  <c r="N19" i="5"/>
  <c r="N19" i="6"/>
  <c r="N19" i="2"/>
  <c r="AF18" i="8"/>
  <c r="AG18" i="8" s="1"/>
  <c r="AD18" i="8"/>
  <c r="AB18" i="8"/>
  <c r="Z18" i="8"/>
  <c r="T18" i="8"/>
  <c r="R18" i="8"/>
  <c r="P18" i="8"/>
  <c r="N18" i="8"/>
  <c r="AH18" i="8" s="1"/>
  <c r="L18" i="8"/>
  <c r="K18" i="8"/>
  <c r="J18" i="8"/>
  <c r="I18" i="8"/>
  <c r="G18" i="8"/>
  <c r="F18" i="8"/>
  <c r="E18" i="8"/>
  <c r="D18" i="8"/>
  <c r="C18" i="8"/>
  <c r="K18" i="9"/>
  <c r="AF18" i="9"/>
  <c r="AD18" i="9"/>
  <c r="AB18" i="9"/>
  <c r="Z18" i="9"/>
  <c r="Z18" i="7" s="1"/>
  <c r="V18" i="9"/>
  <c r="V18" i="7" s="1"/>
  <c r="T18" i="9"/>
  <c r="U18" i="9" s="1"/>
  <c r="R18" i="9"/>
  <c r="S18" i="9" s="1"/>
  <c r="P18" i="9"/>
  <c r="Q18" i="9" s="1"/>
  <c r="N18" i="9"/>
  <c r="L18" i="9"/>
  <c r="J18" i="9"/>
  <c r="I18" i="9"/>
  <c r="G18" i="9"/>
  <c r="F18" i="9"/>
  <c r="E18" i="9"/>
  <c r="D18" i="9"/>
  <c r="C18" i="9"/>
  <c r="N18" i="3"/>
  <c r="AI18" i="4"/>
  <c r="AJ18" i="4" s="1"/>
  <c r="N18" i="4"/>
  <c r="AJ18" i="5"/>
  <c r="AI18" i="5"/>
  <c r="N18" i="5"/>
  <c r="N18" i="1"/>
  <c r="N18" i="2"/>
  <c r="AF17" i="8"/>
  <c r="AD17" i="8"/>
  <c r="AB17" i="8"/>
  <c r="AB17" i="7" s="1"/>
  <c r="Z17" i="8"/>
  <c r="T17" i="8"/>
  <c r="U17" i="8" s="1"/>
  <c r="R17" i="8"/>
  <c r="S17" i="8" s="1"/>
  <c r="P17" i="8"/>
  <c r="Q17" i="8" s="1"/>
  <c r="N17" i="8"/>
  <c r="L17" i="8"/>
  <c r="K17" i="8"/>
  <c r="J17" i="8"/>
  <c r="I17" i="8"/>
  <c r="G17" i="8"/>
  <c r="F17" i="8"/>
  <c r="E17" i="8"/>
  <c r="D17" i="8"/>
  <c r="C17" i="8"/>
  <c r="AF17" i="9"/>
  <c r="AD17" i="9"/>
  <c r="AE17" i="9" s="1"/>
  <c r="AB17" i="9"/>
  <c r="Z17" i="9"/>
  <c r="AA17" i="9" s="1"/>
  <c r="V17" i="9"/>
  <c r="V17" i="7" s="1"/>
  <c r="T17" i="9"/>
  <c r="U17" i="9" s="1"/>
  <c r="R17" i="9"/>
  <c r="S17" i="9" s="1"/>
  <c r="P17" i="9"/>
  <c r="Q17" i="9" s="1"/>
  <c r="N17" i="9"/>
  <c r="L17" i="9"/>
  <c r="K17" i="9"/>
  <c r="J17" i="9"/>
  <c r="I17" i="9"/>
  <c r="G17" i="9"/>
  <c r="F17" i="9"/>
  <c r="E17" i="9"/>
  <c r="D17" i="9"/>
  <c r="C17" i="9"/>
  <c r="N17" i="3"/>
  <c r="AI17" i="4"/>
  <c r="AJ17" i="4" s="1"/>
  <c r="N17" i="4"/>
  <c r="AJ17" i="5"/>
  <c r="AI17" i="5"/>
  <c r="N17" i="5"/>
  <c r="N17" i="6"/>
  <c r="N17" i="1"/>
  <c r="AF16" i="8"/>
  <c r="AG16" i="8" s="1"/>
  <c r="AD16" i="8"/>
  <c r="AB16" i="8"/>
  <c r="Z16" i="8"/>
  <c r="T16" i="8"/>
  <c r="U16" i="8" s="1"/>
  <c r="R16" i="8"/>
  <c r="S16" i="8" s="1"/>
  <c r="P16" i="8"/>
  <c r="Q16" i="8" s="1"/>
  <c r="N16" i="8"/>
  <c r="L16" i="8"/>
  <c r="K16" i="8"/>
  <c r="J16" i="8"/>
  <c r="I16" i="8"/>
  <c r="G16" i="8"/>
  <c r="F16" i="8"/>
  <c r="E16" i="8"/>
  <c r="D16" i="8"/>
  <c r="C16" i="8"/>
  <c r="AF16" i="9"/>
  <c r="AD16" i="9"/>
  <c r="AB16" i="9"/>
  <c r="Z16" i="9"/>
  <c r="V16" i="9"/>
  <c r="V16" i="7" s="1"/>
  <c r="T16" i="9"/>
  <c r="U16" i="9" s="1"/>
  <c r="R16" i="9"/>
  <c r="S16" i="9" s="1"/>
  <c r="P16" i="9"/>
  <c r="Q16" i="9" s="1"/>
  <c r="N16" i="9"/>
  <c r="AH16" i="9" s="1"/>
  <c r="L16" i="9"/>
  <c r="K16" i="9"/>
  <c r="J16" i="9"/>
  <c r="I16" i="9"/>
  <c r="G16" i="9"/>
  <c r="F16" i="9"/>
  <c r="E16" i="9"/>
  <c r="D16" i="9"/>
  <c r="C16" i="9"/>
  <c r="N16" i="3"/>
  <c r="AJ16" i="4"/>
  <c r="AI16" i="4"/>
  <c r="N16" i="4"/>
  <c r="AJ16" i="5"/>
  <c r="AI16" i="5"/>
  <c r="N16" i="5"/>
  <c r="N16" i="6"/>
  <c r="N16" i="1"/>
  <c r="AF15" i="8"/>
  <c r="AD15" i="8"/>
  <c r="AB15" i="8"/>
  <c r="Z15" i="8"/>
  <c r="T15" i="8"/>
  <c r="U15" i="8" s="1"/>
  <c r="S15" i="8"/>
  <c r="R15" i="8"/>
  <c r="P15" i="8"/>
  <c r="Q15" i="8" s="1"/>
  <c r="N15" i="8"/>
  <c r="O15" i="8" s="1"/>
  <c r="L15" i="8"/>
  <c r="K15" i="8"/>
  <c r="J15" i="8"/>
  <c r="I15" i="8"/>
  <c r="G15" i="8"/>
  <c r="F15" i="8"/>
  <c r="E15" i="8"/>
  <c r="D15" i="8"/>
  <c r="C15" i="8"/>
  <c r="AF15" i="9"/>
  <c r="AF15" i="7" s="1"/>
  <c r="AD15" i="9"/>
  <c r="AE15" i="9" s="1"/>
  <c r="AB15" i="9"/>
  <c r="Z15" i="9"/>
  <c r="V15" i="9"/>
  <c r="V15" i="7" s="1"/>
  <c r="T15" i="9"/>
  <c r="U15" i="9" s="1"/>
  <c r="R15" i="9"/>
  <c r="S15" i="9" s="1"/>
  <c r="P15" i="9"/>
  <c r="Q15" i="9" s="1"/>
  <c r="N15" i="9"/>
  <c r="L15" i="9"/>
  <c r="K15" i="9"/>
  <c r="J15" i="9"/>
  <c r="I15" i="9"/>
  <c r="G15" i="9"/>
  <c r="F15" i="9"/>
  <c r="E15" i="9"/>
  <c r="D15" i="9"/>
  <c r="C15" i="9"/>
  <c r="N15" i="3"/>
  <c r="AJ15" i="4"/>
  <c r="AI15" i="4"/>
  <c r="N15" i="4"/>
  <c r="AJ15" i="5"/>
  <c r="AI15" i="5"/>
  <c r="N15" i="5"/>
  <c r="N15" i="6"/>
  <c r="N15" i="1"/>
  <c r="N15" i="2"/>
  <c r="AF14" i="8"/>
  <c r="AD14" i="8"/>
  <c r="AB14" i="8"/>
  <c r="Z14" i="8"/>
  <c r="T14" i="8"/>
  <c r="R14" i="8"/>
  <c r="P14" i="8"/>
  <c r="N14" i="8"/>
  <c r="L14" i="8"/>
  <c r="K14" i="8"/>
  <c r="J14" i="8"/>
  <c r="I14" i="8"/>
  <c r="G14" i="8"/>
  <c r="F14" i="8"/>
  <c r="E14" i="8"/>
  <c r="D14" i="8"/>
  <c r="C14" i="8"/>
  <c r="AF14" i="9"/>
  <c r="AD14" i="9"/>
  <c r="AE14" i="9" s="1"/>
  <c r="AB14" i="9"/>
  <c r="Z14" i="9"/>
  <c r="Z14" i="7" s="1"/>
  <c r="V14" i="9"/>
  <c r="T14" i="9"/>
  <c r="U14" i="9" s="1"/>
  <c r="R14" i="9"/>
  <c r="S14" i="9" s="1"/>
  <c r="P14" i="9"/>
  <c r="Q14" i="9" s="1"/>
  <c r="N14" i="9"/>
  <c r="L14" i="9"/>
  <c r="L14" i="7" s="1"/>
  <c r="K14" i="9"/>
  <c r="J14" i="9"/>
  <c r="I14" i="9"/>
  <c r="G14" i="9"/>
  <c r="F14" i="9"/>
  <c r="E14" i="9"/>
  <c r="D14" i="9"/>
  <c r="C14" i="9"/>
  <c r="N14" i="3"/>
  <c r="AI14" i="4"/>
  <c r="AJ14" i="4" s="1"/>
  <c r="N14" i="4"/>
  <c r="AJ14" i="5"/>
  <c r="AI14" i="5"/>
  <c r="N14" i="5"/>
  <c r="N14" i="6"/>
  <c r="N14" i="1"/>
  <c r="AF13" i="8"/>
  <c r="AG13" i="8" s="1"/>
  <c r="AD13" i="8"/>
  <c r="AE13" i="8" s="1"/>
  <c r="AB13" i="8"/>
  <c r="AB13" i="7" s="1"/>
  <c r="Z13" i="8"/>
  <c r="T13" i="8"/>
  <c r="R13" i="8"/>
  <c r="P13" i="8"/>
  <c r="N13" i="8"/>
  <c r="L13" i="8"/>
  <c r="K13" i="8"/>
  <c r="J13" i="8"/>
  <c r="I13" i="8"/>
  <c r="G13" i="8"/>
  <c r="F13" i="8"/>
  <c r="E13" i="8"/>
  <c r="D13" i="8"/>
  <c r="C13" i="8"/>
  <c r="AF13" i="9"/>
  <c r="AD13" i="9"/>
  <c r="AE13" i="9" s="1"/>
  <c r="AB13" i="9"/>
  <c r="Z13" i="9"/>
  <c r="Z13" i="7" s="1"/>
  <c r="V13" i="9"/>
  <c r="T13" i="9"/>
  <c r="U13" i="9" s="1"/>
  <c r="R13" i="9"/>
  <c r="S13" i="9" s="1"/>
  <c r="P13" i="9"/>
  <c r="Q13" i="9" s="1"/>
  <c r="N13" i="9"/>
  <c r="L13" i="9"/>
  <c r="K13" i="9"/>
  <c r="J13" i="9"/>
  <c r="I13" i="9"/>
  <c r="G13" i="9"/>
  <c r="F13" i="9"/>
  <c r="E13" i="9"/>
  <c r="D13" i="9"/>
  <c r="C13" i="9"/>
  <c r="N13" i="3"/>
  <c r="AJ13" i="4"/>
  <c r="AI13" i="4"/>
  <c r="N13" i="4"/>
  <c r="AI13" i="5"/>
  <c r="AJ13" i="5" s="1"/>
  <c r="N13" i="5"/>
  <c r="N13" i="6"/>
  <c r="N13" i="1"/>
  <c r="N13" i="2"/>
  <c r="AF12" i="8"/>
  <c r="AG12" i="8" s="1"/>
  <c r="AD12" i="8"/>
  <c r="AB12" i="8"/>
  <c r="Z12" i="8"/>
  <c r="T12" i="8"/>
  <c r="U12" i="8" s="1"/>
  <c r="R12" i="8"/>
  <c r="S12" i="8" s="1"/>
  <c r="P12" i="8"/>
  <c r="Q12" i="8" s="1"/>
  <c r="N12" i="8"/>
  <c r="L12" i="8"/>
  <c r="K12" i="8"/>
  <c r="J12" i="8"/>
  <c r="I12" i="8"/>
  <c r="G12" i="8"/>
  <c r="F12" i="8"/>
  <c r="E12" i="8"/>
  <c r="D12" i="8"/>
  <c r="C12" i="8"/>
  <c r="AF12" i="9"/>
  <c r="AF12" i="7" s="1"/>
  <c r="AG12" i="7" s="1"/>
  <c r="AD12" i="9"/>
  <c r="AE12" i="9" s="1"/>
  <c r="AB12" i="9"/>
  <c r="Z12" i="9"/>
  <c r="AA12" i="9" s="1"/>
  <c r="V12" i="9"/>
  <c r="V12" i="7" s="1"/>
  <c r="T12" i="9"/>
  <c r="U12" i="9" s="1"/>
  <c r="R12" i="9"/>
  <c r="S12" i="9" s="1"/>
  <c r="P12" i="9"/>
  <c r="Q12" i="9" s="1"/>
  <c r="N12" i="9"/>
  <c r="L12" i="9"/>
  <c r="L12" i="7" s="1"/>
  <c r="K12" i="9"/>
  <c r="J12" i="9"/>
  <c r="J12" i="7" s="1"/>
  <c r="I12" i="9"/>
  <c r="G12" i="9"/>
  <c r="F12" i="9"/>
  <c r="E12" i="9"/>
  <c r="E12" i="7" s="1"/>
  <c r="D12" i="9"/>
  <c r="C12" i="9"/>
  <c r="N12" i="3"/>
  <c r="AJ12" i="4"/>
  <c r="AI12" i="4"/>
  <c r="N12" i="4"/>
  <c r="AJ12" i="5"/>
  <c r="AI12" i="5"/>
  <c r="N12" i="5"/>
  <c r="N12" i="6"/>
  <c r="N12" i="1"/>
  <c r="N12" i="2"/>
  <c r="AF11" i="8"/>
  <c r="AG11" i="8" s="1"/>
  <c r="AD11" i="8"/>
  <c r="AE11" i="8" s="1"/>
  <c r="AB11" i="8"/>
  <c r="Z11" i="8"/>
  <c r="T11" i="8"/>
  <c r="U11" i="8" s="1"/>
  <c r="R11" i="8"/>
  <c r="S11" i="8" s="1"/>
  <c r="P11" i="8"/>
  <c r="Q11" i="8" s="1"/>
  <c r="N11" i="8"/>
  <c r="O11" i="8" s="1"/>
  <c r="L11" i="8"/>
  <c r="K11" i="8"/>
  <c r="J11" i="8"/>
  <c r="I11" i="8"/>
  <c r="G11" i="8"/>
  <c r="F11" i="8"/>
  <c r="E11" i="8"/>
  <c r="D11" i="8"/>
  <c r="C11" i="8"/>
  <c r="AF11" i="9"/>
  <c r="AD11" i="9"/>
  <c r="AE11" i="9" s="1"/>
  <c r="AB11" i="9"/>
  <c r="Z11" i="9"/>
  <c r="AA11" i="9" s="1"/>
  <c r="V11" i="9"/>
  <c r="V11" i="7" s="1"/>
  <c r="T11" i="9"/>
  <c r="U11" i="9" s="1"/>
  <c r="R11" i="9"/>
  <c r="S11" i="9" s="1"/>
  <c r="P11" i="9"/>
  <c r="Q11" i="9" s="1"/>
  <c r="N11" i="9"/>
  <c r="AH11" i="9" s="1"/>
  <c r="L11" i="9"/>
  <c r="K11" i="9"/>
  <c r="J11" i="9"/>
  <c r="I11" i="9"/>
  <c r="G11" i="9"/>
  <c r="F11" i="9"/>
  <c r="E11" i="9"/>
  <c r="E11" i="7" s="1"/>
  <c r="D11" i="9"/>
  <c r="C11" i="9"/>
  <c r="N11" i="3"/>
  <c r="AJ11" i="4"/>
  <c r="AI11" i="4"/>
  <c r="N11" i="4"/>
  <c r="AJ11" i="5"/>
  <c r="AI11" i="5"/>
  <c r="N11" i="5"/>
  <c r="N11" i="6"/>
  <c r="N11" i="1"/>
  <c r="N11" i="2"/>
  <c r="AF10" i="8"/>
  <c r="AG10" i="8" s="1"/>
  <c r="AD10" i="8"/>
  <c r="AE10" i="8" s="1"/>
  <c r="AB10" i="8"/>
  <c r="Z10" i="8"/>
  <c r="T10" i="8"/>
  <c r="R10" i="8"/>
  <c r="P10" i="8"/>
  <c r="N10" i="8"/>
  <c r="AH10" i="8" s="1"/>
  <c r="L10" i="8"/>
  <c r="K10" i="8"/>
  <c r="J10" i="8"/>
  <c r="I10" i="8"/>
  <c r="G10" i="8"/>
  <c r="F10" i="8"/>
  <c r="E10" i="8"/>
  <c r="D10" i="8"/>
  <c r="C10" i="8"/>
  <c r="AF10" i="9"/>
  <c r="AD10" i="9"/>
  <c r="AE10" i="9" s="1"/>
  <c r="AB10" i="9"/>
  <c r="Z10" i="9"/>
  <c r="V10" i="9"/>
  <c r="V10" i="7" s="1"/>
  <c r="T10" i="9"/>
  <c r="U10" i="9" s="1"/>
  <c r="R10" i="9"/>
  <c r="S10" i="9" s="1"/>
  <c r="P10" i="9"/>
  <c r="Q10" i="9" s="1"/>
  <c r="N10" i="9"/>
  <c r="L10" i="9"/>
  <c r="K10" i="9"/>
  <c r="J10" i="9"/>
  <c r="I10" i="9"/>
  <c r="G10" i="9"/>
  <c r="F10" i="9"/>
  <c r="E10" i="9"/>
  <c r="D10" i="9"/>
  <c r="C10" i="9"/>
  <c r="N10" i="3"/>
  <c r="AI10" i="4"/>
  <c r="AJ10" i="4" s="1"/>
  <c r="N10" i="4"/>
  <c r="AJ10" i="5"/>
  <c r="AI10" i="5"/>
  <c r="N10" i="5"/>
  <c r="N10" i="6"/>
  <c r="N10" i="1"/>
  <c r="N10" i="2"/>
  <c r="AF9" i="8"/>
  <c r="AD9" i="8"/>
  <c r="AE9" i="8" s="1"/>
  <c r="AB9" i="8"/>
  <c r="Z9" i="8"/>
  <c r="T9" i="8"/>
  <c r="R9" i="8"/>
  <c r="S9" i="8" s="1"/>
  <c r="P9" i="8"/>
  <c r="N9" i="8"/>
  <c r="L9" i="8"/>
  <c r="K9" i="8"/>
  <c r="J9" i="8"/>
  <c r="I9" i="8"/>
  <c r="G9" i="8"/>
  <c r="F9" i="8"/>
  <c r="E9" i="8"/>
  <c r="D9" i="8"/>
  <c r="C9" i="8"/>
  <c r="AF9" i="9"/>
  <c r="AD9" i="9"/>
  <c r="AE9" i="9" s="1"/>
  <c r="AB9" i="9"/>
  <c r="Z9" i="9"/>
  <c r="AA9" i="9" s="1"/>
  <c r="V9" i="9"/>
  <c r="V9" i="7" s="1"/>
  <c r="T9" i="9"/>
  <c r="U9" i="9" s="1"/>
  <c r="R9" i="9"/>
  <c r="S9" i="9" s="1"/>
  <c r="P9" i="9"/>
  <c r="Q9" i="9" s="1"/>
  <c r="N9" i="9"/>
  <c r="L9" i="9"/>
  <c r="K9" i="9"/>
  <c r="J9" i="9"/>
  <c r="I9" i="9"/>
  <c r="G9" i="9"/>
  <c r="F9" i="9"/>
  <c r="E9" i="9"/>
  <c r="E9" i="7" s="1"/>
  <c r="D9" i="9"/>
  <c r="C9" i="9"/>
  <c r="N9" i="3"/>
  <c r="AI9" i="4"/>
  <c r="AJ9" i="4" s="1"/>
  <c r="N9" i="4"/>
  <c r="AJ9" i="5"/>
  <c r="AI9" i="5"/>
  <c r="N9" i="5"/>
  <c r="N9" i="6"/>
  <c r="N9" i="1"/>
  <c r="N9" i="2"/>
  <c r="AF8" i="8"/>
  <c r="AD8" i="8"/>
  <c r="AB8" i="8"/>
  <c r="AB8" i="7" s="1"/>
  <c r="Z8" i="8"/>
  <c r="T8" i="8"/>
  <c r="U8" i="8" s="1"/>
  <c r="R8" i="8"/>
  <c r="S8" i="8" s="1"/>
  <c r="P8" i="8"/>
  <c r="Q8" i="8" s="1"/>
  <c r="N8" i="8"/>
  <c r="L8" i="8"/>
  <c r="K8" i="8"/>
  <c r="J8" i="8"/>
  <c r="I8" i="8"/>
  <c r="G8" i="8"/>
  <c r="F8" i="8"/>
  <c r="E8" i="8"/>
  <c r="D8" i="8"/>
  <c r="C8" i="8"/>
  <c r="AF8" i="9"/>
  <c r="AD8" i="9"/>
  <c r="AE8" i="9" s="1"/>
  <c r="AB8" i="9"/>
  <c r="AB7" i="7" s="1"/>
  <c r="Z8" i="9"/>
  <c r="AA8" i="9" s="1"/>
  <c r="V8" i="9"/>
  <c r="V8" i="7" s="1"/>
  <c r="T8" i="9"/>
  <c r="U8" i="9" s="1"/>
  <c r="R8" i="9"/>
  <c r="S8" i="9" s="1"/>
  <c r="P8" i="9"/>
  <c r="Q8" i="9" s="1"/>
  <c r="N8" i="9"/>
  <c r="L8" i="9"/>
  <c r="K8" i="9"/>
  <c r="J8" i="9"/>
  <c r="I8" i="9"/>
  <c r="G8" i="9"/>
  <c r="F8" i="9"/>
  <c r="E8" i="9"/>
  <c r="D8" i="9"/>
  <c r="C8" i="9"/>
  <c r="N8" i="3"/>
  <c r="AI8" i="4"/>
  <c r="AJ8" i="4" s="1"/>
  <c r="N8" i="4"/>
  <c r="AI8" i="5"/>
  <c r="AJ8" i="5" s="1"/>
  <c r="N8" i="5"/>
  <c r="N8" i="6"/>
  <c r="N8" i="1"/>
  <c r="N8" i="2"/>
  <c r="BQ57" i="3"/>
  <c r="BR57" i="3" s="1"/>
  <c r="AX57" i="3"/>
  <c r="BQ56" i="3"/>
  <c r="BR56" i="3" s="1"/>
  <c r="AX56" i="3"/>
  <c r="BQ55" i="3"/>
  <c r="BR55" i="3" s="1"/>
  <c r="AX55" i="3"/>
  <c r="BQ54" i="3"/>
  <c r="BR54" i="3" s="1"/>
  <c r="AX54" i="3"/>
  <c r="BQ53" i="3"/>
  <c r="BR53" i="3" s="1"/>
  <c r="AX53" i="3"/>
  <c r="BQ52" i="3"/>
  <c r="BR52" i="3" s="1"/>
  <c r="AX52" i="3"/>
  <c r="BQ51" i="3"/>
  <c r="BR51" i="3" s="1"/>
  <c r="AX51" i="3"/>
  <c r="BQ50" i="3"/>
  <c r="BR50" i="3" s="1"/>
  <c r="AX50" i="3"/>
  <c r="BR49" i="3"/>
  <c r="BQ49" i="3"/>
  <c r="AX49" i="3"/>
  <c r="BQ48" i="3"/>
  <c r="BR48" i="3" s="1"/>
  <c r="AX48" i="3"/>
  <c r="BQ47" i="3"/>
  <c r="BR47" i="3" s="1"/>
  <c r="AX47" i="3"/>
  <c r="BQ46" i="3"/>
  <c r="BR46" i="3" s="1"/>
  <c r="AX46" i="3"/>
  <c r="BQ45" i="3"/>
  <c r="BR45" i="3" s="1"/>
  <c r="AX45" i="3"/>
  <c r="BQ44" i="3"/>
  <c r="BR44" i="3" s="1"/>
  <c r="AX44" i="3"/>
  <c r="BQ43" i="3"/>
  <c r="BQ42" i="3"/>
  <c r="BR42" i="3" s="1"/>
  <c r="AX42" i="3"/>
  <c r="BQ41" i="3"/>
  <c r="BR41" i="3" s="1"/>
  <c r="AX41" i="3"/>
  <c r="BQ40" i="3"/>
  <c r="BR40" i="3" s="1"/>
  <c r="AX40" i="3"/>
  <c r="BQ39" i="3"/>
  <c r="BR39" i="3" s="1"/>
  <c r="AX39" i="3"/>
  <c r="BQ38" i="3"/>
  <c r="BR38" i="3" s="1"/>
  <c r="AX38" i="3"/>
  <c r="BQ37" i="3"/>
  <c r="BR37" i="3" s="1"/>
  <c r="AX37" i="3"/>
  <c r="BQ36" i="3"/>
  <c r="BR36" i="3" s="1"/>
  <c r="AX36" i="3"/>
  <c r="BQ35" i="3"/>
  <c r="BR35" i="3" s="1"/>
  <c r="AX35" i="3"/>
  <c r="BQ34" i="3"/>
  <c r="BR34" i="3" s="1"/>
  <c r="AX34" i="3"/>
  <c r="BQ33" i="3"/>
  <c r="BR33" i="3" s="1"/>
  <c r="AX33" i="3"/>
  <c r="BQ32" i="3"/>
  <c r="BR32" i="3" s="1"/>
  <c r="AX32" i="3"/>
  <c r="BQ31" i="3"/>
  <c r="BR31" i="3" s="1"/>
  <c r="AX31" i="3"/>
  <c r="BQ30" i="3"/>
  <c r="BR30" i="3" s="1"/>
  <c r="AX30" i="3"/>
  <c r="BR29" i="3"/>
  <c r="BQ29" i="3"/>
  <c r="AX29" i="3"/>
  <c r="BQ28" i="3"/>
  <c r="BR28" i="3" s="1"/>
  <c r="AX28" i="3"/>
  <c r="BR27" i="3"/>
  <c r="BQ27" i="3"/>
  <c r="AX27" i="3"/>
  <c r="BQ26" i="3"/>
  <c r="BR26" i="3" s="1"/>
  <c r="AX26" i="3"/>
  <c r="BR25" i="3"/>
  <c r="BQ25" i="3"/>
  <c r="AX25" i="3"/>
  <c r="BQ24" i="3"/>
  <c r="BR24" i="3" s="1"/>
  <c r="AX24" i="3"/>
  <c r="BQ23" i="3"/>
  <c r="BR23" i="3" s="1"/>
  <c r="AX23" i="3"/>
  <c r="BQ22" i="3"/>
  <c r="BR22" i="3" s="1"/>
  <c r="AX22" i="3"/>
  <c r="BQ21" i="3"/>
  <c r="BR21" i="3" s="1"/>
  <c r="AX21" i="3"/>
  <c r="BQ20" i="3"/>
  <c r="BR20" i="3" s="1"/>
  <c r="AX20" i="3"/>
  <c r="BR19" i="3"/>
  <c r="BQ19" i="3"/>
  <c r="AX19" i="3"/>
  <c r="BQ17" i="3"/>
  <c r="BR17" i="3" s="1"/>
  <c r="AX17" i="3"/>
  <c r="BQ16" i="3"/>
  <c r="BR16" i="3" s="1"/>
  <c r="AX16" i="3"/>
  <c r="BQ15" i="3"/>
  <c r="BR15" i="3" s="1"/>
  <c r="AX15" i="3"/>
  <c r="BR14" i="3"/>
  <c r="BQ14" i="3"/>
  <c r="AX14" i="3"/>
  <c r="BQ13" i="3"/>
  <c r="BR13" i="3" s="1"/>
  <c r="AX13" i="3"/>
  <c r="BQ12" i="3"/>
  <c r="BR12" i="3" s="1"/>
  <c r="AX12" i="3"/>
  <c r="BQ11" i="3"/>
  <c r="BR11" i="3" s="1"/>
  <c r="AX11" i="3"/>
  <c r="BR10" i="3"/>
  <c r="BQ10" i="3"/>
  <c r="AX10" i="3"/>
  <c r="BQ9" i="3"/>
  <c r="BR9" i="3" s="1"/>
  <c r="AX9" i="3"/>
  <c r="BQ8" i="3"/>
  <c r="BR8" i="3" s="1"/>
  <c r="AX8" i="3"/>
  <c r="BQ7" i="3"/>
  <c r="BR7" i="3" s="1"/>
  <c r="AX7" i="3"/>
  <c r="BQ58" i="4"/>
  <c r="BQ57" i="4"/>
  <c r="BR57" i="4" s="1"/>
  <c r="AX57" i="4"/>
  <c r="BQ56" i="4"/>
  <c r="BR56" i="4" s="1"/>
  <c r="AX56" i="4"/>
  <c r="BR55" i="4"/>
  <c r="BQ55" i="4"/>
  <c r="AX55" i="4"/>
  <c r="BQ54" i="4"/>
  <c r="BR54" i="4" s="1"/>
  <c r="AX54" i="4"/>
  <c r="BQ53" i="4"/>
  <c r="BR53" i="4" s="1"/>
  <c r="AX53" i="4"/>
  <c r="BQ52" i="4"/>
  <c r="BR52" i="4" s="1"/>
  <c r="AX52" i="4"/>
  <c r="BQ51" i="4"/>
  <c r="BR51" i="4" s="1"/>
  <c r="AX51" i="4"/>
  <c r="BQ50" i="4"/>
  <c r="BR50" i="4" s="1"/>
  <c r="AX50" i="4"/>
  <c r="BQ49" i="4"/>
  <c r="BQ48" i="4"/>
  <c r="BR48" i="4" s="1"/>
  <c r="AX48" i="4"/>
  <c r="BQ47" i="4"/>
  <c r="BR47" i="4" s="1"/>
  <c r="AX47" i="4"/>
  <c r="BQ46" i="4"/>
  <c r="BR46" i="4" s="1"/>
  <c r="AX46" i="4"/>
  <c r="BQ45" i="4"/>
  <c r="BR45" i="4" s="1"/>
  <c r="AX45" i="4"/>
  <c r="BQ44" i="4"/>
  <c r="BR44" i="4" s="1"/>
  <c r="AX44" i="4"/>
  <c r="BR43" i="4"/>
  <c r="BQ43" i="4"/>
  <c r="AX43" i="4"/>
  <c r="BQ42" i="4"/>
  <c r="BR42" i="4" s="1"/>
  <c r="AX42" i="4"/>
  <c r="BQ41" i="4"/>
  <c r="BR41" i="4" s="1"/>
  <c r="AX41" i="4"/>
  <c r="BQ40" i="4"/>
  <c r="BR40" i="4" s="1"/>
  <c r="AX40" i="4"/>
  <c r="BR39" i="4"/>
  <c r="BQ39" i="4"/>
  <c r="AX39" i="4"/>
  <c r="BQ38" i="4"/>
  <c r="BR38" i="4" s="1"/>
  <c r="AX38" i="4"/>
  <c r="BQ37" i="4"/>
  <c r="BR37" i="4" s="1"/>
  <c r="AX37" i="4"/>
  <c r="BQ36" i="4"/>
  <c r="BR36" i="4" s="1"/>
  <c r="AX36" i="4"/>
  <c r="BR35" i="4"/>
  <c r="BQ35" i="4"/>
  <c r="AX35" i="4"/>
  <c r="BQ34" i="4"/>
  <c r="BR34" i="4" s="1"/>
  <c r="AX34" i="4"/>
  <c r="BQ33" i="4"/>
  <c r="BR33" i="4" s="1"/>
  <c r="AX33" i="4"/>
  <c r="BQ32" i="4"/>
  <c r="BR32" i="4" s="1"/>
  <c r="AX32" i="4"/>
  <c r="BQ31" i="4"/>
  <c r="BR31" i="4" s="1"/>
  <c r="AX31" i="4"/>
  <c r="BQ30" i="4"/>
  <c r="BR30" i="4" s="1"/>
  <c r="AX30" i="4"/>
  <c r="BQ29" i="4"/>
  <c r="BR29" i="4" s="1"/>
  <c r="AX29" i="4"/>
  <c r="BQ28" i="4"/>
  <c r="BR28" i="4" s="1"/>
  <c r="AX28" i="4"/>
  <c r="BQ27" i="4"/>
  <c r="BR27" i="4" s="1"/>
  <c r="AX27" i="4"/>
  <c r="BQ26" i="4"/>
  <c r="BR26" i="4" s="1"/>
  <c r="AX26" i="4"/>
  <c r="BQ25" i="4"/>
  <c r="BR25" i="4" s="1"/>
  <c r="AX25" i="4"/>
  <c r="BQ24" i="4"/>
  <c r="BR24" i="4" s="1"/>
  <c r="AX24" i="4"/>
  <c r="BQ23" i="4"/>
  <c r="BR23" i="4" s="1"/>
  <c r="AX23" i="4"/>
  <c r="BQ22" i="4"/>
  <c r="BR22" i="4" s="1"/>
  <c r="AX22" i="4"/>
  <c r="BR21" i="4"/>
  <c r="BQ21" i="4"/>
  <c r="AX21" i="4"/>
  <c r="BQ20" i="4"/>
  <c r="BR20" i="4" s="1"/>
  <c r="AX20" i="4"/>
  <c r="BR19" i="4"/>
  <c r="BQ19" i="4"/>
  <c r="AX19" i="4"/>
  <c r="BQ18" i="4"/>
  <c r="BR18" i="4" s="1"/>
  <c r="AX18" i="4"/>
  <c r="BR17" i="4"/>
  <c r="BQ17" i="4"/>
  <c r="AX17" i="4"/>
  <c r="BQ16" i="4"/>
  <c r="BR16" i="4" s="1"/>
  <c r="AX16" i="4"/>
  <c r="BQ15" i="4"/>
  <c r="BR15" i="4" s="1"/>
  <c r="AX15" i="4"/>
  <c r="BQ14" i="4"/>
  <c r="BR14" i="4" s="1"/>
  <c r="AX14" i="4"/>
  <c r="BQ13" i="4"/>
  <c r="BR13" i="4" s="1"/>
  <c r="AX13" i="4"/>
  <c r="BQ12" i="4"/>
  <c r="BR12" i="4" s="1"/>
  <c r="AX12" i="4"/>
  <c r="BR11" i="4"/>
  <c r="BQ11" i="4"/>
  <c r="AX11" i="4"/>
  <c r="BQ10" i="4"/>
  <c r="BR10" i="4" s="1"/>
  <c r="AX10" i="4"/>
  <c r="BQ9" i="4"/>
  <c r="BR9" i="4" s="1"/>
  <c r="AX9" i="4"/>
  <c r="BQ8" i="4"/>
  <c r="BR8" i="4" s="1"/>
  <c r="AX8" i="4"/>
  <c r="BR7" i="4"/>
  <c r="BQ7" i="4"/>
  <c r="AX7" i="4"/>
  <c r="BQ57" i="5"/>
  <c r="BR57" i="5" s="1"/>
  <c r="AX57" i="5"/>
  <c r="BQ56" i="5"/>
  <c r="BR56" i="5" s="1"/>
  <c r="AX56" i="5"/>
  <c r="BQ55" i="5"/>
  <c r="BR55" i="5" s="1"/>
  <c r="AX55" i="5"/>
  <c r="BQ54" i="5"/>
  <c r="BR54" i="5" s="1"/>
  <c r="AX54" i="5"/>
  <c r="BR53" i="5"/>
  <c r="BQ53" i="5"/>
  <c r="AX53" i="5"/>
  <c r="BQ52" i="5"/>
  <c r="BR52" i="5" s="1"/>
  <c r="AX52" i="5"/>
  <c r="BR51" i="5"/>
  <c r="BQ51" i="5"/>
  <c r="AX51" i="5"/>
  <c r="BQ50" i="5"/>
  <c r="BR50" i="5" s="1"/>
  <c r="AX50" i="5"/>
  <c r="BR48" i="5"/>
  <c r="BQ48" i="5"/>
  <c r="AX48" i="5"/>
  <c r="BQ47" i="5"/>
  <c r="BR47" i="5" s="1"/>
  <c r="AX47" i="5"/>
  <c r="BQ46" i="5"/>
  <c r="BR46" i="5" s="1"/>
  <c r="AX46" i="5"/>
  <c r="BQ45" i="5"/>
  <c r="BR45" i="5" s="1"/>
  <c r="AX45" i="5"/>
  <c r="BQ44" i="5"/>
  <c r="BR44" i="5" s="1"/>
  <c r="AX44" i="5"/>
  <c r="BQ43" i="5"/>
  <c r="BR43" i="5" s="1"/>
  <c r="AX43" i="5"/>
  <c r="BR42" i="5"/>
  <c r="BQ42" i="5"/>
  <c r="AX42" i="5"/>
  <c r="BQ41" i="5"/>
  <c r="BR41" i="5" s="1"/>
  <c r="AX41" i="5"/>
  <c r="BR40" i="5"/>
  <c r="BQ40" i="5"/>
  <c r="AX40" i="5"/>
  <c r="BQ39" i="5"/>
  <c r="BR39" i="5" s="1"/>
  <c r="AX39" i="5"/>
  <c r="BR38" i="5"/>
  <c r="BQ38" i="5"/>
  <c r="AX38" i="5"/>
  <c r="BQ37" i="5"/>
  <c r="BR37" i="5" s="1"/>
  <c r="AX37" i="5"/>
  <c r="BQ36" i="5"/>
  <c r="BR36" i="5" s="1"/>
  <c r="AX36" i="5"/>
  <c r="BQ35" i="5"/>
  <c r="BR35" i="5" s="1"/>
  <c r="AX35" i="5"/>
  <c r="BR34" i="5"/>
  <c r="BQ34" i="5"/>
  <c r="AX34" i="5"/>
  <c r="BQ33" i="5"/>
  <c r="BR33" i="5" s="1"/>
  <c r="AX33" i="5"/>
  <c r="BQ32" i="5"/>
  <c r="BR32" i="5" s="1"/>
  <c r="AX32" i="5"/>
  <c r="BQ31" i="5"/>
  <c r="BR31" i="5" s="1"/>
  <c r="AX31" i="5"/>
  <c r="BQ30" i="5"/>
  <c r="BR30" i="5" s="1"/>
  <c r="AX30" i="5"/>
  <c r="BQ29" i="5"/>
  <c r="BR29" i="5" s="1"/>
  <c r="AX29" i="5"/>
  <c r="BQ28" i="5"/>
  <c r="BR28" i="5" s="1"/>
  <c r="AX28" i="5"/>
  <c r="BQ27" i="5"/>
  <c r="BR27" i="5" s="1"/>
  <c r="AX27" i="5"/>
  <c r="BR26" i="5"/>
  <c r="BQ26" i="5"/>
  <c r="AX26" i="5"/>
  <c r="BQ25" i="5"/>
  <c r="BR25" i="5" s="1"/>
  <c r="AX25" i="5"/>
  <c r="BR24" i="5"/>
  <c r="BQ24" i="5"/>
  <c r="AX24" i="5"/>
  <c r="BQ23" i="5"/>
  <c r="BR23" i="5" s="1"/>
  <c r="AX23" i="5"/>
  <c r="BQ22" i="5"/>
  <c r="BR22" i="5" s="1"/>
  <c r="AX22" i="5"/>
  <c r="BQ21" i="5"/>
  <c r="BR21" i="5" s="1"/>
  <c r="AX21" i="5"/>
  <c r="BQ20" i="5"/>
  <c r="BR20" i="5" s="1"/>
  <c r="AX20" i="5"/>
  <c r="BQ19" i="5"/>
  <c r="BR19" i="5" s="1"/>
  <c r="AX19" i="5"/>
  <c r="BQ18" i="5"/>
  <c r="BR18" i="5" s="1"/>
  <c r="AX18" i="5"/>
  <c r="BQ17" i="5"/>
  <c r="BR17" i="5" s="1"/>
  <c r="AX17" i="5"/>
  <c r="BQ16" i="5"/>
  <c r="BR16" i="5" s="1"/>
  <c r="AX16" i="5"/>
  <c r="BQ15" i="5"/>
  <c r="BR15" i="5" s="1"/>
  <c r="AX15" i="5"/>
  <c r="BQ14" i="5"/>
  <c r="BR14" i="5" s="1"/>
  <c r="AX14" i="5"/>
  <c r="BQ13" i="5"/>
  <c r="BR13" i="5" s="1"/>
  <c r="AX13" i="5"/>
  <c r="BQ12" i="5"/>
  <c r="BR12" i="5" s="1"/>
  <c r="AX12" i="5"/>
  <c r="BR11" i="5"/>
  <c r="BQ11" i="5"/>
  <c r="AX11" i="5"/>
  <c r="BQ10" i="5"/>
  <c r="BR10" i="5" s="1"/>
  <c r="AX10" i="5"/>
  <c r="BQ9" i="5"/>
  <c r="BR9" i="5" s="1"/>
  <c r="AX9" i="5"/>
  <c r="BQ8" i="5"/>
  <c r="BR8" i="5" s="1"/>
  <c r="AX8" i="5"/>
  <c r="BQ7" i="5"/>
  <c r="BR7" i="5" s="1"/>
  <c r="AX7" i="5"/>
  <c r="BQ58" i="6"/>
  <c r="BR58" i="6" s="1"/>
  <c r="AX58" i="6"/>
  <c r="BQ57" i="6"/>
  <c r="BR57" i="6" s="1"/>
  <c r="AX57" i="6"/>
  <c r="BR56" i="6"/>
  <c r="BQ56" i="6"/>
  <c r="AX56" i="6"/>
  <c r="BQ55" i="6"/>
  <c r="BR55" i="6" s="1"/>
  <c r="AX55" i="6"/>
  <c r="BR54" i="6"/>
  <c r="BQ54" i="6"/>
  <c r="AX54" i="6"/>
  <c r="BQ53" i="6"/>
  <c r="BR53" i="6" s="1"/>
  <c r="AX53" i="6"/>
  <c r="BR52" i="6"/>
  <c r="BQ52" i="6"/>
  <c r="AX52" i="6"/>
  <c r="BQ51" i="6"/>
  <c r="BR51" i="6" s="1"/>
  <c r="AX51" i="6"/>
  <c r="BQ50" i="6"/>
  <c r="BR50" i="6" s="1"/>
  <c r="AX50" i="6"/>
  <c r="BQ49" i="6"/>
  <c r="BR49" i="6" s="1"/>
  <c r="AX49" i="6"/>
  <c r="BQ48" i="6"/>
  <c r="BR48" i="6" s="1"/>
  <c r="AX48" i="6"/>
  <c r="AX47" i="6"/>
  <c r="BQ46" i="6"/>
  <c r="BR46" i="6" s="1"/>
  <c r="AX46" i="6"/>
  <c r="BQ45" i="6"/>
  <c r="BR45" i="6" s="1"/>
  <c r="AX45" i="6"/>
  <c r="BR44" i="6"/>
  <c r="BQ44" i="6"/>
  <c r="AX44" i="6"/>
  <c r="BQ43" i="6"/>
  <c r="BR43" i="6" s="1"/>
  <c r="AX43" i="6"/>
  <c r="BQ42" i="6"/>
  <c r="BR42" i="6" s="1"/>
  <c r="AX42" i="6"/>
  <c r="BQ41" i="6"/>
  <c r="BR41" i="6" s="1"/>
  <c r="AX41" i="6"/>
  <c r="BQ40" i="6"/>
  <c r="BR40" i="6" s="1"/>
  <c r="AX40" i="6"/>
  <c r="BQ39" i="6"/>
  <c r="BR39" i="6" s="1"/>
  <c r="AX39" i="6"/>
  <c r="BQ38" i="6"/>
  <c r="BR38" i="6" s="1"/>
  <c r="AX38" i="6"/>
  <c r="BQ37" i="6"/>
  <c r="BR37" i="6" s="1"/>
  <c r="AX37" i="6"/>
  <c r="BQ36" i="6"/>
  <c r="BR36" i="6" s="1"/>
  <c r="AX36" i="6"/>
  <c r="BQ35" i="6"/>
  <c r="BR35" i="6" s="1"/>
  <c r="AX35" i="6"/>
  <c r="BQ34" i="6"/>
  <c r="BR34" i="6" s="1"/>
  <c r="AX34" i="6"/>
  <c r="BQ33" i="6"/>
  <c r="BR33" i="6" s="1"/>
  <c r="AX33" i="6"/>
  <c r="BQ32" i="6"/>
  <c r="BR32" i="6" s="1"/>
  <c r="AX32" i="6"/>
  <c r="BQ31" i="6"/>
  <c r="BR31" i="6" s="1"/>
  <c r="AX31" i="6"/>
  <c r="BR30" i="6"/>
  <c r="BQ30" i="6"/>
  <c r="AX30" i="6"/>
  <c r="BQ29" i="6"/>
  <c r="BR29" i="6" s="1"/>
  <c r="AX29" i="6"/>
  <c r="BR28" i="6"/>
  <c r="BQ28" i="6"/>
  <c r="AX28" i="6"/>
  <c r="BQ27" i="6"/>
  <c r="BR27" i="6" s="1"/>
  <c r="AX27" i="6"/>
  <c r="BR26" i="6"/>
  <c r="BQ26" i="6"/>
  <c r="AX26" i="6"/>
  <c r="BQ25" i="6"/>
  <c r="BR25" i="6" s="1"/>
  <c r="AX25" i="6"/>
  <c r="BQ24" i="6"/>
  <c r="BR24" i="6" s="1"/>
  <c r="AX24" i="6"/>
  <c r="BQ23" i="6"/>
  <c r="BR23" i="6" s="1"/>
  <c r="AX23" i="6"/>
  <c r="BQ22" i="6"/>
  <c r="BR22" i="6" s="1"/>
  <c r="AX22" i="6"/>
  <c r="BQ21" i="6"/>
  <c r="BR21" i="6" s="1"/>
  <c r="AX21" i="6"/>
  <c r="BR20" i="6"/>
  <c r="BQ20" i="6"/>
  <c r="AX20" i="6"/>
  <c r="BQ19" i="6"/>
  <c r="BR19" i="6" s="1"/>
  <c r="AX19" i="6"/>
  <c r="BR16" i="6"/>
  <c r="BQ16" i="6"/>
  <c r="AX16" i="6"/>
  <c r="BQ14" i="6"/>
  <c r="BR14" i="6" s="1"/>
  <c r="AX14" i="6"/>
  <c r="BR13" i="6"/>
  <c r="BQ13" i="6"/>
  <c r="AX13" i="6"/>
  <c r="BQ12" i="6"/>
  <c r="BR12" i="6" s="1"/>
  <c r="AX12" i="6"/>
  <c r="BQ11" i="6"/>
  <c r="BR11" i="6" s="1"/>
  <c r="AX11" i="6"/>
  <c r="BQ10" i="6"/>
  <c r="BR10" i="6" s="1"/>
  <c r="AX10" i="6"/>
  <c r="BR9" i="6"/>
  <c r="BQ9" i="6"/>
  <c r="AX9" i="6"/>
  <c r="BQ8" i="6"/>
  <c r="BR8" i="6" s="1"/>
  <c r="AX8" i="6"/>
  <c r="BQ7" i="6"/>
  <c r="BR7" i="6" s="1"/>
  <c r="AX7" i="6"/>
  <c r="BQ58" i="1"/>
  <c r="BQ57" i="1"/>
  <c r="BR57" i="1" s="1"/>
  <c r="AX57" i="1"/>
  <c r="BQ56" i="1"/>
  <c r="BR56" i="1" s="1"/>
  <c r="AX56" i="1"/>
  <c r="BQ55" i="1"/>
  <c r="BR55" i="1" s="1"/>
  <c r="AX55" i="1"/>
  <c r="BR54" i="1"/>
  <c r="BQ54" i="1"/>
  <c r="AX54" i="1"/>
  <c r="BQ53" i="1"/>
  <c r="BR53" i="1" s="1"/>
  <c r="AX53" i="1"/>
  <c r="BQ52" i="1"/>
  <c r="BR52" i="1" s="1"/>
  <c r="AX52" i="1"/>
  <c r="BQ51" i="1"/>
  <c r="BR51" i="1" s="1"/>
  <c r="AX51" i="1"/>
  <c r="BQ50" i="1"/>
  <c r="BR50" i="1" s="1"/>
  <c r="AX50" i="1"/>
  <c r="BQ49" i="1"/>
  <c r="BR49" i="1" s="1"/>
  <c r="AX49" i="1"/>
  <c r="BQ48" i="1"/>
  <c r="BR48" i="1" s="1"/>
  <c r="AX48" i="1"/>
  <c r="BQ46" i="1"/>
  <c r="BR46" i="1" s="1"/>
  <c r="AX46" i="1"/>
  <c r="BQ45" i="1"/>
  <c r="BR45" i="1" s="1"/>
  <c r="AX45" i="1"/>
  <c r="BQ44" i="1"/>
  <c r="BR44" i="1" s="1"/>
  <c r="AX44" i="1"/>
  <c r="BR43" i="1"/>
  <c r="BQ43" i="1"/>
  <c r="AX43" i="1"/>
  <c r="BQ42" i="1"/>
  <c r="BR42" i="1" s="1"/>
  <c r="AX42" i="1"/>
  <c r="BQ41" i="1"/>
  <c r="BR41" i="1" s="1"/>
  <c r="AX41" i="1"/>
  <c r="BQ40" i="1"/>
  <c r="BR40" i="1" s="1"/>
  <c r="AX40" i="1"/>
  <c r="BR39" i="1"/>
  <c r="BQ39" i="1"/>
  <c r="AX39" i="1"/>
  <c r="BQ38" i="1"/>
  <c r="BR38" i="1" s="1"/>
  <c r="AX38" i="1"/>
  <c r="BR37" i="1"/>
  <c r="BQ37" i="1"/>
  <c r="AX37" i="1"/>
  <c r="BQ36" i="1"/>
  <c r="BR36" i="1" s="1"/>
  <c r="AX36" i="1"/>
  <c r="BR35" i="1"/>
  <c r="BQ35" i="1"/>
  <c r="AX35" i="1"/>
  <c r="BQ34" i="1"/>
  <c r="BR34" i="1" s="1"/>
  <c r="AX34" i="1"/>
  <c r="BQ33" i="1"/>
  <c r="BR33" i="1" s="1"/>
  <c r="AX33" i="1"/>
  <c r="BQ32" i="1"/>
  <c r="BR32" i="1" s="1"/>
  <c r="AX32" i="1"/>
  <c r="BQ31" i="1"/>
  <c r="BR31" i="1" s="1"/>
  <c r="AX31" i="1"/>
  <c r="BQ30" i="1"/>
  <c r="BR30" i="1" s="1"/>
  <c r="AX30" i="1"/>
  <c r="BR29" i="1"/>
  <c r="BQ29" i="1"/>
  <c r="AX29" i="1"/>
  <c r="BQ28" i="1"/>
  <c r="BR28" i="1" s="1"/>
  <c r="AX28" i="1"/>
  <c r="BR27" i="1"/>
  <c r="BQ27" i="1"/>
  <c r="AX27" i="1"/>
  <c r="BQ26" i="1"/>
  <c r="BR26" i="1" s="1"/>
  <c r="AX26" i="1"/>
  <c r="BR25" i="1"/>
  <c r="BQ25" i="1"/>
  <c r="AX25" i="1"/>
  <c r="BQ24" i="1"/>
  <c r="BR24" i="1" s="1"/>
  <c r="AX24" i="1"/>
  <c r="BQ23" i="1"/>
  <c r="BR23" i="1" s="1"/>
  <c r="AX23" i="1"/>
  <c r="BQ22" i="1"/>
  <c r="BR22" i="1" s="1"/>
  <c r="AX22" i="1"/>
  <c r="BR21" i="1"/>
  <c r="BQ21" i="1"/>
  <c r="AX21" i="1"/>
  <c r="BQ20" i="1"/>
  <c r="BR20" i="1" s="1"/>
  <c r="AX20" i="1"/>
  <c r="BQ17" i="1"/>
  <c r="BR17" i="1" s="1"/>
  <c r="AX17" i="1"/>
  <c r="BQ14" i="1"/>
  <c r="BR14" i="1" s="1"/>
  <c r="AX14" i="1"/>
  <c r="BQ13" i="1"/>
  <c r="BR13" i="1" s="1"/>
  <c r="AX13" i="1"/>
  <c r="BQ12" i="1"/>
  <c r="BR12" i="1" s="1"/>
  <c r="AX12" i="1"/>
  <c r="BQ11" i="1"/>
  <c r="BR11" i="1" s="1"/>
  <c r="AX11" i="1"/>
  <c r="BQ10" i="1"/>
  <c r="BR10" i="1" s="1"/>
  <c r="AX10" i="1"/>
  <c r="BQ9" i="1"/>
  <c r="BR9" i="1" s="1"/>
  <c r="AX9" i="1"/>
  <c r="BQ8" i="1"/>
  <c r="BR8" i="1" s="1"/>
  <c r="AX8" i="1"/>
  <c r="BR7" i="1"/>
  <c r="BQ7" i="1"/>
  <c r="AX7" i="1"/>
  <c r="BQ58" i="2"/>
  <c r="BR58" i="2" s="1"/>
  <c r="AX58" i="2"/>
  <c r="BQ57" i="2"/>
  <c r="BR57" i="2" s="1"/>
  <c r="AX57" i="2"/>
  <c r="BQ56" i="2"/>
  <c r="BR56" i="2" s="1"/>
  <c r="AX56" i="2"/>
  <c r="BR54" i="2"/>
  <c r="BQ54" i="2"/>
  <c r="AX54" i="2"/>
  <c r="BQ53" i="2"/>
  <c r="BR53" i="2" s="1"/>
  <c r="AX53" i="2"/>
  <c r="BR52" i="2"/>
  <c r="BQ52" i="2"/>
  <c r="AX52" i="2"/>
  <c r="BQ51" i="2"/>
  <c r="BR51" i="2" s="1"/>
  <c r="AX51" i="2"/>
  <c r="BR50" i="2"/>
  <c r="BQ50" i="2"/>
  <c r="AX50" i="2"/>
  <c r="BQ49" i="2"/>
  <c r="BR49" i="2" s="1"/>
  <c r="AX49" i="2"/>
  <c r="BQ48" i="2"/>
  <c r="BR48" i="2" s="1"/>
  <c r="AX48" i="2"/>
  <c r="BQ46" i="2"/>
  <c r="BR46" i="2" s="1"/>
  <c r="AX46" i="2"/>
  <c r="BQ45" i="2"/>
  <c r="BR45" i="2" s="1"/>
  <c r="AX45" i="2"/>
  <c r="BQ44" i="2"/>
  <c r="BR44" i="2" s="1"/>
  <c r="AX44" i="2"/>
  <c r="BR43" i="2"/>
  <c r="BQ43" i="2"/>
  <c r="AX43" i="2"/>
  <c r="BQ42" i="2"/>
  <c r="BR42" i="2" s="1"/>
  <c r="AX42" i="2"/>
  <c r="BR41" i="2"/>
  <c r="BQ41" i="2"/>
  <c r="AX41" i="2"/>
  <c r="BQ40" i="2"/>
  <c r="BR40" i="2" s="1"/>
  <c r="AX40" i="2"/>
  <c r="BR39" i="2"/>
  <c r="BQ39" i="2"/>
  <c r="AX39" i="2"/>
  <c r="BQ38" i="2"/>
  <c r="BR38" i="2" s="1"/>
  <c r="AX38" i="2"/>
  <c r="BQ37" i="2"/>
  <c r="BR37" i="2" s="1"/>
  <c r="AX37" i="2"/>
  <c r="BQ36" i="2"/>
  <c r="BR36" i="2" s="1"/>
  <c r="AX36" i="2"/>
  <c r="BR35" i="2"/>
  <c r="BQ35" i="2"/>
  <c r="AX35" i="2"/>
  <c r="BQ34" i="2"/>
  <c r="BR34" i="2" s="1"/>
  <c r="AX34" i="2"/>
  <c r="BQ33" i="2"/>
  <c r="BR33" i="2" s="1"/>
  <c r="AX33" i="2"/>
  <c r="BQ32" i="2"/>
  <c r="BR32" i="2" s="1"/>
  <c r="AX32" i="2"/>
  <c r="BQ31" i="2"/>
  <c r="BR31" i="2" s="1"/>
  <c r="AX31" i="2"/>
  <c r="BQ30" i="2"/>
  <c r="BR30" i="2" s="1"/>
  <c r="AX30" i="2"/>
  <c r="BQ29" i="2"/>
  <c r="BR29" i="2" s="1"/>
  <c r="AX29" i="2"/>
  <c r="BQ28" i="2"/>
  <c r="BR28" i="2" s="1"/>
  <c r="AX28" i="2"/>
  <c r="BQ27" i="2"/>
  <c r="BR27" i="2" s="1"/>
  <c r="AX27" i="2"/>
  <c r="BQ26" i="2"/>
  <c r="BR26" i="2" s="1"/>
  <c r="AX26" i="2"/>
  <c r="BR25" i="2"/>
  <c r="BQ25" i="2"/>
  <c r="AX25" i="2"/>
  <c r="BQ24" i="2"/>
  <c r="BR24" i="2" s="1"/>
  <c r="AX24" i="2"/>
  <c r="BQ23" i="2"/>
  <c r="BR23" i="2" s="1"/>
  <c r="AX23" i="2"/>
  <c r="BQ22" i="2"/>
  <c r="BR22" i="2" s="1"/>
  <c r="AX22" i="2"/>
  <c r="BR21" i="2"/>
  <c r="BQ21" i="2"/>
  <c r="AX21" i="2"/>
  <c r="BQ20" i="2"/>
  <c r="BR20" i="2" s="1"/>
  <c r="AX20" i="2"/>
  <c r="BR19" i="2"/>
  <c r="BQ19" i="2"/>
  <c r="AX19" i="2"/>
  <c r="BQ17" i="2"/>
  <c r="BQ16" i="2"/>
  <c r="BQ15" i="2"/>
  <c r="BR15" i="2" s="1"/>
  <c r="AX15" i="2"/>
  <c r="BQ13" i="2"/>
  <c r="BR13" i="2" s="1"/>
  <c r="AX13" i="2"/>
  <c r="BQ12" i="2"/>
  <c r="BR12" i="2" s="1"/>
  <c r="AX12" i="2"/>
  <c r="BQ11" i="2"/>
  <c r="BR11" i="2" s="1"/>
  <c r="AX11" i="2"/>
  <c r="BQ10" i="2"/>
  <c r="BR10" i="2" s="1"/>
  <c r="AX10" i="2"/>
  <c r="BR9" i="2"/>
  <c r="BQ9" i="2"/>
  <c r="AX9" i="2"/>
  <c r="BQ8" i="2"/>
  <c r="BR8" i="2" s="1"/>
  <c r="AX8" i="2"/>
  <c r="BQ7" i="2"/>
  <c r="BR7" i="2" s="1"/>
  <c r="AX7" i="2"/>
  <c r="AD7" i="8"/>
  <c r="AE7" i="8" s="1"/>
  <c r="L7" i="9"/>
  <c r="K7" i="9"/>
  <c r="AF7" i="9"/>
  <c r="AF7" i="8"/>
  <c r="AG7" i="8" s="1"/>
  <c r="N7" i="3"/>
  <c r="AI7" i="4"/>
  <c r="AJ7" i="4" s="1"/>
  <c r="N7" i="4"/>
  <c r="AI7" i="5"/>
  <c r="AJ7" i="5" s="1"/>
  <c r="N7" i="5"/>
  <c r="N7" i="6"/>
  <c r="N7" i="1"/>
  <c r="N7" i="2"/>
  <c r="AD7" i="9"/>
  <c r="AE7" i="9" s="1"/>
  <c r="K7" i="8"/>
  <c r="AB7" i="8"/>
  <c r="Z7" i="8"/>
  <c r="T7" i="8"/>
  <c r="U7" i="8" s="1"/>
  <c r="R7" i="8"/>
  <c r="S7" i="8" s="1"/>
  <c r="P7" i="8"/>
  <c r="Q7" i="8" s="1"/>
  <c r="N7" i="8"/>
  <c r="O7" i="8" s="1"/>
  <c r="L7" i="8"/>
  <c r="L7" i="7" s="1"/>
  <c r="J7" i="8"/>
  <c r="I7" i="8"/>
  <c r="G7" i="8"/>
  <c r="F7" i="8"/>
  <c r="E7" i="8"/>
  <c r="D7" i="8"/>
  <c r="C7" i="8"/>
  <c r="T7" i="9"/>
  <c r="R7" i="9"/>
  <c r="P7" i="9"/>
  <c r="Q7" i="9" s="1"/>
  <c r="AB7" i="9"/>
  <c r="Z7" i="9"/>
  <c r="AA7" i="9" s="1"/>
  <c r="V7" i="9"/>
  <c r="V7" i="7" s="1"/>
  <c r="N7" i="9"/>
  <c r="O7" i="9" s="1"/>
  <c r="J7" i="9"/>
  <c r="J7" i="7" s="1"/>
  <c r="I7" i="9"/>
  <c r="I7" i="7" s="1"/>
  <c r="G7" i="9"/>
  <c r="F7" i="9"/>
  <c r="F7" i="7" s="1"/>
  <c r="E7" i="9"/>
  <c r="D7" i="9"/>
  <c r="C7" i="9"/>
  <c r="G7" i="7"/>
  <c r="S7" i="9"/>
  <c r="D58" i="7" l="1"/>
  <c r="M58" i="7" s="1"/>
  <c r="E42" i="7"/>
  <c r="AI26" i="8"/>
  <c r="P39" i="7"/>
  <c r="P43" i="7"/>
  <c r="M18" i="8"/>
  <c r="H13" i="7"/>
  <c r="AI11" i="8"/>
  <c r="F23" i="7"/>
  <c r="AB23" i="7"/>
  <c r="Q25" i="9"/>
  <c r="I26" i="7"/>
  <c r="M27" i="9"/>
  <c r="AA27" i="9"/>
  <c r="AA27" i="7" s="1"/>
  <c r="M29" i="8"/>
  <c r="AH30" i="9"/>
  <c r="D32" i="7"/>
  <c r="J33" i="7"/>
  <c r="M35" i="9"/>
  <c r="AA35" i="9"/>
  <c r="AA35" i="7" s="1"/>
  <c r="M36" i="9"/>
  <c r="AA36" i="9"/>
  <c r="T39" i="7"/>
  <c r="AH42" i="9"/>
  <c r="T43" i="7"/>
  <c r="R45" i="7"/>
  <c r="S45" i="7" s="1"/>
  <c r="P46" i="7"/>
  <c r="AH47" i="9"/>
  <c r="AF52" i="7"/>
  <c r="M53" i="8"/>
  <c r="AH55" i="9"/>
  <c r="AA36" i="7"/>
  <c r="M8" i="8"/>
  <c r="I14" i="7"/>
  <c r="M17" i="9"/>
  <c r="L19" i="7"/>
  <c r="AH12" i="8"/>
  <c r="AH21" i="8"/>
  <c r="G23" i="7"/>
  <c r="D24" i="7"/>
  <c r="R25" i="7"/>
  <c r="S25" i="7" s="1"/>
  <c r="J26" i="7"/>
  <c r="X25" i="7"/>
  <c r="D27" i="7"/>
  <c r="G29" i="7"/>
  <c r="E32" i="7"/>
  <c r="K33" i="7"/>
  <c r="D35" i="7"/>
  <c r="D36" i="7"/>
  <c r="AF37" i="7"/>
  <c r="AH38" i="8"/>
  <c r="V39" i="7"/>
  <c r="AH39" i="8"/>
  <c r="V41" i="7"/>
  <c r="AH41" i="8"/>
  <c r="AH43" i="8"/>
  <c r="K44" i="7"/>
  <c r="T45" i="7"/>
  <c r="U45" i="7" s="1"/>
  <c r="T46" i="7"/>
  <c r="P47" i="7"/>
  <c r="Q48" i="9"/>
  <c r="Q48" i="7" s="1"/>
  <c r="M52" i="8"/>
  <c r="P58" i="7"/>
  <c r="Q25" i="7"/>
  <c r="J9" i="7"/>
  <c r="AI21" i="8"/>
  <c r="AH20" i="9"/>
  <c r="H23" i="7"/>
  <c r="E24" i="7"/>
  <c r="AF24" i="7"/>
  <c r="K26" i="7"/>
  <c r="E27" i="7"/>
  <c r="V28" i="7"/>
  <c r="H29" i="7"/>
  <c r="AH31" i="8"/>
  <c r="AH34" i="8"/>
  <c r="F37" i="7"/>
  <c r="M37" i="8"/>
  <c r="AI39" i="8"/>
  <c r="Z39" i="7"/>
  <c r="AA39" i="7" s="1"/>
  <c r="P42" i="7"/>
  <c r="Q42" i="7" s="1"/>
  <c r="AH45" i="8"/>
  <c r="AH46" i="8"/>
  <c r="R47" i="7"/>
  <c r="L49" i="7"/>
  <c r="AH50" i="9"/>
  <c r="K51" i="7"/>
  <c r="H52" i="7"/>
  <c r="I53" i="7"/>
  <c r="L54" i="7"/>
  <c r="Q58" i="7"/>
  <c r="U51" i="8"/>
  <c r="F13" i="7"/>
  <c r="M17" i="8"/>
  <c r="AH13" i="8"/>
  <c r="AH22" i="8"/>
  <c r="AI22" i="8" s="1"/>
  <c r="I23" i="7"/>
  <c r="F24" i="7"/>
  <c r="C25" i="7"/>
  <c r="T25" i="7"/>
  <c r="U25" i="7" s="1"/>
  <c r="L26" i="7"/>
  <c r="F27" i="7"/>
  <c r="AF27" i="7"/>
  <c r="AA28" i="7"/>
  <c r="AA31" i="7"/>
  <c r="O31" i="8"/>
  <c r="M32" i="8"/>
  <c r="N33" i="7"/>
  <c r="Z34" i="7"/>
  <c r="AA34" i="7" s="1"/>
  <c r="F35" i="7"/>
  <c r="F36" i="7"/>
  <c r="M39" i="9"/>
  <c r="AA39" i="9"/>
  <c r="M41" i="9"/>
  <c r="AA41" i="9"/>
  <c r="T42" i="7"/>
  <c r="M43" i="9"/>
  <c r="AH44" i="9"/>
  <c r="O45" i="8"/>
  <c r="O46" i="8"/>
  <c r="S48" i="9"/>
  <c r="S48" i="7" s="1"/>
  <c r="P48" i="7"/>
  <c r="AH48" i="7" s="1"/>
  <c r="P50" i="7"/>
  <c r="AH54" i="9"/>
  <c r="O58" i="9"/>
  <c r="O58" i="7" s="1"/>
  <c r="R58" i="7"/>
  <c r="S58" i="7" s="1"/>
  <c r="M24" i="8"/>
  <c r="AH25" i="8"/>
  <c r="M27" i="8"/>
  <c r="M21" i="9"/>
  <c r="J23" i="7"/>
  <c r="G24" i="7"/>
  <c r="AH26" i="9"/>
  <c r="G27" i="7"/>
  <c r="M28" i="9"/>
  <c r="AH30" i="8"/>
  <c r="M31" i="9"/>
  <c r="H32" i="7"/>
  <c r="M34" i="9"/>
  <c r="G35" i="7"/>
  <c r="M35" i="8"/>
  <c r="G36" i="7"/>
  <c r="M36" i="8"/>
  <c r="D39" i="7"/>
  <c r="AH40" i="8"/>
  <c r="AD40" i="7"/>
  <c r="AE40" i="7" s="1"/>
  <c r="AH42" i="8"/>
  <c r="D43" i="7"/>
  <c r="M46" i="9"/>
  <c r="AH47" i="8"/>
  <c r="R48" i="7"/>
  <c r="T50" i="7"/>
  <c r="J52" i="7"/>
  <c r="K53" i="7"/>
  <c r="O36" i="8"/>
  <c r="AH9" i="9"/>
  <c r="AH14" i="8"/>
  <c r="AH23" i="8"/>
  <c r="D22" i="7"/>
  <c r="K23" i="7"/>
  <c r="H24" i="7"/>
  <c r="H27" i="7"/>
  <c r="D28" i="7"/>
  <c r="AB27" i="7"/>
  <c r="K29" i="7"/>
  <c r="Z30" i="7"/>
  <c r="AI40" i="8"/>
  <c r="AI42" i="8"/>
  <c r="Z47" i="7"/>
  <c r="M48" i="9"/>
  <c r="AH48" i="8"/>
  <c r="AH56" i="8"/>
  <c r="T58" i="7"/>
  <c r="U58" i="7" s="1"/>
  <c r="Y25" i="8"/>
  <c r="Y25" i="7" s="1"/>
  <c r="K7" i="7"/>
  <c r="T7" i="7"/>
  <c r="AB11" i="7"/>
  <c r="H19" i="7"/>
  <c r="AF20" i="7"/>
  <c r="AG20" i="7" s="1"/>
  <c r="E22" i="7"/>
  <c r="V22" i="7"/>
  <c r="L23" i="7"/>
  <c r="I24" i="7"/>
  <c r="F25" i="7"/>
  <c r="I27" i="7"/>
  <c r="E28" i="7"/>
  <c r="M30" i="9"/>
  <c r="AA30" i="9"/>
  <c r="AF38" i="7"/>
  <c r="AD38" i="7"/>
  <c r="AE38" i="7" s="1"/>
  <c r="M42" i="9"/>
  <c r="AD45" i="7"/>
  <c r="M47" i="9"/>
  <c r="O48" i="8"/>
  <c r="V50" i="7"/>
  <c r="AH50" i="8"/>
  <c r="AH53" i="9"/>
  <c r="M55" i="9"/>
  <c r="V55" i="7"/>
  <c r="AH55" i="8"/>
  <c r="Z56" i="7"/>
  <c r="AA56" i="7" s="1"/>
  <c r="M57" i="8"/>
  <c r="Z10" i="7"/>
  <c r="G12" i="7"/>
  <c r="K13" i="7"/>
  <c r="Z19" i="7"/>
  <c r="AH7" i="8"/>
  <c r="AH15" i="8"/>
  <c r="AI15" i="8" s="1"/>
  <c r="AH24" i="8"/>
  <c r="P28" i="7"/>
  <c r="F22" i="7"/>
  <c r="AH23" i="9"/>
  <c r="J24" i="7"/>
  <c r="G25" i="7"/>
  <c r="AB24" i="7"/>
  <c r="J27" i="7"/>
  <c r="AH28" i="8"/>
  <c r="AI28" i="8" s="1"/>
  <c r="AF31" i="7"/>
  <c r="V33" i="7"/>
  <c r="AH33" i="8"/>
  <c r="M38" i="8"/>
  <c r="M39" i="8"/>
  <c r="M41" i="8"/>
  <c r="M43" i="8"/>
  <c r="V44" i="7"/>
  <c r="AH44" i="8"/>
  <c r="AF45" i="7"/>
  <c r="AF46" i="7"/>
  <c r="AA50" i="7"/>
  <c r="O50" i="8"/>
  <c r="V54" i="7"/>
  <c r="AH54" i="8"/>
  <c r="O55" i="8"/>
  <c r="AI55" i="8" s="1"/>
  <c r="M14" i="8"/>
  <c r="H12" i="7"/>
  <c r="AE58" i="9"/>
  <c r="AE58" i="7" s="1"/>
  <c r="M16" i="8"/>
  <c r="AI7" i="8"/>
  <c r="AH20" i="8"/>
  <c r="M20" i="9"/>
  <c r="G22" i="7"/>
  <c r="K24" i="7"/>
  <c r="H25" i="7"/>
  <c r="V26" i="7"/>
  <c r="M31" i="8"/>
  <c r="AA33" i="7"/>
  <c r="M34" i="8"/>
  <c r="M45" i="8"/>
  <c r="M46" i="8"/>
  <c r="F48" i="7"/>
  <c r="M50" i="9"/>
  <c r="AH51" i="8"/>
  <c r="AI54" i="8"/>
  <c r="E55" i="7"/>
  <c r="M58" i="9"/>
  <c r="O27" i="8"/>
  <c r="O22" i="9"/>
  <c r="AA32" i="9"/>
  <c r="AA32" i="7" s="1"/>
  <c r="AB10" i="7"/>
  <c r="V14" i="7"/>
  <c r="M15" i="9"/>
  <c r="AH8" i="8"/>
  <c r="AH16" i="8"/>
  <c r="O20" i="8"/>
  <c r="H22" i="7"/>
  <c r="L24" i="7"/>
  <c r="I25" i="7"/>
  <c r="Z26" i="7"/>
  <c r="AA26" i="7" s="1"/>
  <c r="L27" i="7"/>
  <c r="H28" i="7"/>
  <c r="M33" i="9"/>
  <c r="AA33" i="9"/>
  <c r="M44" i="9"/>
  <c r="G48" i="7"/>
  <c r="AA51" i="7"/>
  <c r="O51" i="8"/>
  <c r="M54" i="9"/>
  <c r="F55" i="7"/>
  <c r="D7" i="7"/>
  <c r="AB15" i="7"/>
  <c r="H7" i="7"/>
  <c r="M25" i="8"/>
  <c r="I22" i="7"/>
  <c r="AF22" i="7"/>
  <c r="AG22" i="7" s="1"/>
  <c r="J25" i="7"/>
  <c r="M26" i="9"/>
  <c r="AA26" i="9"/>
  <c r="AH27" i="9"/>
  <c r="I28" i="7"/>
  <c r="AH29" i="8"/>
  <c r="G30" i="7"/>
  <c r="M30" i="8"/>
  <c r="I31" i="7"/>
  <c r="D33" i="7"/>
  <c r="I34" i="7"/>
  <c r="AH35" i="9"/>
  <c r="J39" i="7"/>
  <c r="M40" i="8"/>
  <c r="G42" i="7"/>
  <c r="M42" i="8"/>
  <c r="J43" i="7"/>
  <c r="I45" i="7"/>
  <c r="I46" i="7"/>
  <c r="G47" i="7"/>
  <c r="M47" i="8"/>
  <c r="AD47" i="7"/>
  <c r="AE47" i="7" s="1"/>
  <c r="H48" i="7"/>
  <c r="D49" i="7"/>
  <c r="AB48" i="7"/>
  <c r="E50" i="7"/>
  <c r="M51" i="9"/>
  <c r="V53" i="7"/>
  <c r="AH53" i="8"/>
  <c r="D54" i="7"/>
  <c r="G55" i="7"/>
  <c r="F56" i="7"/>
  <c r="AF56" i="7"/>
  <c r="K57" i="7"/>
  <c r="AF7" i="7"/>
  <c r="AH9" i="8"/>
  <c r="AH17" i="8"/>
  <c r="AH26" i="8"/>
  <c r="T20" i="7"/>
  <c r="J22" i="7"/>
  <c r="V23" i="7"/>
  <c r="K25" i="7"/>
  <c r="D26" i="7"/>
  <c r="AB25" i="7"/>
  <c r="J28" i="7"/>
  <c r="V29" i="7"/>
  <c r="O29" i="8"/>
  <c r="AI29" i="8" s="1"/>
  <c r="H30" i="7"/>
  <c r="J31" i="7"/>
  <c r="E33" i="7"/>
  <c r="J34" i="7"/>
  <c r="P36" i="7"/>
  <c r="K39" i="7"/>
  <c r="G40" i="7"/>
  <c r="K41" i="7"/>
  <c r="H42" i="7"/>
  <c r="K43" i="7"/>
  <c r="E44" i="7"/>
  <c r="J45" i="7"/>
  <c r="J46" i="7"/>
  <c r="I48" i="7"/>
  <c r="M48" i="8"/>
  <c r="F50" i="7"/>
  <c r="D51" i="7"/>
  <c r="V52" i="7"/>
  <c r="AH52" i="8"/>
  <c r="AD52" i="7"/>
  <c r="AE52" i="7" s="1"/>
  <c r="AA53" i="7"/>
  <c r="E54" i="7"/>
  <c r="H55" i="7"/>
  <c r="AF55" i="7"/>
  <c r="G56" i="7"/>
  <c r="M56" i="8"/>
  <c r="L57" i="7"/>
  <c r="AH58" i="9"/>
  <c r="M10" i="8"/>
  <c r="J11" i="7"/>
  <c r="AB14" i="7"/>
  <c r="AD18" i="7"/>
  <c r="M19" i="8"/>
  <c r="R20" i="7"/>
  <c r="K22" i="7"/>
  <c r="Z23" i="7"/>
  <c r="L25" i="7"/>
  <c r="E26" i="7"/>
  <c r="K28" i="7"/>
  <c r="I30" i="7"/>
  <c r="K31" i="7"/>
  <c r="F33" i="7"/>
  <c r="AF33" i="7"/>
  <c r="K34" i="7"/>
  <c r="AH37" i="8"/>
  <c r="K38" i="7"/>
  <c r="L39" i="7"/>
  <c r="H40" i="7"/>
  <c r="I42" i="7"/>
  <c r="L43" i="7"/>
  <c r="AF44" i="7"/>
  <c r="K45" i="7"/>
  <c r="K46" i="7"/>
  <c r="I47" i="7"/>
  <c r="J48" i="7"/>
  <c r="F49" i="7"/>
  <c r="AF49" i="7"/>
  <c r="G50" i="7"/>
  <c r="M50" i="8"/>
  <c r="E51" i="7"/>
  <c r="O52" i="8"/>
  <c r="AI52" i="8" s="1"/>
  <c r="M53" i="9"/>
  <c r="F54" i="7"/>
  <c r="AF54" i="7"/>
  <c r="I55" i="7"/>
  <c r="M55" i="8"/>
  <c r="H56" i="7"/>
  <c r="AH57" i="9"/>
  <c r="O35" i="8"/>
  <c r="V13" i="7"/>
  <c r="D14" i="7"/>
  <c r="AB18" i="7"/>
  <c r="G19" i="7"/>
  <c r="P20" i="7"/>
  <c r="AH20" i="7" s="1"/>
  <c r="L22" i="7"/>
  <c r="M23" i="9"/>
  <c r="AH25" i="9"/>
  <c r="F26" i="7"/>
  <c r="AF26" i="7"/>
  <c r="L28" i="7"/>
  <c r="M28" i="8"/>
  <c r="J30" i="7"/>
  <c r="L31" i="7"/>
  <c r="V32" i="7"/>
  <c r="AH32" i="8"/>
  <c r="G33" i="7"/>
  <c r="M33" i="8"/>
  <c r="L34" i="7"/>
  <c r="T36" i="7"/>
  <c r="O37" i="8"/>
  <c r="AI37" i="8" s="1"/>
  <c r="AH39" i="9"/>
  <c r="I40" i="7"/>
  <c r="J42" i="7"/>
  <c r="AH43" i="9"/>
  <c r="G44" i="7"/>
  <c r="M44" i="8"/>
  <c r="L45" i="7"/>
  <c r="L46" i="7"/>
  <c r="K48" i="7"/>
  <c r="M49" i="8"/>
  <c r="H50" i="7"/>
  <c r="F51" i="7"/>
  <c r="D53" i="7"/>
  <c r="G54" i="7"/>
  <c r="M54" i="8"/>
  <c r="J55" i="7"/>
  <c r="I56" i="7"/>
  <c r="AH58" i="8"/>
  <c r="M32" i="7"/>
  <c r="AH36" i="9"/>
  <c r="S36" i="9"/>
  <c r="S36" i="7" s="1"/>
  <c r="M38" i="9"/>
  <c r="C38" i="7"/>
  <c r="AH38" i="9"/>
  <c r="N38" i="7"/>
  <c r="O38" i="9"/>
  <c r="O16" i="9"/>
  <c r="AH19" i="9"/>
  <c r="C20" i="7"/>
  <c r="M20" i="7" s="1"/>
  <c r="Q20" i="7"/>
  <c r="U20" i="7"/>
  <c r="O21" i="9"/>
  <c r="AI21" i="9" s="1"/>
  <c r="M22" i="9"/>
  <c r="C22" i="7"/>
  <c r="N22" i="7"/>
  <c r="P22" i="7"/>
  <c r="Q22" i="7" s="1"/>
  <c r="R22" i="7"/>
  <c r="S22" i="7" s="1"/>
  <c r="T22" i="7"/>
  <c r="U22" i="7" s="1"/>
  <c r="Z22" i="7"/>
  <c r="AD22" i="7"/>
  <c r="AE22" i="7" s="1"/>
  <c r="AA22" i="7"/>
  <c r="P23" i="7"/>
  <c r="Q23" i="7" s="1"/>
  <c r="T23" i="7"/>
  <c r="U23" i="7" s="1"/>
  <c r="AG23" i="7"/>
  <c r="P24" i="7"/>
  <c r="Q24" i="7" s="1"/>
  <c r="T24" i="7"/>
  <c r="U24" i="7" s="1"/>
  <c r="N25" i="7"/>
  <c r="V25" i="7"/>
  <c r="W25" i="7" s="1"/>
  <c r="Z25" i="7"/>
  <c r="AA25" i="7" s="1"/>
  <c r="AD25" i="7"/>
  <c r="AE25" i="7" s="1"/>
  <c r="AF25" i="7"/>
  <c r="AG25" i="7" s="1"/>
  <c r="C26" i="7"/>
  <c r="M26" i="7" s="1"/>
  <c r="N26" i="7"/>
  <c r="R26" i="7"/>
  <c r="S26" i="7" s="1"/>
  <c r="AD26" i="7"/>
  <c r="O28" i="9"/>
  <c r="AD27" i="7"/>
  <c r="AE27" i="7" s="1"/>
  <c r="C28" i="7"/>
  <c r="N28" i="7"/>
  <c r="AH28" i="7" s="1"/>
  <c r="R28" i="7"/>
  <c r="T28" i="7"/>
  <c r="AD28" i="7"/>
  <c r="AE28" i="7" s="1"/>
  <c r="M29" i="9"/>
  <c r="AH29" i="9"/>
  <c r="Z29" i="7"/>
  <c r="AA29" i="7" s="1"/>
  <c r="AF29" i="7"/>
  <c r="AG29" i="7" s="1"/>
  <c r="T31" i="7"/>
  <c r="U31" i="7" s="1"/>
  <c r="P32" i="7"/>
  <c r="Q32" i="7" s="1"/>
  <c r="T32" i="7"/>
  <c r="U32" i="7" s="1"/>
  <c r="AD33" i="7"/>
  <c r="R34" i="7"/>
  <c r="S34" i="7" s="1"/>
  <c r="AD34" i="7"/>
  <c r="AD35" i="7"/>
  <c r="AE35" i="7" s="1"/>
  <c r="AD36" i="7"/>
  <c r="AE36" i="7" s="1"/>
  <c r="M37" i="7"/>
  <c r="O38" i="7"/>
  <c r="AA41" i="7"/>
  <c r="Q36" i="9"/>
  <c r="Q36" i="7" s="1"/>
  <c r="U36" i="9"/>
  <c r="U36" i="7" s="1"/>
  <c r="U37" i="9"/>
  <c r="U37" i="7" s="1"/>
  <c r="AA37" i="9"/>
  <c r="AA37" i="7" s="1"/>
  <c r="Q38" i="9"/>
  <c r="AI38" i="9" s="1"/>
  <c r="P38" i="7"/>
  <c r="U38" i="9"/>
  <c r="T38" i="7"/>
  <c r="Z38" i="7"/>
  <c r="AA38" i="9"/>
  <c r="S20" i="7"/>
  <c r="O22" i="7"/>
  <c r="AA23" i="9"/>
  <c r="AA23" i="7" s="1"/>
  <c r="M24" i="9"/>
  <c r="AH24" i="9"/>
  <c r="AA24" i="9"/>
  <c r="AA24" i="7" s="1"/>
  <c r="M25" i="9"/>
  <c r="C23" i="7"/>
  <c r="M23" i="7" s="1"/>
  <c r="N23" i="7"/>
  <c r="R23" i="7"/>
  <c r="S23" i="7" s="1"/>
  <c r="AD23" i="7"/>
  <c r="AE23" i="7" s="1"/>
  <c r="C24" i="7"/>
  <c r="N24" i="7"/>
  <c r="R24" i="7"/>
  <c r="S24" i="7" s="1"/>
  <c r="AD24" i="7"/>
  <c r="AE24" i="7" s="1"/>
  <c r="P26" i="7"/>
  <c r="Q26" i="7" s="1"/>
  <c r="T26" i="7"/>
  <c r="U26" i="7" s="1"/>
  <c r="AE26" i="7"/>
  <c r="C27" i="7"/>
  <c r="N27" i="7"/>
  <c r="P27" i="7"/>
  <c r="Q27" i="7" s="1"/>
  <c r="R27" i="7"/>
  <c r="S27" i="7" s="1"/>
  <c r="T27" i="7"/>
  <c r="U27" i="7" s="1"/>
  <c r="O28" i="7"/>
  <c r="S28" i="7"/>
  <c r="U28" i="7"/>
  <c r="C29" i="7"/>
  <c r="N29" i="7"/>
  <c r="P29" i="7"/>
  <c r="Q29" i="7" s="1"/>
  <c r="R29" i="7"/>
  <c r="S29" i="7" s="1"/>
  <c r="T29" i="7"/>
  <c r="U29" i="7" s="1"/>
  <c r="AD29" i="7"/>
  <c r="AE29" i="7" s="1"/>
  <c r="C30" i="7"/>
  <c r="N30" i="7"/>
  <c r="P30" i="7"/>
  <c r="Q30" i="7" s="1"/>
  <c r="R30" i="7"/>
  <c r="S30" i="7" s="1"/>
  <c r="T30" i="7"/>
  <c r="U30" i="7" s="1"/>
  <c r="AD30" i="7"/>
  <c r="AE30" i="7" s="1"/>
  <c r="C31" i="7"/>
  <c r="M31" i="7" s="1"/>
  <c r="R31" i="7"/>
  <c r="S31" i="7" s="1"/>
  <c r="AD31" i="7"/>
  <c r="AE31" i="7" s="1"/>
  <c r="M32" i="9"/>
  <c r="R32" i="7"/>
  <c r="S32" i="7" s="1"/>
  <c r="AD32" i="7"/>
  <c r="AE32" i="7" s="1"/>
  <c r="C33" i="7"/>
  <c r="T33" i="7"/>
  <c r="U33" i="7" s="1"/>
  <c r="AE33" i="7"/>
  <c r="C34" i="7"/>
  <c r="M34" i="7" s="1"/>
  <c r="P34" i="7"/>
  <c r="Q34" i="7" s="1"/>
  <c r="T34" i="7"/>
  <c r="U34" i="7" s="1"/>
  <c r="AE34" i="7"/>
  <c r="C35" i="7"/>
  <c r="M35" i="7" s="1"/>
  <c r="P35" i="7"/>
  <c r="Q35" i="7" s="1"/>
  <c r="R35" i="7"/>
  <c r="S35" i="7" s="1"/>
  <c r="T35" i="7"/>
  <c r="U35" i="7" s="1"/>
  <c r="C36" i="7"/>
  <c r="M36" i="7" s="1"/>
  <c r="N36" i="7"/>
  <c r="AH36" i="7" s="1"/>
  <c r="R36" i="7"/>
  <c r="T37" i="7"/>
  <c r="U38" i="7"/>
  <c r="AA38" i="7"/>
  <c r="M37" i="9"/>
  <c r="S37" i="7"/>
  <c r="AD37" i="7"/>
  <c r="AE37" i="7" s="1"/>
  <c r="R38" i="7"/>
  <c r="S38" i="7" s="1"/>
  <c r="Q39" i="7"/>
  <c r="U39" i="7"/>
  <c r="AD39" i="7"/>
  <c r="AE39" i="7" s="1"/>
  <c r="M40" i="9"/>
  <c r="AH40" i="9"/>
  <c r="AA40" i="9"/>
  <c r="AA40" i="7" s="1"/>
  <c r="C40" i="7"/>
  <c r="M40" i="7" s="1"/>
  <c r="N40" i="7"/>
  <c r="P40" i="7"/>
  <c r="R40" i="7"/>
  <c r="S40" i="7" s="1"/>
  <c r="T40" i="7"/>
  <c r="Z40" i="7"/>
  <c r="C41" i="7"/>
  <c r="R41" i="7"/>
  <c r="T41" i="7"/>
  <c r="U41" i="7" s="1"/>
  <c r="U42" i="7"/>
  <c r="AD42" i="7"/>
  <c r="AE42" i="7" s="1"/>
  <c r="Q43" i="7"/>
  <c r="U43" i="7"/>
  <c r="AD43" i="7"/>
  <c r="AE43" i="7" s="1"/>
  <c r="Z43" i="7"/>
  <c r="AA43" i="7" s="1"/>
  <c r="O44" i="9"/>
  <c r="O44" i="7" s="1"/>
  <c r="Q44" i="9"/>
  <c r="Q44" i="7" s="1"/>
  <c r="S44" i="9"/>
  <c r="S44" i="7" s="1"/>
  <c r="U44" i="9"/>
  <c r="U44" i="7" s="1"/>
  <c r="AE44" i="9"/>
  <c r="C44" i="7"/>
  <c r="N44" i="7"/>
  <c r="AH44" i="7" s="1"/>
  <c r="AD44" i="7"/>
  <c r="M45" i="9"/>
  <c r="AH45" i="9"/>
  <c r="M45" i="7"/>
  <c r="N45" i="7"/>
  <c r="Q46" i="7"/>
  <c r="U46" i="7"/>
  <c r="O47" i="9"/>
  <c r="Q47" i="9"/>
  <c r="Q47" i="7" s="1"/>
  <c r="S47" i="9"/>
  <c r="S47" i="7" s="1"/>
  <c r="C47" i="7"/>
  <c r="N47" i="7"/>
  <c r="U48" i="7"/>
  <c r="M49" i="9"/>
  <c r="R49" i="7"/>
  <c r="S49" i="7" s="1"/>
  <c r="T49" i="7"/>
  <c r="Z49" i="7"/>
  <c r="AA49" i="7" s="1"/>
  <c r="AD49" i="7"/>
  <c r="AE49" i="7" s="1"/>
  <c r="O50" i="9"/>
  <c r="Q50" i="9"/>
  <c r="Q50" i="7" s="1"/>
  <c r="U50" i="7"/>
  <c r="AD50" i="7"/>
  <c r="AE50" i="7" s="1"/>
  <c r="U51" i="7"/>
  <c r="AD51" i="7"/>
  <c r="AE51" i="7" s="1"/>
  <c r="M52" i="9"/>
  <c r="AH52" i="9"/>
  <c r="C52" i="7"/>
  <c r="N52" i="7"/>
  <c r="P52" i="7"/>
  <c r="Q52" i="7" s="1"/>
  <c r="R52" i="7"/>
  <c r="S52" i="7" s="1"/>
  <c r="T52" i="7"/>
  <c r="U52" i="7" s="1"/>
  <c r="Z52" i="7"/>
  <c r="AA52" i="7" s="1"/>
  <c r="Q53" i="7"/>
  <c r="U53" i="7"/>
  <c r="AD53" i="7"/>
  <c r="AE53" i="7" s="1"/>
  <c r="C55" i="7"/>
  <c r="M55" i="7" s="1"/>
  <c r="P55" i="7"/>
  <c r="Q55" i="7" s="1"/>
  <c r="R55" i="7"/>
  <c r="S55" i="7" s="1"/>
  <c r="T55" i="7"/>
  <c r="U55" i="7" s="1"/>
  <c r="Z55" i="7"/>
  <c r="AA55" i="7" s="1"/>
  <c r="M56" i="9"/>
  <c r="C56" i="7"/>
  <c r="M56" i="7" s="1"/>
  <c r="N56" i="7"/>
  <c r="P56" i="7"/>
  <c r="R56" i="7"/>
  <c r="T56" i="7"/>
  <c r="AD56" i="7"/>
  <c r="AE56" i="7" s="1"/>
  <c r="AA57" i="7"/>
  <c r="AD57" i="7"/>
  <c r="AE57" i="7" s="1"/>
  <c r="C39" i="7"/>
  <c r="M39" i="7" s="1"/>
  <c r="R39" i="7"/>
  <c r="S39" i="7" s="1"/>
  <c r="Q40" i="7"/>
  <c r="U40" i="7"/>
  <c r="S41" i="7"/>
  <c r="AD41" i="7"/>
  <c r="AE41" i="7" s="1"/>
  <c r="C42" i="7"/>
  <c r="M42" i="7" s="1"/>
  <c r="N42" i="7"/>
  <c r="R42" i="7"/>
  <c r="S42" i="7" s="1"/>
  <c r="C43" i="7"/>
  <c r="N43" i="7"/>
  <c r="R43" i="7"/>
  <c r="S43" i="7" s="1"/>
  <c r="C46" i="7"/>
  <c r="N46" i="7"/>
  <c r="R46" i="7"/>
  <c r="S46" i="7" s="1"/>
  <c r="AD46" i="7"/>
  <c r="AE46" i="7" s="1"/>
  <c r="O47" i="7"/>
  <c r="T47" i="7"/>
  <c r="U47" i="7" s="1"/>
  <c r="C48" i="7"/>
  <c r="M48" i="7" s="1"/>
  <c r="AD48" i="7"/>
  <c r="AE48" i="7" s="1"/>
  <c r="M49" i="7"/>
  <c r="U49" i="7"/>
  <c r="C50" i="7"/>
  <c r="M50" i="7" s="1"/>
  <c r="R50" i="7"/>
  <c r="S50" i="7" s="1"/>
  <c r="C51" i="7"/>
  <c r="M51" i="7" s="1"/>
  <c r="R51" i="7"/>
  <c r="S51" i="7" s="1"/>
  <c r="C53" i="7"/>
  <c r="C54" i="7"/>
  <c r="P54" i="7"/>
  <c r="Q54" i="7" s="1"/>
  <c r="R54" i="7"/>
  <c r="S54" i="7" s="1"/>
  <c r="T54" i="7"/>
  <c r="U54" i="7" s="1"/>
  <c r="AD54" i="7"/>
  <c r="AE54" i="7" s="1"/>
  <c r="AD55" i="7"/>
  <c r="AE55" i="7" s="1"/>
  <c r="Q56" i="7"/>
  <c r="S56" i="7"/>
  <c r="U56" i="7"/>
  <c r="C57" i="7"/>
  <c r="M57" i="7" s="1"/>
  <c r="R57" i="7"/>
  <c r="S57" i="7" s="1"/>
  <c r="T57" i="7"/>
  <c r="U57" i="7" s="1"/>
  <c r="P57" i="7"/>
  <c r="Q57" i="8"/>
  <c r="Q57" i="7" s="1"/>
  <c r="N57" i="7"/>
  <c r="O57" i="9"/>
  <c r="O57" i="7" s="1"/>
  <c r="AH56" i="9"/>
  <c r="AH56" i="7"/>
  <c r="AI56" i="8"/>
  <c r="O56" i="9"/>
  <c r="AI56" i="9" s="1"/>
  <c r="O55" i="9"/>
  <c r="O55" i="7" s="1"/>
  <c r="N55" i="7"/>
  <c r="AH55" i="7" s="1"/>
  <c r="N54" i="7"/>
  <c r="AH54" i="7" s="1"/>
  <c r="N53" i="7"/>
  <c r="R53" i="7"/>
  <c r="S53" i="7" s="1"/>
  <c r="O54" i="9"/>
  <c r="O53" i="8"/>
  <c r="O53" i="9"/>
  <c r="O52" i="9"/>
  <c r="AH51" i="9"/>
  <c r="P51" i="7"/>
  <c r="Q51" i="7"/>
  <c r="N51" i="7"/>
  <c r="AH51" i="7" s="1"/>
  <c r="O51" i="9"/>
  <c r="AI51" i="9" s="1"/>
  <c r="N50" i="7"/>
  <c r="AI50" i="8"/>
  <c r="AI50" i="9"/>
  <c r="AH49" i="9"/>
  <c r="P49" i="7"/>
  <c r="Q49" i="7" s="1"/>
  <c r="O48" i="9"/>
  <c r="N48" i="7"/>
  <c r="O48" i="7"/>
  <c r="AH49" i="8"/>
  <c r="O49" i="8"/>
  <c r="AI49" i="8" s="1"/>
  <c r="O49" i="9"/>
  <c r="AI48" i="8"/>
  <c r="AI48" i="9"/>
  <c r="AI47" i="8"/>
  <c r="AI46" i="8"/>
  <c r="O46" i="9"/>
  <c r="AI46" i="9" s="1"/>
  <c r="AH45" i="7"/>
  <c r="O45" i="7"/>
  <c r="AI45" i="8"/>
  <c r="AI44" i="8"/>
  <c r="AI43" i="8"/>
  <c r="O43" i="9"/>
  <c r="O43" i="7" s="1"/>
  <c r="N41" i="7"/>
  <c r="AH41" i="9"/>
  <c r="P41" i="7"/>
  <c r="AH41" i="7" s="1"/>
  <c r="O42" i="9"/>
  <c r="AI42" i="9" s="1"/>
  <c r="AI41" i="8"/>
  <c r="O41" i="9"/>
  <c r="AI41" i="9" s="1"/>
  <c r="O40" i="9"/>
  <c r="N39" i="7"/>
  <c r="AH39" i="7" s="1"/>
  <c r="O39" i="9"/>
  <c r="AI39" i="9" s="1"/>
  <c r="AI38" i="8"/>
  <c r="AH37" i="9"/>
  <c r="P37" i="7"/>
  <c r="Q37" i="7" s="1"/>
  <c r="O37" i="9"/>
  <c r="N35" i="7"/>
  <c r="AI36" i="8"/>
  <c r="O36" i="9"/>
  <c r="N34" i="7"/>
  <c r="AH34" i="7" s="1"/>
  <c r="AI35" i="8"/>
  <c r="O35" i="9"/>
  <c r="AI35" i="9" s="1"/>
  <c r="R33" i="7"/>
  <c r="S33" i="8"/>
  <c r="AI33" i="8" s="1"/>
  <c r="AH33" i="9"/>
  <c r="P33" i="7"/>
  <c r="O34" i="8"/>
  <c r="AI34" i="8" s="1"/>
  <c r="O34" i="9"/>
  <c r="AI34" i="9" s="1"/>
  <c r="O33" i="9"/>
  <c r="AF32" i="7"/>
  <c r="AG32" i="7" s="1"/>
  <c r="AH32" i="9"/>
  <c r="O32" i="8"/>
  <c r="AI32" i="8" s="1"/>
  <c r="O32" i="9"/>
  <c r="AI32" i="9" s="1"/>
  <c r="AH31" i="9"/>
  <c r="P31" i="7"/>
  <c r="Q31" i="7" s="1"/>
  <c r="AI31" i="8"/>
  <c r="O31" i="9"/>
  <c r="AI31" i="9" s="1"/>
  <c r="AI30" i="8"/>
  <c r="AH29" i="7"/>
  <c r="O30" i="9"/>
  <c r="AI30" i="9" s="1"/>
  <c r="Q28" i="7"/>
  <c r="O29" i="9"/>
  <c r="AI28" i="9"/>
  <c r="O27" i="9"/>
  <c r="O27" i="7" s="1"/>
  <c r="O25" i="7"/>
  <c r="O26" i="9"/>
  <c r="AI26" i="9" s="1"/>
  <c r="AI25" i="9"/>
  <c r="O24" i="9"/>
  <c r="AI24" i="9" s="1"/>
  <c r="O23" i="9"/>
  <c r="AI23" i="9" s="1"/>
  <c r="AI22" i="9"/>
  <c r="AB21" i="7"/>
  <c r="AE20" i="7"/>
  <c r="O20" i="9"/>
  <c r="O20" i="7" s="1"/>
  <c r="AI20" i="8"/>
  <c r="M26" i="8"/>
  <c r="AI27" i="8"/>
  <c r="AA14" i="9"/>
  <c r="AA14" i="7" s="1"/>
  <c r="AH8" i="9"/>
  <c r="AB9" i="7"/>
  <c r="AH10" i="9"/>
  <c r="AA10" i="9"/>
  <c r="AA10" i="7" s="1"/>
  <c r="M13" i="8"/>
  <c r="M23" i="8"/>
  <c r="M9" i="8"/>
  <c r="M10" i="9"/>
  <c r="M18" i="9"/>
  <c r="AB12" i="7"/>
  <c r="AH13" i="9"/>
  <c r="AA13" i="9"/>
  <c r="AA13" i="7" s="1"/>
  <c r="AH14" i="9"/>
  <c r="AH18" i="9"/>
  <c r="AH17" i="9"/>
  <c r="AD7" i="7"/>
  <c r="E8" i="7"/>
  <c r="G8" i="7"/>
  <c r="J8" i="7"/>
  <c r="L8" i="7"/>
  <c r="Z8" i="7"/>
  <c r="AA8" i="7" s="1"/>
  <c r="G9" i="7"/>
  <c r="L9" i="7"/>
  <c r="Z9" i="7"/>
  <c r="AA9" i="7" s="1"/>
  <c r="C10" i="7"/>
  <c r="E10" i="7"/>
  <c r="G10" i="7"/>
  <c r="J10" i="7"/>
  <c r="L10" i="7"/>
  <c r="P10" i="7"/>
  <c r="C11" i="7"/>
  <c r="G11" i="7"/>
  <c r="L11" i="7"/>
  <c r="C13" i="7"/>
  <c r="E13" i="7"/>
  <c r="G13" i="7"/>
  <c r="J13" i="7"/>
  <c r="L13" i="7"/>
  <c r="AD13" i="7"/>
  <c r="AE13" i="7" s="1"/>
  <c r="M14" i="9"/>
  <c r="F14" i="7"/>
  <c r="K14" i="7"/>
  <c r="AF14" i="7"/>
  <c r="R14" i="7"/>
  <c r="AD14" i="7"/>
  <c r="AE14" i="7" s="1"/>
  <c r="AH15" i="9"/>
  <c r="F15" i="7"/>
  <c r="I15" i="7"/>
  <c r="K15" i="7"/>
  <c r="N15" i="7"/>
  <c r="P15" i="7"/>
  <c r="Q15" i="7" s="1"/>
  <c r="R15" i="7"/>
  <c r="S15" i="7" s="1"/>
  <c r="T15" i="7"/>
  <c r="U15" i="7" s="1"/>
  <c r="E16" i="7"/>
  <c r="G16" i="7"/>
  <c r="J16" i="7"/>
  <c r="L16" i="7"/>
  <c r="Z16" i="7"/>
  <c r="AD16" i="7"/>
  <c r="D17" i="7"/>
  <c r="F17" i="7"/>
  <c r="I17" i="7"/>
  <c r="K17" i="7"/>
  <c r="F18" i="7"/>
  <c r="I18" i="7"/>
  <c r="K18" i="7"/>
  <c r="M19" i="9"/>
  <c r="P19" i="7"/>
  <c r="T19" i="7"/>
  <c r="C19" i="7"/>
  <c r="AD19" i="7"/>
  <c r="AE19" i="7" s="1"/>
  <c r="C21" i="7"/>
  <c r="E21" i="7"/>
  <c r="G21" i="7"/>
  <c r="J21" i="7"/>
  <c r="L21" i="7"/>
  <c r="Z21" i="7"/>
  <c r="AD21" i="7"/>
  <c r="AE21" i="7" s="1"/>
  <c r="Z7" i="7"/>
  <c r="AA7" i="7" s="1"/>
  <c r="M8" i="9"/>
  <c r="D8" i="7"/>
  <c r="F8" i="7"/>
  <c r="I8" i="7"/>
  <c r="K8" i="7"/>
  <c r="M9" i="9"/>
  <c r="D9" i="7"/>
  <c r="F9" i="7"/>
  <c r="I9" i="7"/>
  <c r="K9" i="7"/>
  <c r="F10" i="7"/>
  <c r="I10" i="7"/>
  <c r="K10" i="7"/>
  <c r="N10" i="7"/>
  <c r="R10" i="7"/>
  <c r="T10" i="7"/>
  <c r="M11" i="9"/>
  <c r="F11" i="7"/>
  <c r="I11" i="7"/>
  <c r="K11" i="7"/>
  <c r="N11" i="7"/>
  <c r="P11" i="7"/>
  <c r="Q11" i="7" s="1"/>
  <c r="R11" i="7"/>
  <c r="S11" i="7" s="1"/>
  <c r="T11" i="7"/>
  <c r="U11" i="7" s="1"/>
  <c r="M13" i="9"/>
  <c r="I13" i="7"/>
  <c r="C14" i="7"/>
  <c r="E14" i="7"/>
  <c r="G14" i="7"/>
  <c r="J14" i="7"/>
  <c r="P14" i="7"/>
  <c r="T14" i="7"/>
  <c r="N14" i="7"/>
  <c r="C15" i="7"/>
  <c r="E15" i="7"/>
  <c r="G15" i="7"/>
  <c r="J15" i="7"/>
  <c r="L15" i="7"/>
  <c r="AD15" i="7"/>
  <c r="AE15" i="7" s="1"/>
  <c r="M16" i="9"/>
  <c r="D16" i="7"/>
  <c r="F16" i="7"/>
  <c r="I16" i="7"/>
  <c r="K16" i="7"/>
  <c r="E17" i="7"/>
  <c r="G17" i="7"/>
  <c r="J17" i="7"/>
  <c r="L17" i="7"/>
  <c r="Z17" i="7"/>
  <c r="AA17" i="7" s="1"/>
  <c r="AD17" i="7"/>
  <c r="C18" i="7"/>
  <c r="E18" i="7"/>
  <c r="G18" i="7"/>
  <c r="J18" i="7"/>
  <c r="L18" i="7"/>
  <c r="F19" i="7"/>
  <c r="I19" i="7"/>
  <c r="K19" i="7"/>
  <c r="R19" i="7"/>
  <c r="AF19" i="7"/>
  <c r="F21" i="7"/>
  <c r="I21" i="7"/>
  <c r="K21" i="7"/>
  <c r="P21" i="7"/>
  <c r="Q21" i="7" s="1"/>
  <c r="R21" i="7"/>
  <c r="S21" i="7" s="1"/>
  <c r="T21" i="7"/>
  <c r="U21" i="7" s="1"/>
  <c r="O24" i="8"/>
  <c r="AI24" i="8" s="1"/>
  <c r="O23" i="8"/>
  <c r="AI23" i="8" s="1"/>
  <c r="AF8" i="7"/>
  <c r="AG8" i="7" s="1"/>
  <c r="AG8" i="8"/>
  <c r="Q9" i="8"/>
  <c r="P9" i="7"/>
  <c r="U9" i="8"/>
  <c r="U9" i="7" s="1"/>
  <c r="T9" i="7"/>
  <c r="Q10" i="8"/>
  <c r="U10" i="8"/>
  <c r="Z11" i="7"/>
  <c r="AA11" i="7" s="1"/>
  <c r="O13" i="8"/>
  <c r="AI13" i="8" s="1"/>
  <c r="S13" i="8"/>
  <c r="O14" i="8"/>
  <c r="AI14" i="8" s="1"/>
  <c r="S14" i="8"/>
  <c r="S14" i="7" s="1"/>
  <c r="P8" i="7"/>
  <c r="Q8" i="7" s="1"/>
  <c r="C9" i="7"/>
  <c r="M9" i="7" s="1"/>
  <c r="Q9" i="7"/>
  <c r="AD9" i="7"/>
  <c r="AE9" i="7" s="1"/>
  <c r="D10" i="7"/>
  <c r="AF10" i="7"/>
  <c r="AG10" i="7" s="1"/>
  <c r="AD11" i="7"/>
  <c r="AE11" i="7" s="1"/>
  <c r="D13" i="7"/>
  <c r="N13" i="7"/>
  <c r="R13" i="7"/>
  <c r="AF13" i="7"/>
  <c r="AG13" i="7" s="1"/>
  <c r="AD8" i="7"/>
  <c r="AE8" i="8"/>
  <c r="AF9" i="7"/>
  <c r="AG9" i="8"/>
  <c r="O10" i="8"/>
  <c r="S10" i="8"/>
  <c r="S10" i="7" s="1"/>
  <c r="O12" i="8"/>
  <c r="AI12" i="8" s="1"/>
  <c r="Q13" i="8"/>
  <c r="U13" i="8"/>
  <c r="Q14" i="8"/>
  <c r="U14" i="8"/>
  <c r="Z15" i="7"/>
  <c r="C8" i="7"/>
  <c r="T8" i="7"/>
  <c r="U8" i="7" s="1"/>
  <c r="P13" i="7"/>
  <c r="Q13" i="7" s="1"/>
  <c r="T13" i="7"/>
  <c r="U13" i="7" s="1"/>
  <c r="AE16" i="8"/>
  <c r="AE16" i="7" s="1"/>
  <c r="C16" i="7"/>
  <c r="T16" i="7"/>
  <c r="U16" i="7" s="1"/>
  <c r="C17" i="7"/>
  <c r="AF17" i="7"/>
  <c r="D18" i="7"/>
  <c r="N18" i="7"/>
  <c r="P18" i="7"/>
  <c r="R18" i="7"/>
  <c r="T18" i="7"/>
  <c r="N8" i="7"/>
  <c r="R8" i="7"/>
  <c r="S8" i="7" s="1"/>
  <c r="N9" i="7"/>
  <c r="R9" i="7"/>
  <c r="S9" i="7" s="1"/>
  <c r="AD10" i="7"/>
  <c r="AE10" i="7" s="1"/>
  <c r="M11" i="8"/>
  <c r="D11" i="7"/>
  <c r="AF11" i="7"/>
  <c r="AG11" i="7" s="1"/>
  <c r="D12" i="7"/>
  <c r="F12" i="7"/>
  <c r="I12" i="7"/>
  <c r="K12" i="7"/>
  <c r="M12" i="8"/>
  <c r="M15" i="8"/>
  <c r="D15" i="7"/>
  <c r="N16" i="7"/>
  <c r="P16" i="7"/>
  <c r="Q16" i="7" s="1"/>
  <c r="R16" i="7"/>
  <c r="S16" i="7" s="1"/>
  <c r="AB16" i="7"/>
  <c r="AE17" i="8"/>
  <c r="AG17" i="8"/>
  <c r="N17" i="7"/>
  <c r="P17" i="7"/>
  <c r="Q17" i="7" s="1"/>
  <c r="R17" i="7"/>
  <c r="S17" i="7" s="1"/>
  <c r="T17" i="7"/>
  <c r="U17" i="7" s="1"/>
  <c r="AE17" i="7"/>
  <c r="O18" i="8"/>
  <c r="AI18" i="8" s="1"/>
  <c r="Q18" i="8"/>
  <c r="S18" i="8"/>
  <c r="U18" i="8"/>
  <c r="AF18" i="7"/>
  <c r="AG18" i="7" s="1"/>
  <c r="O19" i="8"/>
  <c r="AI19" i="8" s="1"/>
  <c r="Q19" i="8"/>
  <c r="S19" i="8"/>
  <c r="S19" i="7" s="1"/>
  <c r="U19" i="8"/>
  <c r="AG19" i="8"/>
  <c r="AG19" i="7" s="1"/>
  <c r="D19" i="7"/>
  <c r="N19" i="7"/>
  <c r="M21" i="8"/>
  <c r="D21" i="7"/>
  <c r="N21" i="7"/>
  <c r="M22" i="8"/>
  <c r="O19" i="9"/>
  <c r="AI19" i="9" s="1"/>
  <c r="O18" i="9"/>
  <c r="O17" i="8"/>
  <c r="AI17" i="8" s="1"/>
  <c r="O17" i="9"/>
  <c r="AF16" i="7"/>
  <c r="AG16" i="7" s="1"/>
  <c r="O16" i="8"/>
  <c r="AI16" i="8" s="1"/>
  <c r="AI16" i="9"/>
  <c r="O15" i="9"/>
  <c r="O14" i="9"/>
  <c r="O13" i="9"/>
  <c r="AI13" i="9" s="1"/>
  <c r="AD12" i="7"/>
  <c r="AE12" i="7" s="1"/>
  <c r="Z12" i="7"/>
  <c r="AA12" i="7" s="1"/>
  <c r="T12" i="7"/>
  <c r="U12" i="7" s="1"/>
  <c r="R12" i="7"/>
  <c r="S12" i="7" s="1"/>
  <c r="AH12" i="9"/>
  <c r="P12" i="7"/>
  <c r="Q12" i="7" s="1"/>
  <c r="N12" i="7"/>
  <c r="M12" i="9"/>
  <c r="C12" i="7"/>
  <c r="O12" i="9"/>
  <c r="O11" i="9"/>
  <c r="AI11" i="9" s="1"/>
  <c r="O10" i="9"/>
  <c r="O9" i="8"/>
  <c r="AI9" i="8" s="1"/>
  <c r="O9" i="9"/>
  <c r="AI9" i="9" s="1"/>
  <c r="O8" i="8"/>
  <c r="AI8" i="8" s="1"/>
  <c r="O8" i="9"/>
  <c r="AI8" i="9" s="1"/>
  <c r="AE7" i="7"/>
  <c r="E7" i="7"/>
  <c r="C7" i="7"/>
  <c r="AG7" i="7"/>
  <c r="M7" i="8"/>
  <c r="N7" i="7"/>
  <c r="U7" i="9"/>
  <c r="U7" i="7" s="1"/>
  <c r="R7" i="7"/>
  <c r="S7" i="7" s="1"/>
  <c r="AH7" i="9"/>
  <c r="P7" i="7"/>
  <c r="Q7" i="7" s="1"/>
  <c r="M7" i="9"/>
  <c r="AH58" i="7" l="1"/>
  <c r="AI58" i="7"/>
  <c r="AI25" i="8"/>
  <c r="AI55" i="9"/>
  <c r="M22" i="7"/>
  <c r="AI10" i="8"/>
  <c r="AI47" i="9"/>
  <c r="AI48" i="7"/>
  <c r="AI58" i="9"/>
  <c r="O23" i="7"/>
  <c r="M27" i="7"/>
  <c r="AE8" i="7"/>
  <c r="M30" i="7"/>
  <c r="O36" i="7"/>
  <c r="AI36" i="7" s="1"/>
  <c r="AI51" i="8"/>
  <c r="AA30" i="7"/>
  <c r="AI15" i="9"/>
  <c r="Q10" i="7"/>
  <c r="O29" i="7"/>
  <c r="AI29" i="7" s="1"/>
  <c r="AH32" i="7"/>
  <c r="AH35" i="7"/>
  <c r="O52" i="7"/>
  <c r="M41" i="7"/>
  <c r="M28" i="7"/>
  <c r="AI49" i="9"/>
  <c r="M13" i="7"/>
  <c r="AI20" i="7"/>
  <c r="AI29" i="9"/>
  <c r="M54" i="7"/>
  <c r="M44" i="7"/>
  <c r="O26" i="7"/>
  <c r="Q19" i="7"/>
  <c r="M14" i="7"/>
  <c r="O10" i="7"/>
  <c r="U14" i="7"/>
  <c r="AI44" i="9"/>
  <c r="M53" i="7"/>
  <c r="M46" i="7"/>
  <c r="AE44" i="7"/>
  <c r="M33" i="7"/>
  <c r="AI17" i="9"/>
  <c r="U18" i="7"/>
  <c r="Q14" i="7"/>
  <c r="AI53" i="8"/>
  <c r="AI57" i="8"/>
  <c r="Q38" i="7"/>
  <c r="M25" i="7"/>
  <c r="AI12" i="9"/>
  <c r="S18" i="7"/>
  <c r="O54" i="7"/>
  <c r="AH43" i="7"/>
  <c r="M38" i="7"/>
  <c r="O18" i="7"/>
  <c r="Q18" i="7"/>
  <c r="M18" i="7"/>
  <c r="M43" i="7"/>
  <c r="M52" i="7"/>
  <c r="M47" i="7"/>
  <c r="M29" i="7"/>
  <c r="M24" i="7"/>
  <c r="AI40" i="9"/>
  <c r="O40" i="7"/>
  <c r="O24" i="7"/>
  <c r="O32" i="7"/>
  <c r="AI32" i="7"/>
  <c r="M12" i="7"/>
  <c r="AI14" i="9"/>
  <c r="M19" i="7"/>
  <c r="U19" i="7"/>
  <c r="AG17" i="7"/>
  <c r="M15" i="7"/>
  <c r="M11" i="7"/>
  <c r="M17" i="7"/>
  <c r="M16" i="7"/>
  <c r="M8" i="7"/>
  <c r="M10" i="7"/>
  <c r="U10" i="7"/>
  <c r="AI27" i="9"/>
  <c r="AI33" i="9"/>
  <c r="AH33" i="7"/>
  <c r="S33" i="7"/>
  <c r="AI36" i="9"/>
  <c r="AI37" i="9"/>
  <c r="O53" i="7"/>
  <c r="AI53" i="7" s="1"/>
  <c r="AI54" i="7"/>
  <c r="AH53" i="7"/>
  <c r="AH57" i="7"/>
  <c r="AI57" i="7" s="1"/>
  <c r="AH46" i="7"/>
  <c r="AH42" i="7"/>
  <c r="AH52" i="7"/>
  <c r="AI52" i="7" s="1"/>
  <c r="O42" i="7"/>
  <c r="AI42" i="7" s="1"/>
  <c r="AH30" i="7"/>
  <c r="O56" i="7"/>
  <c r="AI56" i="7" s="1"/>
  <c r="O37" i="7"/>
  <c r="O33" i="7"/>
  <c r="AH26" i="7"/>
  <c r="AI26" i="7" s="1"/>
  <c r="AH25" i="7"/>
  <c r="AI25" i="7" s="1"/>
  <c r="AH22" i="7"/>
  <c r="AI22" i="7" s="1"/>
  <c r="AH38" i="7"/>
  <c r="AI43" i="9"/>
  <c r="AI52" i="9"/>
  <c r="AI43" i="7"/>
  <c r="AH47" i="7"/>
  <c r="AI47" i="7" s="1"/>
  <c r="O46" i="7"/>
  <c r="AI46" i="7" s="1"/>
  <c r="AH40" i="7"/>
  <c r="AH27" i="7"/>
  <c r="AI27" i="7" s="1"/>
  <c r="AH24" i="7"/>
  <c r="AH23" i="7"/>
  <c r="AI23" i="7" s="1"/>
  <c r="O30" i="7"/>
  <c r="AI57" i="9"/>
  <c r="AI55" i="7"/>
  <c r="AI54" i="9"/>
  <c r="AI53" i="9"/>
  <c r="O51" i="7"/>
  <c r="AI51" i="7" s="1"/>
  <c r="AH50" i="7"/>
  <c r="O50" i="7"/>
  <c r="O49" i="7"/>
  <c r="AH49" i="7"/>
  <c r="AI45" i="7"/>
  <c r="AI44" i="7"/>
  <c r="O41" i="7"/>
  <c r="Q41" i="7"/>
  <c r="O39" i="7"/>
  <c r="AI39" i="7" s="1"/>
  <c r="AH37" i="7"/>
  <c r="O35" i="7"/>
  <c r="AI35" i="7" s="1"/>
  <c r="O34" i="7"/>
  <c r="AI34" i="7"/>
  <c r="Q33" i="7"/>
  <c r="AI33" i="7" s="1"/>
  <c r="O31" i="7"/>
  <c r="AH31" i="7"/>
  <c r="AI28" i="7"/>
  <c r="M21" i="7"/>
  <c r="AI20" i="9"/>
  <c r="AH12" i="7"/>
  <c r="AH9" i="7"/>
  <c r="AH8" i="7"/>
  <c r="AH14" i="7"/>
  <c r="AH10" i="7"/>
  <c r="O7" i="7"/>
  <c r="AH7" i="7"/>
  <c r="AH21" i="7"/>
  <c r="AH19" i="7"/>
  <c r="AH17" i="7"/>
  <c r="AH16" i="7"/>
  <c r="AH18" i="7"/>
  <c r="AH13" i="7"/>
  <c r="AH11" i="7"/>
  <c r="AH15" i="7"/>
  <c r="M7" i="7"/>
  <c r="O17" i="7"/>
  <c r="AI18" i="9"/>
  <c r="AI10" i="9"/>
  <c r="O21" i="7"/>
  <c r="O14" i="7"/>
  <c r="AI14" i="7" s="1"/>
  <c r="O13" i="7"/>
  <c r="O15" i="7"/>
  <c r="AI15" i="7" s="1"/>
  <c r="O19" i="7"/>
  <c r="S13" i="7"/>
  <c r="O11" i="7"/>
  <c r="AI11" i="7" s="1"/>
  <c r="O9" i="7"/>
  <c r="AI9" i="7" s="1"/>
  <c r="O16" i="7"/>
  <c r="O8" i="7"/>
  <c r="AG9" i="7"/>
  <c r="O12" i="7"/>
  <c r="AI7" i="9"/>
  <c r="AI30" i="7" l="1"/>
  <c r="AI10" i="7"/>
  <c r="AI49" i="7"/>
  <c r="AI12" i="7"/>
  <c r="AI19" i="7"/>
  <c r="AI37" i="7"/>
  <c r="AI17" i="7"/>
  <c r="AI21" i="7"/>
  <c r="AI8" i="7"/>
  <c r="AI38" i="7"/>
  <c r="AI16" i="7"/>
  <c r="AI18" i="7"/>
  <c r="AI7" i="7"/>
  <c r="AI50" i="7"/>
  <c r="AI40" i="7"/>
  <c r="AI24" i="7"/>
  <c r="AI41" i="7"/>
  <c r="AI31" i="7"/>
  <c r="AI13" i="7"/>
</calcChain>
</file>

<file path=xl/sharedStrings.xml><?xml version="1.0" encoding="utf-8"?>
<sst xmlns="http://schemas.openxmlformats.org/spreadsheetml/2006/main" count="1202" uniqueCount="69">
  <si>
    <t>Qty in Kgs</t>
  </si>
  <si>
    <t>Sold</t>
  </si>
  <si>
    <t>Avg Price</t>
  </si>
  <si>
    <t>CTC Leaf</t>
  </si>
  <si>
    <t>CTC Dust</t>
  </si>
  <si>
    <t>Ortho Leaf</t>
  </si>
  <si>
    <t>Ortho Dust</t>
  </si>
  <si>
    <t>Darj Leaf</t>
  </si>
  <si>
    <t>Darj Dust</t>
  </si>
  <si>
    <t>Date of Sale</t>
  </si>
  <si>
    <t>Offer</t>
  </si>
  <si>
    <t>Teaboard of India e-Auction Project</t>
  </si>
  <si>
    <t>Disclaimer</t>
  </si>
  <si>
    <t>Green Leaf</t>
  </si>
  <si>
    <t>Week ending</t>
  </si>
  <si>
    <t xml:space="preserve">Statistics Report of  Category Wise Total Quantity of Tea Offer, Sold &amp; Average Price                             </t>
  </si>
  <si>
    <t>Kangra Leaf</t>
  </si>
  <si>
    <t>SR. No.</t>
  </si>
  <si>
    <t>SR No.</t>
  </si>
  <si>
    <t>Siliguri Auctions During 2016</t>
  </si>
  <si>
    <t>Total Sold Kgs 2016</t>
  </si>
  <si>
    <t>Avg Price 2016</t>
  </si>
  <si>
    <t>Total Offer Kgs 2016</t>
  </si>
  <si>
    <t>Kolkata Auctions During 2016</t>
  </si>
  <si>
    <t>Guwahati Auctions During 2016</t>
  </si>
  <si>
    <t>Jalpiguri Auctions During 2016</t>
  </si>
  <si>
    <t>Coonoor Auctions During 2016</t>
  </si>
  <si>
    <t>Coimbatore Auctions During 2016</t>
  </si>
  <si>
    <t>Cochin Auctions During 2016</t>
  </si>
  <si>
    <t>North India Auctions During 2016</t>
  </si>
  <si>
    <t>South India Auctions During 2016</t>
  </si>
  <si>
    <t>ALL India Auctions During 2016</t>
  </si>
  <si>
    <t>Green Dust</t>
  </si>
  <si>
    <t xml:space="preserve">While efforts are made to keep the information on this report accurate and timely, NSEIT Limited does not guarantee or endorse the content, accuracy or completeness of the data, information, text, graphics, hyperlinks and other items contained herein or on any other server. This report and the materials, information, and references to services and products if any herein, including without limitations, text, graphics and links, are provided "as is" without representations or warranties of any kind, whether express or implied. Any person using or intending to use any such information, data, graphics, hyperlinks and such other items so contained herein shall do at his/its own discretion and consequences and neither NSEIT Limited nor any of its directors, employees, officers, contractors, staff, associates and affiliates shall be in any way responsible for any loss, damage, loss of profits etc caused to such person and no cause of action, legal proceeding or suit for compensation shall lie against NSEIT Limited or any of its directors,employees, officers, contractors, staff, associates and affiliates. </t>
  </si>
  <si>
    <t>Avg Price 2017</t>
  </si>
  <si>
    <t>Total Sold Kgs 2017</t>
  </si>
  <si>
    <t>ALL India Auctions During 2017</t>
  </si>
  <si>
    <t>South India Auctions During 2017</t>
  </si>
  <si>
    <t>Total Offer Kgs 2017</t>
  </si>
  <si>
    <t>North India Auctions During 2017</t>
  </si>
  <si>
    <t>Cochin Auctions During 2017</t>
  </si>
  <si>
    <t>Coimbatore Auctions During 2017</t>
  </si>
  <si>
    <t>Coonoor Auctions During 2017</t>
  </si>
  <si>
    <t>Jalpiguri Auctions During 2017</t>
  </si>
  <si>
    <t>Guwahati Auctions During 2017</t>
  </si>
  <si>
    <t>Kolkata Auctions During 2017</t>
  </si>
  <si>
    <t>Siliguri Auctions During 2017</t>
  </si>
  <si>
    <t>Kangra Dust</t>
  </si>
  <si>
    <t>Auction Centre</t>
  </si>
  <si>
    <t>CTC</t>
  </si>
  <si>
    <t>Orthodox</t>
  </si>
  <si>
    <t>Darjeeling</t>
  </si>
  <si>
    <t>All Tea</t>
  </si>
  <si>
    <t>Qty (Th.Kg)</t>
  </si>
  <si>
    <t>Avg.Price (₹/Kg)</t>
  </si>
  <si>
    <t>Kolkata</t>
  </si>
  <si>
    <t>Guwahati</t>
  </si>
  <si>
    <t>Siliguri</t>
  </si>
  <si>
    <t>North India</t>
  </si>
  <si>
    <t>Cochin</t>
  </si>
  <si>
    <t>Coonoor</t>
  </si>
  <si>
    <t>Coimbatore</t>
  </si>
  <si>
    <t>South India</t>
  </si>
  <si>
    <t>All India</t>
  </si>
  <si>
    <t>*Green &amp; Kangra category data included into Orthodox</t>
  </si>
  <si>
    <t>*Green &amp; Kangra category data included into Orthodox, Kangra category used by Cochin for TGLIA Specialty auction</t>
  </si>
  <si>
    <r>
      <t xml:space="preserve">Quantity sold and average prices of tea at Indian Auction - For </t>
    </r>
    <r>
      <rPr>
        <b/>
        <sz val="11"/>
        <color rgb="FFFF0000"/>
        <rFont val="Calibri"/>
        <family val="2"/>
        <scheme val="minor"/>
      </rPr>
      <t xml:space="preserve">   04 Dec 2017 - 31 DEC 2017</t>
    </r>
  </si>
  <si>
    <r>
      <t xml:space="preserve">Quantity sold and average prices of tea at Indian Auction - For </t>
    </r>
    <r>
      <rPr>
        <b/>
        <sz val="11"/>
        <color rgb="FFFF0000"/>
        <rFont val="Calibri"/>
        <family val="2"/>
        <scheme val="minor"/>
      </rPr>
      <t>January 2017 to  31 DEC 2017</t>
    </r>
  </si>
  <si>
    <r>
      <t xml:space="preserve">Quantity sold and average prices of tea at Indian Auction - For </t>
    </r>
    <r>
      <rPr>
        <b/>
        <sz val="11"/>
        <color rgb="FFFF0000"/>
        <rFont val="Calibri"/>
        <family val="2"/>
        <scheme val="minor"/>
      </rPr>
      <t>April 2017 to 31 Dec  2017</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</si>
</sst>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0;[Red]0"/>
  </numFmts>
  <fonts count="1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8"/>
      <name val="Arial"/>
      <family val="2"/>
    </font>
    <font>
      <b/>
      <sz val="20"/>
      <name val="Arial"/>
      <family val="2"/>
    </font>
    <font>
      <sz val="10"/>
      <name val="Arial"/>
      <family val="2"/>
    </font>
    <font>
      <sz val="10"/>
      <color indexed="8"/>
      <name val="Arial"/>
      <family val="2"/>
    </font>
    <font>
      <sz val="11"/>
      <color theme="1"/>
      <name val="Calibri"/>
      <family val="2"/>
      <scheme val="minor"/>
    </font>
    <font>
      <b/>
      <sz val="11"/>
      <color theme="1"/>
      <name val="Calibri"/>
      <family val="2"/>
      <scheme val="minor"/>
    </font>
    <font>
      <b/>
      <sz val="11"/>
      <color rgb="FFFF0000"/>
      <name val="Calibri"/>
      <family val="2"/>
      <scheme val="minor"/>
    </font>
    <font>
      <sz val="10"/>
      <name val="Arial"/>
    </font>
  </fonts>
  <fills count="13">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theme="0"/>
        <bgColor indexed="64"/>
      </patternFill>
    </fill>
    <fill>
      <patternFill patternType="solid">
        <fgColor rgb="FFFFFF66"/>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FFFF00"/>
        <bgColor theme="4" tint="0.79998168889431442"/>
      </patternFill>
    </fill>
    <fill>
      <patternFill patternType="solid">
        <fgColor theme="3" tint="0.59999389629810485"/>
        <bgColor indexed="64"/>
      </patternFill>
    </fill>
    <fill>
      <patternFill patternType="solid">
        <fgColor theme="3" tint="0.59999389629810485"/>
        <bgColor theme="4" tint="0.79998168889431442"/>
      </patternFill>
    </fill>
    <fill>
      <patternFill patternType="solid">
        <fgColor theme="5" tint="0.59999389629810485"/>
        <bgColor theme="4" tint="0.79998168889431442"/>
      </patternFill>
    </fill>
  </fills>
  <borders count="22">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2386">
    <xf numFmtId="0" fontId="0" fillId="0" borderId="0"/>
    <xf numFmtId="0" fontId="12" fillId="0" borderId="0"/>
    <xf numFmtId="0" fontId="12" fillId="0" borderId="0"/>
    <xf numFmtId="0" fontId="12" fillId="0" borderId="0"/>
    <xf numFmtId="0" fontId="12" fillId="0" borderId="0"/>
    <xf numFmtId="0" fontId="12" fillId="0" borderId="0"/>
    <xf numFmtId="0" fontId="6" fillId="0" borderId="0"/>
    <xf numFmtId="0" fontId="6" fillId="0" borderId="0"/>
    <xf numFmtId="0" fontId="12" fillId="0" borderId="0"/>
    <xf numFmtId="0" fontId="12" fillId="0" borderId="0"/>
    <xf numFmtId="0" fontId="12" fillId="0" borderId="0"/>
    <xf numFmtId="0" fontId="12" fillId="0" borderId="0"/>
    <xf numFmtId="0" fontId="12" fillId="0" borderId="0"/>
    <xf numFmtId="0" fontId="6" fillId="0" borderId="0"/>
    <xf numFmtId="0" fontId="6" fillId="0" borderId="0"/>
    <xf numFmtId="0" fontId="6"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5" fillId="0" borderId="0"/>
    <xf numFmtId="0" fontId="4"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cellStyleXfs>
  <cellXfs count="238">
    <xf numFmtId="0" fontId="0" fillId="0" borderId="0" xfId="0"/>
    <xf numFmtId="0" fontId="0" fillId="0" borderId="1" xfId="0" applyBorder="1"/>
    <xf numFmtId="0" fontId="7" fillId="0" borderId="1" xfId="0" applyFont="1" applyBorder="1"/>
    <xf numFmtId="0" fontId="7" fillId="0" borderId="1" xfId="0" applyFont="1" applyBorder="1" applyAlignment="1">
      <alignment horizontal="center"/>
    </xf>
    <xf numFmtId="2" fontId="0" fillId="0" borderId="1" xfId="0" applyNumberFormat="1" applyBorder="1"/>
    <xf numFmtId="0" fontId="7" fillId="0" borderId="1" xfId="0" applyFont="1" applyFill="1" applyBorder="1"/>
    <xf numFmtId="2" fontId="0" fillId="0" borderId="1" xfId="0" applyNumberFormat="1" applyBorder="1" applyAlignment="1">
      <alignment horizontal="right"/>
    </xf>
    <xf numFmtId="2" fontId="0" fillId="0" borderId="0" xfId="0" applyNumberFormat="1"/>
    <xf numFmtId="0" fontId="7" fillId="0" borderId="1" xfId="0" applyNumberFormat="1" applyFont="1" applyBorder="1" applyAlignment="1">
      <alignment horizontal="center"/>
    </xf>
    <xf numFmtId="0" fontId="0" fillId="0" borderId="0" xfId="0" applyNumberFormat="1"/>
    <xf numFmtId="0" fontId="7" fillId="0" borderId="1" xfId="0" applyFont="1" applyBorder="1" applyAlignment="1">
      <alignment horizontal="center" vertical="center"/>
    </xf>
    <xf numFmtId="0" fontId="7" fillId="0" borderId="1" xfId="0" applyFont="1" applyFill="1" applyBorder="1" applyAlignment="1">
      <alignment horizontal="center"/>
    </xf>
    <xf numFmtId="2" fontId="0" fillId="0" borderId="1" xfId="0" applyNumberFormat="1" applyFill="1" applyBorder="1"/>
    <xf numFmtId="0" fontId="0" fillId="0" borderId="0" xfId="0" applyFill="1"/>
    <xf numFmtId="2" fontId="0" fillId="0" borderId="0" xfId="0" applyNumberFormat="1" applyBorder="1"/>
    <xf numFmtId="0" fontId="9" fillId="0" borderId="0" xfId="0" applyFont="1" applyAlignment="1">
      <alignment horizontal="center"/>
    </xf>
    <xf numFmtId="0" fontId="0" fillId="0" borderId="0" xfId="0" applyAlignment="1">
      <alignment horizontal="center"/>
    </xf>
    <xf numFmtId="0" fontId="7" fillId="0" borderId="1" xfId="0" applyFont="1" applyBorder="1" applyAlignment="1">
      <alignment horizontal="center" vertical="center" wrapText="1"/>
    </xf>
    <xf numFmtId="0" fontId="7" fillId="0" borderId="0" xfId="0" applyFont="1"/>
    <xf numFmtId="2" fontId="0" fillId="2" borderId="1" xfId="0" applyNumberFormat="1" applyFill="1" applyBorder="1"/>
    <xf numFmtId="0" fontId="7" fillId="0" borderId="0" xfId="0" applyNumberFormat="1" applyFont="1"/>
    <xf numFmtId="15" fontId="0" fillId="0" borderId="1" xfId="0" applyNumberFormat="1" applyBorder="1"/>
    <xf numFmtId="164" fontId="0" fillId="0" borderId="0" xfId="0" applyNumberFormat="1"/>
    <xf numFmtId="164" fontId="0" fillId="0" borderId="0" xfId="0" applyNumberFormat="1" applyAlignment="1">
      <alignment horizontal="right"/>
    </xf>
    <xf numFmtId="0" fontId="0" fillId="0" borderId="0" xfId="0" applyBorder="1"/>
    <xf numFmtId="2" fontId="6" fillId="0" borderId="0" xfId="0" applyNumberFormat="1" applyFont="1" applyFill="1" applyBorder="1" applyAlignment="1"/>
    <xf numFmtId="2" fontId="10" fillId="0" borderId="0" xfId="0" applyNumberFormat="1" applyFont="1" applyFill="1" applyBorder="1" applyAlignment="1"/>
    <xf numFmtId="2" fontId="11" fillId="0" borderId="0" xfId="0" applyNumberFormat="1" applyFont="1" applyFill="1" applyBorder="1" applyAlignment="1">
      <alignment vertical="center" wrapText="1"/>
    </xf>
    <xf numFmtId="0" fontId="7" fillId="0" borderId="2" xfId="0" applyFont="1" applyBorder="1" applyAlignment="1">
      <alignment horizontal="center" vertical="center"/>
    </xf>
    <xf numFmtId="0" fontId="7" fillId="0" borderId="0" xfId="0" applyFont="1" applyBorder="1" applyAlignment="1">
      <alignment horizontal="center"/>
    </xf>
    <xf numFmtId="0" fontId="7" fillId="0" borderId="1" xfId="0" applyNumberFormat="1" applyFont="1" applyFill="1" applyBorder="1" applyAlignment="1">
      <alignment horizontal="center"/>
    </xf>
    <xf numFmtId="2" fontId="10" fillId="0" borderId="1" xfId="0" applyNumberFormat="1" applyFont="1" applyBorder="1"/>
    <xf numFmtId="0" fontId="7" fillId="0" borderId="3" xfId="0" applyFont="1" applyFill="1" applyBorder="1"/>
    <xf numFmtId="2" fontId="0" fillId="2" borderId="4" xfId="0" applyNumberFormat="1" applyFill="1" applyBorder="1"/>
    <xf numFmtId="0" fontId="0" fillId="2" borderId="5" xfId="0" applyFill="1" applyBorder="1"/>
    <xf numFmtId="2" fontId="7" fillId="2" borderId="4" xfId="0" applyNumberFormat="1" applyFont="1" applyFill="1" applyBorder="1" applyAlignment="1">
      <alignment vertical="center" wrapText="1"/>
    </xf>
    <xf numFmtId="15" fontId="0" fillId="0" borderId="4" xfId="0" applyNumberFormat="1" applyBorder="1"/>
    <xf numFmtId="0" fontId="0" fillId="2" borderId="1" xfId="0" applyFill="1" applyBorder="1"/>
    <xf numFmtId="2" fontId="7" fillId="2" borderId="1" xfId="0" applyNumberFormat="1" applyFont="1" applyFill="1" applyBorder="1" applyAlignment="1">
      <alignment vertical="center" wrapText="1"/>
    </xf>
    <xf numFmtId="0" fontId="7" fillId="0" borderId="6" xfId="0" applyFont="1" applyFill="1" applyBorder="1" applyAlignment="1">
      <alignment horizontal="center"/>
    </xf>
    <xf numFmtId="2" fontId="0" fillId="0" borderId="6" xfId="0" applyNumberFormat="1" applyFill="1" applyBorder="1"/>
    <xf numFmtId="0" fontId="7" fillId="0" borderId="0" xfId="0" applyFont="1" applyFill="1" applyBorder="1" applyAlignment="1">
      <alignment horizontal="center"/>
    </xf>
    <xf numFmtId="2" fontId="0" fillId="2" borderId="5" xfId="0" applyNumberFormat="1" applyFill="1" applyBorder="1"/>
    <xf numFmtId="0" fontId="7" fillId="0" borderId="5" xfId="0" applyFont="1" applyFill="1" applyBorder="1" applyAlignment="1">
      <alignment horizontal="center"/>
    </xf>
    <xf numFmtId="2" fontId="0" fillId="0" borderId="5" xfId="0" applyNumberFormat="1" applyBorder="1"/>
    <xf numFmtId="2" fontId="0" fillId="0" borderId="5" xfId="0" applyNumberFormat="1" applyFill="1" applyBorder="1"/>
    <xf numFmtId="0" fontId="7" fillId="0" borderId="5" xfId="0" applyNumberFormat="1" applyFont="1" applyFill="1" applyBorder="1" applyAlignment="1">
      <alignment horizontal="center"/>
    </xf>
    <xf numFmtId="2" fontId="10" fillId="0" borderId="5" xfId="0" applyNumberFormat="1" applyFont="1" applyBorder="1"/>
    <xf numFmtId="2" fontId="0" fillId="0" borderId="1" xfId="0" applyNumberFormat="1" applyBorder="1" applyAlignment="1">
      <alignment horizontal="left"/>
    </xf>
    <xf numFmtId="2" fontId="7" fillId="0" borderId="0" xfId="0" applyNumberFormat="1" applyFont="1" applyBorder="1" applyAlignment="1">
      <alignment horizontal="center"/>
    </xf>
    <xf numFmtId="2" fontId="7" fillId="0" borderId="1" xfId="0" applyNumberFormat="1" applyFont="1" applyBorder="1" applyAlignment="1">
      <alignment horizontal="center" vertical="center"/>
    </xf>
    <xf numFmtId="2" fontId="7" fillId="0" borderId="1" xfId="0" applyNumberFormat="1" applyFont="1" applyFill="1" applyBorder="1"/>
    <xf numFmtId="2" fontId="7" fillId="0" borderId="1" xfId="0" applyNumberFormat="1" applyFont="1" applyBorder="1"/>
    <xf numFmtId="2" fontId="7" fillId="0" borderId="3" xfId="0" applyNumberFormat="1" applyFont="1" applyFill="1" applyBorder="1"/>
    <xf numFmtId="2" fontId="7" fillId="0" borderId="4" xfId="0" applyNumberFormat="1" applyFont="1" applyFill="1" applyBorder="1"/>
    <xf numFmtId="2" fontId="0" fillId="0" borderId="0" xfId="0" applyNumberFormat="1" applyFill="1" applyBorder="1" applyAlignment="1">
      <alignment horizontal="center" vertical="center" wrapText="1"/>
    </xf>
    <xf numFmtId="2" fontId="7" fillId="0" borderId="7" xfId="0" applyNumberFormat="1" applyFont="1" applyFill="1" applyBorder="1"/>
    <xf numFmtId="15" fontId="0" fillId="0" borderId="0" xfId="0" applyNumberFormat="1"/>
    <xf numFmtId="2" fontId="0" fillId="3" borderId="1" xfId="0" applyNumberFormat="1" applyFill="1" applyBorder="1"/>
    <xf numFmtId="2" fontId="7" fillId="3" borderId="4" xfId="0" applyNumberFormat="1" applyFont="1" applyFill="1" applyBorder="1" applyAlignment="1">
      <alignment vertical="center" wrapText="1"/>
    </xf>
    <xf numFmtId="0" fontId="0" fillId="3" borderId="5" xfId="0" applyFill="1" applyBorder="1"/>
    <xf numFmtId="0" fontId="7" fillId="0" borderId="0" xfId="0" applyFont="1" applyAlignment="1">
      <alignment horizontal="center"/>
    </xf>
    <xf numFmtId="2" fontId="0" fillId="3" borderId="5" xfId="0" applyNumberFormat="1" applyFill="1" applyBorder="1"/>
    <xf numFmtId="2" fontId="0" fillId="0" borderId="3" xfId="0" applyNumberFormat="1" applyBorder="1"/>
    <xf numFmtId="0" fontId="12" fillId="0" borderId="0" xfId="8"/>
    <xf numFmtId="0" fontId="7" fillId="0" borderId="1" xfId="0" quotePrefix="1" applyFont="1" applyFill="1" applyBorder="1" applyAlignment="1">
      <alignment horizontal="center"/>
    </xf>
    <xf numFmtId="0" fontId="12" fillId="0" borderId="0" xfId="16"/>
    <xf numFmtId="0" fontId="12" fillId="0" borderId="0" xfId="21"/>
    <xf numFmtId="0" fontId="12" fillId="0" borderId="0" xfId="26"/>
    <xf numFmtId="0" fontId="12" fillId="0" borderId="0" xfId="35"/>
    <xf numFmtId="0" fontId="12" fillId="0" borderId="0" xfId="1"/>
    <xf numFmtId="2" fontId="7" fillId="2" borderId="4" xfId="0" applyNumberFormat="1" applyFont="1" applyFill="1" applyBorder="1" applyAlignment="1">
      <alignment horizontal="center" vertical="center" wrapText="1"/>
    </xf>
    <xf numFmtId="15" fontId="7" fillId="0" borderId="1" xfId="0" applyNumberFormat="1" applyFont="1" applyBorder="1" applyAlignment="1">
      <alignment horizontal="center" vertical="center" wrapText="1"/>
    </xf>
    <xf numFmtId="0" fontId="7" fillId="0" borderId="5" xfId="0" applyFont="1" applyBorder="1" applyAlignment="1">
      <alignment horizontal="center" vertical="center" wrapText="1"/>
    </xf>
    <xf numFmtId="2" fontId="7" fillId="0" borderId="5" xfId="0" applyNumberFormat="1" applyFont="1" applyFill="1" applyBorder="1"/>
    <xf numFmtId="2" fontId="7" fillId="2" borderId="6" xfId="0" applyNumberFormat="1" applyFont="1" applyFill="1" applyBorder="1" applyAlignment="1">
      <alignment horizontal="center" vertical="center" wrapText="1"/>
    </xf>
    <xf numFmtId="15" fontId="7" fillId="0" borderId="1" xfId="0" applyNumberFormat="1" applyFont="1" applyBorder="1"/>
    <xf numFmtId="15" fontId="7" fillId="0" borderId="5" xfId="0" applyNumberFormat="1" applyFont="1" applyBorder="1"/>
    <xf numFmtId="164" fontId="7" fillId="0" borderId="1" xfId="0" applyNumberFormat="1" applyFont="1" applyBorder="1" applyAlignment="1">
      <alignment horizontal="center" vertical="center" wrapText="1"/>
    </xf>
    <xf numFmtId="2" fontId="0" fillId="0" borderId="4" xfId="0" applyNumberFormat="1" applyBorder="1"/>
    <xf numFmtId="0" fontId="0" fillId="0" borderId="9" xfId="0" applyBorder="1"/>
    <xf numFmtId="0" fontId="0" fillId="0" borderId="10" xfId="0" applyBorder="1"/>
    <xf numFmtId="0" fontId="0" fillId="0" borderId="11" xfId="0" applyBorder="1"/>
    <xf numFmtId="165" fontId="7" fillId="0" borderId="1" xfId="0" quotePrefix="1" applyNumberFormat="1" applyFont="1" applyFill="1" applyBorder="1" applyAlignment="1">
      <alignment horizontal="center"/>
    </xf>
    <xf numFmtId="0" fontId="7" fillId="0" borderId="1" xfId="0" applyNumberFormat="1" applyFont="1" applyBorder="1" applyAlignment="1">
      <alignment horizontal="center" vertical="center" wrapText="1"/>
    </xf>
    <xf numFmtId="2" fontId="7" fillId="3" borderId="4" xfId="0" applyNumberFormat="1" applyFont="1" applyFill="1" applyBorder="1" applyAlignment="1">
      <alignment horizontal="center" vertical="center" wrapText="1"/>
    </xf>
    <xf numFmtId="2" fontId="7" fillId="0" borderId="8" xfId="0" applyNumberFormat="1" applyFont="1" applyFill="1" applyBorder="1"/>
    <xf numFmtId="2" fontId="7" fillId="0" borderId="6" xfId="0" applyNumberFormat="1" applyFont="1" applyFill="1" applyBorder="1"/>
    <xf numFmtId="0" fontId="7" fillId="0" borderId="4" xfId="0" applyFont="1" applyFill="1" applyBorder="1"/>
    <xf numFmtId="0" fontId="7" fillId="0" borderId="8" xfId="0" applyFont="1" applyFill="1" applyBorder="1"/>
    <xf numFmtId="15" fontId="7" fillId="0" borderId="1" xfId="0" applyNumberFormat="1" applyFont="1" applyFill="1" applyBorder="1"/>
    <xf numFmtId="2" fontId="0" fillId="0" borderId="1" xfId="0" applyNumberFormat="1" applyBorder="1"/>
    <xf numFmtId="2" fontId="0" fillId="0" borderId="7" xfId="0" applyNumberFormat="1" applyFill="1" applyBorder="1"/>
    <xf numFmtId="2" fontId="0" fillId="0" borderId="7"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4" borderId="1" xfId="0" applyNumberFormat="1" applyFill="1" applyBorder="1"/>
    <xf numFmtId="2" fontId="0" fillId="5" borderId="1" xfId="0" applyNumberFormat="1" applyFill="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5" borderId="5" xfId="0" applyNumberFormat="1" applyFill="1" applyBorder="1"/>
    <xf numFmtId="2" fontId="7" fillId="5" borderId="4" xfId="0" applyNumberFormat="1" applyFont="1" applyFill="1" applyBorder="1" applyAlignment="1">
      <alignment vertical="center" wrapText="1"/>
    </xf>
    <xf numFmtId="2" fontId="7" fillId="5" borderId="6" xfId="0" applyNumberFormat="1" applyFont="1" applyFill="1" applyBorder="1" applyAlignment="1">
      <alignment vertical="center" wrapText="1"/>
    </xf>
    <xf numFmtId="2" fontId="0" fillId="0" borderId="1" xfId="0" applyNumberFormat="1" applyBorder="1"/>
    <xf numFmtId="2" fontId="0" fillId="0" borderId="1" xfId="0" applyNumberFormat="1" applyBorder="1"/>
    <xf numFmtId="15" fontId="7" fillId="4" borderId="1" xfId="0" applyNumberFormat="1" applyFont="1" applyFill="1" applyBorder="1"/>
    <xf numFmtId="0" fontId="7" fillId="4" borderId="1" xfId="0" applyFont="1" applyFill="1" applyBorder="1" applyAlignment="1">
      <alignment horizontal="center"/>
    </xf>
    <xf numFmtId="0" fontId="0" fillId="4" borderId="0" xfId="0" applyFill="1"/>
    <xf numFmtId="2" fontId="0" fillId="4" borderId="0" xfId="0" applyNumberFormat="1" applyFill="1"/>
    <xf numFmtId="2" fontId="0" fillId="6" borderId="1" xfId="0" applyNumberFormat="1" applyFill="1" applyBorder="1"/>
    <xf numFmtId="2" fontId="7" fillId="6" borderId="4" xfId="0" applyNumberFormat="1" applyFont="1" applyFill="1" applyBorder="1" applyAlignment="1">
      <alignment vertical="center" wrapText="1"/>
    </xf>
    <xf numFmtId="2" fontId="0" fillId="5" borderId="4" xfId="0" applyNumberFormat="1" applyFill="1" applyBorder="1"/>
    <xf numFmtId="0" fontId="7" fillId="4" borderId="6" xfId="0" applyFont="1" applyFill="1" applyBorder="1" applyAlignment="1">
      <alignment horizontal="center"/>
    </xf>
    <xf numFmtId="2" fontId="0" fillId="4" borderId="6" xfId="0" applyNumberFormat="1" applyFill="1" applyBorder="1"/>
    <xf numFmtId="0" fontId="0" fillId="5" borderId="5" xfId="0" applyFill="1" applyBorder="1"/>
    <xf numFmtId="2" fontId="7" fillId="5" borderId="8" xfId="0" applyNumberFormat="1" applyFont="1" applyFill="1" applyBorder="1" applyAlignment="1">
      <alignment vertical="center" wrapText="1"/>
    </xf>
    <xf numFmtId="2" fontId="7" fillId="5" borderId="4" xfId="0" applyNumberFormat="1" applyFont="1" applyFill="1" applyBorder="1" applyAlignment="1">
      <alignment horizontal="center" vertical="center" wrapText="1"/>
    </xf>
    <xf numFmtId="0" fontId="7" fillId="4" borderId="5" xfId="0" applyFont="1" applyFill="1" applyBorder="1" applyAlignment="1">
      <alignment horizontal="center"/>
    </xf>
    <xf numFmtId="0" fontId="0" fillId="6" borderId="5" xfId="0" applyFill="1" applyBorder="1"/>
    <xf numFmtId="2" fontId="0" fillId="0" borderId="1" xfId="0" applyNumberFormat="1" applyBorder="1"/>
    <xf numFmtId="2" fontId="0" fillId="0" borderId="1" xfId="0" applyNumberFormat="1" applyBorder="1"/>
    <xf numFmtId="2" fontId="0" fillId="6" borderId="5" xfId="0" applyNumberFormat="1" applyFill="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0" fontId="0" fillId="0" borderId="0" xfId="0" applyFont="1"/>
    <xf numFmtId="0" fontId="0" fillId="0" borderId="1" xfId="0" applyFont="1" applyBorder="1" applyAlignment="1">
      <alignment vertical="center"/>
    </xf>
    <xf numFmtId="0" fontId="13" fillId="7" borderId="1" xfId="0" applyFont="1" applyFill="1" applyBorder="1" applyAlignment="1">
      <alignment vertical="center"/>
    </xf>
    <xf numFmtId="2" fontId="13" fillId="7" borderId="1" xfId="0" applyNumberFormat="1" applyFont="1" applyFill="1" applyBorder="1" applyAlignment="1">
      <alignment vertical="center" wrapText="1"/>
    </xf>
    <xf numFmtId="2" fontId="13" fillId="7" borderId="1" xfId="0" applyNumberFormat="1" applyFont="1" applyFill="1" applyBorder="1"/>
    <xf numFmtId="0" fontId="13" fillId="8" borderId="1" xfId="0" applyFont="1" applyFill="1" applyBorder="1" applyAlignment="1">
      <alignment vertical="center"/>
    </xf>
    <xf numFmtId="2" fontId="13" fillId="8" borderId="1" xfId="0" applyNumberFormat="1" applyFont="1" applyFill="1" applyBorder="1" applyAlignment="1">
      <alignment vertical="center" wrapText="1"/>
    </xf>
    <xf numFmtId="2" fontId="13" fillId="8" borderId="1" xfId="0" applyNumberFormat="1" applyFont="1" applyFill="1" applyBorder="1"/>
    <xf numFmtId="0" fontId="13" fillId="6" borderId="1" xfId="0" applyFont="1" applyFill="1" applyBorder="1" applyAlignment="1">
      <alignment vertical="center"/>
    </xf>
    <xf numFmtId="2" fontId="13" fillId="6" borderId="1" xfId="0" applyNumberFormat="1" applyFont="1" applyFill="1" applyBorder="1"/>
    <xf numFmtId="0" fontId="0" fillId="0" borderId="0" xfId="0" applyAlignment="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13" fillId="9" borderId="1" xfId="0" applyNumberFormat="1" applyFont="1" applyFill="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15" fontId="0" fillId="0" borderId="0" xfId="0" applyNumberFormat="1" applyBorder="1"/>
    <xf numFmtId="2" fontId="0" fillId="0" borderId="1" xfId="0" applyNumberFormat="1" applyBorder="1"/>
    <xf numFmtId="0" fontId="13" fillId="0" borderId="1" xfId="0" applyFont="1" applyBorder="1" applyAlignment="1">
      <alignment horizontal="center" vertical="center" wrapText="1"/>
    </xf>
    <xf numFmtId="0" fontId="13" fillId="10" borderId="1" xfId="0" applyFont="1" applyFill="1" applyBorder="1" applyAlignment="1">
      <alignment vertical="center"/>
    </xf>
    <xf numFmtId="2" fontId="13" fillId="11" borderId="1" xfId="0" applyNumberFormat="1" applyFont="1" applyFill="1" applyBorder="1"/>
    <xf numFmtId="2" fontId="13" fillId="12" borderId="1" xfId="0" applyNumberFormat="1" applyFont="1" applyFill="1" applyBorder="1"/>
    <xf numFmtId="15" fontId="7" fillId="5" borderId="1" xfId="0" applyNumberFormat="1" applyFont="1" applyFill="1" applyBorder="1"/>
    <xf numFmtId="0" fontId="9" fillId="0" borderId="0" xfId="0" applyFont="1" applyAlignment="1">
      <alignment horizontal="center"/>
    </xf>
    <xf numFmtId="0" fontId="9" fillId="0" borderId="12"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4" xfId="0" applyFont="1" applyBorder="1" applyAlignment="1">
      <alignment horizontal="center" vertical="center" wrapText="1"/>
    </xf>
    <xf numFmtId="0" fontId="10" fillId="0" borderId="15" xfId="0" applyNumberFormat="1" applyFont="1" applyBorder="1" applyAlignment="1">
      <alignment horizontal="justify" vertical="top" wrapText="1"/>
    </xf>
    <xf numFmtId="0" fontId="0" fillId="0" borderId="16" xfId="0" applyNumberFormat="1" applyBorder="1" applyAlignment="1">
      <alignment horizontal="justify" vertical="top" wrapText="1"/>
    </xf>
    <xf numFmtId="0" fontId="0" fillId="0" borderId="17" xfId="0" applyNumberFormat="1" applyBorder="1" applyAlignment="1">
      <alignment horizontal="justify" vertical="top" wrapText="1"/>
    </xf>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0" fontId="7" fillId="0" borderId="8" xfId="0" applyFont="1" applyBorder="1" applyAlignment="1">
      <alignment horizontal="center"/>
    </xf>
    <xf numFmtId="0" fontId="7" fillId="0" borderId="18" xfId="0" applyFont="1" applyBorder="1" applyAlignment="1">
      <alignment horizontal="center"/>
    </xf>
    <xf numFmtId="0" fontId="7" fillId="0" borderId="0" xfId="0" applyFont="1" applyBorder="1" applyAlignment="1">
      <alignment horizontal="center"/>
    </xf>
    <xf numFmtId="2" fontId="7" fillId="0" borderId="1" xfId="0" applyNumberFormat="1" applyFont="1" applyBorder="1" applyAlignment="1">
      <alignment horizontal="center" vertical="center"/>
    </xf>
    <xf numFmtId="2" fontId="7" fillId="0" borderId="3" xfId="0" applyNumberFormat="1" applyFont="1" applyBorder="1" applyAlignment="1">
      <alignment horizontal="center" vertical="center"/>
    </xf>
    <xf numFmtId="2" fontId="7" fillId="0" borderId="7" xfId="0" applyNumberFormat="1" applyFont="1" applyBorder="1" applyAlignment="1">
      <alignment horizontal="center" vertical="center"/>
    </xf>
    <xf numFmtId="2" fontId="7" fillId="0" borderId="2" xfId="0" applyNumberFormat="1" applyFont="1" applyBorder="1" applyAlignment="1">
      <alignment horizontal="center" vertical="center"/>
    </xf>
    <xf numFmtId="2" fontId="7" fillId="0" borderId="19" xfId="0" applyNumberFormat="1" applyFont="1" applyBorder="1" applyAlignment="1">
      <alignment horizontal="center" vertical="center"/>
    </xf>
    <xf numFmtId="2" fontId="7" fillId="0" borderId="20" xfId="0" applyNumberFormat="1" applyFont="1" applyBorder="1" applyAlignment="1">
      <alignment horizontal="center" vertical="center"/>
    </xf>
    <xf numFmtId="0" fontId="7" fillId="0" borderId="3" xfId="0" applyFont="1" applyBorder="1" applyAlignment="1">
      <alignment horizontal="center" vertical="center"/>
    </xf>
    <xf numFmtId="0" fontId="7" fillId="0" borderId="2" xfId="0" applyFont="1" applyBorder="1" applyAlignment="1">
      <alignment horizontal="center" vertical="center"/>
    </xf>
    <xf numFmtId="0" fontId="7" fillId="0" borderId="7" xfId="0" applyFont="1" applyBorder="1" applyAlignment="1">
      <alignment horizontal="center" vertical="center"/>
    </xf>
    <xf numFmtId="2" fontId="7" fillId="5" borderId="5" xfId="0" applyNumberFormat="1" applyFont="1" applyFill="1" applyBorder="1" applyAlignment="1">
      <alignment horizontal="center" vertical="center" wrapText="1"/>
    </xf>
    <xf numFmtId="2" fontId="7" fillId="5" borderId="4" xfId="0" applyNumberFormat="1" applyFont="1" applyFill="1" applyBorder="1" applyAlignment="1">
      <alignment horizontal="center" vertical="center" wrapText="1"/>
    </xf>
    <xf numFmtId="15" fontId="7" fillId="0" borderId="1" xfId="0" applyNumberFormat="1" applyFont="1" applyBorder="1" applyAlignment="1">
      <alignment horizontal="center" vertical="center" wrapText="1"/>
    </xf>
    <xf numFmtId="2" fontId="7" fillId="2" borderId="5" xfId="0" applyNumberFormat="1" applyFont="1" applyFill="1" applyBorder="1" applyAlignment="1">
      <alignment horizontal="center" vertical="center" wrapText="1"/>
    </xf>
    <xf numFmtId="2" fontId="7" fillId="2" borderId="4" xfId="0" applyNumberFormat="1" applyFont="1" applyFill="1" applyBorder="1" applyAlignment="1">
      <alignment horizontal="center" vertical="center" wrapText="1"/>
    </xf>
    <xf numFmtId="0" fontId="7" fillId="0" borderId="1" xfId="0" applyNumberFormat="1" applyFont="1" applyBorder="1" applyAlignment="1">
      <alignment horizontal="center" vertical="center" wrapText="1"/>
    </xf>
    <xf numFmtId="0" fontId="7" fillId="0" borderId="21" xfId="0" applyFont="1" applyBorder="1" applyAlignment="1">
      <alignment horizontal="center"/>
    </xf>
    <xf numFmtId="164" fontId="7" fillId="0" borderId="1" xfId="0" applyNumberFormat="1" applyFont="1" applyBorder="1" applyAlignment="1">
      <alignment horizontal="center" vertical="center" wrapText="1"/>
    </xf>
    <xf numFmtId="164" fontId="7" fillId="0" borderId="1" xfId="0" applyNumberFormat="1" applyFont="1" applyBorder="1" applyAlignment="1">
      <alignment horizontal="right" vertical="center" wrapText="1"/>
    </xf>
    <xf numFmtId="2" fontId="0" fillId="0" borderId="1" xfId="0" applyNumberFormat="1" applyBorder="1"/>
    <xf numFmtId="2" fontId="7" fillId="3" borderId="5" xfId="0" applyNumberFormat="1" applyFont="1" applyFill="1" applyBorder="1" applyAlignment="1">
      <alignment horizontal="center" vertical="center" wrapText="1"/>
    </xf>
    <xf numFmtId="2" fontId="7" fillId="3" borderId="4" xfId="0" applyNumberFormat="1" applyFont="1" applyFill="1" applyBorder="1" applyAlignment="1">
      <alignment horizontal="center" vertical="center" wrapText="1"/>
    </xf>
    <xf numFmtId="0" fontId="13" fillId="0" borderId="1" xfId="0" applyFont="1" applyBorder="1" applyAlignment="1">
      <alignment horizontal="center" vertical="center" wrapText="1"/>
    </xf>
    <xf numFmtId="0" fontId="13" fillId="0" borderId="1" xfId="0" applyFont="1" applyBorder="1" applyAlignment="1">
      <alignment horizontal="center"/>
    </xf>
    <xf numFmtId="0" fontId="13" fillId="0" borderId="1" xfId="0" applyFont="1" applyBorder="1" applyAlignment="1">
      <alignment horizontal="center" vertical="center"/>
    </xf>
    <xf numFmtId="0" fontId="0" fillId="0" borderId="0" xfId="0" applyNumberFormat="1" applyAlignment="1">
      <alignment horizontal="justify" vertical="top" wrapText="1"/>
    </xf>
    <xf numFmtId="0" fontId="0" fillId="0" borderId="0" xfId="0" applyNumberFormat="1" applyFont="1" applyAlignment="1">
      <alignment horizontal="justify" vertical="top" wrapText="1"/>
    </xf>
  </cellXfs>
  <cellStyles count="2386">
    <cellStyle name="Normal" xfId="0" builtinId="0"/>
    <cellStyle name="Normal 10" xfId="1" xr:uid="{00000000-0005-0000-0000-000001000000}"/>
    <cellStyle name="Normal 10 10" xfId="251" xr:uid="{00000000-0005-0000-0000-000002000000}"/>
    <cellStyle name="Normal 10 11" xfId="328" xr:uid="{00000000-0005-0000-0000-000003000000}"/>
    <cellStyle name="Normal 10 12" xfId="405" xr:uid="{00000000-0005-0000-0000-000004000000}"/>
    <cellStyle name="Normal 10 13" xfId="482" xr:uid="{00000000-0005-0000-0000-000005000000}"/>
    <cellStyle name="Normal 10 14" xfId="559" xr:uid="{00000000-0005-0000-0000-000006000000}"/>
    <cellStyle name="Normal 10 15" xfId="636" xr:uid="{00000000-0005-0000-0000-000007000000}"/>
    <cellStyle name="Normal 10 16" xfId="713" xr:uid="{00000000-0005-0000-0000-000008000000}"/>
    <cellStyle name="Normal 10 17" xfId="790" xr:uid="{00000000-0005-0000-0000-000009000000}"/>
    <cellStyle name="Normal 10 18" xfId="867" xr:uid="{00000000-0005-0000-0000-00000A000000}"/>
    <cellStyle name="Normal 10 19" xfId="944" xr:uid="{00000000-0005-0000-0000-00000B000000}"/>
    <cellStyle name="Normal 10 2" xfId="2" xr:uid="{00000000-0005-0000-0000-00000C000000}"/>
    <cellStyle name="Normal 10 2 10" xfId="558" xr:uid="{00000000-0005-0000-0000-00000D000000}"/>
    <cellStyle name="Normal 10 2 11" xfId="635" xr:uid="{00000000-0005-0000-0000-00000E000000}"/>
    <cellStyle name="Normal 10 2 12" xfId="712" xr:uid="{00000000-0005-0000-0000-00000F000000}"/>
    <cellStyle name="Normal 10 2 13" xfId="789" xr:uid="{00000000-0005-0000-0000-000010000000}"/>
    <cellStyle name="Normal 10 2 14" xfId="866" xr:uid="{00000000-0005-0000-0000-000011000000}"/>
    <cellStyle name="Normal 10 2 15" xfId="943" xr:uid="{00000000-0005-0000-0000-000012000000}"/>
    <cellStyle name="Normal 10 2 16" xfId="1020" xr:uid="{00000000-0005-0000-0000-000013000000}"/>
    <cellStyle name="Normal 10 2 17" xfId="1097" xr:uid="{00000000-0005-0000-0000-000014000000}"/>
    <cellStyle name="Normal 10 2 18" xfId="1174" xr:uid="{00000000-0005-0000-0000-000015000000}"/>
    <cellStyle name="Normal 10 2 19" xfId="1251" xr:uid="{00000000-0005-0000-0000-000016000000}"/>
    <cellStyle name="Normal 10 2 2" xfId="44" xr:uid="{00000000-0005-0000-0000-000017000000}"/>
    <cellStyle name="Normal 10 2 2 10" xfId="743" xr:uid="{00000000-0005-0000-0000-000018000000}"/>
    <cellStyle name="Normal 10 2 2 11" xfId="820" xr:uid="{00000000-0005-0000-0000-000019000000}"/>
    <cellStyle name="Normal 10 2 2 12" xfId="897" xr:uid="{00000000-0005-0000-0000-00001A000000}"/>
    <cellStyle name="Normal 10 2 2 13" xfId="974" xr:uid="{00000000-0005-0000-0000-00001B000000}"/>
    <cellStyle name="Normal 10 2 2 14" xfId="1051" xr:uid="{00000000-0005-0000-0000-00001C000000}"/>
    <cellStyle name="Normal 10 2 2 15" xfId="1128" xr:uid="{00000000-0005-0000-0000-00001D000000}"/>
    <cellStyle name="Normal 10 2 2 16" xfId="1205" xr:uid="{00000000-0005-0000-0000-00001E000000}"/>
    <cellStyle name="Normal 10 2 2 17" xfId="1282" xr:uid="{00000000-0005-0000-0000-00001F000000}"/>
    <cellStyle name="Normal 10 2 2 18" xfId="1359" xr:uid="{00000000-0005-0000-0000-000020000000}"/>
    <cellStyle name="Normal 10 2 2 19" xfId="1436" xr:uid="{00000000-0005-0000-0000-000021000000}"/>
    <cellStyle name="Normal 10 2 2 2" xfId="126" xr:uid="{00000000-0005-0000-0000-000022000000}"/>
    <cellStyle name="Normal 10 2 2 20" xfId="1513" xr:uid="{00000000-0005-0000-0000-000023000000}"/>
    <cellStyle name="Normal 10 2 2 21" xfId="1590" xr:uid="{00000000-0005-0000-0000-000024000000}"/>
    <cellStyle name="Normal 10 2 2 22" xfId="1667" xr:uid="{00000000-0005-0000-0000-000025000000}"/>
    <cellStyle name="Normal 10 2 2 23" xfId="1744" xr:uid="{00000000-0005-0000-0000-000026000000}"/>
    <cellStyle name="Normal 10 2 2 24" xfId="1816" xr:uid="{00000000-0005-0000-0000-000027000000}"/>
    <cellStyle name="Normal 10 2 2 25" xfId="1894" xr:uid="{00000000-0005-0000-0000-000028000000}"/>
    <cellStyle name="Normal 10 2 2 26" xfId="1972" xr:uid="{00000000-0005-0000-0000-000029000000}"/>
    <cellStyle name="Normal 10 2 2 27" xfId="2048" xr:uid="{00000000-0005-0000-0000-00002A000000}"/>
    <cellStyle name="Normal 10 2 2 28" xfId="2120" xr:uid="{00000000-0005-0000-0000-00002B000000}"/>
    <cellStyle name="Normal 10 2 2 29" xfId="2200" xr:uid="{00000000-0005-0000-0000-00002C000000}"/>
    <cellStyle name="Normal 10 2 2 3" xfId="204" xr:uid="{00000000-0005-0000-0000-00002D000000}"/>
    <cellStyle name="Normal 10 2 2 30" xfId="2276" xr:uid="{00000000-0005-0000-0000-00002E000000}"/>
    <cellStyle name="Normal 10 2 2 31" xfId="2348" xr:uid="{00000000-0005-0000-0000-00002F000000}"/>
    <cellStyle name="Normal 10 2 2 4" xfId="281" xr:uid="{00000000-0005-0000-0000-000030000000}"/>
    <cellStyle name="Normal 10 2 2 5" xfId="358" xr:uid="{00000000-0005-0000-0000-000031000000}"/>
    <cellStyle name="Normal 10 2 2 6" xfId="435" xr:uid="{00000000-0005-0000-0000-000032000000}"/>
    <cellStyle name="Normal 10 2 2 7" xfId="512" xr:uid="{00000000-0005-0000-0000-000033000000}"/>
    <cellStyle name="Normal 10 2 2 8" xfId="589" xr:uid="{00000000-0005-0000-0000-000034000000}"/>
    <cellStyle name="Normal 10 2 2 9" xfId="666" xr:uid="{00000000-0005-0000-0000-000035000000}"/>
    <cellStyle name="Normal 10 2 20" xfId="1328" xr:uid="{00000000-0005-0000-0000-000036000000}"/>
    <cellStyle name="Normal 10 2 21" xfId="1405" xr:uid="{00000000-0005-0000-0000-000037000000}"/>
    <cellStyle name="Normal 10 2 22" xfId="1482" xr:uid="{00000000-0005-0000-0000-000038000000}"/>
    <cellStyle name="Normal 10 2 23" xfId="1559" xr:uid="{00000000-0005-0000-0000-000039000000}"/>
    <cellStyle name="Normal 10 2 24" xfId="1636" xr:uid="{00000000-0005-0000-0000-00003A000000}"/>
    <cellStyle name="Normal 10 2 25" xfId="1713" xr:uid="{00000000-0005-0000-0000-00003B000000}"/>
    <cellStyle name="Normal 10 2 26" xfId="1855" xr:uid="{00000000-0005-0000-0000-00003C000000}"/>
    <cellStyle name="Normal 10 2 27" xfId="1859" xr:uid="{00000000-0005-0000-0000-00003D000000}"/>
    <cellStyle name="Normal 10 2 28" xfId="1942" xr:uid="{00000000-0005-0000-0000-00003E000000}"/>
    <cellStyle name="Normal 10 2 29" xfId="2018" xr:uid="{00000000-0005-0000-0000-00003F000000}"/>
    <cellStyle name="Normal 10 2 3" xfId="84" xr:uid="{00000000-0005-0000-0000-000040000000}"/>
    <cellStyle name="Normal 10 2 30" xfId="2159" xr:uid="{00000000-0005-0000-0000-000041000000}"/>
    <cellStyle name="Normal 10 2 31" xfId="2170" xr:uid="{00000000-0005-0000-0000-000042000000}"/>
    <cellStyle name="Normal 10 2 32" xfId="2246" xr:uid="{00000000-0005-0000-0000-000043000000}"/>
    <cellStyle name="Normal 10 2 4" xfId="95" xr:uid="{00000000-0005-0000-0000-000044000000}"/>
    <cellStyle name="Normal 10 2 5" xfId="173" xr:uid="{00000000-0005-0000-0000-000045000000}"/>
    <cellStyle name="Normal 10 2 6" xfId="250" xr:uid="{00000000-0005-0000-0000-000046000000}"/>
    <cellStyle name="Normal 10 2 7" xfId="327" xr:uid="{00000000-0005-0000-0000-000047000000}"/>
    <cellStyle name="Normal 10 2 8" xfId="404" xr:uid="{00000000-0005-0000-0000-000048000000}"/>
    <cellStyle name="Normal 10 2 9" xfId="481" xr:uid="{00000000-0005-0000-0000-000049000000}"/>
    <cellStyle name="Normal 10 20" xfId="1021" xr:uid="{00000000-0005-0000-0000-00004A000000}"/>
    <cellStyle name="Normal 10 21" xfId="1098" xr:uid="{00000000-0005-0000-0000-00004B000000}"/>
    <cellStyle name="Normal 10 22" xfId="1175" xr:uid="{00000000-0005-0000-0000-00004C000000}"/>
    <cellStyle name="Normal 10 23" xfId="1252" xr:uid="{00000000-0005-0000-0000-00004D000000}"/>
    <cellStyle name="Normal 10 24" xfId="1329" xr:uid="{00000000-0005-0000-0000-00004E000000}"/>
    <cellStyle name="Normal 10 25" xfId="1406" xr:uid="{00000000-0005-0000-0000-00004F000000}"/>
    <cellStyle name="Normal 10 26" xfId="1483" xr:uid="{00000000-0005-0000-0000-000050000000}"/>
    <cellStyle name="Normal 10 27" xfId="1560" xr:uid="{00000000-0005-0000-0000-000051000000}"/>
    <cellStyle name="Normal 10 28" xfId="1637" xr:uid="{00000000-0005-0000-0000-000052000000}"/>
    <cellStyle name="Normal 10 29" xfId="1714" xr:uid="{00000000-0005-0000-0000-000053000000}"/>
    <cellStyle name="Normal 10 3" xfId="3" xr:uid="{00000000-0005-0000-0000-000054000000}"/>
    <cellStyle name="Normal 10 3 10" xfId="627" xr:uid="{00000000-0005-0000-0000-000055000000}"/>
    <cellStyle name="Normal 10 3 11" xfId="704" xr:uid="{00000000-0005-0000-0000-000056000000}"/>
    <cellStyle name="Normal 10 3 12" xfId="781" xr:uid="{00000000-0005-0000-0000-000057000000}"/>
    <cellStyle name="Normal 10 3 13" xfId="858" xr:uid="{00000000-0005-0000-0000-000058000000}"/>
    <cellStyle name="Normal 10 3 14" xfId="935" xr:uid="{00000000-0005-0000-0000-000059000000}"/>
    <cellStyle name="Normal 10 3 15" xfId="1012" xr:uid="{00000000-0005-0000-0000-00005A000000}"/>
    <cellStyle name="Normal 10 3 16" xfId="1089" xr:uid="{00000000-0005-0000-0000-00005B000000}"/>
    <cellStyle name="Normal 10 3 17" xfId="1166" xr:uid="{00000000-0005-0000-0000-00005C000000}"/>
    <cellStyle name="Normal 10 3 18" xfId="1243" xr:uid="{00000000-0005-0000-0000-00005D000000}"/>
    <cellStyle name="Normal 10 3 19" xfId="1320" xr:uid="{00000000-0005-0000-0000-00005E000000}"/>
    <cellStyle name="Normal 10 3 2" xfId="45" xr:uid="{00000000-0005-0000-0000-00005F000000}"/>
    <cellStyle name="Normal 10 3 2 10" xfId="744" xr:uid="{00000000-0005-0000-0000-000060000000}"/>
    <cellStyle name="Normal 10 3 2 11" xfId="821" xr:uid="{00000000-0005-0000-0000-000061000000}"/>
    <cellStyle name="Normal 10 3 2 12" xfId="898" xr:uid="{00000000-0005-0000-0000-000062000000}"/>
    <cellStyle name="Normal 10 3 2 13" xfId="975" xr:uid="{00000000-0005-0000-0000-000063000000}"/>
    <cellStyle name="Normal 10 3 2 14" xfId="1052" xr:uid="{00000000-0005-0000-0000-000064000000}"/>
    <cellStyle name="Normal 10 3 2 15" xfId="1129" xr:uid="{00000000-0005-0000-0000-000065000000}"/>
    <cellStyle name="Normal 10 3 2 16" xfId="1206" xr:uid="{00000000-0005-0000-0000-000066000000}"/>
    <cellStyle name="Normal 10 3 2 17" xfId="1283" xr:uid="{00000000-0005-0000-0000-000067000000}"/>
    <cellStyle name="Normal 10 3 2 18" xfId="1360" xr:uid="{00000000-0005-0000-0000-000068000000}"/>
    <cellStyle name="Normal 10 3 2 19" xfId="1437" xr:uid="{00000000-0005-0000-0000-000069000000}"/>
    <cellStyle name="Normal 10 3 2 2" xfId="127" xr:uid="{00000000-0005-0000-0000-00006A000000}"/>
    <cellStyle name="Normal 10 3 2 20" xfId="1514" xr:uid="{00000000-0005-0000-0000-00006B000000}"/>
    <cellStyle name="Normal 10 3 2 21" xfId="1591" xr:uid="{00000000-0005-0000-0000-00006C000000}"/>
    <cellStyle name="Normal 10 3 2 22" xfId="1668" xr:uid="{00000000-0005-0000-0000-00006D000000}"/>
    <cellStyle name="Normal 10 3 2 23" xfId="1745" xr:uid="{00000000-0005-0000-0000-00006E000000}"/>
    <cellStyle name="Normal 10 3 2 24" xfId="1817" xr:uid="{00000000-0005-0000-0000-00006F000000}"/>
    <cellStyle name="Normal 10 3 2 25" xfId="1895" xr:uid="{00000000-0005-0000-0000-000070000000}"/>
    <cellStyle name="Normal 10 3 2 26" xfId="1973" xr:uid="{00000000-0005-0000-0000-000071000000}"/>
    <cellStyle name="Normal 10 3 2 27" xfId="2049" xr:uid="{00000000-0005-0000-0000-000072000000}"/>
    <cellStyle name="Normal 10 3 2 28" xfId="2121" xr:uid="{00000000-0005-0000-0000-000073000000}"/>
    <cellStyle name="Normal 10 3 2 29" xfId="2201" xr:uid="{00000000-0005-0000-0000-000074000000}"/>
    <cellStyle name="Normal 10 3 2 3" xfId="205" xr:uid="{00000000-0005-0000-0000-000075000000}"/>
    <cellStyle name="Normal 10 3 2 30" xfId="2277" xr:uid="{00000000-0005-0000-0000-000076000000}"/>
    <cellStyle name="Normal 10 3 2 31" xfId="2349" xr:uid="{00000000-0005-0000-0000-000077000000}"/>
    <cellStyle name="Normal 10 3 2 4" xfId="282" xr:uid="{00000000-0005-0000-0000-000078000000}"/>
    <cellStyle name="Normal 10 3 2 5" xfId="359" xr:uid="{00000000-0005-0000-0000-000079000000}"/>
    <cellStyle name="Normal 10 3 2 6" xfId="436" xr:uid="{00000000-0005-0000-0000-00007A000000}"/>
    <cellStyle name="Normal 10 3 2 7" xfId="513" xr:uid="{00000000-0005-0000-0000-00007B000000}"/>
    <cellStyle name="Normal 10 3 2 8" xfId="590" xr:uid="{00000000-0005-0000-0000-00007C000000}"/>
    <cellStyle name="Normal 10 3 2 9" xfId="667" xr:uid="{00000000-0005-0000-0000-00007D000000}"/>
    <cellStyle name="Normal 10 3 20" xfId="1397" xr:uid="{00000000-0005-0000-0000-00007E000000}"/>
    <cellStyle name="Normal 10 3 21" xfId="1474" xr:uid="{00000000-0005-0000-0000-00007F000000}"/>
    <cellStyle name="Normal 10 3 22" xfId="1551" xr:uid="{00000000-0005-0000-0000-000080000000}"/>
    <cellStyle name="Normal 10 3 23" xfId="1628" xr:uid="{00000000-0005-0000-0000-000081000000}"/>
    <cellStyle name="Normal 10 3 24" xfId="1705" xr:uid="{00000000-0005-0000-0000-000082000000}"/>
    <cellStyle name="Normal 10 3 25" xfId="1782" xr:uid="{00000000-0005-0000-0000-000083000000}"/>
    <cellStyle name="Normal 10 3 26" xfId="1856" xr:uid="{00000000-0005-0000-0000-000084000000}"/>
    <cellStyle name="Normal 10 3 27" xfId="1932" xr:uid="{00000000-0005-0000-0000-000085000000}"/>
    <cellStyle name="Normal 10 3 28" xfId="2010" xr:uid="{00000000-0005-0000-0000-000086000000}"/>
    <cellStyle name="Normal 10 3 29" xfId="2086" xr:uid="{00000000-0005-0000-0000-000087000000}"/>
    <cellStyle name="Normal 10 3 3" xfId="85" xr:uid="{00000000-0005-0000-0000-000088000000}"/>
    <cellStyle name="Normal 10 3 30" xfId="2160" xr:uid="{00000000-0005-0000-0000-000089000000}"/>
    <cellStyle name="Normal 10 3 31" xfId="2238" xr:uid="{00000000-0005-0000-0000-00008A000000}"/>
    <cellStyle name="Normal 10 3 32" xfId="2314" xr:uid="{00000000-0005-0000-0000-00008B000000}"/>
    <cellStyle name="Normal 10 3 4" xfId="89" xr:uid="{00000000-0005-0000-0000-00008C000000}"/>
    <cellStyle name="Normal 10 3 5" xfId="242" xr:uid="{00000000-0005-0000-0000-00008D000000}"/>
    <cellStyle name="Normal 10 3 6" xfId="319" xr:uid="{00000000-0005-0000-0000-00008E000000}"/>
    <cellStyle name="Normal 10 3 7" xfId="396" xr:uid="{00000000-0005-0000-0000-00008F000000}"/>
    <cellStyle name="Normal 10 3 8" xfId="473" xr:uid="{00000000-0005-0000-0000-000090000000}"/>
    <cellStyle name="Normal 10 3 9" xfId="550" xr:uid="{00000000-0005-0000-0000-000091000000}"/>
    <cellStyle name="Normal 10 30" xfId="1854" xr:uid="{00000000-0005-0000-0000-000092000000}"/>
    <cellStyle name="Normal 10 31" xfId="1860" xr:uid="{00000000-0005-0000-0000-000093000000}"/>
    <cellStyle name="Normal 10 32" xfId="1943" xr:uid="{00000000-0005-0000-0000-000094000000}"/>
    <cellStyle name="Normal 10 33" xfId="2019" xr:uid="{00000000-0005-0000-0000-000095000000}"/>
    <cellStyle name="Normal 10 34" xfId="2158" xr:uid="{00000000-0005-0000-0000-000096000000}"/>
    <cellStyle name="Normal 10 35" xfId="2171" xr:uid="{00000000-0005-0000-0000-000097000000}"/>
    <cellStyle name="Normal 10 36" xfId="2247" xr:uid="{00000000-0005-0000-0000-000098000000}"/>
    <cellStyle name="Normal 10 4" xfId="4" xr:uid="{00000000-0005-0000-0000-000099000000}"/>
    <cellStyle name="Normal 10 4 10" xfId="552" xr:uid="{00000000-0005-0000-0000-00009A000000}"/>
    <cellStyle name="Normal 10 4 11" xfId="629" xr:uid="{00000000-0005-0000-0000-00009B000000}"/>
    <cellStyle name="Normal 10 4 12" xfId="706" xr:uid="{00000000-0005-0000-0000-00009C000000}"/>
    <cellStyle name="Normal 10 4 13" xfId="783" xr:uid="{00000000-0005-0000-0000-00009D000000}"/>
    <cellStyle name="Normal 10 4 14" xfId="860" xr:uid="{00000000-0005-0000-0000-00009E000000}"/>
    <cellStyle name="Normal 10 4 15" xfId="937" xr:uid="{00000000-0005-0000-0000-00009F000000}"/>
    <cellStyle name="Normal 10 4 16" xfId="1014" xr:uid="{00000000-0005-0000-0000-0000A0000000}"/>
    <cellStyle name="Normal 10 4 17" xfId="1091" xr:uid="{00000000-0005-0000-0000-0000A1000000}"/>
    <cellStyle name="Normal 10 4 18" xfId="1168" xr:uid="{00000000-0005-0000-0000-0000A2000000}"/>
    <cellStyle name="Normal 10 4 19" xfId="1245" xr:uid="{00000000-0005-0000-0000-0000A3000000}"/>
    <cellStyle name="Normal 10 4 2" xfId="46" xr:uid="{00000000-0005-0000-0000-0000A4000000}"/>
    <cellStyle name="Normal 10 4 2 10" xfId="745" xr:uid="{00000000-0005-0000-0000-0000A5000000}"/>
    <cellStyle name="Normal 10 4 2 11" xfId="822" xr:uid="{00000000-0005-0000-0000-0000A6000000}"/>
    <cellStyle name="Normal 10 4 2 12" xfId="899" xr:uid="{00000000-0005-0000-0000-0000A7000000}"/>
    <cellStyle name="Normal 10 4 2 13" xfId="976" xr:uid="{00000000-0005-0000-0000-0000A8000000}"/>
    <cellStyle name="Normal 10 4 2 14" xfId="1053" xr:uid="{00000000-0005-0000-0000-0000A9000000}"/>
    <cellStyle name="Normal 10 4 2 15" xfId="1130" xr:uid="{00000000-0005-0000-0000-0000AA000000}"/>
    <cellStyle name="Normal 10 4 2 16" xfId="1207" xr:uid="{00000000-0005-0000-0000-0000AB000000}"/>
    <cellStyle name="Normal 10 4 2 17" xfId="1284" xr:uid="{00000000-0005-0000-0000-0000AC000000}"/>
    <cellStyle name="Normal 10 4 2 18" xfId="1361" xr:uid="{00000000-0005-0000-0000-0000AD000000}"/>
    <cellStyle name="Normal 10 4 2 19" xfId="1438" xr:uid="{00000000-0005-0000-0000-0000AE000000}"/>
    <cellStyle name="Normal 10 4 2 2" xfId="128" xr:uid="{00000000-0005-0000-0000-0000AF000000}"/>
    <cellStyle name="Normal 10 4 2 20" xfId="1515" xr:uid="{00000000-0005-0000-0000-0000B0000000}"/>
    <cellStyle name="Normal 10 4 2 21" xfId="1592" xr:uid="{00000000-0005-0000-0000-0000B1000000}"/>
    <cellStyle name="Normal 10 4 2 22" xfId="1669" xr:uid="{00000000-0005-0000-0000-0000B2000000}"/>
    <cellStyle name="Normal 10 4 2 23" xfId="1746" xr:uid="{00000000-0005-0000-0000-0000B3000000}"/>
    <cellStyle name="Normal 10 4 2 24" xfId="1818" xr:uid="{00000000-0005-0000-0000-0000B4000000}"/>
    <cellStyle name="Normal 10 4 2 25" xfId="1896" xr:uid="{00000000-0005-0000-0000-0000B5000000}"/>
    <cellStyle name="Normal 10 4 2 26" xfId="1974" xr:uid="{00000000-0005-0000-0000-0000B6000000}"/>
    <cellStyle name="Normal 10 4 2 27" xfId="2050" xr:uid="{00000000-0005-0000-0000-0000B7000000}"/>
    <cellStyle name="Normal 10 4 2 28" xfId="2122" xr:uid="{00000000-0005-0000-0000-0000B8000000}"/>
    <cellStyle name="Normal 10 4 2 29" xfId="2202" xr:uid="{00000000-0005-0000-0000-0000B9000000}"/>
    <cellStyle name="Normal 10 4 2 3" xfId="206" xr:uid="{00000000-0005-0000-0000-0000BA000000}"/>
    <cellStyle name="Normal 10 4 2 30" xfId="2278" xr:uid="{00000000-0005-0000-0000-0000BB000000}"/>
    <cellStyle name="Normal 10 4 2 31" xfId="2350" xr:uid="{00000000-0005-0000-0000-0000BC000000}"/>
    <cellStyle name="Normal 10 4 2 4" xfId="283" xr:uid="{00000000-0005-0000-0000-0000BD000000}"/>
    <cellStyle name="Normal 10 4 2 5" xfId="360" xr:uid="{00000000-0005-0000-0000-0000BE000000}"/>
    <cellStyle name="Normal 10 4 2 6" xfId="437" xr:uid="{00000000-0005-0000-0000-0000BF000000}"/>
    <cellStyle name="Normal 10 4 2 7" xfId="514" xr:uid="{00000000-0005-0000-0000-0000C0000000}"/>
    <cellStyle name="Normal 10 4 2 8" xfId="591" xr:uid="{00000000-0005-0000-0000-0000C1000000}"/>
    <cellStyle name="Normal 10 4 2 9" xfId="668" xr:uid="{00000000-0005-0000-0000-0000C2000000}"/>
    <cellStyle name="Normal 10 4 20" xfId="1322" xr:uid="{00000000-0005-0000-0000-0000C3000000}"/>
    <cellStyle name="Normal 10 4 21" xfId="1399" xr:uid="{00000000-0005-0000-0000-0000C4000000}"/>
    <cellStyle name="Normal 10 4 22" xfId="1476" xr:uid="{00000000-0005-0000-0000-0000C5000000}"/>
    <cellStyle name="Normal 10 4 23" xfId="1553" xr:uid="{00000000-0005-0000-0000-0000C6000000}"/>
    <cellStyle name="Normal 10 4 24" xfId="1630" xr:uid="{00000000-0005-0000-0000-0000C7000000}"/>
    <cellStyle name="Normal 10 4 25" xfId="1707" xr:uid="{00000000-0005-0000-0000-0000C8000000}"/>
    <cellStyle name="Normal 10 4 26" xfId="1857" xr:uid="{00000000-0005-0000-0000-0000C9000000}"/>
    <cellStyle name="Normal 10 4 27" xfId="1933" xr:uid="{00000000-0005-0000-0000-0000CA000000}"/>
    <cellStyle name="Normal 10 4 28" xfId="1936" xr:uid="{00000000-0005-0000-0000-0000CB000000}"/>
    <cellStyle name="Normal 10 4 29" xfId="2012" xr:uid="{00000000-0005-0000-0000-0000CC000000}"/>
    <cellStyle name="Normal 10 4 3" xfId="86" xr:uid="{00000000-0005-0000-0000-0000CD000000}"/>
    <cellStyle name="Normal 10 4 30" xfId="2161" xr:uid="{00000000-0005-0000-0000-0000CE000000}"/>
    <cellStyle name="Normal 10 4 31" xfId="2164" xr:uid="{00000000-0005-0000-0000-0000CF000000}"/>
    <cellStyle name="Normal 10 4 32" xfId="2240" xr:uid="{00000000-0005-0000-0000-0000D0000000}"/>
    <cellStyle name="Normal 10 4 4" xfId="88" xr:uid="{00000000-0005-0000-0000-0000D1000000}"/>
    <cellStyle name="Normal 10 4 5" xfId="167" xr:uid="{00000000-0005-0000-0000-0000D2000000}"/>
    <cellStyle name="Normal 10 4 6" xfId="244" xr:uid="{00000000-0005-0000-0000-0000D3000000}"/>
    <cellStyle name="Normal 10 4 7" xfId="321" xr:uid="{00000000-0005-0000-0000-0000D4000000}"/>
    <cellStyle name="Normal 10 4 8" xfId="398" xr:uid="{00000000-0005-0000-0000-0000D5000000}"/>
    <cellStyle name="Normal 10 4 9" xfId="475" xr:uid="{00000000-0005-0000-0000-0000D6000000}"/>
    <cellStyle name="Normal 10 5" xfId="5" xr:uid="{00000000-0005-0000-0000-0000D7000000}"/>
    <cellStyle name="Normal 10 5 10" xfId="551" xr:uid="{00000000-0005-0000-0000-0000D8000000}"/>
    <cellStyle name="Normal 10 5 11" xfId="628" xr:uid="{00000000-0005-0000-0000-0000D9000000}"/>
    <cellStyle name="Normal 10 5 12" xfId="705" xr:uid="{00000000-0005-0000-0000-0000DA000000}"/>
    <cellStyle name="Normal 10 5 13" xfId="782" xr:uid="{00000000-0005-0000-0000-0000DB000000}"/>
    <cellStyle name="Normal 10 5 14" xfId="859" xr:uid="{00000000-0005-0000-0000-0000DC000000}"/>
    <cellStyle name="Normal 10 5 15" xfId="936" xr:uid="{00000000-0005-0000-0000-0000DD000000}"/>
    <cellStyle name="Normal 10 5 16" xfId="1013" xr:uid="{00000000-0005-0000-0000-0000DE000000}"/>
    <cellStyle name="Normal 10 5 17" xfId="1090" xr:uid="{00000000-0005-0000-0000-0000DF000000}"/>
    <cellStyle name="Normal 10 5 18" xfId="1167" xr:uid="{00000000-0005-0000-0000-0000E0000000}"/>
    <cellStyle name="Normal 10 5 19" xfId="1244" xr:uid="{00000000-0005-0000-0000-0000E1000000}"/>
    <cellStyle name="Normal 10 5 2" xfId="47" xr:uid="{00000000-0005-0000-0000-0000E2000000}"/>
    <cellStyle name="Normal 10 5 2 10" xfId="746" xr:uid="{00000000-0005-0000-0000-0000E3000000}"/>
    <cellStyle name="Normal 10 5 2 11" xfId="823" xr:uid="{00000000-0005-0000-0000-0000E4000000}"/>
    <cellStyle name="Normal 10 5 2 12" xfId="900" xr:uid="{00000000-0005-0000-0000-0000E5000000}"/>
    <cellStyle name="Normal 10 5 2 13" xfId="977" xr:uid="{00000000-0005-0000-0000-0000E6000000}"/>
    <cellStyle name="Normal 10 5 2 14" xfId="1054" xr:uid="{00000000-0005-0000-0000-0000E7000000}"/>
    <cellStyle name="Normal 10 5 2 15" xfId="1131" xr:uid="{00000000-0005-0000-0000-0000E8000000}"/>
    <cellStyle name="Normal 10 5 2 16" xfId="1208" xr:uid="{00000000-0005-0000-0000-0000E9000000}"/>
    <cellStyle name="Normal 10 5 2 17" xfId="1285" xr:uid="{00000000-0005-0000-0000-0000EA000000}"/>
    <cellStyle name="Normal 10 5 2 18" xfId="1362" xr:uid="{00000000-0005-0000-0000-0000EB000000}"/>
    <cellStyle name="Normal 10 5 2 19" xfId="1439" xr:uid="{00000000-0005-0000-0000-0000EC000000}"/>
    <cellStyle name="Normal 10 5 2 2" xfId="129" xr:uid="{00000000-0005-0000-0000-0000ED000000}"/>
    <cellStyle name="Normal 10 5 2 20" xfId="1516" xr:uid="{00000000-0005-0000-0000-0000EE000000}"/>
    <cellStyle name="Normal 10 5 2 21" xfId="1593" xr:uid="{00000000-0005-0000-0000-0000EF000000}"/>
    <cellStyle name="Normal 10 5 2 22" xfId="1670" xr:uid="{00000000-0005-0000-0000-0000F0000000}"/>
    <cellStyle name="Normal 10 5 2 23" xfId="1747" xr:uid="{00000000-0005-0000-0000-0000F1000000}"/>
    <cellStyle name="Normal 10 5 2 24" xfId="1819" xr:uid="{00000000-0005-0000-0000-0000F2000000}"/>
    <cellStyle name="Normal 10 5 2 25" xfId="1897" xr:uid="{00000000-0005-0000-0000-0000F3000000}"/>
    <cellStyle name="Normal 10 5 2 26" xfId="1975" xr:uid="{00000000-0005-0000-0000-0000F4000000}"/>
    <cellStyle name="Normal 10 5 2 27" xfId="2051" xr:uid="{00000000-0005-0000-0000-0000F5000000}"/>
    <cellStyle name="Normal 10 5 2 28" xfId="2123" xr:uid="{00000000-0005-0000-0000-0000F6000000}"/>
    <cellStyle name="Normal 10 5 2 29" xfId="2203" xr:uid="{00000000-0005-0000-0000-0000F7000000}"/>
    <cellStyle name="Normal 10 5 2 3" xfId="207" xr:uid="{00000000-0005-0000-0000-0000F8000000}"/>
    <cellStyle name="Normal 10 5 2 30" xfId="2279" xr:uid="{00000000-0005-0000-0000-0000F9000000}"/>
    <cellStyle name="Normal 10 5 2 31" xfId="2351" xr:uid="{00000000-0005-0000-0000-0000FA000000}"/>
    <cellStyle name="Normal 10 5 2 4" xfId="284" xr:uid="{00000000-0005-0000-0000-0000FB000000}"/>
    <cellStyle name="Normal 10 5 2 5" xfId="361" xr:uid="{00000000-0005-0000-0000-0000FC000000}"/>
    <cellStyle name="Normal 10 5 2 6" xfId="438" xr:uid="{00000000-0005-0000-0000-0000FD000000}"/>
    <cellStyle name="Normal 10 5 2 7" xfId="515" xr:uid="{00000000-0005-0000-0000-0000FE000000}"/>
    <cellStyle name="Normal 10 5 2 8" xfId="592" xr:uid="{00000000-0005-0000-0000-0000FF000000}"/>
    <cellStyle name="Normal 10 5 2 9" xfId="669" xr:uid="{00000000-0005-0000-0000-000000010000}"/>
    <cellStyle name="Normal 10 5 20" xfId="1321" xr:uid="{00000000-0005-0000-0000-000001010000}"/>
    <cellStyle name="Normal 10 5 21" xfId="1398" xr:uid="{00000000-0005-0000-0000-000002010000}"/>
    <cellStyle name="Normal 10 5 22" xfId="1475" xr:uid="{00000000-0005-0000-0000-000003010000}"/>
    <cellStyle name="Normal 10 5 23" xfId="1552" xr:uid="{00000000-0005-0000-0000-000004010000}"/>
    <cellStyle name="Normal 10 5 24" xfId="1629" xr:uid="{00000000-0005-0000-0000-000005010000}"/>
    <cellStyle name="Normal 10 5 25" xfId="1706" xr:uid="{00000000-0005-0000-0000-000006010000}"/>
    <cellStyle name="Normal 10 5 26" xfId="1858" xr:uid="{00000000-0005-0000-0000-000007010000}"/>
    <cellStyle name="Normal 10 5 27" xfId="1934" xr:uid="{00000000-0005-0000-0000-000008010000}"/>
    <cellStyle name="Normal 10 5 28" xfId="1935" xr:uid="{00000000-0005-0000-0000-000009010000}"/>
    <cellStyle name="Normal 10 5 29" xfId="2011" xr:uid="{00000000-0005-0000-0000-00000A010000}"/>
    <cellStyle name="Normal 10 5 3" xfId="87" xr:uid="{00000000-0005-0000-0000-00000B010000}"/>
    <cellStyle name="Normal 10 5 30" xfId="2162" xr:uid="{00000000-0005-0000-0000-00000C010000}"/>
    <cellStyle name="Normal 10 5 31" xfId="2163" xr:uid="{00000000-0005-0000-0000-00000D010000}"/>
    <cellStyle name="Normal 10 5 32" xfId="2239" xr:uid="{00000000-0005-0000-0000-00000E010000}"/>
    <cellStyle name="Normal 10 5 4" xfId="165" xr:uid="{00000000-0005-0000-0000-00000F010000}"/>
    <cellStyle name="Normal 10 5 5" xfId="166" xr:uid="{00000000-0005-0000-0000-000010010000}"/>
    <cellStyle name="Normal 10 5 6" xfId="243" xr:uid="{00000000-0005-0000-0000-000011010000}"/>
    <cellStyle name="Normal 10 5 7" xfId="320" xr:uid="{00000000-0005-0000-0000-000012010000}"/>
    <cellStyle name="Normal 10 5 8" xfId="397" xr:uid="{00000000-0005-0000-0000-000013010000}"/>
    <cellStyle name="Normal 10 5 9" xfId="474" xr:uid="{00000000-0005-0000-0000-000014010000}"/>
    <cellStyle name="Normal 10 6" xfId="43" xr:uid="{00000000-0005-0000-0000-000015010000}"/>
    <cellStyle name="Normal 10 6 10" xfId="742" xr:uid="{00000000-0005-0000-0000-000016010000}"/>
    <cellStyle name="Normal 10 6 11" xfId="819" xr:uid="{00000000-0005-0000-0000-000017010000}"/>
    <cellStyle name="Normal 10 6 12" xfId="896" xr:uid="{00000000-0005-0000-0000-000018010000}"/>
    <cellStyle name="Normal 10 6 13" xfId="973" xr:uid="{00000000-0005-0000-0000-000019010000}"/>
    <cellStyle name="Normal 10 6 14" xfId="1050" xr:uid="{00000000-0005-0000-0000-00001A010000}"/>
    <cellStyle name="Normal 10 6 15" xfId="1127" xr:uid="{00000000-0005-0000-0000-00001B010000}"/>
    <cellStyle name="Normal 10 6 16" xfId="1204" xr:uid="{00000000-0005-0000-0000-00001C010000}"/>
    <cellStyle name="Normal 10 6 17" xfId="1281" xr:uid="{00000000-0005-0000-0000-00001D010000}"/>
    <cellStyle name="Normal 10 6 18" xfId="1358" xr:uid="{00000000-0005-0000-0000-00001E010000}"/>
    <cellStyle name="Normal 10 6 19" xfId="1435" xr:uid="{00000000-0005-0000-0000-00001F010000}"/>
    <cellStyle name="Normal 10 6 2" xfId="125" xr:uid="{00000000-0005-0000-0000-000020010000}"/>
    <cellStyle name="Normal 10 6 20" xfId="1512" xr:uid="{00000000-0005-0000-0000-000021010000}"/>
    <cellStyle name="Normal 10 6 21" xfId="1589" xr:uid="{00000000-0005-0000-0000-000022010000}"/>
    <cellStyle name="Normal 10 6 22" xfId="1666" xr:uid="{00000000-0005-0000-0000-000023010000}"/>
    <cellStyle name="Normal 10 6 23" xfId="1743" xr:uid="{00000000-0005-0000-0000-000024010000}"/>
    <cellStyle name="Normal 10 6 24" xfId="1815" xr:uid="{00000000-0005-0000-0000-000025010000}"/>
    <cellStyle name="Normal 10 6 25" xfId="1893" xr:uid="{00000000-0005-0000-0000-000026010000}"/>
    <cellStyle name="Normal 10 6 26" xfId="1971" xr:uid="{00000000-0005-0000-0000-000027010000}"/>
    <cellStyle name="Normal 10 6 27" xfId="2047" xr:uid="{00000000-0005-0000-0000-000028010000}"/>
    <cellStyle name="Normal 10 6 28" xfId="2119" xr:uid="{00000000-0005-0000-0000-000029010000}"/>
    <cellStyle name="Normal 10 6 29" xfId="2199" xr:uid="{00000000-0005-0000-0000-00002A010000}"/>
    <cellStyle name="Normal 10 6 3" xfId="203" xr:uid="{00000000-0005-0000-0000-00002B010000}"/>
    <cellStyle name="Normal 10 6 30" xfId="2275" xr:uid="{00000000-0005-0000-0000-00002C010000}"/>
    <cellStyle name="Normal 10 6 31" xfId="2347" xr:uid="{00000000-0005-0000-0000-00002D010000}"/>
    <cellStyle name="Normal 10 6 4" xfId="280" xr:uid="{00000000-0005-0000-0000-00002E010000}"/>
    <cellStyle name="Normal 10 6 5" xfId="357" xr:uid="{00000000-0005-0000-0000-00002F010000}"/>
    <cellStyle name="Normal 10 6 6" xfId="434" xr:uid="{00000000-0005-0000-0000-000030010000}"/>
    <cellStyle name="Normal 10 6 7" xfId="511" xr:uid="{00000000-0005-0000-0000-000031010000}"/>
    <cellStyle name="Normal 10 6 8" xfId="588" xr:uid="{00000000-0005-0000-0000-000032010000}"/>
    <cellStyle name="Normal 10 6 9" xfId="665" xr:uid="{00000000-0005-0000-0000-000033010000}"/>
    <cellStyle name="Normal 10 7" xfId="83" xr:uid="{00000000-0005-0000-0000-000034010000}"/>
    <cellStyle name="Normal 10 8" xfId="96" xr:uid="{00000000-0005-0000-0000-000035010000}"/>
    <cellStyle name="Normal 10 9" xfId="174" xr:uid="{00000000-0005-0000-0000-000036010000}"/>
    <cellStyle name="Normal 11" xfId="82" xr:uid="{00000000-0005-0000-0000-000037010000}"/>
    <cellStyle name="Normal 11 10" xfId="699" xr:uid="{00000000-0005-0000-0000-000038010000}"/>
    <cellStyle name="Normal 11 11" xfId="776" xr:uid="{00000000-0005-0000-0000-000039010000}"/>
    <cellStyle name="Normal 11 12" xfId="853" xr:uid="{00000000-0005-0000-0000-00003A010000}"/>
    <cellStyle name="Normal 11 13" xfId="930" xr:uid="{00000000-0005-0000-0000-00003B010000}"/>
    <cellStyle name="Normal 11 14" xfId="1007" xr:uid="{00000000-0005-0000-0000-00003C010000}"/>
    <cellStyle name="Normal 11 15" xfId="1084" xr:uid="{00000000-0005-0000-0000-00003D010000}"/>
    <cellStyle name="Normal 11 16" xfId="1161" xr:uid="{00000000-0005-0000-0000-00003E010000}"/>
    <cellStyle name="Normal 11 17" xfId="1238" xr:uid="{00000000-0005-0000-0000-00003F010000}"/>
    <cellStyle name="Normal 11 18" xfId="1315" xr:uid="{00000000-0005-0000-0000-000040010000}"/>
    <cellStyle name="Normal 11 19" xfId="1392" xr:uid="{00000000-0005-0000-0000-000041010000}"/>
    <cellStyle name="Normal 11 2" xfId="6" xr:uid="{00000000-0005-0000-0000-000042010000}"/>
    <cellStyle name="Normal 11 20" xfId="1469" xr:uid="{00000000-0005-0000-0000-000043010000}"/>
    <cellStyle name="Normal 11 21" xfId="1546" xr:uid="{00000000-0005-0000-0000-000044010000}"/>
    <cellStyle name="Normal 11 22" xfId="1623" xr:uid="{00000000-0005-0000-0000-000045010000}"/>
    <cellStyle name="Normal 11 23" xfId="1700" xr:uid="{00000000-0005-0000-0000-000046010000}"/>
    <cellStyle name="Normal 11 24" xfId="1777" xr:uid="{00000000-0005-0000-0000-000047010000}"/>
    <cellStyle name="Normal 11 25" xfId="1849" xr:uid="{00000000-0005-0000-0000-000048010000}"/>
    <cellStyle name="Normal 11 26" xfId="1927" xr:uid="{00000000-0005-0000-0000-000049010000}"/>
    <cellStyle name="Normal 11 27" xfId="2005" xr:uid="{00000000-0005-0000-0000-00004A010000}"/>
    <cellStyle name="Normal 11 28" xfId="2081" xr:uid="{00000000-0005-0000-0000-00004B010000}"/>
    <cellStyle name="Normal 11 29" xfId="2153" xr:uid="{00000000-0005-0000-0000-00004C010000}"/>
    <cellStyle name="Normal 11 3" xfId="159" xr:uid="{00000000-0005-0000-0000-00004D010000}"/>
    <cellStyle name="Normal 11 30" xfId="2233" xr:uid="{00000000-0005-0000-0000-00004E010000}"/>
    <cellStyle name="Normal 11 31" xfId="2309" xr:uid="{00000000-0005-0000-0000-00004F010000}"/>
    <cellStyle name="Normal 11 32" xfId="2381" xr:uid="{00000000-0005-0000-0000-000050010000}"/>
    <cellStyle name="Normal 11 4" xfId="237" xr:uid="{00000000-0005-0000-0000-000051010000}"/>
    <cellStyle name="Normal 11 5" xfId="314" xr:uid="{00000000-0005-0000-0000-000052010000}"/>
    <cellStyle name="Normal 11 6" xfId="391" xr:uid="{00000000-0005-0000-0000-000053010000}"/>
    <cellStyle name="Normal 11 7" xfId="468" xr:uid="{00000000-0005-0000-0000-000054010000}"/>
    <cellStyle name="Normal 11 8" xfId="545" xr:uid="{00000000-0005-0000-0000-000055010000}"/>
    <cellStyle name="Normal 11 9" xfId="622" xr:uid="{00000000-0005-0000-0000-000056010000}"/>
    <cellStyle name="Normal 12" xfId="97" xr:uid="{00000000-0005-0000-0000-000057010000}"/>
    <cellStyle name="Normal 12 2" xfId="7" xr:uid="{00000000-0005-0000-0000-000058010000}"/>
    <cellStyle name="Normal 13" xfId="175" xr:uid="{00000000-0005-0000-0000-000059010000}"/>
    <cellStyle name="Normal 14" xfId="252" xr:uid="{00000000-0005-0000-0000-00005A010000}"/>
    <cellStyle name="Normal 15" xfId="329" xr:uid="{00000000-0005-0000-0000-00005B010000}"/>
    <cellStyle name="Normal 16" xfId="406" xr:uid="{00000000-0005-0000-0000-00005C010000}"/>
    <cellStyle name="Normal 17" xfId="483" xr:uid="{00000000-0005-0000-0000-00005D010000}"/>
    <cellStyle name="Normal 18" xfId="560" xr:uid="{00000000-0005-0000-0000-00005E010000}"/>
    <cellStyle name="Normal 19" xfId="637" xr:uid="{00000000-0005-0000-0000-00005F010000}"/>
    <cellStyle name="Normal 2" xfId="40" xr:uid="{00000000-0005-0000-0000-000060010000}"/>
    <cellStyle name="Normal 2 2" xfId="77" xr:uid="{00000000-0005-0000-0000-000061010000}"/>
    <cellStyle name="Normal 2 2 10" xfId="739" xr:uid="{00000000-0005-0000-0000-000062010000}"/>
    <cellStyle name="Normal 2 2 11" xfId="816" xr:uid="{00000000-0005-0000-0000-000063010000}"/>
    <cellStyle name="Normal 2 2 12" xfId="893" xr:uid="{00000000-0005-0000-0000-000064010000}"/>
    <cellStyle name="Normal 2 2 13" xfId="970" xr:uid="{00000000-0005-0000-0000-000065010000}"/>
    <cellStyle name="Normal 2 2 14" xfId="1047" xr:uid="{00000000-0005-0000-0000-000066010000}"/>
    <cellStyle name="Normal 2 2 15" xfId="1124" xr:uid="{00000000-0005-0000-0000-000067010000}"/>
    <cellStyle name="Normal 2 2 16" xfId="1201" xr:uid="{00000000-0005-0000-0000-000068010000}"/>
    <cellStyle name="Normal 2 2 17" xfId="1278" xr:uid="{00000000-0005-0000-0000-000069010000}"/>
    <cellStyle name="Normal 2 2 18" xfId="1355" xr:uid="{00000000-0005-0000-0000-00006A010000}"/>
    <cellStyle name="Normal 2 2 19" xfId="1432" xr:uid="{00000000-0005-0000-0000-00006B010000}"/>
    <cellStyle name="Normal 2 2 2" xfId="122" xr:uid="{00000000-0005-0000-0000-00006C010000}"/>
    <cellStyle name="Normal 2 2 20" xfId="1509" xr:uid="{00000000-0005-0000-0000-00006D010000}"/>
    <cellStyle name="Normal 2 2 21" xfId="1586" xr:uid="{00000000-0005-0000-0000-00006E010000}"/>
    <cellStyle name="Normal 2 2 22" xfId="1663" xr:uid="{00000000-0005-0000-0000-00006F010000}"/>
    <cellStyle name="Normal 2 2 23" xfId="1740" xr:uid="{00000000-0005-0000-0000-000070010000}"/>
    <cellStyle name="Normal 2 2 24" xfId="1812" xr:uid="{00000000-0005-0000-0000-000071010000}"/>
    <cellStyle name="Normal 2 2 25" xfId="1890" xr:uid="{00000000-0005-0000-0000-000072010000}"/>
    <cellStyle name="Normal 2 2 26" xfId="1968" xr:uid="{00000000-0005-0000-0000-000073010000}"/>
    <cellStyle name="Normal 2 2 27" xfId="2044" xr:uid="{00000000-0005-0000-0000-000074010000}"/>
    <cellStyle name="Normal 2 2 28" xfId="2116" xr:uid="{00000000-0005-0000-0000-000075010000}"/>
    <cellStyle name="Normal 2 2 29" xfId="2196" xr:uid="{00000000-0005-0000-0000-000076010000}"/>
    <cellStyle name="Normal 2 2 3" xfId="200" xr:uid="{00000000-0005-0000-0000-000077010000}"/>
    <cellStyle name="Normal 2 2 30" xfId="2272" xr:uid="{00000000-0005-0000-0000-000078010000}"/>
    <cellStyle name="Normal 2 2 31" xfId="2344" xr:uid="{00000000-0005-0000-0000-000079010000}"/>
    <cellStyle name="Normal 2 2 4" xfId="277" xr:uid="{00000000-0005-0000-0000-00007A010000}"/>
    <cellStyle name="Normal 2 2 5" xfId="354" xr:uid="{00000000-0005-0000-0000-00007B010000}"/>
    <cellStyle name="Normal 2 2 6" xfId="431" xr:uid="{00000000-0005-0000-0000-00007C010000}"/>
    <cellStyle name="Normal 2 2 7" xfId="508" xr:uid="{00000000-0005-0000-0000-00007D010000}"/>
    <cellStyle name="Normal 2 2 8" xfId="585" xr:uid="{00000000-0005-0000-0000-00007E010000}"/>
    <cellStyle name="Normal 2 2 9" xfId="662" xr:uid="{00000000-0005-0000-0000-00007F010000}"/>
    <cellStyle name="Normal 2 3" xfId="81" xr:uid="{00000000-0005-0000-0000-000080010000}"/>
    <cellStyle name="Normal 2 3 10" xfId="780" xr:uid="{00000000-0005-0000-0000-000081010000}"/>
    <cellStyle name="Normal 2 3 11" xfId="857" xr:uid="{00000000-0005-0000-0000-000082010000}"/>
    <cellStyle name="Normal 2 3 12" xfId="934" xr:uid="{00000000-0005-0000-0000-000083010000}"/>
    <cellStyle name="Normal 2 3 13" xfId="1011" xr:uid="{00000000-0005-0000-0000-000084010000}"/>
    <cellStyle name="Normal 2 3 14" xfId="1088" xr:uid="{00000000-0005-0000-0000-000085010000}"/>
    <cellStyle name="Normal 2 3 15" xfId="1165" xr:uid="{00000000-0005-0000-0000-000086010000}"/>
    <cellStyle name="Normal 2 3 16" xfId="1242" xr:uid="{00000000-0005-0000-0000-000087010000}"/>
    <cellStyle name="Normal 2 3 17" xfId="1319" xr:uid="{00000000-0005-0000-0000-000088010000}"/>
    <cellStyle name="Normal 2 3 18" xfId="1396" xr:uid="{00000000-0005-0000-0000-000089010000}"/>
    <cellStyle name="Normal 2 3 19" xfId="1473" xr:uid="{00000000-0005-0000-0000-00008A010000}"/>
    <cellStyle name="Normal 2 3 2" xfId="163" xr:uid="{00000000-0005-0000-0000-00008B010000}"/>
    <cellStyle name="Normal 2 3 20" xfId="1550" xr:uid="{00000000-0005-0000-0000-00008C010000}"/>
    <cellStyle name="Normal 2 3 21" xfId="1627" xr:uid="{00000000-0005-0000-0000-00008D010000}"/>
    <cellStyle name="Normal 2 3 22" xfId="1704" xr:uid="{00000000-0005-0000-0000-00008E010000}"/>
    <cellStyle name="Normal 2 3 23" xfId="1781" xr:uid="{00000000-0005-0000-0000-00008F010000}"/>
    <cellStyle name="Normal 2 3 24" xfId="1853" xr:uid="{00000000-0005-0000-0000-000090010000}"/>
    <cellStyle name="Normal 2 3 25" xfId="1931" xr:uid="{00000000-0005-0000-0000-000091010000}"/>
    <cellStyle name="Normal 2 3 26" xfId="2009" xr:uid="{00000000-0005-0000-0000-000092010000}"/>
    <cellStyle name="Normal 2 3 27" xfId="2085" xr:uid="{00000000-0005-0000-0000-000093010000}"/>
    <cellStyle name="Normal 2 3 28" xfId="2157" xr:uid="{00000000-0005-0000-0000-000094010000}"/>
    <cellStyle name="Normal 2 3 29" xfId="2237" xr:uid="{00000000-0005-0000-0000-000095010000}"/>
    <cellStyle name="Normal 2 3 3" xfId="241" xr:uid="{00000000-0005-0000-0000-000096010000}"/>
    <cellStyle name="Normal 2 3 30" xfId="2313" xr:uid="{00000000-0005-0000-0000-000097010000}"/>
    <cellStyle name="Normal 2 3 31" xfId="2385" xr:uid="{00000000-0005-0000-0000-000098010000}"/>
    <cellStyle name="Normal 2 3 4" xfId="318" xr:uid="{00000000-0005-0000-0000-000099010000}"/>
    <cellStyle name="Normal 2 3 5" xfId="395" xr:uid="{00000000-0005-0000-0000-00009A010000}"/>
    <cellStyle name="Normal 2 3 6" xfId="472" xr:uid="{00000000-0005-0000-0000-00009B010000}"/>
    <cellStyle name="Normal 2 3 7" xfId="549" xr:uid="{00000000-0005-0000-0000-00009C010000}"/>
    <cellStyle name="Normal 2 3 8" xfId="626" xr:uid="{00000000-0005-0000-0000-00009D010000}"/>
    <cellStyle name="Normal 2 3 9" xfId="703" xr:uid="{00000000-0005-0000-0000-00009E010000}"/>
    <cellStyle name="Normal 2 4" xfId="80" xr:uid="{00000000-0005-0000-0000-00009F010000}"/>
    <cellStyle name="Normal 2 4 10" xfId="779" xr:uid="{00000000-0005-0000-0000-0000A0010000}"/>
    <cellStyle name="Normal 2 4 11" xfId="856" xr:uid="{00000000-0005-0000-0000-0000A1010000}"/>
    <cellStyle name="Normal 2 4 12" xfId="933" xr:uid="{00000000-0005-0000-0000-0000A2010000}"/>
    <cellStyle name="Normal 2 4 13" xfId="1010" xr:uid="{00000000-0005-0000-0000-0000A3010000}"/>
    <cellStyle name="Normal 2 4 14" xfId="1087" xr:uid="{00000000-0005-0000-0000-0000A4010000}"/>
    <cellStyle name="Normal 2 4 15" xfId="1164" xr:uid="{00000000-0005-0000-0000-0000A5010000}"/>
    <cellStyle name="Normal 2 4 16" xfId="1241" xr:uid="{00000000-0005-0000-0000-0000A6010000}"/>
    <cellStyle name="Normal 2 4 17" xfId="1318" xr:uid="{00000000-0005-0000-0000-0000A7010000}"/>
    <cellStyle name="Normal 2 4 18" xfId="1395" xr:uid="{00000000-0005-0000-0000-0000A8010000}"/>
    <cellStyle name="Normal 2 4 19" xfId="1472" xr:uid="{00000000-0005-0000-0000-0000A9010000}"/>
    <cellStyle name="Normal 2 4 2" xfId="162" xr:uid="{00000000-0005-0000-0000-0000AA010000}"/>
    <cellStyle name="Normal 2 4 20" xfId="1549" xr:uid="{00000000-0005-0000-0000-0000AB010000}"/>
    <cellStyle name="Normal 2 4 21" xfId="1626" xr:uid="{00000000-0005-0000-0000-0000AC010000}"/>
    <cellStyle name="Normal 2 4 22" xfId="1703" xr:uid="{00000000-0005-0000-0000-0000AD010000}"/>
    <cellStyle name="Normal 2 4 23" xfId="1780" xr:uid="{00000000-0005-0000-0000-0000AE010000}"/>
    <cellStyle name="Normal 2 4 24" xfId="1852" xr:uid="{00000000-0005-0000-0000-0000AF010000}"/>
    <cellStyle name="Normal 2 4 25" xfId="1930" xr:uid="{00000000-0005-0000-0000-0000B0010000}"/>
    <cellStyle name="Normal 2 4 26" xfId="2008" xr:uid="{00000000-0005-0000-0000-0000B1010000}"/>
    <cellStyle name="Normal 2 4 27" xfId="2084" xr:uid="{00000000-0005-0000-0000-0000B2010000}"/>
    <cellStyle name="Normal 2 4 28" xfId="2156" xr:uid="{00000000-0005-0000-0000-0000B3010000}"/>
    <cellStyle name="Normal 2 4 29" xfId="2236" xr:uid="{00000000-0005-0000-0000-0000B4010000}"/>
    <cellStyle name="Normal 2 4 3" xfId="240" xr:uid="{00000000-0005-0000-0000-0000B5010000}"/>
    <cellStyle name="Normal 2 4 30" xfId="2312" xr:uid="{00000000-0005-0000-0000-0000B6010000}"/>
    <cellStyle name="Normal 2 4 31" xfId="2384" xr:uid="{00000000-0005-0000-0000-0000B7010000}"/>
    <cellStyle name="Normal 2 4 4" xfId="317" xr:uid="{00000000-0005-0000-0000-0000B8010000}"/>
    <cellStyle name="Normal 2 4 5" xfId="394" xr:uid="{00000000-0005-0000-0000-0000B9010000}"/>
    <cellStyle name="Normal 2 4 6" xfId="471" xr:uid="{00000000-0005-0000-0000-0000BA010000}"/>
    <cellStyle name="Normal 2 4 7" xfId="548" xr:uid="{00000000-0005-0000-0000-0000BB010000}"/>
    <cellStyle name="Normal 2 4 8" xfId="625" xr:uid="{00000000-0005-0000-0000-0000BC010000}"/>
    <cellStyle name="Normal 2 4 9" xfId="702" xr:uid="{00000000-0005-0000-0000-0000BD010000}"/>
    <cellStyle name="Normal 2 5" xfId="164" xr:uid="{00000000-0005-0000-0000-0000BE010000}"/>
    <cellStyle name="Normal 20" xfId="714" xr:uid="{00000000-0005-0000-0000-0000BF010000}"/>
    <cellStyle name="Normal 21" xfId="791" xr:uid="{00000000-0005-0000-0000-0000C0010000}"/>
    <cellStyle name="Normal 22" xfId="868" xr:uid="{00000000-0005-0000-0000-0000C1010000}"/>
    <cellStyle name="Normal 23" xfId="945" xr:uid="{00000000-0005-0000-0000-0000C2010000}"/>
    <cellStyle name="Normal 24" xfId="1022" xr:uid="{00000000-0005-0000-0000-0000C3010000}"/>
    <cellStyle name="Normal 25" xfId="1099" xr:uid="{00000000-0005-0000-0000-0000C4010000}"/>
    <cellStyle name="Normal 26" xfId="1176" xr:uid="{00000000-0005-0000-0000-0000C5010000}"/>
    <cellStyle name="Normal 27" xfId="1253" xr:uid="{00000000-0005-0000-0000-0000C6010000}"/>
    <cellStyle name="Normal 28" xfId="1330" xr:uid="{00000000-0005-0000-0000-0000C7010000}"/>
    <cellStyle name="Normal 29" xfId="1407" xr:uid="{00000000-0005-0000-0000-0000C8010000}"/>
    <cellStyle name="Normal 3" xfId="8" xr:uid="{00000000-0005-0000-0000-0000C9010000}"/>
    <cellStyle name="Normal 3 10" xfId="322" xr:uid="{00000000-0005-0000-0000-0000CA010000}"/>
    <cellStyle name="Normal 3 11" xfId="399" xr:uid="{00000000-0005-0000-0000-0000CB010000}"/>
    <cellStyle name="Normal 3 12" xfId="476" xr:uid="{00000000-0005-0000-0000-0000CC010000}"/>
    <cellStyle name="Normal 3 13" xfId="553" xr:uid="{00000000-0005-0000-0000-0000CD010000}"/>
    <cellStyle name="Normal 3 14" xfId="630" xr:uid="{00000000-0005-0000-0000-0000CE010000}"/>
    <cellStyle name="Normal 3 15" xfId="707" xr:uid="{00000000-0005-0000-0000-0000CF010000}"/>
    <cellStyle name="Normal 3 16" xfId="784" xr:uid="{00000000-0005-0000-0000-0000D0010000}"/>
    <cellStyle name="Normal 3 17" xfId="861" xr:uid="{00000000-0005-0000-0000-0000D1010000}"/>
    <cellStyle name="Normal 3 18" xfId="938" xr:uid="{00000000-0005-0000-0000-0000D2010000}"/>
    <cellStyle name="Normal 3 19" xfId="1015" xr:uid="{00000000-0005-0000-0000-0000D3010000}"/>
    <cellStyle name="Normal 3 2" xfId="9" xr:uid="{00000000-0005-0000-0000-0000D4010000}"/>
    <cellStyle name="Normal 3 2 10" xfId="631" xr:uid="{00000000-0005-0000-0000-0000D5010000}"/>
    <cellStyle name="Normal 3 2 11" xfId="708" xr:uid="{00000000-0005-0000-0000-0000D6010000}"/>
    <cellStyle name="Normal 3 2 12" xfId="785" xr:uid="{00000000-0005-0000-0000-0000D7010000}"/>
    <cellStyle name="Normal 3 2 13" xfId="862" xr:uid="{00000000-0005-0000-0000-0000D8010000}"/>
    <cellStyle name="Normal 3 2 14" xfId="939" xr:uid="{00000000-0005-0000-0000-0000D9010000}"/>
    <cellStyle name="Normal 3 2 15" xfId="1016" xr:uid="{00000000-0005-0000-0000-0000DA010000}"/>
    <cellStyle name="Normal 3 2 16" xfId="1093" xr:uid="{00000000-0005-0000-0000-0000DB010000}"/>
    <cellStyle name="Normal 3 2 17" xfId="1170" xr:uid="{00000000-0005-0000-0000-0000DC010000}"/>
    <cellStyle name="Normal 3 2 18" xfId="1247" xr:uid="{00000000-0005-0000-0000-0000DD010000}"/>
    <cellStyle name="Normal 3 2 19" xfId="1324" xr:uid="{00000000-0005-0000-0000-0000DE010000}"/>
    <cellStyle name="Normal 3 2 2" xfId="49" xr:uid="{00000000-0005-0000-0000-0000DF010000}"/>
    <cellStyle name="Normal 3 2 2 10" xfId="748" xr:uid="{00000000-0005-0000-0000-0000E0010000}"/>
    <cellStyle name="Normal 3 2 2 11" xfId="825" xr:uid="{00000000-0005-0000-0000-0000E1010000}"/>
    <cellStyle name="Normal 3 2 2 12" xfId="902" xr:uid="{00000000-0005-0000-0000-0000E2010000}"/>
    <cellStyle name="Normal 3 2 2 13" xfId="979" xr:uid="{00000000-0005-0000-0000-0000E3010000}"/>
    <cellStyle name="Normal 3 2 2 14" xfId="1056" xr:uid="{00000000-0005-0000-0000-0000E4010000}"/>
    <cellStyle name="Normal 3 2 2 15" xfId="1133" xr:uid="{00000000-0005-0000-0000-0000E5010000}"/>
    <cellStyle name="Normal 3 2 2 16" xfId="1210" xr:uid="{00000000-0005-0000-0000-0000E6010000}"/>
    <cellStyle name="Normal 3 2 2 17" xfId="1287" xr:uid="{00000000-0005-0000-0000-0000E7010000}"/>
    <cellStyle name="Normal 3 2 2 18" xfId="1364" xr:uid="{00000000-0005-0000-0000-0000E8010000}"/>
    <cellStyle name="Normal 3 2 2 19" xfId="1441" xr:uid="{00000000-0005-0000-0000-0000E9010000}"/>
    <cellStyle name="Normal 3 2 2 2" xfId="131" xr:uid="{00000000-0005-0000-0000-0000EA010000}"/>
    <cellStyle name="Normal 3 2 2 20" xfId="1518" xr:uid="{00000000-0005-0000-0000-0000EB010000}"/>
    <cellStyle name="Normal 3 2 2 21" xfId="1595" xr:uid="{00000000-0005-0000-0000-0000EC010000}"/>
    <cellStyle name="Normal 3 2 2 22" xfId="1672" xr:uid="{00000000-0005-0000-0000-0000ED010000}"/>
    <cellStyle name="Normal 3 2 2 23" xfId="1749" xr:uid="{00000000-0005-0000-0000-0000EE010000}"/>
    <cellStyle name="Normal 3 2 2 24" xfId="1821" xr:uid="{00000000-0005-0000-0000-0000EF010000}"/>
    <cellStyle name="Normal 3 2 2 25" xfId="1899" xr:uid="{00000000-0005-0000-0000-0000F0010000}"/>
    <cellStyle name="Normal 3 2 2 26" xfId="1977" xr:uid="{00000000-0005-0000-0000-0000F1010000}"/>
    <cellStyle name="Normal 3 2 2 27" xfId="2053" xr:uid="{00000000-0005-0000-0000-0000F2010000}"/>
    <cellStyle name="Normal 3 2 2 28" xfId="2125" xr:uid="{00000000-0005-0000-0000-0000F3010000}"/>
    <cellStyle name="Normal 3 2 2 29" xfId="2205" xr:uid="{00000000-0005-0000-0000-0000F4010000}"/>
    <cellStyle name="Normal 3 2 2 3" xfId="209" xr:uid="{00000000-0005-0000-0000-0000F5010000}"/>
    <cellStyle name="Normal 3 2 2 30" xfId="2281" xr:uid="{00000000-0005-0000-0000-0000F6010000}"/>
    <cellStyle name="Normal 3 2 2 31" xfId="2353" xr:uid="{00000000-0005-0000-0000-0000F7010000}"/>
    <cellStyle name="Normal 3 2 2 4" xfId="286" xr:uid="{00000000-0005-0000-0000-0000F8010000}"/>
    <cellStyle name="Normal 3 2 2 5" xfId="363" xr:uid="{00000000-0005-0000-0000-0000F9010000}"/>
    <cellStyle name="Normal 3 2 2 6" xfId="440" xr:uid="{00000000-0005-0000-0000-0000FA010000}"/>
    <cellStyle name="Normal 3 2 2 7" xfId="517" xr:uid="{00000000-0005-0000-0000-0000FB010000}"/>
    <cellStyle name="Normal 3 2 2 8" xfId="594" xr:uid="{00000000-0005-0000-0000-0000FC010000}"/>
    <cellStyle name="Normal 3 2 2 9" xfId="671" xr:uid="{00000000-0005-0000-0000-0000FD010000}"/>
    <cellStyle name="Normal 3 2 20" xfId="1401" xr:uid="{00000000-0005-0000-0000-0000FE010000}"/>
    <cellStyle name="Normal 3 2 21" xfId="1478" xr:uid="{00000000-0005-0000-0000-0000FF010000}"/>
    <cellStyle name="Normal 3 2 22" xfId="1555" xr:uid="{00000000-0005-0000-0000-000000020000}"/>
    <cellStyle name="Normal 3 2 23" xfId="1632" xr:uid="{00000000-0005-0000-0000-000001020000}"/>
    <cellStyle name="Normal 3 2 24" xfId="1709" xr:uid="{00000000-0005-0000-0000-000002020000}"/>
    <cellStyle name="Normal 3 2 25" xfId="1784" xr:uid="{00000000-0005-0000-0000-000003020000}"/>
    <cellStyle name="Normal 3 2 26" xfId="1862" xr:uid="{00000000-0005-0000-0000-000004020000}"/>
    <cellStyle name="Normal 3 2 27" xfId="1938" xr:uid="{00000000-0005-0000-0000-000005020000}"/>
    <cellStyle name="Normal 3 2 28" xfId="2014" xr:uid="{00000000-0005-0000-0000-000006020000}"/>
    <cellStyle name="Normal 3 2 29" xfId="2088" xr:uid="{00000000-0005-0000-0000-000007020000}"/>
    <cellStyle name="Normal 3 2 3" xfId="91" xr:uid="{00000000-0005-0000-0000-000008020000}"/>
    <cellStyle name="Normal 3 2 30" xfId="2166" xr:uid="{00000000-0005-0000-0000-000009020000}"/>
    <cellStyle name="Normal 3 2 31" xfId="2242" xr:uid="{00000000-0005-0000-0000-00000A020000}"/>
    <cellStyle name="Normal 3 2 32" xfId="2316" xr:uid="{00000000-0005-0000-0000-00000B020000}"/>
    <cellStyle name="Normal 3 2 4" xfId="169" xr:uid="{00000000-0005-0000-0000-00000C020000}"/>
    <cellStyle name="Normal 3 2 5" xfId="246" xr:uid="{00000000-0005-0000-0000-00000D020000}"/>
    <cellStyle name="Normal 3 2 6" xfId="323" xr:uid="{00000000-0005-0000-0000-00000E020000}"/>
    <cellStyle name="Normal 3 2 7" xfId="400" xr:uid="{00000000-0005-0000-0000-00000F020000}"/>
    <cellStyle name="Normal 3 2 8" xfId="477" xr:uid="{00000000-0005-0000-0000-000010020000}"/>
    <cellStyle name="Normal 3 2 9" xfId="554" xr:uid="{00000000-0005-0000-0000-000011020000}"/>
    <cellStyle name="Normal 3 20" xfId="1092" xr:uid="{00000000-0005-0000-0000-000012020000}"/>
    <cellStyle name="Normal 3 21" xfId="1169" xr:uid="{00000000-0005-0000-0000-000013020000}"/>
    <cellStyle name="Normal 3 22" xfId="1246" xr:uid="{00000000-0005-0000-0000-000014020000}"/>
    <cellStyle name="Normal 3 23" xfId="1323" xr:uid="{00000000-0005-0000-0000-000015020000}"/>
    <cellStyle name="Normal 3 24" xfId="1400" xr:uid="{00000000-0005-0000-0000-000016020000}"/>
    <cellStyle name="Normal 3 25" xfId="1477" xr:uid="{00000000-0005-0000-0000-000017020000}"/>
    <cellStyle name="Normal 3 26" xfId="1554" xr:uid="{00000000-0005-0000-0000-000018020000}"/>
    <cellStyle name="Normal 3 27" xfId="1631" xr:uid="{00000000-0005-0000-0000-000019020000}"/>
    <cellStyle name="Normal 3 28" xfId="1708" xr:uid="{00000000-0005-0000-0000-00001A020000}"/>
    <cellStyle name="Normal 3 29" xfId="1783" xr:uid="{00000000-0005-0000-0000-00001B020000}"/>
    <cellStyle name="Normal 3 3" xfId="10" xr:uid="{00000000-0005-0000-0000-00001C020000}"/>
    <cellStyle name="Normal 3 3 10" xfId="632" xr:uid="{00000000-0005-0000-0000-00001D020000}"/>
    <cellStyle name="Normal 3 3 11" xfId="709" xr:uid="{00000000-0005-0000-0000-00001E020000}"/>
    <cellStyle name="Normal 3 3 12" xfId="786" xr:uid="{00000000-0005-0000-0000-00001F020000}"/>
    <cellStyle name="Normal 3 3 13" xfId="863" xr:uid="{00000000-0005-0000-0000-000020020000}"/>
    <cellStyle name="Normal 3 3 14" xfId="940" xr:uid="{00000000-0005-0000-0000-000021020000}"/>
    <cellStyle name="Normal 3 3 15" xfId="1017" xr:uid="{00000000-0005-0000-0000-000022020000}"/>
    <cellStyle name="Normal 3 3 16" xfId="1094" xr:uid="{00000000-0005-0000-0000-000023020000}"/>
    <cellStyle name="Normal 3 3 17" xfId="1171" xr:uid="{00000000-0005-0000-0000-000024020000}"/>
    <cellStyle name="Normal 3 3 18" xfId="1248" xr:uid="{00000000-0005-0000-0000-000025020000}"/>
    <cellStyle name="Normal 3 3 19" xfId="1325" xr:uid="{00000000-0005-0000-0000-000026020000}"/>
    <cellStyle name="Normal 3 3 2" xfId="50" xr:uid="{00000000-0005-0000-0000-000027020000}"/>
    <cellStyle name="Normal 3 3 2 10" xfId="749" xr:uid="{00000000-0005-0000-0000-000028020000}"/>
    <cellStyle name="Normal 3 3 2 11" xfId="826" xr:uid="{00000000-0005-0000-0000-000029020000}"/>
    <cellStyle name="Normal 3 3 2 12" xfId="903" xr:uid="{00000000-0005-0000-0000-00002A020000}"/>
    <cellStyle name="Normal 3 3 2 13" xfId="980" xr:uid="{00000000-0005-0000-0000-00002B020000}"/>
    <cellStyle name="Normal 3 3 2 14" xfId="1057" xr:uid="{00000000-0005-0000-0000-00002C020000}"/>
    <cellStyle name="Normal 3 3 2 15" xfId="1134" xr:uid="{00000000-0005-0000-0000-00002D020000}"/>
    <cellStyle name="Normal 3 3 2 16" xfId="1211" xr:uid="{00000000-0005-0000-0000-00002E020000}"/>
    <cellStyle name="Normal 3 3 2 17" xfId="1288" xr:uid="{00000000-0005-0000-0000-00002F020000}"/>
    <cellStyle name="Normal 3 3 2 18" xfId="1365" xr:uid="{00000000-0005-0000-0000-000030020000}"/>
    <cellStyle name="Normal 3 3 2 19" xfId="1442" xr:uid="{00000000-0005-0000-0000-000031020000}"/>
    <cellStyle name="Normal 3 3 2 2" xfId="132" xr:uid="{00000000-0005-0000-0000-000032020000}"/>
    <cellStyle name="Normal 3 3 2 20" xfId="1519" xr:uid="{00000000-0005-0000-0000-000033020000}"/>
    <cellStyle name="Normal 3 3 2 21" xfId="1596" xr:uid="{00000000-0005-0000-0000-000034020000}"/>
    <cellStyle name="Normal 3 3 2 22" xfId="1673" xr:uid="{00000000-0005-0000-0000-000035020000}"/>
    <cellStyle name="Normal 3 3 2 23" xfId="1750" xr:uid="{00000000-0005-0000-0000-000036020000}"/>
    <cellStyle name="Normal 3 3 2 24" xfId="1822" xr:uid="{00000000-0005-0000-0000-000037020000}"/>
    <cellStyle name="Normal 3 3 2 25" xfId="1900" xr:uid="{00000000-0005-0000-0000-000038020000}"/>
    <cellStyle name="Normal 3 3 2 26" xfId="1978" xr:uid="{00000000-0005-0000-0000-000039020000}"/>
    <cellStyle name="Normal 3 3 2 27" xfId="2054" xr:uid="{00000000-0005-0000-0000-00003A020000}"/>
    <cellStyle name="Normal 3 3 2 28" xfId="2126" xr:uid="{00000000-0005-0000-0000-00003B020000}"/>
    <cellStyle name="Normal 3 3 2 29" xfId="2206" xr:uid="{00000000-0005-0000-0000-00003C020000}"/>
    <cellStyle name="Normal 3 3 2 3" xfId="210" xr:uid="{00000000-0005-0000-0000-00003D020000}"/>
    <cellStyle name="Normal 3 3 2 30" xfId="2282" xr:uid="{00000000-0005-0000-0000-00003E020000}"/>
    <cellStyle name="Normal 3 3 2 31" xfId="2354" xr:uid="{00000000-0005-0000-0000-00003F020000}"/>
    <cellStyle name="Normal 3 3 2 4" xfId="287" xr:uid="{00000000-0005-0000-0000-000040020000}"/>
    <cellStyle name="Normal 3 3 2 5" xfId="364" xr:uid="{00000000-0005-0000-0000-000041020000}"/>
    <cellStyle name="Normal 3 3 2 6" xfId="441" xr:uid="{00000000-0005-0000-0000-000042020000}"/>
    <cellStyle name="Normal 3 3 2 7" xfId="518" xr:uid="{00000000-0005-0000-0000-000043020000}"/>
    <cellStyle name="Normal 3 3 2 8" xfId="595" xr:uid="{00000000-0005-0000-0000-000044020000}"/>
    <cellStyle name="Normal 3 3 2 9" xfId="672" xr:uid="{00000000-0005-0000-0000-000045020000}"/>
    <cellStyle name="Normal 3 3 20" xfId="1402" xr:uid="{00000000-0005-0000-0000-000046020000}"/>
    <cellStyle name="Normal 3 3 21" xfId="1479" xr:uid="{00000000-0005-0000-0000-000047020000}"/>
    <cellStyle name="Normal 3 3 22" xfId="1556" xr:uid="{00000000-0005-0000-0000-000048020000}"/>
    <cellStyle name="Normal 3 3 23" xfId="1633" xr:uid="{00000000-0005-0000-0000-000049020000}"/>
    <cellStyle name="Normal 3 3 24" xfId="1710" xr:uid="{00000000-0005-0000-0000-00004A020000}"/>
    <cellStyle name="Normal 3 3 25" xfId="1785" xr:uid="{00000000-0005-0000-0000-00004B020000}"/>
    <cellStyle name="Normal 3 3 26" xfId="1863" xr:uid="{00000000-0005-0000-0000-00004C020000}"/>
    <cellStyle name="Normal 3 3 27" xfId="1939" xr:uid="{00000000-0005-0000-0000-00004D020000}"/>
    <cellStyle name="Normal 3 3 28" xfId="2015" xr:uid="{00000000-0005-0000-0000-00004E020000}"/>
    <cellStyle name="Normal 3 3 29" xfId="2089" xr:uid="{00000000-0005-0000-0000-00004F020000}"/>
    <cellStyle name="Normal 3 3 3" xfId="92" xr:uid="{00000000-0005-0000-0000-000050020000}"/>
    <cellStyle name="Normal 3 3 30" xfId="2167" xr:uid="{00000000-0005-0000-0000-000051020000}"/>
    <cellStyle name="Normal 3 3 31" xfId="2243" xr:uid="{00000000-0005-0000-0000-000052020000}"/>
    <cellStyle name="Normal 3 3 32" xfId="2317" xr:uid="{00000000-0005-0000-0000-000053020000}"/>
    <cellStyle name="Normal 3 3 4" xfId="170" xr:uid="{00000000-0005-0000-0000-000054020000}"/>
    <cellStyle name="Normal 3 3 5" xfId="247" xr:uid="{00000000-0005-0000-0000-000055020000}"/>
    <cellStyle name="Normal 3 3 6" xfId="324" xr:uid="{00000000-0005-0000-0000-000056020000}"/>
    <cellStyle name="Normal 3 3 7" xfId="401" xr:uid="{00000000-0005-0000-0000-000057020000}"/>
    <cellStyle name="Normal 3 3 8" xfId="478" xr:uid="{00000000-0005-0000-0000-000058020000}"/>
    <cellStyle name="Normal 3 3 9" xfId="555" xr:uid="{00000000-0005-0000-0000-000059020000}"/>
    <cellStyle name="Normal 3 30" xfId="1861" xr:uid="{00000000-0005-0000-0000-00005A020000}"/>
    <cellStyle name="Normal 3 31" xfId="1937" xr:uid="{00000000-0005-0000-0000-00005B020000}"/>
    <cellStyle name="Normal 3 32" xfId="2013" xr:uid="{00000000-0005-0000-0000-00005C020000}"/>
    <cellStyle name="Normal 3 33" xfId="2087" xr:uid="{00000000-0005-0000-0000-00005D020000}"/>
    <cellStyle name="Normal 3 34" xfId="2165" xr:uid="{00000000-0005-0000-0000-00005E020000}"/>
    <cellStyle name="Normal 3 35" xfId="2241" xr:uid="{00000000-0005-0000-0000-00005F020000}"/>
    <cellStyle name="Normal 3 36" xfId="2315" xr:uid="{00000000-0005-0000-0000-000060020000}"/>
    <cellStyle name="Normal 3 4" xfId="11" xr:uid="{00000000-0005-0000-0000-000061020000}"/>
    <cellStyle name="Normal 3 4 10" xfId="633" xr:uid="{00000000-0005-0000-0000-000062020000}"/>
    <cellStyle name="Normal 3 4 11" xfId="710" xr:uid="{00000000-0005-0000-0000-000063020000}"/>
    <cellStyle name="Normal 3 4 12" xfId="787" xr:uid="{00000000-0005-0000-0000-000064020000}"/>
    <cellStyle name="Normal 3 4 13" xfId="864" xr:uid="{00000000-0005-0000-0000-000065020000}"/>
    <cellStyle name="Normal 3 4 14" xfId="941" xr:uid="{00000000-0005-0000-0000-000066020000}"/>
    <cellStyle name="Normal 3 4 15" xfId="1018" xr:uid="{00000000-0005-0000-0000-000067020000}"/>
    <cellStyle name="Normal 3 4 16" xfId="1095" xr:uid="{00000000-0005-0000-0000-000068020000}"/>
    <cellStyle name="Normal 3 4 17" xfId="1172" xr:uid="{00000000-0005-0000-0000-000069020000}"/>
    <cellStyle name="Normal 3 4 18" xfId="1249" xr:uid="{00000000-0005-0000-0000-00006A020000}"/>
    <cellStyle name="Normal 3 4 19" xfId="1326" xr:uid="{00000000-0005-0000-0000-00006B020000}"/>
    <cellStyle name="Normal 3 4 2" xfId="51" xr:uid="{00000000-0005-0000-0000-00006C020000}"/>
    <cellStyle name="Normal 3 4 2 10" xfId="750" xr:uid="{00000000-0005-0000-0000-00006D020000}"/>
    <cellStyle name="Normal 3 4 2 11" xfId="827" xr:uid="{00000000-0005-0000-0000-00006E020000}"/>
    <cellStyle name="Normal 3 4 2 12" xfId="904" xr:uid="{00000000-0005-0000-0000-00006F020000}"/>
    <cellStyle name="Normal 3 4 2 13" xfId="981" xr:uid="{00000000-0005-0000-0000-000070020000}"/>
    <cellStyle name="Normal 3 4 2 14" xfId="1058" xr:uid="{00000000-0005-0000-0000-000071020000}"/>
    <cellStyle name="Normal 3 4 2 15" xfId="1135" xr:uid="{00000000-0005-0000-0000-000072020000}"/>
    <cellStyle name="Normal 3 4 2 16" xfId="1212" xr:uid="{00000000-0005-0000-0000-000073020000}"/>
    <cellStyle name="Normal 3 4 2 17" xfId="1289" xr:uid="{00000000-0005-0000-0000-000074020000}"/>
    <cellStyle name="Normal 3 4 2 18" xfId="1366" xr:uid="{00000000-0005-0000-0000-000075020000}"/>
    <cellStyle name="Normal 3 4 2 19" xfId="1443" xr:uid="{00000000-0005-0000-0000-000076020000}"/>
    <cellStyle name="Normal 3 4 2 2" xfId="133" xr:uid="{00000000-0005-0000-0000-000077020000}"/>
    <cellStyle name="Normal 3 4 2 20" xfId="1520" xr:uid="{00000000-0005-0000-0000-000078020000}"/>
    <cellStyle name="Normal 3 4 2 21" xfId="1597" xr:uid="{00000000-0005-0000-0000-000079020000}"/>
    <cellStyle name="Normal 3 4 2 22" xfId="1674" xr:uid="{00000000-0005-0000-0000-00007A020000}"/>
    <cellStyle name="Normal 3 4 2 23" xfId="1751" xr:uid="{00000000-0005-0000-0000-00007B020000}"/>
    <cellStyle name="Normal 3 4 2 24" xfId="1823" xr:uid="{00000000-0005-0000-0000-00007C020000}"/>
    <cellStyle name="Normal 3 4 2 25" xfId="1901" xr:uid="{00000000-0005-0000-0000-00007D020000}"/>
    <cellStyle name="Normal 3 4 2 26" xfId="1979" xr:uid="{00000000-0005-0000-0000-00007E020000}"/>
    <cellStyle name="Normal 3 4 2 27" xfId="2055" xr:uid="{00000000-0005-0000-0000-00007F020000}"/>
    <cellStyle name="Normal 3 4 2 28" xfId="2127" xr:uid="{00000000-0005-0000-0000-000080020000}"/>
    <cellStyle name="Normal 3 4 2 29" xfId="2207" xr:uid="{00000000-0005-0000-0000-000081020000}"/>
    <cellStyle name="Normal 3 4 2 3" xfId="211" xr:uid="{00000000-0005-0000-0000-000082020000}"/>
    <cellStyle name="Normal 3 4 2 30" xfId="2283" xr:uid="{00000000-0005-0000-0000-000083020000}"/>
    <cellStyle name="Normal 3 4 2 31" xfId="2355" xr:uid="{00000000-0005-0000-0000-000084020000}"/>
    <cellStyle name="Normal 3 4 2 4" xfId="288" xr:uid="{00000000-0005-0000-0000-000085020000}"/>
    <cellStyle name="Normal 3 4 2 5" xfId="365" xr:uid="{00000000-0005-0000-0000-000086020000}"/>
    <cellStyle name="Normal 3 4 2 6" xfId="442" xr:uid="{00000000-0005-0000-0000-000087020000}"/>
    <cellStyle name="Normal 3 4 2 7" xfId="519" xr:uid="{00000000-0005-0000-0000-000088020000}"/>
    <cellStyle name="Normal 3 4 2 8" xfId="596" xr:uid="{00000000-0005-0000-0000-000089020000}"/>
    <cellStyle name="Normal 3 4 2 9" xfId="673" xr:uid="{00000000-0005-0000-0000-00008A020000}"/>
    <cellStyle name="Normal 3 4 20" xfId="1403" xr:uid="{00000000-0005-0000-0000-00008B020000}"/>
    <cellStyle name="Normal 3 4 21" xfId="1480" xr:uid="{00000000-0005-0000-0000-00008C020000}"/>
    <cellStyle name="Normal 3 4 22" xfId="1557" xr:uid="{00000000-0005-0000-0000-00008D020000}"/>
    <cellStyle name="Normal 3 4 23" xfId="1634" xr:uid="{00000000-0005-0000-0000-00008E020000}"/>
    <cellStyle name="Normal 3 4 24" xfId="1711" xr:uid="{00000000-0005-0000-0000-00008F020000}"/>
    <cellStyle name="Normal 3 4 25" xfId="1786" xr:uid="{00000000-0005-0000-0000-000090020000}"/>
    <cellStyle name="Normal 3 4 26" xfId="1864" xr:uid="{00000000-0005-0000-0000-000091020000}"/>
    <cellStyle name="Normal 3 4 27" xfId="1940" xr:uid="{00000000-0005-0000-0000-000092020000}"/>
    <cellStyle name="Normal 3 4 28" xfId="2016" xr:uid="{00000000-0005-0000-0000-000093020000}"/>
    <cellStyle name="Normal 3 4 29" xfId="2090" xr:uid="{00000000-0005-0000-0000-000094020000}"/>
    <cellStyle name="Normal 3 4 3" xfId="93" xr:uid="{00000000-0005-0000-0000-000095020000}"/>
    <cellStyle name="Normal 3 4 30" xfId="2168" xr:uid="{00000000-0005-0000-0000-000096020000}"/>
    <cellStyle name="Normal 3 4 31" xfId="2244" xr:uid="{00000000-0005-0000-0000-000097020000}"/>
    <cellStyle name="Normal 3 4 32" xfId="2318" xr:uid="{00000000-0005-0000-0000-000098020000}"/>
    <cellStyle name="Normal 3 4 4" xfId="171" xr:uid="{00000000-0005-0000-0000-000099020000}"/>
    <cellStyle name="Normal 3 4 5" xfId="248" xr:uid="{00000000-0005-0000-0000-00009A020000}"/>
    <cellStyle name="Normal 3 4 6" xfId="325" xr:uid="{00000000-0005-0000-0000-00009B020000}"/>
    <cellStyle name="Normal 3 4 7" xfId="402" xr:uid="{00000000-0005-0000-0000-00009C020000}"/>
    <cellStyle name="Normal 3 4 8" xfId="479" xr:uid="{00000000-0005-0000-0000-00009D020000}"/>
    <cellStyle name="Normal 3 4 9" xfId="556" xr:uid="{00000000-0005-0000-0000-00009E020000}"/>
    <cellStyle name="Normal 3 5" xfId="12" xr:uid="{00000000-0005-0000-0000-00009F020000}"/>
    <cellStyle name="Normal 3 5 10" xfId="634" xr:uid="{00000000-0005-0000-0000-0000A0020000}"/>
    <cellStyle name="Normal 3 5 11" xfId="711" xr:uid="{00000000-0005-0000-0000-0000A1020000}"/>
    <cellStyle name="Normal 3 5 12" xfId="788" xr:uid="{00000000-0005-0000-0000-0000A2020000}"/>
    <cellStyle name="Normal 3 5 13" xfId="865" xr:uid="{00000000-0005-0000-0000-0000A3020000}"/>
    <cellStyle name="Normal 3 5 14" xfId="942" xr:uid="{00000000-0005-0000-0000-0000A4020000}"/>
    <cellStyle name="Normal 3 5 15" xfId="1019" xr:uid="{00000000-0005-0000-0000-0000A5020000}"/>
    <cellStyle name="Normal 3 5 16" xfId="1096" xr:uid="{00000000-0005-0000-0000-0000A6020000}"/>
    <cellStyle name="Normal 3 5 17" xfId="1173" xr:uid="{00000000-0005-0000-0000-0000A7020000}"/>
    <cellStyle name="Normal 3 5 18" xfId="1250" xr:uid="{00000000-0005-0000-0000-0000A8020000}"/>
    <cellStyle name="Normal 3 5 19" xfId="1327" xr:uid="{00000000-0005-0000-0000-0000A9020000}"/>
    <cellStyle name="Normal 3 5 2" xfId="52" xr:uid="{00000000-0005-0000-0000-0000AA020000}"/>
    <cellStyle name="Normal 3 5 2 10" xfId="751" xr:uid="{00000000-0005-0000-0000-0000AB020000}"/>
    <cellStyle name="Normal 3 5 2 11" xfId="828" xr:uid="{00000000-0005-0000-0000-0000AC020000}"/>
    <cellStyle name="Normal 3 5 2 12" xfId="905" xr:uid="{00000000-0005-0000-0000-0000AD020000}"/>
    <cellStyle name="Normal 3 5 2 13" xfId="982" xr:uid="{00000000-0005-0000-0000-0000AE020000}"/>
    <cellStyle name="Normal 3 5 2 14" xfId="1059" xr:uid="{00000000-0005-0000-0000-0000AF020000}"/>
    <cellStyle name="Normal 3 5 2 15" xfId="1136" xr:uid="{00000000-0005-0000-0000-0000B0020000}"/>
    <cellStyle name="Normal 3 5 2 16" xfId="1213" xr:uid="{00000000-0005-0000-0000-0000B1020000}"/>
    <cellStyle name="Normal 3 5 2 17" xfId="1290" xr:uid="{00000000-0005-0000-0000-0000B2020000}"/>
    <cellStyle name="Normal 3 5 2 18" xfId="1367" xr:uid="{00000000-0005-0000-0000-0000B3020000}"/>
    <cellStyle name="Normal 3 5 2 19" xfId="1444" xr:uid="{00000000-0005-0000-0000-0000B4020000}"/>
    <cellStyle name="Normal 3 5 2 2" xfId="134" xr:uid="{00000000-0005-0000-0000-0000B5020000}"/>
    <cellStyle name="Normal 3 5 2 20" xfId="1521" xr:uid="{00000000-0005-0000-0000-0000B6020000}"/>
    <cellStyle name="Normal 3 5 2 21" xfId="1598" xr:uid="{00000000-0005-0000-0000-0000B7020000}"/>
    <cellStyle name="Normal 3 5 2 22" xfId="1675" xr:uid="{00000000-0005-0000-0000-0000B8020000}"/>
    <cellStyle name="Normal 3 5 2 23" xfId="1752" xr:uid="{00000000-0005-0000-0000-0000B9020000}"/>
    <cellStyle name="Normal 3 5 2 24" xfId="1824" xr:uid="{00000000-0005-0000-0000-0000BA020000}"/>
    <cellStyle name="Normal 3 5 2 25" xfId="1902" xr:uid="{00000000-0005-0000-0000-0000BB020000}"/>
    <cellStyle name="Normal 3 5 2 26" xfId="1980" xr:uid="{00000000-0005-0000-0000-0000BC020000}"/>
    <cellStyle name="Normal 3 5 2 27" xfId="2056" xr:uid="{00000000-0005-0000-0000-0000BD020000}"/>
    <cellStyle name="Normal 3 5 2 28" xfId="2128" xr:uid="{00000000-0005-0000-0000-0000BE020000}"/>
    <cellStyle name="Normal 3 5 2 29" xfId="2208" xr:uid="{00000000-0005-0000-0000-0000BF020000}"/>
    <cellStyle name="Normal 3 5 2 3" xfId="212" xr:uid="{00000000-0005-0000-0000-0000C0020000}"/>
    <cellStyle name="Normal 3 5 2 30" xfId="2284" xr:uid="{00000000-0005-0000-0000-0000C1020000}"/>
    <cellStyle name="Normal 3 5 2 31" xfId="2356" xr:uid="{00000000-0005-0000-0000-0000C2020000}"/>
    <cellStyle name="Normal 3 5 2 4" xfId="289" xr:uid="{00000000-0005-0000-0000-0000C3020000}"/>
    <cellStyle name="Normal 3 5 2 5" xfId="366" xr:uid="{00000000-0005-0000-0000-0000C4020000}"/>
    <cellStyle name="Normal 3 5 2 6" xfId="443" xr:uid="{00000000-0005-0000-0000-0000C5020000}"/>
    <cellStyle name="Normal 3 5 2 7" xfId="520" xr:uid="{00000000-0005-0000-0000-0000C6020000}"/>
    <cellStyle name="Normal 3 5 2 8" xfId="597" xr:uid="{00000000-0005-0000-0000-0000C7020000}"/>
    <cellStyle name="Normal 3 5 2 9" xfId="674" xr:uid="{00000000-0005-0000-0000-0000C8020000}"/>
    <cellStyle name="Normal 3 5 20" xfId="1404" xr:uid="{00000000-0005-0000-0000-0000C9020000}"/>
    <cellStyle name="Normal 3 5 21" xfId="1481" xr:uid="{00000000-0005-0000-0000-0000CA020000}"/>
    <cellStyle name="Normal 3 5 22" xfId="1558" xr:uid="{00000000-0005-0000-0000-0000CB020000}"/>
    <cellStyle name="Normal 3 5 23" xfId="1635" xr:uid="{00000000-0005-0000-0000-0000CC020000}"/>
    <cellStyle name="Normal 3 5 24" xfId="1712" xr:uid="{00000000-0005-0000-0000-0000CD020000}"/>
    <cellStyle name="Normal 3 5 25" xfId="1787" xr:uid="{00000000-0005-0000-0000-0000CE020000}"/>
    <cellStyle name="Normal 3 5 26" xfId="1865" xr:uid="{00000000-0005-0000-0000-0000CF020000}"/>
    <cellStyle name="Normal 3 5 27" xfId="1941" xr:uid="{00000000-0005-0000-0000-0000D0020000}"/>
    <cellStyle name="Normal 3 5 28" xfId="2017" xr:uid="{00000000-0005-0000-0000-0000D1020000}"/>
    <cellStyle name="Normal 3 5 29" xfId="2091" xr:uid="{00000000-0005-0000-0000-0000D2020000}"/>
    <cellStyle name="Normal 3 5 3" xfId="94" xr:uid="{00000000-0005-0000-0000-0000D3020000}"/>
    <cellStyle name="Normal 3 5 30" xfId="2169" xr:uid="{00000000-0005-0000-0000-0000D4020000}"/>
    <cellStyle name="Normal 3 5 31" xfId="2245" xr:uid="{00000000-0005-0000-0000-0000D5020000}"/>
    <cellStyle name="Normal 3 5 32" xfId="2319" xr:uid="{00000000-0005-0000-0000-0000D6020000}"/>
    <cellStyle name="Normal 3 5 4" xfId="172" xr:uid="{00000000-0005-0000-0000-0000D7020000}"/>
    <cellStyle name="Normal 3 5 5" xfId="249" xr:uid="{00000000-0005-0000-0000-0000D8020000}"/>
    <cellStyle name="Normal 3 5 6" xfId="326" xr:uid="{00000000-0005-0000-0000-0000D9020000}"/>
    <cellStyle name="Normal 3 5 7" xfId="403" xr:uid="{00000000-0005-0000-0000-0000DA020000}"/>
    <cellStyle name="Normal 3 5 8" xfId="480" xr:uid="{00000000-0005-0000-0000-0000DB020000}"/>
    <cellStyle name="Normal 3 5 9" xfId="557" xr:uid="{00000000-0005-0000-0000-0000DC020000}"/>
    <cellStyle name="Normal 3 6" xfId="48" xr:uid="{00000000-0005-0000-0000-0000DD020000}"/>
    <cellStyle name="Normal 3 6 10" xfId="747" xr:uid="{00000000-0005-0000-0000-0000DE020000}"/>
    <cellStyle name="Normal 3 6 11" xfId="824" xr:uid="{00000000-0005-0000-0000-0000DF020000}"/>
    <cellStyle name="Normal 3 6 12" xfId="901" xr:uid="{00000000-0005-0000-0000-0000E0020000}"/>
    <cellStyle name="Normal 3 6 13" xfId="978" xr:uid="{00000000-0005-0000-0000-0000E1020000}"/>
    <cellStyle name="Normal 3 6 14" xfId="1055" xr:uid="{00000000-0005-0000-0000-0000E2020000}"/>
    <cellStyle name="Normal 3 6 15" xfId="1132" xr:uid="{00000000-0005-0000-0000-0000E3020000}"/>
    <cellStyle name="Normal 3 6 16" xfId="1209" xr:uid="{00000000-0005-0000-0000-0000E4020000}"/>
    <cellStyle name="Normal 3 6 17" xfId="1286" xr:uid="{00000000-0005-0000-0000-0000E5020000}"/>
    <cellStyle name="Normal 3 6 18" xfId="1363" xr:uid="{00000000-0005-0000-0000-0000E6020000}"/>
    <cellStyle name="Normal 3 6 19" xfId="1440" xr:uid="{00000000-0005-0000-0000-0000E7020000}"/>
    <cellStyle name="Normal 3 6 2" xfId="130" xr:uid="{00000000-0005-0000-0000-0000E8020000}"/>
    <cellStyle name="Normal 3 6 20" xfId="1517" xr:uid="{00000000-0005-0000-0000-0000E9020000}"/>
    <cellStyle name="Normal 3 6 21" xfId="1594" xr:uid="{00000000-0005-0000-0000-0000EA020000}"/>
    <cellStyle name="Normal 3 6 22" xfId="1671" xr:uid="{00000000-0005-0000-0000-0000EB020000}"/>
    <cellStyle name="Normal 3 6 23" xfId="1748" xr:uid="{00000000-0005-0000-0000-0000EC020000}"/>
    <cellStyle name="Normal 3 6 24" xfId="1820" xr:uid="{00000000-0005-0000-0000-0000ED020000}"/>
    <cellStyle name="Normal 3 6 25" xfId="1898" xr:uid="{00000000-0005-0000-0000-0000EE020000}"/>
    <cellStyle name="Normal 3 6 26" xfId="1976" xr:uid="{00000000-0005-0000-0000-0000EF020000}"/>
    <cellStyle name="Normal 3 6 27" xfId="2052" xr:uid="{00000000-0005-0000-0000-0000F0020000}"/>
    <cellStyle name="Normal 3 6 28" xfId="2124" xr:uid="{00000000-0005-0000-0000-0000F1020000}"/>
    <cellStyle name="Normal 3 6 29" xfId="2204" xr:uid="{00000000-0005-0000-0000-0000F2020000}"/>
    <cellStyle name="Normal 3 6 3" xfId="208" xr:uid="{00000000-0005-0000-0000-0000F3020000}"/>
    <cellStyle name="Normal 3 6 30" xfId="2280" xr:uid="{00000000-0005-0000-0000-0000F4020000}"/>
    <cellStyle name="Normal 3 6 31" xfId="2352" xr:uid="{00000000-0005-0000-0000-0000F5020000}"/>
    <cellStyle name="Normal 3 6 4" xfId="285" xr:uid="{00000000-0005-0000-0000-0000F6020000}"/>
    <cellStyle name="Normal 3 6 5" xfId="362" xr:uid="{00000000-0005-0000-0000-0000F7020000}"/>
    <cellStyle name="Normal 3 6 6" xfId="439" xr:uid="{00000000-0005-0000-0000-0000F8020000}"/>
    <cellStyle name="Normal 3 6 7" xfId="516" xr:uid="{00000000-0005-0000-0000-0000F9020000}"/>
    <cellStyle name="Normal 3 6 8" xfId="593" xr:uid="{00000000-0005-0000-0000-0000FA020000}"/>
    <cellStyle name="Normal 3 6 9" xfId="670" xr:uid="{00000000-0005-0000-0000-0000FB020000}"/>
    <cellStyle name="Normal 3 7" xfId="90" xr:uid="{00000000-0005-0000-0000-0000FC020000}"/>
    <cellStyle name="Normal 3 8" xfId="168" xr:uid="{00000000-0005-0000-0000-0000FD020000}"/>
    <cellStyle name="Normal 3 9" xfId="245" xr:uid="{00000000-0005-0000-0000-0000FE020000}"/>
    <cellStyle name="Normal 30" xfId="1484" xr:uid="{00000000-0005-0000-0000-0000FF020000}"/>
    <cellStyle name="Normal 31" xfId="1561" xr:uid="{00000000-0005-0000-0000-000000030000}"/>
    <cellStyle name="Normal 32" xfId="1638" xr:uid="{00000000-0005-0000-0000-000001030000}"/>
    <cellStyle name="Normal 33" xfId="1715" xr:uid="{00000000-0005-0000-0000-000002030000}"/>
    <cellStyle name="Normal 4" xfId="41" xr:uid="{00000000-0005-0000-0000-000003030000}"/>
    <cellStyle name="Normal 4 10" xfId="432" xr:uid="{00000000-0005-0000-0000-000004030000}"/>
    <cellStyle name="Normal 4 11" xfId="509" xr:uid="{00000000-0005-0000-0000-000005030000}"/>
    <cellStyle name="Normal 4 12" xfId="586" xr:uid="{00000000-0005-0000-0000-000006030000}"/>
    <cellStyle name="Normal 4 13" xfId="663" xr:uid="{00000000-0005-0000-0000-000007030000}"/>
    <cellStyle name="Normal 4 14" xfId="740" xr:uid="{00000000-0005-0000-0000-000008030000}"/>
    <cellStyle name="Normal 4 15" xfId="817" xr:uid="{00000000-0005-0000-0000-000009030000}"/>
    <cellStyle name="Normal 4 16" xfId="894" xr:uid="{00000000-0005-0000-0000-00000A030000}"/>
    <cellStyle name="Normal 4 17" xfId="971" xr:uid="{00000000-0005-0000-0000-00000B030000}"/>
    <cellStyle name="Normal 4 18" xfId="1048" xr:uid="{00000000-0005-0000-0000-00000C030000}"/>
    <cellStyle name="Normal 4 19" xfId="1125" xr:uid="{00000000-0005-0000-0000-00000D030000}"/>
    <cellStyle name="Normal 4 2" xfId="13" xr:uid="{00000000-0005-0000-0000-00000E030000}"/>
    <cellStyle name="Normal 4 20" xfId="1202" xr:uid="{00000000-0005-0000-0000-00000F030000}"/>
    <cellStyle name="Normal 4 21" xfId="1279" xr:uid="{00000000-0005-0000-0000-000010030000}"/>
    <cellStyle name="Normal 4 22" xfId="1356" xr:uid="{00000000-0005-0000-0000-000011030000}"/>
    <cellStyle name="Normal 4 23" xfId="1433" xr:uid="{00000000-0005-0000-0000-000012030000}"/>
    <cellStyle name="Normal 4 24" xfId="1510" xr:uid="{00000000-0005-0000-0000-000013030000}"/>
    <cellStyle name="Normal 4 25" xfId="1587" xr:uid="{00000000-0005-0000-0000-000014030000}"/>
    <cellStyle name="Normal 4 26" xfId="1664" xr:uid="{00000000-0005-0000-0000-000015030000}"/>
    <cellStyle name="Normal 4 27" xfId="1741" xr:uid="{00000000-0005-0000-0000-000016030000}"/>
    <cellStyle name="Normal 4 28" xfId="1813" xr:uid="{00000000-0005-0000-0000-000017030000}"/>
    <cellStyle name="Normal 4 29" xfId="1891" xr:uid="{00000000-0005-0000-0000-000018030000}"/>
    <cellStyle name="Normal 4 3" xfId="14" xr:uid="{00000000-0005-0000-0000-000019030000}"/>
    <cellStyle name="Normal 4 30" xfId="1969" xr:uid="{00000000-0005-0000-0000-00001A030000}"/>
    <cellStyle name="Normal 4 31" xfId="2045" xr:uid="{00000000-0005-0000-0000-00001B030000}"/>
    <cellStyle name="Normal 4 32" xfId="2117" xr:uid="{00000000-0005-0000-0000-00001C030000}"/>
    <cellStyle name="Normal 4 33" xfId="2197" xr:uid="{00000000-0005-0000-0000-00001D030000}"/>
    <cellStyle name="Normal 4 34" xfId="2273" xr:uid="{00000000-0005-0000-0000-00001E030000}"/>
    <cellStyle name="Normal 4 35" xfId="2345" xr:uid="{00000000-0005-0000-0000-00001F030000}"/>
    <cellStyle name="Normal 4 4" xfId="15" xr:uid="{00000000-0005-0000-0000-000020030000}"/>
    <cellStyle name="Normal 4 5" xfId="78" xr:uid="{00000000-0005-0000-0000-000021030000}"/>
    <cellStyle name="Normal 4 5 10" xfId="777" xr:uid="{00000000-0005-0000-0000-000022030000}"/>
    <cellStyle name="Normal 4 5 11" xfId="854" xr:uid="{00000000-0005-0000-0000-000023030000}"/>
    <cellStyle name="Normal 4 5 12" xfId="931" xr:uid="{00000000-0005-0000-0000-000024030000}"/>
    <cellStyle name="Normal 4 5 13" xfId="1008" xr:uid="{00000000-0005-0000-0000-000025030000}"/>
    <cellStyle name="Normal 4 5 14" xfId="1085" xr:uid="{00000000-0005-0000-0000-000026030000}"/>
    <cellStyle name="Normal 4 5 15" xfId="1162" xr:uid="{00000000-0005-0000-0000-000027030000}"/>
    <cellStyle name="Normal 4 5 16" xfId="1239" xr:uid="{00000000-0005-0000-0000-000028030000}"/>
    <cellStyle name="Normal 4 5 17" xfId="1316" xr:uid="{00000000-0005-0000-0000-000029030000}"/>
    <cellStyle name="Normal 4 5 18" xfId="1393" xr:uid="{00000000-0005-0000-0000-00002A030000}"/>
    <cellStyle name="Normal 4 5 19" xfId="1470" xr:uid="{00000000-0005-0000-0000-00002B030000}"/>
    <cellStyle name="Normal 4 5 2" xfId="160" xr:uid="{00000000-0005-0000-0000-00002C030000}"/>
    <cellStyle name="Normal 4 5 20" xfId="1547" xr:uid="{00000000-0005-0000-0000-00002D030000}"/>
    <cellStyle name="Normal 4 5 21" xfId="1624" xr:uid="{00000000-0005-0000-0000-00002E030000}"/>
    <cellStyle name="Normal 4 5 22" xfId="1701" xr:uid="{00000000-0005-0000-0000-00002F030000}"/>
    <cellStyle name="Normal 4 5 23" xfId="1778" xr:uid="{00000000-0005-0000-0000-000030030000}"/>
    <cellStyle name="Normal 4 5 24" xfId="1850" xr:uid="{00000000-0005-0000-0000-000031030000}"/>
    <cellStyle name="Normal 4 5 25" xfId="1928" xr:uid="{00000000-0005-0000-0000-000032030000}"/>
    <cellStyle name="Normal 4 5 26" xfId="2006" xr:uid="{00000000-0005-0000-0000-000033030000}"/>
    <cellStyle name="Normal 4 5 27" xfId="2082" xr:uid="{00000000-0005-0000-0000-000034030000}"/>
    <cellStyle name="Normal 4 5 28" xfId="2154" xr:uid="{00000000-0005-0000-0000-000035030000}"/>
    <cellStyle name="Normal 4 5 29" xfId="2234" xr:uid="{00000000-0005-0000-0000-000036030000}"/>
    <cellStyle name="Normal 4 5 3" xfId="238" xr:uid="{00000000-0005-0000-0000-000037030000}"/>
    <cellStyle name="Normal 4 5 30" xfId="2310" xr:uid="{00000000-0005-0000-0000-000038030000}"/>
    <cellStyle name="Normal 4 5 31" xfId="2382" xr:uid="{00000000-0005-0000-0000-000039030000}"/>
    <cellStyle name="Normal 4 5 4" xfId="315" xr:uid="{00000000-0005-0000-0000-00003A030000}"/>
    <cellStyle name="Normal 4 5 5" xfId="392" xr:uid="{00000000-0005-0000-0000-00003B030000}"/>
    <cellStyle name="Normal 4 5 6" xfId="469" xr:uid="{00000000-0005-0000-0000-00003C030000}"/>
    <cellStyle name="Normal 4 5 7" xfId="546" xr:uid="{00000000-0005-0000-0000-00003D030000}"/>
    <cellStyle name="Normal 4 5 8" xfId="623" xr:uid="{00000000-0005-0000-0000-00003E030000}"/>
    <cellStyle name="Normal 4 5 9" xfId="700" xr:uid="{00000000-0005-0000-0000-00003F030000}"/>
    <cellStyle name="Normal 4 6" xfId="123" xr:uid="{00000000-0005-0000-0000-000040030000}"/>
    <cellStyle name="Normal 4 7" xfId="201" xr:uid="{00000000-0005-0000-0000-000041030000}"/>
    <cellStyle name="Normal 4 8" xfId="278" xr:uid="{00000000-0005-0000-0000-000042030000}"/>
    <cellStyle name="Normal 4 9" xfId="355" xr:uid="{00000000-0005-0000-0000-000043030000}"/>
    <cellStyle name="Normal 5" xfId="16" xr:uid="{00000000-0005-0000-0000-000044030000}"/>
    <cellStyle name="Normal 5 10" xfId="330" xr:uid="{00000000-0005-0000-0000-000045030000}"/>
    <cellStyle name="Normal 5 11" xfId="407" xr:uid="{00000000-0005-0000-0000-000046030000}"/>
    <cellStyle name="Normal 5 12" xfId="484" xr:uid="{00000000-0005-0000-0000-000047030000}"/>
    <cellStyle name="Normal 5 13" xfId="561" xr:uid="{00000000-0005-0000-0000-000048030000}"/>
    <cellStyle name="Normal 5 14" xfId="638" xr:uid="{00000000-0005-0000-0000-000049030000}"/>
    <cellStyle name="Normal 5 15" xfId="715" xr:uid="{00000000-0005-0000-0000-00004A030000}"/>
    <cellStyle name="Normal 5 16" xfId="792" xr:uid="{00000000-0005-0000-0000-00004B030000}"/>
    <cellStyle name="Normal 5 17" xfId="869" xr:uid="{00000000-0005-0000-0000-00004C030000}"/>
    <cellStyle name="Normal 5 18" xfId="946" xr:uid="{00000000-0005-0000-0000-00004D030000}"/>
    <cellStyle name="Normal 5 19" xfId="1023" xr:uid="{00000000-0005-0000-0000-00004E030000}"/>
    <cellStyle name="Normal 5 2" xfId="17" xr:uid="{00000000-0005-0000-0000-00004F030000}"/>
    <cellStyle name="Normal 5 2 10" xfId="639" xr:uid="{00000000-0005-0000-0000-000050030000}"/>
    <cellStyle name="Normal 5 2 11" xfId="716" xr:uid="{00000000-0005-0000-0000-000051030000}"/>
    <cellStyle name="Normal 5 2 12" xfId="793" xr:uid="{00000000-0005-0000-0000-000052030000}"/>
    <cellStyle name="Normal 5 2 13" xfId="870" xr:uid="{00000000-0005-0000-0000-000053030000}"/>
    <cellStyle name="Normal 5 2 14" xfId="947" xr:uid="{00000000-0005-0000-0000-000054030000}"/>
    <cellStyle name="Normal 5 2 15" xfId="1024" xr:uid="{00000000-0005-0000-0000-000055030000}"/>
    <cellStyle name="Normal 5 2 16" xfId="1101" xr:uid="{00000000-0005-0000-0000-000056030000}"/>
    <cellStyle name="Normal 5 2 17" xfId="1178" xr:uid="{00000000-0005-0000-0000-000057030000}"/>
    <cellStyle name="Normal 5 2 18" xfId="1255" xr:uid="{00000000-0005-0000-0000-000058030000}"/>
    <cellStyle name="Normal 5 2 19" xfId="1332" xr:uid="{00000000-0005-0000-0000-000059030000}"/>
    <cellStyle name="Normal 5 2 2" xfId="54" xr:uid="{00000000-0005-0000-0000-00005A030000}"/>
    <cellStyle name="Normal 5 2 2 10" xfId="753" xr:uid="{00000000-0005-0000-0000-00005B030000}"/>
    <cellStyle name="Normal 5 2 2 11" xfId="830" xr:uid="{00000000-0005-0000-0000-00005C030000}"/>
    <cellStyle name="Normal 5 2 2 12" xfId="907" xr:uid="{00000000-0005-0000-0000-00005D030000}"/>
    <cellStyle name="Normal 5 2 2 13" xfId="984" xr:uid="{00000000-0005-0000-0000-00005E030000}"/>
    <cellStyle name="Normal 5 2 2 14" xfId="1061" xr:uid="{00000000-0005-0000-0000-00005F030000}"/>
    <cellStyle name="Normal 5 2 2 15" xfId="1138" xr:uid="{00000000-0005-0000-0000-000060030000}"/>
    <cellStyle name="Normal 5 2 2 16" xfId="1215" xr:uid="{00000000-0005-0000-0000-000061030000}"/>
    <cellStyle name="Normal 5 2 2 17" xfId="1292" xr:uid="{00000000-0005-0000-0000-000062030000}"/>
    <cellStyle name="Normal 5 2 2 18" xfId="1369" xr:uid="{00000000-0005-0000-0000-000063030000}"/>
    <cellStyle name="Normal 5 2 2 19" xfId="1446" xr:uid="{00000000-0005-0000-0000-000064030000}"/>
    <cellStyle name="Normal 5 2 2 2" xfId="136" xr:uid="{00000000-0005-0000-0000-000065030000}"/>
    <cellStyle name="Normal 5 2 2 20" xfId="1523" xr:uid="{00000000-0005-0000-0000-000066030000}"/>
    <cellStyle name="Normal 5 2 2 21" xfId="1600" xr:uid="{00000000-0005-0000-0000-000067030000}"/>
    <cellStyle name="Normal 5 2 2 22" xfId="1677" xr:uid="{00000000-0005-0000-0000-000068030000}"/>
    <cellStyle name="Normal 5 2 2 23" xfId="1754" xr:uid="{00000000-0005-0000-0000-000069030000}"/>
    <cellStyle name="Normal 5 2 2 24" xfId="1826" xr:uid="{00000000-0005-0000-0000-00006A030000}"/>
    <cellStyle name="Normal 5 2 2 25" xfId="1904" xr:uid="{00000000-0005-0000-0000-00006B030000}"/>
    <cellStyle name="Normal 5 2 2 26" xfId="1982" xr:uid="{00000000-0005-0000-0000-00006C030000}"/>
    <cellStyle name="Normal 5 2 2 27" xfId="2058" xr:uid="{00000000-0005-0000-0000-00006D030000}"/>
    <cellStyle name="Normal 5 2 2 28" xfId="2130" xr:uid="{00000000-0005-0000-0000-00006E030000}"/>
    <cellStyle name="Normal 5 2 2 29" xfId="2210" xr:uid="{00000000-0005-0000-0000-00006F030000}"/>
    <cellStyle name="Normal 5 2 2 3" xfId="214" xr:uid="{00000000-0005-0000-0000-000070030000}"/>
    <cellStyle name="Normal 5 2 2 30" xfId="2286" xr:uid="{00000000-0005-0000-0000-000071030000}"/>
    <cellStyle name="Normal 5 2 2 31" xfId="2358" xr:uid="{00000000-0005-0000-0000-000072030000}"/>
    <cellStyle name="Normal 5 2 2 4" xfId="291" xr:uid="{00000000-0005-0000-0000-000073030000}"/>
    <cellStyle name="Normal 5 2 2 5" xfId="368" xr:uid="{00000000-0005-0000-0000-000074030000}"/>
    <cellStyle name="Normal 5 2 2 6" xfId="445" xr:uid="{00000000-0005-0000-0000-000075030000}"/>
    <cellStyle name="Normal 5 2 2 7" xfId="522" xr:uid="{00000000-0005-0000-0000-000076030000}"/>
    <cellStyle name="Normal 5 2 2 8" xfId="599" xr:uid="{00000000-0005-0000-0000-000077030000}"/>
    <cellStyle name="Normal 5 2 2 9" xfId="676" xr:uid="{00000000-0005-0000-0000-000078030000}"/>
    <cellStyle name="Normal 5 2 20" xfId="1409" xr:uid="{00000000-0005-0000-0000-000079030000}"/>
    <cellStyle name="Normal 5 2 21" xfId="1486" xr:uid="{00000000-0005-0000-0000-00007A030000}"/>
    <cellStyle name="Normal 5 2 22" xfId="1563" xr:uid="{00000000-0005-0000-0000-00007B030000}"/>
    <cellStyle name="Normal 5 2 23" xfId="1640" xr:uid="{00000000-0005-0000-0000-00007C030000}"/>
    <cellStyle name="Normal 5 2 24" xfId="1717" xr:uid="{00000000-0005-0000-0000-00007D030000}"/>
    <cellStyle name="Normal 5 2 25" xfId="1789" xr:uid="{00000000-0005-0000-0000-00007E030000}"/>
    <cellStyle name="Normal 5 2 26" xfId="1867" xr:uid="{00000000-0005-0000-0000-00007F030000}"/>
    <cellStyle name="Normal 5 2 27" xfId="1945" xr:uid="{00000000-0005-0000-0000-000080030000}"/>
    <cellStyle name="Normal 5 2 28" xfId="2021" xr:uid="{00000000-0005-0000-0000-000081030000}"/>
    <cellStyle name="Normal 5 2 29" xfId="2093" xr:uid="{00000000-0005-0000-0000-000082030000}"/>
    <cellStyle name="Normal 5 2 3" xfId="99" xr:uid="{00000000-0005-0000-0000-000083030000}"/>
    <cellStyle name="Normal 5 2 30" xfId="2173" xr:uid="{00000000-0005-0000-0000-000084030000}"/>
    <cellStyle name="Normal 5 2 31" xfId="2249" xr:uid="{00000000-0005-0000-0000-000085030000}"/>
    <cellStyle name="Normal 5 2 32" xfId="2321" xr:uid="{00000000-0005-0000-0000-000086030000}"/>
    <cellStyle name="Normal 5 2 4" xfId="177" xr:uid="{00000000-0005-0000-0000-000087030000}"/>
    <cellStyle name="Normal 5 2 5" xfId="254" xr:uid="{00000000-0005-0000-0000-000088030000}"/>
    <cellStyle name="Normal 5 2 6" xfId="331" xr:uid="{00000000-0005-0000-0000-000089030000}"/>
    <cellStyle name="Normal 5 2 7" xfId="408" xr:uid="{00000000-0005-0000-0000-00008A030000}"/>
    <cellStyle name="Normal 5 2 8" xfId="485" xr:uid="{00000000-0005-0000-0000-00008B030000}"/>
    <cellStyle name="Normal 5 2 9" xfId="562" xr:uid="{00000000-0005-0000-0000-00008C030000}"/>
    <cellStyle name="Normal 5 20" xfId="1100" xr:uid="{00000000-0005-0000-0000-00008D030000}"/>
    <cellStyle name="Normal 5 21" xfId="1177" xr:uid="{00000000-0005-0000-0000-00008E030000}"/>
    <cellStyle name="Normal 5 22" xfId="1254" xr:uid="{00000000-0005-0000-0000-00008F030000}"/>
    <cellStyle name="Normal 5 23" xfId="1331" xr:uid="{00000000-0005-0000-0000-000090030000}"/>
    <cellStyle name="Normal 5 24" xfId="1408" xr:uid="{00000000-0005-0000-0000-000091030000}"/>
    <cellStyle name="Normal 5 25" xfId="1485" xr:uid="{00000000-0005-0000-0000-000092030000}"/>
    <cellStyle name="Normal 5 26" xfId="1562" xr:uid="{00000000-0005-0000-0000-000093030000}"/>
    <cellStyle name="Normal 5 27" xfId="1639" xr:uid="{00000000-0005-0000-0000-000094030000}"/>
    <cellStyle name="Normal 5 28" xfId="1716" xr:uid="{00000000-0005-0000-0000-000095030000}"/>
    <cellStyle name="Normal 5 29" xfId="1788" xr:uid="{00000000-0005-0000-0000-000096030000}"/>
    <cellStyle name="Normal 5 3" xfId="18" xr:uid="{00000000-0005-0000-0000-000097030000}"/>
    <cellStyle name="Normal 5 3 10" xfId="640" xr:uid="{00000000-0005-0000-0000-000098030000}"/>
    <cellStyle name="Normal 5 3 11" xfId="717" xr:uid="{00000000-0005-0000-0000-000099030000}"/>
    <cellStyle name="Normal 5 3 12" xfId="794" xr:uid="{00000000-0005-0000-0000-00009A030000}"/>
    <cellStyle name="Normal 5 3 13" xfId="871" xr:uid="{00000000-0005-0000-0000-00009B030000}"/>
    <cellStyle name="Normal 5 3 14" xfId="948" xr:uid="{00000000-0005-0000-0000-00009C030000}"/>
    <cellStyle name="Normal 5 3 15" xfId="1025" xr:uid="{00000000-0005-0000-0000-00009D030000}"/>
    <cellStyle name="Normal 5 3 16" xfId="1102" xr:uid="{00000000-0005-0000-0000-00009E030000}"/>
    <cellStyle name="Normal 5 3 17" xfId="1179" xr:uid="{00000000-0005-0000-0000-00009F030000}"/>
    <cellStyle name="Normal 5 3 18" xfId="1256" xr:uid="{00000000-0005-0000-0000-0000A0030000}"/>
    <cellStyle name="Normal 5 3 19" xfId="1333" xr:uid="{00000000-0005-0000-0000-0000A1030000}"/>
    <cellStyle name="Normal 5 3 2" xfId="55" xr:uid="{00000000-0005-0000-0000-0000A2030000}"/>
    <cellStyle name="Normal 5 3 2 10" xfId="754" xr:uid="{00000000-0005-0000-0000-0000A3030000}"/>
    <cellStyle name="Normal 5 3 2 11" xfId="831" xr:uid="{00000000-0005-0000-0000-0000A4030000}"/>
    <cellStyle name="Normal 5 3 2 12" xfId="908" xr:uid="{00000000-0005-0000-0000-0000A5030000}"/>
    <cellStyle name="Normal 5 3 2 13" xfId="985" xr:uid="{00000000-0005-0000-0000-0000A6030000}"/>
    <cellStyle name="Normal 5 3 2 14" xfId="1062" xr:uid="{00000000-0005-0000-0000-0000A7030000}"/>
    <cellStyle name="Normal 5 3 2 15" xfId="1139" xr:uid="{00000000-0005-0000-0000-0000A8030000}"/>
    <cellStyle name="Normal 5 3 2 16" xfId="1216" xr:uid="{00000000-0005-0000-0000-0000A9030000}"/>
    <cellStyle name="Normal 5 3 2 17" xfId="1293" xr:uid="{00000000-0005-0000-0000-0000AA030000}"/>
    <cellStyle name="Normal 5 3 2 18" xfId="1370" xr:uid="{00000000-0005-0000-0000-0000AB030000}"/>
    <cellStyle name="Normal 5 3 2 19" xfId="1447" xr:uid="{00000000-0005-0000-0000-0000AC030000}"/>
    <cellStyle name="Normal 5 3 2 2" xfId="137" xr:uid="{00000000-0005-0000-0000-0000AD030000}"/>
    <cellStyle name="Normal 5 3 2 20" xfId="1524" xr:uid="{00000000-0005-0000-0000-0000AE030000}"/>
    <cellStyle name="Normal 5 3 2 21" xfId="1601" xr:uid="{00000000-0005-0000-0000-0000AF030000}"/>
    <cellStyle name="Normal 5 3 2 22" xfId="1678" xr:uid="{00000000-0005-0000-0000-0000B0030000}"/>
    <cellStyle name="Normal 5 3 2 23" xfId="1755" xr:uid="{00000000-0005-0000-0000-0000B1030000}"/>
    <cellStyle name="Normal 5 3 2 24" xfId="1827" xr:uid="{00000000-0005-0000-0000-0000B2030000}"/>
    <cellStyle name="Normal 5 3 2 25" xfId="1905" xr:uid="{00000000-0005-0000-0000-0000B3030000}"/>
    <cellStyle name="Normal 5 3 2 26" xfId="1983" xr:uid="{00000000-0005-0000-0000-0000B4030000}"/>
    <cellStyle name="Normal 5 3 2 27" xfId="2059" xr:uid="{00000000-0005-0000-0000-0000B5030000}"/>
    <cellStyle name="Normal 5 3 2 28" xfId="2131" xr:uid="{00000000-0005-0000-0000-0000B6030000}"/>
    <cellStyle name="Normal 5 3 2 29" xfId="2211" xr:uid="{00000000-0005-0000-0000-0000B7030000}"/>
    <cellStyle name="Normal 5 3 2 3" xfId="215" xr:uid="{00000000-0005-0000-0000-0000B8030000}"/>
    <cellStyle name="Normal 5 3 2 30" xfId="2287" xr:uid="{00000000-0005-0000-0000-0000B9030000}"/>
    <cellStyle name="Normal 5 3 2 31" xfId="2359" xr:uid="{00000000-0005-0000-0000-0000BA030000}"/>
    <cellStyle name="Normal 5 3 2 4" xfId="292" xr:uid="{00000000-0005-0000-0000-0000BB030000}"/>
    <cellStyle name="Normal 5 3 2 5" xfId="369" xr:uid="{00000000-0005-0000-0000-0000BC030000}"/>
    <cellStyle name="Normal 5 3 2 6" xfId="446" xr:uid="{00000000-0005-0000-0000-0000BD030000}"/>
    <cellStyle name="Normal 5 3 2 7" xfId="523" xr:uid="{00000000-0005-0000-0000-0000BE030000}"/>
    <cellStyle name="Normal 5 3 2 8" xfId="600" xr:uid="{00000000-0005-0000-0000-0000BF030000}"/>
    <cellStyle name="Normal 5 3 2 9" xfId="677" xr:uid="{00000000-0005-0000-0000-0000C0030000}"/>
    <cellStyle name="Normal 5 3 20" xfId="1410" xr:uid="{00000000-0005-0000-0000-0000C1030000}"/>
    <cellStyle name="Normal 5 3 21" xfId="1487" xr:uid="{00000000-0005-0000-0000-0000C2030000}"/>
    <cellStyle name="Normal 5 3 22" xfId="1564" xr:uid="{00000000-0005-0000-0000-0000C3030000}"/>
    <cellStyle name="Normal 5 3 23" xfId="1641" xr:uid="{00000000-0005-0000-0000-0000C4030000}"/>
    <cellStyle name="Normal 5 3 24" xfId="1718" xr:uid="{00000000-0005-0000-0000-0000C5030000}"/>
    <cellStyle name="Normal 5 3 25" xfId="1790" xr:uid="{00000000-0005-0000-0000-0000C6030000}"/>
    <cellStyle name="Normal 5 3 26" xfId="1868" xr:uid="{00000000-0005-0000-0000-0000C7030000}"/>
    <cellStyle name="Normal 5 3 27" xfId="1946" xr:uid="{00000000-0005-0000-0000-0000C8030000}"/>
    <cellStyle name="Normal 5 3 28" xfId="2022" xr:uid="{00000000-0005-0000-0000-0000C9030000}"/>
    <cellStyle name="Normal 5 3 29" xfId="2094" xr:uid="{00000000-0005-0000-0000-0000CA030000}"/>
    <cellStyle name="Normal 5 3 3" xfId="100" xr:uid="{00000000-0005-0000-0000-0000CB030000}"/>
    <cellStyle name="Normal 5 3 30" xfId="2174" xr:uid="{00000000-0005-0000-0000-0000CC030000}"/>
    <cellStyle name="Normal 5 3 31" xfId="2250" xr:uid="{00000000-0005-0000-0000-0000CD030000}"/>
    <cellStyle name="Normal 5 3 32" xfId="2322" xr:uid="{00000000-0005-0000-0000-0000CE030000}"/>
    <cellStyle name="Normal 5 3 4" xfId="178" xr:uid="{00000000-0005-0000-0000-0000CF030000}"/>
    <cellStyle name="Normal 5 3 5" xfId="255" xr:uid="{00000000-0005-0000-0000-0000D0030000}"/>
    <cellStyle name="Normal 5 3 6" xfId="332" xr:uid="{00000000-0005-0000-0000-0000D1030000}"/>
    <cellStyle name="Normal 5 3 7" xfId="409" xr:uid="{00000000-0005-0000-0000-0000D2030000}"/>
    <cellStyle name="Normal 5 3 8" xfId="486" xr:uid="{00000000-0005-0000-0000-0000D3030000}"/>
    <cellStyle name="Normal 5 3 9" xfId="563" xr:uid="{00000000-0005-0000-0000-0000D4030000}"/>
    <cellStyle name="Normal 5 30" xfId="1866" xr:uid="{00000000-0005-0000-0000-0000D5030000}"/>
    <cellStyle name="Normal 5 31" xfId="1944" xr:uid="{00000000-0005-0000-0000-0000D6030000}"/>
    <cellStyle name="Normal 5 32" xfId="2020" xr:uid="{00000000-0005-0000-0000-0000D7030000}"/>
    <cellStyle name="Normal 5 33" xfId="2092" xr:uid="{00000000-0005-0000-0000-0000D8030000}"/>
    <cellStyle name="Normal 5 34" xfId="2172" xr:uid="{00000000-0005-0000-0000-0000D9030000}"/>
    <cellStyle name="Normal 5 35" xfId="2248" xr:uid="{00000000-0005-0000-0000-0000DA030000}"/>
    <cellStyle name="Normal 5 36" xfId="2320" xr:uid="{00000000-0005-0000-0000-0000DB030000}"/>
    <cellStyle name="Normal 5 4" xfId="19" xr:uid="{00000000-0005-0000-0000-0000DC030000}"/>
    <cellStyle name="Normal 5 4 10" xfId="641" xr:uid="{00000000-0005-0000-0000-0000DD030000}"/>
    <cellStyle name="Normal 5 4 11" xfId="718" xr:uid="{00000000-0005-0000-0000-0000DE030000}"/>
    <cellStyle name="Normal 5 4 12" xfId="795" xr:uid="{00000000-0005-0000-0000-0000DF030000}"/>
    <cellStyle name="Normal 5 4 13" xfId="872" xr:uid="{00000000-0005-0000-0000-0000E0030000}"/>
    <cellStyle name="Normal 5 4 14" xfId="949" xr:uid="{00000000-0005-0000-0000-0000E1030000}"/>
    <cellStyle name="Normal 5 4 15" xfId="1026" xr:uid="{00000000-0005-0000-0000-0000E2030000}"/>
    <cellStyle name="Normal 5 4 16" xfId="1103" xr:uid="{00000000-0005-0000-0000-0000E3030000}"/>
    <cellStyle name="Normal 5 4 17" xfId="1180" xr:uid="{00000000-0005-0000-0000-0000E4030000}"/>
    <cellStyle name="Normal 5 4 18" xfId="1257" xr:uid="{00000000-0005-0000-0000-0000E5030000}"/>
    <cellStyle name="Normal 5 4 19" xfId="1334" xr:uid="{00000000-0005-0000-0000-0000E6030000}"/>
    <cellStyle name="Normal 5 4 2" xfId="56" xr:uid="{00000000-0005-0000-0000-0000E7030000}"/>
    <cellStyle name="Normal 5 4 2 10" xfId="755" xr:uid="{00000000-0005-0000-0000-0000E8030000}"/>
    <cellStyle name="Normal 5 4 2 11" xfId="832" xr:uid="{00000000-0005-0000-0000-0000E9030000}"/>
    <cellStyle name="Normal 5 4 2 12" xfId="909" xr:uid="{00000000-0005-0000-0000-0000EA030000}"/>
    <cellStyle name="Normal 5 4 2 13" xfId="986" xr:uid="{00000000-0005-0000-0000-0000EB030000}"/>
    <cellStyle name="Normal 5 4 2 14" xfId="1063" xr:uid="{00000000-0005-0000-0000-0000EC030000}"/>
    <cellStyle name="Normal 5 4 2 15" xfId="1140" xr:uid="{00000000-0005-0000-0000-0000ED030000}"/>
    <cellStyle name="Normal 5 4 2 16" xfId="1217" xr:uid="{00000000-0005-0000-0000-0000EE030000}"/>
    <cellStyle name="Normal 5 4 2 17" xfId="1294" xr:uid="{00000000-0005-0000-0000-0000EF030000}"/>
    <cellStyle name="Normal 5 4 2 18" xfId="1371" xr:uid="{00000000-0005-0000-0000-0000F0030000}"/>
    <cellStyle name="Normal 5 4 2 19" xfId="1448" xr:uid="{00000000-0005-0000-0000-0000F1030000}"/>
    <cellStyle name="Normal 5 4 2 2" xfId="138" xr:uid="{00000000-0005-0000-0000-0000F2030000}"/>
    <cellStyle name="Normal 5 4 2 20" xfId="1525" xr:uid="{00000000-0005-0000-0000-0000F3030000}"/>
    <cellStyle name="Normal 5 4 2 21" xfId="1602" xr:uid="{00000000-0005-0000-0000-0000F4030000}"/>
    <cellStyle name="Normal 5 4 2 22" xfId="1679" xr:uid="{00000000-0005-0000-0000-0000F5030000}"/>
    <cellStyle name="Normal 5 4 2 23" xfId="1756" xr:uid="{00000000-0005-0000-0000-0000F6030000}"/>
    <cellStyle name="Normal 5 4 2 24" xfId="1828" xr:uid="{00000000-0005-0000-0000-0000F7030000}"/>
    <cellStyle name="Normal 5 4 2 25" xfId="1906" xr:uid="{00000000-0005-0000-0000-0000F8030000}"/>
    <cellStyle name="Normal 5 4 2 26" xfId="1984" xr:uid="{00000000-0005-0000-0000-0000F9030000}"/>
    <cellStyle name="Normal 5 4 2 27" xfId="2060" xr:uid="{00000000-0005-0000-0000-0000FA030000}"/>
    <cellStyle name="Normal 5 4 2 28" xfId="2132" xr:uid="{00000000-0005-0000-0000-0000FB030000}"/>
    <cellStyle name="Normal 5 4 2 29" xfId="2212" xr:uid="{00000000-0005-0000-0000-0000FC030000}"/>
    <cellStyle name="Normal 5 4 2 3" xfId="216" xr:uid="{00000000-0005-0000-0000-0000FD030000}"/>
    <cellStyle name="Normal 5 4 2 30" xfId="2288" xr:uid="{00000000-0005-0000-0000-0000FE030000}"/>
    <cellStyle name="Normal 5 4 2 31" xfId="2360" xr:uid="{00000000-0005-0000-0000-0000FF030000}"/>
    <cellStyle name="Normal 5 4 2 4" xfId="293" xr:uid="{00000000-0005-0000-0000-000000040000}"/>
    <cellStyle name="Normal 5 4 2 5" xfId="370" xr:uid="{00000000-0005-0000-0000-000001040000}"/>
    <cellStyle name="Normal 5 4 2 6" xfId="447" xr:uid="{00000000-0005-0000-0000-000002040000}"/>
    <cellStyle name="Normal 5 4 2 7" xfId="524" xr:uid="{00000000-0005-0000-0000-000003040000}"/>
    <cellStyle name="Normal 5 4 2 8" xfId="601" xr:uid="{00000000-0005-0000-0000-000004040000}"/>
    <cellStyle name="Normal 5 4 2 9" xfId="678" xr:uid="{00000000-0005-0000-0000-000005040000}"/>
    <cellStyle name="Normal 5 4 20" xfId="1411" xr:uid="{00000000-0005-0000-0000-000006040000}"/>
    <cellStyle name="Normal 5 4 21" xfId="1488" xr:uid="{00000000-0005-0000-0000-000007040000}"/>
    <cellStyle name="Normal 5 4 22" xfId="1565" xr:uid="{00000000-0005-0000-0000-000008040000}"/>
    <cellStyle name="Normal 5 4 23" xfId="1642" xr:uid="{00000000-0005-0000-0000-000009040000}"/>
    <cellStyle name="Normal 5 4 24" xfId="1719" xr:uid="{00000000-0005-0000-0000-00000A040000}"/>
    <cellStyle name="Normal 5 4 25" xfId="1791" xr:uid="{00000000-0005-0000-0000-00000B040000}"/>
    <cellStyle name="Normal 5 4 26" xfId="1869" xr:uid="{00000000-0005-0000-0000-00000C040000}"/>
    <cellStyle name="Normal 5 4 27" xfId="1947" xr:uid="{00000000-0005-0000-0000-00000D040000}"/>
    <cellStyle name="Normal 5 4 28" xfId="2023" xr:uid="{00000000-0005-0000-0000-00000E040000}"/>
    <cellStyle name="Normal 5 4 29" xfId="2095" xr:uid="{00000000-0005-0000-0000-00000F040000}"/>
    <cellStyle name="Normal 5 4 3" xfId="101" xr:uid="{00000000-0005-0000-0000-000010040000}"/>
    <cellStyle name="Normal 5 4 30" xfId="2175" xr:uid="{00000000-0005-0000-0000-000011040000}"/>
    <cellStyle name="Normal 5 4 31" xfId="2251" xr:uid="{00000000-0005-0000-0000-000012040000}"/>
    <cellStyle name="Normal 5 4 32" xfId="2323" xr:uid="{00000000-0005-0000-0000-000013040000}"/>
    <cellStyle name="Normal 5 4 4" xfId="179" xr:uid="{00000000-0005-0000-0000-000014040000}"/>
    <cellStyle name="Normal 5 4 5" xfId="256" xr:uid="{00000000-0005-0000-0000-000015040000}"/>
    <cellStyle name="Normal 5 4 6" xfId="333" xr:uid="{00000000-0005-0000-0000-000016040000}"/>
    <cellStyle name="Normal 5 4 7" xfId="410" xr:uid="{00000000-0005-0000-0000-000017040000}"/>
    <cellStyle name="Normal 5 4 8" xfId="487" xr:uid="{00000000-0005-0000-0000-000018040000}"/>
    <cellStyle name="Normal 5 4 9" xfId="564" xr:uid="{00000000-0005-0000-0000-000019040000}"/>
    <cellStyle name="Normal 5 5" xfId="20" xr:uid="{00000000-0005-0000-0000-00001A040000}"/>
    <cellStyle name="Normal 5 5 10" xfId="642" xr:uid="{00000000-0005-0000-0000-00001B040000}"/>
    <cellStyle name="Normal 5 5 11" xfId="719" xr:uid="{00000000-0005-0000-0000-00001C040000}"/>
    <cellStyle name="Normal 5 5 12" xfId="796" xr:uid="{00000000-0005-0000-0000-00001D040000}"/>
    <cellStyle name="Normal 5 5 13" xfId="873" xr:uid="{00000000-0005-0000-0000-00001E040000}"/>
    <cellStyle name="Normal 5 5 14" xfId="950" xr:uid="{00000000-0005-0000-0000-00001F040000}"/>
    <cellStyle name="Normal 5 5 15" xfId="1027" xr:uid="{00000000-0005-0000-0000-000020040000}"/>
    <cellStyle name="Normal 5 5 16" xfId="1104" xr:uid="{00000000-0005-0000-0000-000021040000}"/>
    <cellStyle name="Normal 5 5 17" xfId="1181" xr:uid="{00000000-0005-0000-0000-000022040000}"/>
    <cellStyle name="Normal 5 5 18" xfId="1258" xr:uid="{00000000-0005-0000-0000-000023040000}"/>
    <cellStyle name="Normal 5 5 19" xfId="1335" xr:uid="{00000000-0005-0000-0000-000024040000}"/>
    <cellStyle name="Normal 5 5 2" xfId="57" xr:uid="{00000000-0005-0000-0000-000025040000}"/>
    <cellStyle name="Normal 5 5 2 10" xfId="756" xr:uid="{00000000-0005-0000-0000-000026040000}"/>
    <cellStyle name="Normal 5 5 2 11" xfId="833" xr:uid="{00000000-0005-0000-0000-000027040000}"/>
    <cellStyle name="Normal 5 5 2 12" xfId="910" xr:uid="{00000000-0005-0000-0000-000028040000}"/>
    <cellStyle name="Normal 5 5 2 13" xfId="987" xr:uid="{00000000-0005-0000-0000-000029040000}"/>
    <cellStyle name="Normal 5 5 2 14" xfId="1064" xr:uid="{00000000-0005-0000-0000-00002A040000}"/>
    <cellStyle name="Normal 5 5 2 15" xfId="1141" xr:uid="{00000000-0005-0000-0000-00002B040000}"/>
    <cellStyle name="Normal 5 5 2 16" xfId="1218" xr:uid="{00000000-0005-0000-0000-00002C040000}"/>
    <cellStyle name="Normal 5 5 2 17" xfId="1295" xr:uid="{00000000-0005-0000-0000-00002D040000}"/>
    <cellStyle name="Normal 5 5 2 18" xfId="1372" xr:uid="{00000000-0005-0000-0000-00002E040000}"/>
    <cellStyle name="Normal 5 5 2 19" xfId="1449" xr:uid="{00000000-0005-0000-0000-00002F040000}"/>
    <cellStyle name="Normal 5 5 2 2" xfId="139" xr:uid="{00000000-0005-0000-0000-000030040000}"/>
    <cellStyle name="Normal 5 5 2 20" xfId="1526" xr:uid="{00000000-0005-0000-0000-000031040000}"/>
    <cellStyle name="Normal 5 5 2 21" xfId="1603" xr:uid="{00000000-0005-0000-0000-000032040000}"/>
    <cellStyle name="Normal 5 5 2 22" xfId="1680" xr:uid="{00000000-0005-0000-0000-000033040000}"/>
    <cellStyle name="Normal 5 5 2 23" xfId="1757" xr:uid="{00000000-0005-0000-0000-000034040000}"/>
    <cellStyle name="Normal 5 5 2 24" xfId="1829" xr:uid="{00000000-0005-0000-0000-000035040000}"/>
    <cellStyle name="Normal 5 5 2 25" xfId="1907" xr:uid="{00000000-0005-0000-0000-000036040000}"/>
    <cellStyle name="Normal 5 5 2 26" xfId="1985" xr:uid="{00000000-0005-0000-0000-000037040000}"/>
    <cellStyle name="Normal 5 5 2 27" xfId="2061" xr:uid="{00000000-0005-0000-0000-000038040000}"/>
    <cellStyle name="Normal 5 5 2 28" xfId="2133" xr:uid="{00000000-0005-0000-0000-000039040000}"/>
    <cellStyle name="Normal 5 5 2 29" xfId="2213" xr:uid="{00000000-0005-0000-0000-00003A040000}"/>
    <cellStyle name="Normal 5 5 2 3" xfId="217" xr:uid="{00000000-0005-0000-0000-00003B040000}"/>
    <cellStyle name="Normal 5 5 2 30" xfId="2289" xr:uid="{00000000-0005-0000-0000-00003C040000}"/>
    <cellStyle name="Normal 5 5 2 31" xfId="2361" xr:uid="{00000000-0005-0000-0000-00003D040000}"/>
    <cellStyle name="Normal 5 5 2 4" xfId="294" xr:uid="{00000000-0005-0000-0000-00003E040000}"/>
    <cellStyle name="Normal 5 5 2 5" xfId="371" xr:uid="{00000000-0005-0000-0000-00003F040000}"/>
    <cellStyle name="Normal 5 5 2 6" xfId="448" xr:uid="{00000000-0005-0000-0000-000040040000}"/>
    <cellStyle name="Normal 5 5 2 7" xfId="525" xr:uid="{00000000-0005-0000-0000-000041040000}"/>
    <cellStyle name="Normal 5 5 2 8" xfId="602" xr:uid="{00000000-0005-0000-0000-000042040000}"/>
    <cellStyle name="Normal 5 5 2 9" xfId="679" xr:uid="{00000000-0005-0000-0000-000043040000}"/>
    <cellStyle name="Normal 5 5 20" xfId="1412" xr:uid="{00000000-0005-0000-0000-000044040000}"/>
    <cellStyle name="Normal 5 5 21" xfId="1489" xr:uid="{00000000-0005-0000-0000-000045040000}"/>
    <cellStyle name="Normal 5 5 22" xfId="1566" xr:uid="{00000000-0005-0000-0000-000046040000}"/>
    <cellStyle name="Normal 5 5 23" xfId="1643" xr:uid="{00000000-0005-0000-0000-000047040000}"/>
    <cellStyle name="Normal 5 5 24" xfId="1720" xr:uid="{00000000-0005-0000-0000-000048040000}"/>
    <cellStyle name="Normal 5 5 25" xfId="1792" xr:uid="{00000000-0005-0000-0000-000049040000}"/>
    <cellStyle name="Normal 5 5 26" xfId="1870" xr:uid="{00000000-0005-0000-0000-00004A040000}"/>
    <cellStyle name="Normal 5 5 27" xfId="1948" xr:uid="{00000000-0005-0000-0000-00004B040000}"/>
    <cellStyle name="Normal 5 5 28" xfId="2024" xr:uid="{00000000-0005-0000-0000-00004C040000}"/>
    <cellStyle name="Normal 5 5 29" xfId="2096" xr:uid="{00000000-0005-0000-0000-00004D040000}"/>
    <cellStyle name="Normal 5 5 3" xfId="102" xr:uid="{00000000-0005-0000-0000-00004E040000}"/>
    <cellStyle name="Normal 5 5 30" xfId="2176" xr:uid="{00000000-0005-0000-0000-00004F040000}"/>
    <cellStyle name="Normal 5 5 31" xfId="2252" xr:uid="{00000000-0005-0000-0000-000050040000}"/>
    <cellStyle name="Normal 5 5 32" xfId="2324" xr:uid="{00000000-0005-0000-0000-000051040000}"/>
    <cellStyle name="Normal 5 5 4" xfId="180" xr:uid="{00000000-0005-0000-0000-000052040000}"/>
    <cellStyle name="Normal 5 5 5" xfId="257" xr:uid="{00000000-0005-0000-0000-000053040000}"/>
    <cellStyle name="Normal 5 5 6" xfId="334" xr:uid="{00000000-0005-0000-0000-000054040000}"/>
    <cellStyle name="Normal 5 5 7" xfId="411" xr:uid="{00000000-0005-0000-0000-000055040000}"/>
    <cellStyle name="Normal 5 5 8" xfId="488" xr:uid="{00000000-0005-0000-0000-000056040000}"/>
    <cellStyle name="Normal 5 5 9" xfId="565" xr:uid="{00000000-0005-0000-0000-000057040000}"/>
    <cellStyle name="Normal 5 6" xfId="53" xr:uid="{00000000-0005-0000-0000-000058040000}"/>
    <cellStyle name="Normal 5 6 10" xfId="752" xr:uid="{00000000-0005-0000-0000-000059040000}"/>
    <cellStyle name="Normal 5 6 11" xfId="829" xr:uid="{00000000-0005-0000-0000-00005A040000}"/>
    <cellStyle name="Normal 5 6 12" xfId="906" xr:uid="{00000000-0005-0000-0000-00005B040000}"/>
    <cellStyle name="Normal 5 6 13" xfId="983" xr:uid="{00000000-0005-0000-0000-00005C040000}"/>
    <cellStyle name="Normal 5 6 14" xfId="1060" xr:uid="{00000000-0005-0000-0000-00005D040000}"/>
    <cellStyle name="Normal 5 6 15" xfId="1137" xr:uid="{00000000-0005-0000-0000-00005E040000}"/>
    <cellStyle name="Normal 5 6 16" xfId="1214" xr:uid="{00000000-0005-0000-0000-00005F040000}"/>
    <cellStyle name="Normal 5 6 17" xfId="1291" xr:uid="{00000000-0005-0000-0000-000060040000}"/>
    <cellStyle name="Normal 5 6 18" xfId="1368" xr:uid="{00000000-0005-0000-0000-000061040000}"/>
    <cellStyle name="Normal 5 6 19" xfId="1445" xr:uid="{00000000-0005-0000-0000-000062040000}"/>
    <cellStyle name="Normal 5 6 2" xfId="135" xr:uid="{00000000-0005-0000-0000-000063040000}"/>
    <cellStyle name="Normal 5 6 20" xfId="1522" xr:uid="{00000000-0005-0000-0000-000064040000}"/>
    <cellStyle name="Normal 5 6 21" xfId="1599" xr:uid="{00000000-0005-0000-0000-000065040000}"/>
    <cellStyle name="Normal 5 6 22" xfId="1676" xr:uid="{00000000-0005-0000-0000-000066040000}"/>
    <cellStyle name="Normal 5 6 23" xfId="1753" xr:uid="{00000000-0005-0000-0000-000067040000}"/>
    <cellStyle name="Normal 5 6 24" xfId="1825" xr:uid="{00000000-0005-0000-0000-000068040000}"/>
    <cellStyle name="Normal 5 6 25" xfId="1903" xr:uid="{00000000-0005-0000-0000-000069040000}"/>
    <cellStyle name="Normal 5 6 26" xfId="1981" xr:uid="{00000000-0005-0000-0000-00006A040000}"/>
    <cellStyle name="Normal 5 6 27" xfId="2057" xr:uid="{00000000-0005-0000-0000-00006B040000}"/>
    <cellStyle name="Normal 5 6 28" xfId="2129" xr:uid="{00000000-0005-0000-0000-00006C040000}"/>
    <cellStyle name="Normal 5 6 29" xfId="2209" xr:uid="{00000000-0005-0000-0000-00006D040000}"/>
    <cellStyle name="Normal 5 6 3" xfId="213" xr:uid="{00000000-0005-0000-0000-00006E040000}"/>
    <cellStyle name="Normal 5 6 30" xfId="2285" xr:uid="{00000000-0005-0000-0000-00006F040000}"/>
    <cellStyle name="Normal 5 6 31" xfId="2357" xr:uid="{00000000-0005-0000-0000-000070040000}"/>
    <cellStyle name="Normal 5 6 4" xfId="290" xr:uid="{00000000-0005-0000-0000-000071040000}"/>
    <cellStyle name="Normal 5 6 5" xfId="367" xr:uid="{00000000-0005-0000-0000-000072040000}"/>
    <cellStyle name="Normal 5 6 6" xfId="444" xr:uid="{00000000-0005-0000-0000-000073040000}"/>
    <cellStyle name="Normal 5 6 7" xfId="521" xr:uid="{00000000-0005-0000-0000-000074040000}"/>
    <cellStyle name="Normal 5 6 8" xfId="598" xr:uid="{00000000-0005-0000-0000-000075040000}"/>
    <cellStyle name="Normal 5 6 9" xfId="675" xr:uid="{00000000-0005-0000-0000-000076040000}"/>
    <cellStyle name="Normal 5 7" xfId="98" xr:uid="{00000000-0005-0000-0000-000077040000}"/>
    <cellStyle name="Normal 5 8" xfId="176" xr:uid="{00000000-0005-0000-0000-000078040000}"/>
    <cellStyle name="Normal 5 9" xfId="253" xr:uid="{00000000-0005-0000-0000-000079040000}"/>
    <cellStyle name="Normal 6" xfId="21" xr:uid="{00000000-0005-0000-0000-00007A040000}"/>
    <cellStyle name="Normal 6 10" xfId="335" xr:uid="{00000000-0005-0000-0000-00007B040000}"/>
    <cellStyle name="Normal 6 11" xfId="412" xr:uid="{00000000-0005-0000-0000-00007C040000}"/>
    <cellStyle name="Normal 6 12" xfId="489" xr:uid="{00000000-0005-0000-0000-00007D040000}"/>
    <cellStyle name="Normal 6 13" xfId="566" xr:uid="{00000000-0005-0000-0000-00007E040000}"/>
    <cellStyle name="Normal 6 14" xfId="643" xr:uid="{00000000-0005-0000-0000-00007F040000}"/>
    <cellStyle name="Normal 6 15" xfId="720" xr:uid="{00000000-0005-0000-0000-000080040000}"/>
    <cellStyle name="Normal 6 16" xfId="797" xr:uid="{00000000-0005-0000-0000-000081040000}"/>
    <cellStyle name="Normal 6 17" xfId="874" xr:uid="{00000000-0005-0000-0000-000082040000}"/>
    <cellStyle name="Normal 6 18" xfId="951" xr:uid="{00000000-0005-0000-0000-000083040000}"/>
    <cellStyle name="Normal 6 19" xfId="1028" xr:uid="{00000000-0005-0000-0000-000084040000}"/>
    <cellStyle name="Normal 6 2" xfId="22" xr:uid="{00000000-0005-0000-0000-000085040000}"/>
    <cellStyle name="Normal 6 2 10" xfId="644" xr:uid="{00000000-0005-0000-0000-000086040000}"/>
    <cellStyle name="Normal 6 2 11" xfId="721" xr:uid="{00000000-0005-0000-0000-000087040000}"/>
    <cellStyle name="Normal 6 2 12" xfId="798" xr:uid="{00000000-0005-0000-0000-000088040000}"/>
    <cellStyle name="Normal 6 2 13" xfId="875" xr:uid="{00000000-0005-0000-0000-000089040000}"/>
    <cellStyle name="Normal 6 2 14" xfId="952" xr:uid="{00000000-0005-0000-0000-00008A040000}"/>
    <cellStyle name="Normal 6 2 15" xfId="1029" xr:uid="{00000000-0005-0000-0000-00008B040000}"/>
    <cellStyle name="Normal 6 2 16" xfId="1106" xr:uid="{00000000-0005-0000-0000-00008C040000}"/>
    <cellStyle name="Normal 6 2 17" xfId="1183" xr:uid="{00000000-0005-0000-0000-00008D040000}"/>
    <cellStyle name="Normal 6 2 18" xfId="1260" xr:uid="{00000000-0005-0000-0000-00008E040000}"/>
    <cellStyle name="Normal 6 2 19" xfId="1337" xr:uid="{00000000-0005-0000-0000-00008F040000}"/>
    <cellStyle name="Normal 6 2 2" xfId="59" xr:uid="{00000000-0005-0000-0000-000090040000}"/>
    <cellStyle name="Normal 6 2 2 10" xfId="758" xr:uid="{00000000-0005-0000-0000-000091040000}"/>
    <cellStyle name="Normal 6 2 2 11" xfId="835" xr:uid="{00000000-0005-0000-0000-000092040000}"/>
    <cellStyle name="Normal 6 2 2 12" xfId="912" xr:uid="{00000000-0005-0000-0000-000093040000}"/>
    <cellStyle name="Normal 6 2 2 13" xfId="989" xr:uid="{00000000-0005-0000-0000-000094040000}"/>
    <cellStyle name="Normal 6 2 2 14" xfId="1066" xr:uid="{00000000-0005-0000-0000-000095040000}"/>
    <cellStyle name="Normal 6 2 2 15" xfId="1143" xr:uid="{00000000-0005-0000-0000-000096040000}"/>
    <cellStyle name="Normal 6 2 2 16" xfId="1220" xr:uid="{00000000-0005-0000-0000-000097040000}"/>
    <cellStyle name="Normal 6 2 2 17" xfId="1297" xr:uid="{00000000-0005-0000-0000-000098040000}"/>
    <cellStyle name="Normal 6 2 2 18" xfId="1374" xr:uid="{00000000-0005-0000-0000-000099040000}"/>
    <cellStyle name="Normal 6 2 2 19" xfId="1451" xr:uid="{00000000-0005-0000-0000-00009A040000}"/>
    <cellStyle name="Normal 6 2 2 2" xfId="141" xr:uid="{00000000-0005-0000-0000-00009B040000}"/>
    <cellStyle name="Normal 6 2 2 20" xfId="1528" xr:uid="{00000000-0005-0000-0000-00009C040000}"/>
    <cellStyle name="Normal 6 2 2 21" xfId="1605" xr:uid="{00000000-0005-0000-0000-00009D040000}"/>
    <cellStyle name="Normal 6 2 2 22" xfId="1682" xr:uid="{00000000-0005-0000-0000-00009E040000}"/>
    <cellStyle name="Normal 6 2 2 23" xfId="1759" xr:uid="{00000000-0005-0000-0000-00009F040000}"/>
    <cellStyle name="Normal 6 2 2 24" xfId="1831" xr:uid="{00000000-0005-0000-0000-0000A0040000}"/>
    <cellStyle name="Normal 6 2 2 25" xfId="1909" xr:uid="{00000000-0005-0000-0000-0000A1040000}"/>
    <cellStyle name="Normal 6 2 2 26" xfId="1987" xr:uid="{00000000-0005-0000-0000-0000A2040000}"/>
    <cellStyle name="Normal 6 2 2 27" xfId="2063" xr:uid="{00000000-0005-0000-0000-0000A3040000}"/>
    <cellStyle name="Normal 6 2 2 28" xfId="2135" xr:uid="{00000000-0005-0000-0000-0000A4040000}"/>
    <cellStyle name="Normal 6 2 2 29" xfId="2215" xr:uid="{00000000-0005-0000-0000-0000A5040000}"/>
    <cellStyle name="Normal 6 2 2 3" xfId="219" xr:uid="{00000000-0005-0000-0000-0000A6040000}"/>
    <cellStyle name="Normal 6 2 2 30" xfId="2291" xr:uid="{00000000-0005-0000-0000-0000A7040000}"/>
    <cellStyle name="Normal 6 2 2 31" xfId="2363" xr:uid="{00000000-0005-0000-0000-0000A8040000}"/>
    <cellStyle name="Normal 6 2 2 4" xfId="296" xr:uid="{00000000-0005-0000-0000-0000A9040000}"/>
    <cellStyle name="Normal 6 2 2 5" xfId="373" xr:uid="{00000000-0005-0000-0000-0000AA040000}"/>
    <cellStyle name="Normal 6 2 2 6" xfId="450" xr:uid="{00000000-0005-0000-0000-0000AB040000}"/>
    <cellStyle name="Normal 6 2 2 7" xfId="527" xr:uid="{00000000-0005-0000-0000-0000AC040000}"/>
    <cellStyle name="Normal 6 2 2 8" xfId="604" xr:uid="{00000000-0005-0000-0000-0000AD040000}"/>
    <cellStyle name="Normal 6 2 2 9" xfId="681" xr:uid="{00000000-0005-0000-0000-0000AE040000}"/>
    <cellStyle name="Normal 6 2 20" xfId="1414" xr:uid="{00000000-0005-0000-0000-0000AF040000}"/>
    <cellStyle name="Normal 6 2 21" xfId="1491" xr:uid="{00000000-0005-0000-0000-0000B0040000}"/>
    <cellStyle name="Normal 6 2 22" xfId="1568" xr:uid="{00000000-0005-0000-0000-0000B1040000}"/>
    <cellStyle name="Normal 6 2 23" xfId="1645" xr:uid="{00000000-0005-0000-0000-0000B2040000}"/>
    <cellStyle name="Normal 6 2 24" xfId="1722" xr:uid="{00000000-0005-0000-0000-0000B3040000}"/>
    <cellStyle name="Normal 6 2 25" xfId="1794" xr:uid="{00000000-0005-0000-0000-0000B4040000}"/>
    <cellStyle name="Normal 6 2 26" xfId="1872" xr:uid="{00000000-0005-0000-0000-0000B5040000}"/>
    <cellStyle name="Normal 6 2 27" xfId="1950" xr:uid="{00000000-0005-0000-0000-0000B6040000}"/>
    <cellStyle name="Normal 6 2 28" xfId="2026" xr:uid="{00000000-0005-0000-0000-0000B7040000}"/>
    <cellStyle name="Normal 6 2 29" xfId="2098" xr:uid="{00000000-0005-0000-0000-0000B8040000}"/>
    <cellStyle name="Normal 6 2 3" xfId="104" xr:uid="{00000000-0005-0000-0000-0000B9040000}"/>
    <cellStyle name="Normal 6 2 30" xfId="2178" xr:uid="{00000000-0005-0000-0000-0000BA040000}"/>
    <cellStyle name="Normal 6 2 31" xfId="2254" xr:uid="{00000000-0005-0000-0000-0000BB040000}"/>
    <cellStyle name="Normal 6 2 32" xfId="2326" xr:uid="{00000000-0005-0000-0000-0000BC040000}"/>
    <cellStyle name="Normal 6 2 4" xfId="182" xr:uid="{00000000-0005-0000-0000-0000BD040000}"/>
    <cellStyle name="Normal 6 2 5" xfId="259" xr:uid="{00000000-0005-0000-0000-0000BE040000}"/>
    <cellStyle name="Normal 6 2 6" xfId="336" xr:uid="{00000000-0005-0000-0000-0000BF040000}"/>
    <cellStyle name="Normal 6 2 7" xfId="413" xr:uid="{00000000-0005-0000-0000-0000C0040000}"/>
    <cellStyle name="Normal 6 2 8" xfId="490" xr:uid="{00000000-0005-0000-0000-0000C1040000}"/>
    <cellStyle name="Normal 6 2 9" xfId="567" xr:uid="{00000000-0005-0000-0000-0000C2040000}"/>
    <cellStyle name="Normal 6 20" xfId="1105" xr:uid="{00000000-0005-0000-0000-0000C3040000}"/>
    <cellStyle name="Normal 6 21" xfId="1182" xr:uid="{00000000-0005-0000-0000-0000C4040000}"/>
    <cellStyle name="Normal 6 22" xfId="1259" xr:uid="{00000000-0005-0000-0000-0000C5040000}"/>
    <cellStyle name="Normal 6 23" xfId="1336" xr:uid="{00000000-0005-0000-0000-0000C6040000}"/>
    <cellStyle name="Normal 6 24" xfId="1413" xr:uid="{00000000-0005-0000-0000-0000C7040000}"/>
    <cellStyle name="Normal 6 25" xfId="1490" xr:uid="{00000000-0005-0000-0000-0000C8040000}"/>
    <cellStyle name="Normal 6 26" xfId="1567" xr:uid="{00000000-0005-0000-0000-0000C9040000}"/>
    <cellStyle name="Normal 6 27" xfId="1644" xr:uid="{00000000-0005-0000-0000-0000CA040000}"/>
    <cellStyle name="Normal 6 28" xfId="1721" xr:uid="{00000000-0005-0000-0000-0000CB040000}"/>
    <cellStyle name="Normal 6 29" xfId="1793" xr:uid="{00000000-0005-0000-0000-0000CC040000}"/>
    <cellStyle name="Normal 6 3" xfId="23" xr:uid="{00000000-0005-0000-0000-0000CD040000}"/>
    <cellStyle name="Normal 6 3 10" xfId="645" xr:uid="{00000000-0005-0000-0000-0000CE040000}"/>
    <cellStyle name="Normal 6 3 11" xfId="722" xr:uid="{00000000-0005-0000-0000-0000CF040000}"/>
    <cellStyle name="Normal 6 3 12" xfId="799" xr:uid="{00000000-0005-0000-0000-0000D0040000}"/>
    <cellStyle name="Normal 6 3 13" xfId="876" xr:uid="{00000000-0005-0000-0000-0000D1040000}"/>
    <cellStyle name="Normal 6 3 14" xfId="953" xr:uid="{00000000-0005-0000-0000-0000D2040000}"/>
    <cellStyle name="Normal 6 3 15" xfId="1030" xr:uid="{00000000-0005-0000-0000-0000D3040000}"/>
    <cellStyle name="Normal 6 3 16" xfId="1107" xr:uid="{00000000-0005-0000-0000-0000D4040000}"/>
    <cellStyle name="Normal 6 3 17" xfId="1184" xr:uid="{00000000-0005-0000-0000-0000D5040000}"/>
    <cellStyle name="Normal 6 3 18" xfId="1261" xr:uid="{00000000-0005-0000-0000-0000D6040000}"/>
    <cellStyle name="Normal 6 3 19" xfId="1338" xr:uid="{00000000-0005-0000-0000-0000D7040000}"/>
    <cellStyle name="Normal 6 3 2" xfId="60" xr:uid="{00000000-0005-0000-0000-0000D8040000}"/>
    <cellStyle name="Normal 6 3 2 10" xfId="759" xr:uid="{00000000-0005-0000-0000-0000D9040000}"/>
    <cellStyle name="Normal 6 3 2 11" xfId="836" xr:uid="{00000000-0005-0000-0000-0000DA040000}"/>
    <cellStyle name="Normal 6 3 2 12" xfId="913" xr:uid="{00000000-0005-0000-0000-0000DB040000}"/>
    <cellStyle name="Normal 6 3 2 13" xfId="990" xr:uid="{00000000-0005-0000-0000-0000DC040000}"/>
    <cellStyle name="Normal 6 3 2 14" xfId="1067" xr:uid="{00000000-0005-0000-0000-0000DD040000}"/>
    <cellStyle name="Normal 6 3 2 15" xfId="1144" xr:uid="{00000000-0005-0000-0000-0000DE040000}"/>
    <cellStyle name="Normal 6 3 2 16" xfId="1221" xr:uid="{00000000-0005-0000-0000-0000DF040000}"/>
    <cellStyle name="Normal 6 3 2 17" xfId="1298" xr:uid="{00000000-0005-0000-0000-0000E0040000}"/>
    <cellStyle name="Normal 6 3 2 18" xfId="1375" xr:uid="{00000000-0005-0000-0000-0000E1040000}"/>
    <cellStyle name="Normal 6 3 2 19" xfId="1452" xr:uid="{00000000-0005-0000-0000-0000E2040000}"/>
    <cellStyle name="Normal 6 3 2 2" xfId="142" xr:uid="{00000000-0005-0000-0000-0000E3040000}"/>
    <cellStyle name="Normal 6 3 2 20" xfId="1529" xr:uid="{00000000-0005-0000-0000-0000E4040000}"/>
    <cellStyle name="Normal 6 3 2 21" xfId="1606" xr:uid="{00000000-0005-0000-0000-0000E5040000}"/>
    <cellStyle name="Normal 6 3 2 22" xfId="1683" xr:uid="{00000000-0005-0000-0000-0000E6040000}"/>
    <cellStyle name="Normal 6 3 2 23" xfId="1760" xr:uid="{00000000-0005-0000-0000-0000E7040000}"/>
    <cellStyle name="Normal 6 3 2 24" xfId="1832" xr:uid="{00000000-0005-0000-0000-0000E8040000}"/>
    <cellStyle name="Normal 6 3 2 25" xfId="1910" xr:uid="{00000000-0005-0000-0000-0000E9040000}"/>
    <cellStyle name="Normal 6 3 2 26" xfId="1988" xr:uid="{00000000-0005-0000-0000-0000EA040000}"/>
    <cellStyle name="Normal 6 3 2 27" xfId="2064" xr:uid="{00000000-0005-0000-0000-0000EB040000}"/>
    <cellStyle name="Normal 6 3 2 28" xfId="2136" xr:uid="{00000000-0005-0000-0000-0000EC040000}"/>
    <cellStyle name="Normal 6 3 2 29" xfId="2216" xr:uid="{00000000-0005-0000-0000-0000ED040000}"/>
    <cellStyle name="Normal 6 3 2 3" xfId="220" xr:uid="{00000000-0005-0000-0000-0000EE040000}"/>
    <cellStyle name="Normal 6 3 2 30" xfId="2292" xr:uid="{00000000-0005-0000-0000-0000EF040000}"/>
    <cellStyle name="Normal 6 3 2 31" xfId="2364" xr:uid="{00000000-0005-0000-0000-0000F0040000}"/>
    <cellStyle name="Normal 6 3 2 4" xfId="297" xr:uid="{00000000-0005-0000-0000-0000F1040000}"/>
    <cellStyle name="Normal 6 3 2 5" xfId="374" xr:uid="{00000000-0005-0000-0000-0000F2040000}"/>
    <cellStyle name="Normal 6 3 2 6" xfId="451" xr:uid="{00000000-0005-0000-0000-0000F3040000}"/>
    <cellStyle name="Normal 6 3 2 7" xfId="528" xr:uid="{00000000-0005-0000-0000-0000F4040000}"/>
    <cellStyle name="Normal 6 3 2 8" xfId="605" xr:uid="{00000000-0005-0000-0000-0000F5040000}"/>
    <cellStyle name="Normal 6 3 2 9" xfId="682" xr:uid="{00000000-0005-0000-0000-0000F6040000}"/>
    <cellStyle name="Normal 6 3 20" xfId="1415" xr:uid="{00000000-0005-0000-0000-0000F7040000}"/>
    <cellStyle name="Normal 6 3 21" xfId="1492" xr:uid="{00000000-0005-0000-0000-0000F8040000}"/>
    <cellStyle name="Normal 6 3 22" xfId="1569" xr:uid="{00000000-0005-0000-0000-0000F9040000}"/>
    <cellStyle name="Normal 6 3 23" xfId="1646" xr:uid="{00000000-0005-0000-0000-0000FA040000}"/>
    <cellStyle name="Normal 6 3 24" xfId="1723" xr:uid="{00000000-0005-0000-0000-0000FB040000}"/>
    <cellStyle name="Normal 6 3 25" xfId="1795" xr:uid="{00000000-0005-0000-0000-0000FC040000}"/>
    <cellStyle name="Normal 6 3 26" xfId="1873" xr:uid="{00000000-0005-0000-0000-0000FD040000}"/>
    <cellStyle name="Normal 6 3 27" xfId="1951" xr:uid="{00000000-0005-0000-0000-0000FE040000}"/>
    <cellStyle name="Normal 6 3 28" xfId="2027" xr:uid="{00000000-0005-0000-0000-0000FF040000}"/>
    <cellStyle name="Normal 6 3 29" xfId="2099" xr:uid="{00000000-0005-0000-0000-000000050000}"/>
    <cellStyle name="Normal 6 3 3" xfId="105" xr:uid="{00000000-0005-0000-0000-000001050000}"/>
    <cellStyle name="Normal 6 3 30" xfId="2179" xr:uid="{00000000-0005-0000-0000-000002050000}"/>
    <cellStyle name="Normal 6 3 31" xfId="2255" xr:uid="{00000000-0005-0000-0000-000003050000}"/>
    <cellStyle name="Normal 6 3 32" xfId="2327" xr:uid="{00000000-0005-0000-0000-000004050000}"/>
    <cellStyle name="Normal 6 3 4" xfId="183" xr:uid="{00000000-0005-0000-0000-000005050000}"/>
    <cellStyle name="Normal 6 3 5" xfId="260" xr:uid="{00000000-0005-0000-0000-000006050000}"/>
    <cellStyle name="Normal 6 3 6" xfId="337" xr:uid="{00000000-0005-0000-0000-000007050000}"/>
    <cellStyle name="Normal 6 3 7" xfId="414" xr:uid="{00000000-0005-0000-0000-000008050000}"/>
    <cellStyle name="Normal 6 3 8" xfId="491" xr:uid="{00000000-0005-0000-0000-000009050000}"/>
    <cellStyle name="Normal 6 3 9" xfId="568" xr:uid="{00000000-0005-0000-0000-00000A050000}"/>
    <cellStyle name="Normal 6 30" xfId="1871" xr:uid="{00000000-0005-0000-0000-00000B050000}"/>
    <cellStyle name="Normal 6 31" xfId="1949" xr:uid="{00000000-0005-0000-0000-00000C050000}"/>
    <cellStyle name="Normal 6 32" xfId="2025" xr:uid="{00000000-0005-0000-0000-00000D050000}"/>
    <cellStyle name="Normal 6 33" xfId="2097" xr:uid="{00000000-0005-0000-0000-00000E050000}"/>
    <cellStyle name="Normal 6 34" xfId="2177" xr:uid="{00000000-0005-0000-0000-00000F050000}"/>
    <cellStyle name="Normal 6 35" xfId="2253" xr:uid="{00000000-0005-0000-0000-000010050000}"/>
    <cellStyle name="Normal 6 36" xfId="2325" xr:uid="{00000000-0005-0000-0000-000011050000}"/>
    <cellStyle name="Normal 6 4" xfId="24" xr:uid="{00000000-0005-0000-0000-000012050000}"/>
    <cellStyle name="Normal 6 4 10" xfId="646" xr:uid="{00000000-0005-0000-0000-000013050000}"/>
    <cellStyle name="Normal 6 4 11" xfId="723" xr:uid="{00000000-0005-0000-0000-000014050000}"/>
    <cellStyle name="Normal 6 4 12" xfId="800" xr:uid="{00000000-0005-0000-0000-000015050000}"/>
    <cellStyle name="Normal 6 4 13" xfId="877" xr:uid="{00000000-0005-0000-0000-000016050000}"/>
    <cellStyle name="Normal 6 4 14" xfId="954" xr:uid="{00000000-0005-0000-0000-000017050000}"/>
    <cellStyle name="Normal 6 4 15" xfId="1031" xr:uid="{00000000-0005-0000-0000-000018050000}"/>
    <cellStyle name="Normal 6 4 16" xfId="1108" xr:uid="{00000000-0005-0000-0000-000019050000}"/>
    <cellStyle name="Normal 6 4 17" xfId="1185" xr:uid="{00000000-0005-0000-0000-00001A050000}"/>
    <cellStyle name="Normal 6 4 18" xfId="1262" xr:uid="{00000000-0005-0000-0000-00001B050000}"/>
    <cellStyle name="Normal 6 4 19" xfId="1339" xr:uid="{00000000-0005-0000-0000-00001C050000}"/>
    <cellStyle name="Normal 6 4 2" xfId="61" xr:uid="{00000000-0005-0000-0000-00001D050000}"/>
    <cellStyle name="Normal 6 4 2 10" xfId="760" xr:uid="{00000000-0005-0000-0000-00001E050000}"/>
    <cellStyle name="Normal 6 4 2 11" xfId="837" xr:uid="{00000000-0005-0000-0000-00001F050000}"/>
    <cellStyle name="Normal 6 4 2 12" xfId="914" xr:uid="{00000000-0005-0000-0000-000020050000}"/>
    <cellStyle name="Normal 6 4 2 13" xfId="991" xr:uid="{00000000-0005-0000-0000-000021050000}"/>
    <cellStyle name="Normal 6 4 2 14" xfId="1068" xr:uid="{00000000-0005-0000-0000-000022050000}"/>
    <cellStyle name="Normal 6 4 2 15" xfId="1145" xr:uid="{00000000-0005-0000-0000-000023050000}"/>
    <cellStyle name="Normal 6 4 2 16" xfId="1222" xr:uid="{00000000-0005-0000-0000-000024050000}"/>
    <cellStyle name="Normal 6 4 2 17" xfId="1299" xr:uid="{00000000-0005-0000-0000-000025050000}"/>
    <cellStyle name="Normal 6 4 2 18" xfId="1376" xr:uid="{00000000-0005-0000-0000-000026050000}"/>
    <cellStyle name="Normal 6 4 2 19" xfId="1453" xr:uid="{00000000-0005-0000-0000-000027050000}"/>
    <cellStyle name="Normal 6 4 2 2" xfId="143" xr:uid="{00000000-0005-0000-0000-000028050000}"/>
    <cellStyle name="Normal 6 4 2 20" xfId="1530" xr:uid="{00000000-0005-0000-0000-000029050000}"/>
    <cellStyle name="Normal 6 4 2 21" xfId="1607" xr:uid="{00000000-0005-0000-0000-00002A050000}"/>
    <cellStyle name="Normal 6 4 2 22" xfId="1684" xr:uid="{00000000-0005-0000-0000-00002B050000}"/>
    <cellStyle name="Normal 6 4 2 23" xfId="1761" xr:uid="{00000000-0005-0000-0000-00002C050000}"/>
    <cellStyle name="Normal 6 4 2 24" xfId="1833" xr:uid="{00000000-0005-0000-0000-00002D050000}"/>
    <cellStyle name="Normal 6 4 2 25" xfId="1911" xr:uid="{00000000-0005-0000-0000-00002E050000}"/>
    <cellStyle name="Normal 6 4 2 26" xfId="1989" xr:uid="{00000000-0005-0000-0000-00002F050000}"/>
    <cellStyle name="Normal 6 4 2 27" xfId="2065" xr:uid="{00000000-0005-0000-0000-000030050000}"/>
    <cellStyle name="Normal 6 4 2 28" xfId="2137" xr:uid="{00000000-0005-0000-0000-000031050000}"/>
    <cellStyle name="Normal 6 4 2 29" xfId="2217" xr:uid="{00000000-0005-0000-0000-000032050000}"/>
    <cellStyle name="Normal 6 4 2 3" xfId="221" xr:uid="{00000000-0005-0000-0000-000033050000}"/>
    <cellStyle name="Normal 6 4 2 30" xfId="2293" xr:uid="{00000000-0005-0000-0000-000034050000}"/>
    <cellStyle name="Normal 6 4 2 31" xfId="2365" xr:uid="{00000000-0005-0000-0000-000035050000}"/>
    <cellStyle name="Normal 6 4 2 4" xfId="298" xr:uid="{00000000-0005-0000-0000-000036050000}"/>
    <cellStyle name="Normal 6 4 2 5" xfId="375" xr:uid="{00000000-0005-0000-0000-000037050000}"/>
    <cellStyle name="Normal 6 4 2 6" xfId="452" xr:uid="{00000000-0005-0000-0000-000038050000}"/>
    <cellStyle name="Normal 6 4 2 7" xfId="529" xr:uid="{00000000-0005-0000-0000-000039050000}"/>
    <cellStyle name="Normal 6 4 2 8" xfId="606" xr:uid="{00000000-0005-0000-0000-00003A050000}"/>
    <cellStyle name="Normal 6 4 2 9" xfId="683" xr:uid="{00000000-0005-0000-0000-00003B050000}"/>
    <cellStyle name="Normal 6 4 20" xfId="1416" xr:uid="{00000000-0005-0000-0000-00003C050000}"/>
    <cellStyle name="Normal 6 4 21" xfId="1493" xr:uid="{00000000-0005-0000-0000-00003D050000}"/>
    <cellStyle name="Normal 6 4 22" xfId="1570" xr:uid="{00000000-0005-0000-0000-00003E050000}"/>
    <cellStyle name="Normal 6 4 23" xfId="1647" xr:uid="{00000000-0005-0000-0000-00003F050000}"/>
    <cellStyle name="Normal 6 4 24" xfId="1724" xr:uid="{00000000-0005-0000-0000-000040050000}"/>
    <cellStyle name="Normal 6 4 25" xfId="1796" xr:uid="{00000000-0005-0000-0000-000041050000}"/>
    <cellStyle name="Normal 6 4 26" xfId="1874" xr:uid="{00000000-0005-0000-0000-000042050000}"/>
    <cellStyle name="Normal 6 4 27" xfId="1952" xr:uid="{00000000-0005-0000-0000-000043050000}"/>
    <cellStyle name="Normal 6 4 28" xfId="2028" xr:uid="{00000000-0005-0000-0000-000044050000}"/>
    <cellStyle name="Normal 6 4 29" xfId="2100" xr:uid="{00000000-0005-0000-0000-000045050000}"/>
    <cellStyle name="Normal 6 4 3" xfId="106" xr:uid="{00000000-0005-0000-0000-000046050000}"/>
    <cellStyle name="Normal 6 4 30" xfId="2180" xr:uid="{00000000-0005-0000-0000-000047050000}"/>
    <cellStyle name="Normal 6 4 31" xfId="2256" xr:uid="{00000000-0005-0000-0000-000048050000}"/>
    <cellStyle name="Normal 6 4 32" xfId="2328" xr:uid="{00000000-0005-0000-0000-000049050000}"/>
    <cellStyle name="Normal 6 4 4" xfId="184" xr:uid="{00000000-0005-0000-0000-00004A050000}"/>
    <cellStyle name="Normal 6 4 5" xfId="261" xr:uid="{00000000-0005-0000-0000-00004B050000}"/>
    <cellStyle name="Normal 6 4 6" xfId="338" xr:uid="{00000000-0005-0000-0000-00004C050000}"/>
    <cellStyle name="Normal 6 4 7" xfId="415" xr:uid="{00000000-0005-0000-0000-00004D050000}"/>
    <cellStyle name="Normal 6 4 8" xfId="492" xr:uid="{00000000-0005-0000-0000-00004E050000}"/>
    <cellStyle name="Normal 6 4 9" xfId="569" xr:uid="{00000000-0005-0000-0000-00004F050000}"/>
    <cellStyle name="Normal 6 5" xfId="25" xr:uid="{00000000-0005-0000-0000-000050050000}"/>
    <cellStyle name="Normal 6 5 10" xfId="647" xr:uid="{00000000-0005-0000-0000-000051050000}"/>
    <cellStyle name="Normal 6 5 11" xfId="724" xr:uid="{00000000-0005-0000-0000-000052050000}"/>
    <cellStyle name="Normal 6 5 12" xfId="801" xr:uid="{00000000-0005-0000-0000-000053050000}"/>
    <cellStyle name="Normal 6 5 13" xfId="878" xr:uid="{00000000-0005-0000-0000-000054050000}"/>
    <cellStyle name="Normal 6 5 14" xfId="955" xr:uid="{00000000-0005-0000-0000-000055050000}"/>
    <cellStyle name="Normal 6 5 15" xfId="1032" xr:uid="{00000000-0005-0000-0000-000056050000}"/>
    <cellStyle name="Normal 6 5 16" xfId="1109" xr:uid="{00000000-0005-0000-0000-000057050000}"/>
    <cellStyle name="Normal 6 5 17" xfId="1186" xr:uid="{00000000-0005-0000-0000-000058050000}"/>
    <cellStyle name="Normal 6 5 18" xfId="1263" xr:uid="{00000000-0005-0000-0000-000059050000}"/>
    <cellStyle name="Normal 6 5 19" xfId="1340" xr:uid="{00000000-0005-0000-0000-00005A050000}"/>
    <cellStyle name="Normal 6 5 2" xfId="62" xr:uid="{00000000-0005-0000-0000-00005B050000}"/>
    <cellStyle name="Normal 6 5 2 10" xfId="761" xr:uid="{00000000-0005-0000-0000-00005C050000}"/>
    <cellStyle name="Normal 6 5 2 11" xfId="838" xr:uid="{00000000-0005-0000-0000-00005D050000}"/>
    <cellStyle name="Normal 6 5 2 12" xfId="915" xr:uid="{00000000-0005-0000-0000-00005E050000}"/>
    <cellStyle name="Normal 6 5 2 13" xfId="992" xr:uid="{00000000-0005-0000-0000-00005F050000}"/>
    <cellStyle name="Normal 6 5 2 14" xfId="1069" xr:uid="{00000000-0005-0000-0000-000060050000}"/>
    <cellStyle name="Normal 6 5 2 15" xfId="1146" xr:uid="{00000000-0005-0000-0000-000061050000}"/>
    <cellStyle name="Normal 6 5 2 16" xfId="1223" xr:uid="{00000000-0005-0000-0000-000062050000}"/>
    <cellStyle name="Normal 6 5 2 17" xfId="1300" xr:uid="{00000000-0005-0000-0000-000063050000}"/>
    <cellStyle name="Normal 6 5 2 18" xfId="1377" xr:uid="{00000000-0005-0000-0000-000064050000}"/>
    <cellStyle name="Normal 6 5 2 19" xfId="1454" xr:uid="{00000000-0005-0000-0000-000065050000}"/>
    <cellStyle name="Normal 6 5 2 2" xfId="144" xr:uid="{00000000-0005-0000-0000-000066050000}"/>
    <cellStyle name="Normal 6 5 2 20" xfId="1531" xr:uid="{00000000-0005-0000-0000-000067050000}"/>
    <cellStyle name="Normal 6 5 2 21" xfId="1608" xr:uid="{00000000-0005-0000-0000-000068050000}"/>
    <cellStyle name="Normal 6 5 2 22" xfId="1685" xr:uid="{00000000-0005-0000-0000-000069050000}"/>
    <cellStyle name="Normal 6 5 2 23" xfId="1762" xr:uid="{00000000-0005-0000-0000-00006A050000}"/>
    <cellStyle name="Normal 6 5 2 24" xfId="1834" xr:uid="{00000000-0005-0000-0000-00006B050000}"/>
    <cellStyle name="Normal 6 5 2 25" xfId="1912" xr:uid="{00000000-0005-0000-0000-00006C050000}"/>
    <cellStyle name="Normal 6 5 2 26" xfId="1990" xr:uid="{00000000-0005-0000-0000-00006D050000}"/>
    <cellStyle name="Normal 6 5 2 27" xfId="2066" xr:uid="{00000000-0005-0000-0000-00006E050000}"/>
    <cellStyle name="Normal 6 5 2 28" xfId="2138" xr:uid="{00000000-0005-0000-0000-00006F050000}"/>
    <cellStyle name="Normal 6 5 2 29" xfId="2218" xr:uid="{00000000-0005-0000-0000-000070050000}"/>
    <cellStyle name="Normal 6 5 2 3" xfId="222" xr:uid="{00000000-0005-0000-0000-000071050000}"/>
    <cellStyle name="Normal 6 5 2 30" xfId="2294" xr:uid="{00000000-0005-0000-0000-000072050000}"/>
    <cellStyle name="Normal 6 5 2 31" xfId="2366" xr:uid="{00000000-0005-0000-0000-000073050000}"/>
    <cellStyle name="Normal 6 5 2 4" xfId="299" xr:uid="{00000000-0005-0000-0000-000074050000}"/>
    <cellStyle name="Normal 6 5 2 5" xfId="376" xr:uid="{00000000-0005-0000-0000-000075050000}"/>
    <cellStyle name="Normal 6 5 2 6" xfId="453" xr:uid="{00000000-0005-0000-0000-000076050000}"/>
    <cellStyle name="Normal 6 5 2 7" xfId="530" xr:uid="{00000000-0005-0000-0000-000077050000}"/>
    <cellStyle name="Normal 6 5 2 8" xfId="607" xr:uid="{00000000-0005-0000-0000-000078050000}"/>
    <cellStyle name="Normal 6 5 2 9" xfId="684" xr:uid="{00000000-0005-0000-0000-000079050000}"/>
    <cellStyle name="Normal 6 5 20" xfId="1417" xr:uid="{00000000-0005-0000-0000-00007A050000}"/>
    <cellStyle name="Normal 6 5 21" xfId="1494" xr:uid="{00000000-0005-0000-0000-00007B050000}"/>
    <cellStyle name="Normal 6 5 22" xfId="1571" xr:uid="{00000000-0005-0000-0000-00007C050000}"/>
    <cellStyle name="Normal 6 5 23" xfId="1648" xr:uid="{00000000-0005-0000-0000-00007D050000}"/>
    <cellStyle name="Normal 6 5 24" xfId="1725" xr:uid="{00000000-0005-0000-0000-00007E050000}"/>
    <cellStyle name="Normal 6 5 25" xfId="1797" xr:uid="{00000000-0005-0000-0000-00007F050000}"/>
    <cellStyle name="Normal 6 5 26" xfId="1875" xr:uid="{00000000-0005-0000-0000-000080050000}"/>
    <cellStyle name="Normal 6 5 27" xfId="1953" xr:uid="{00000000-0005-0000-0000-000081050000}"/>
    <cellStyle name="Normal 6 5 28" xfId="2029" xr:uid="{00000000-0005-0000-0000-000082050000}"/>
    <cellStyle name="Normal 6 5 29" xfId="2101" xr:uid="{00000000-0005-0000-0000-000083050000}"/>
    <cellStyle name="Normal 6 5 3" xfId="107" xr:uid="{00000000-0005-0000-0000-000084050000}"/>
    <cellStyle name="Normal 6 5 30" xfId="2181" xr:uid="{00000000-0005-0000-0000-000085050000}"/>
    <cellStyle name="Normal 6 5 31" xfId="2257" xr:uid="{00000000-0005-0000-0000-000086050000}"/>
    <cellStyle name="Normal 6 5 32" xfId="2329" xr:uid="{00000000-0005-0000-0000-000087050000}"/>
    <cellStyle name="Normal 6 5 4" xfId="185" xr:uid="{00000000-0005-0000-0000-000088050000}"/>
    <cellStyle name="Normal 6 5 5" xfId="262" xr:uid="{00000000-0005-0000-0000-000089050000}"/>
    <cellStyle name="Normal 6 5 6" xfId="339" xr:uid="{00000000-0005-0000-0000-00008A050000}"/>
    <cellStyle name="Normal 6 5 7" xfId="416" xr:uid="{00000000-0005-0000-0000-00008B050000}"/>
    <cellStyle name="Normal 6 5 8" xfId="493" xr:uid="{00000000-0005-0000-0000-00008C050000}"/>
    <cellStyle name="Normal 6 5 9" xfId="570" xr:uid="{00000000-0005-0000-0000-00008D050000}"/>
    <cellStyle name="Normal 6 6" xfId="58" xr:uid="{00000000-0005-0000-0000-00008E050000}"/>
    <cellStyle name="Normal 6 6 10" xfId="757" xr:uid="{00000000-0005-0000-0000-00008F050000}"/>
    <cellStyle name="Normal 6 6 11" xfId="834" xr:uid="{00000000-0005-0000-0000-000090050000}"/>
    <cellStyle name="Normal 6 6 12" xfId="911" xr:uid="{00000000-0005-0000-0000-000091050000}"/>
    <cellStyle name="Normal 6 6 13" xfId="988" xr:uid="{00000000-0005-0000-0000-000092050000}"/>
    <cellStyle name="Normal 6 6 14" xfId="1065" xr:uid="{00000000-0005-0000-0000-000093050000}"/>
    <cellStyle name="Normal 6 6 15" xfId="1142" xr:uid="{00000000-0005-0000-0000-000094050000}"/>
    <cellStyle name="Normal 6 6 16" xfId="1219" xr:uid="{00000000-0005-0000-0000-000095050000}"/>
    <cellStyle name="Normal 6 6 17" xfId="1296" xr:uid="{00000000-0005-0000-0000-000096050000}"/>
    <cellStyle name="Normal 6 6 18" xfId="1373" xr:uid="{00000000-0005-0000-0000-000097050000}"/>
    <cellStyle name="Normal 6 6 19" xfId="1450" xr:uid="{00000000-0005-0000-0000-000098050000}"/>
    <cellStyle name="Normal 6 6 2" xfId="140" xr:uid="{00000000-0005-0000-0000-000099050000}"/>
    <cellStyle name="Normal 6 6 20" xfId="1527" xr:uid="{00000000-0005-0000-0000-00009A050000}"/>
    <cellStyle name="Normal 6 6 21" xfId="1604" xr:uid="{00000000-0005-0000-0000-00009B050000}"/>
    <cellStyle name="Normal 6 6 22" xfId="1681" xr:uid="{00000000-0005-0000-0000-00009C050000}"/>
    <cellStyle name="Normal 6 6 23" xfId="1758" xr:uid="{00000000-0005-0000-0000-00009D050000}"/>
    <cellStyle name="Normal 6 6 24" xfId="1830" xr:uid="{00000000-0005-0000-0000-00009E050000}"/>
    <cellStyle name="Normal 6 6 25" xfId="1908" xr:uid="{00000000-0005-0000-0000-00009F050000}"/>
    <cellStyle name="Normal 6 6 26" xfId="1986" xr:uid="{00000000-0005-0000-0000-0000A0050000}"/>
    <cellStyle name="Normal 6 6 27" xfId="2062" xr:uid="{00000000-0005-0000-0000-0000A1050000}"/>
    <cellStyle name="Normal 6 6 28" xfId="2134" xr:uid="{00000000-0005-0000-0000-0000A2050000}"/>
    <cellStyle name="Normal 6 6 29" xfId="2214" xr:uid="{00000000-0005-0000-0000-0000A3050000}"/>
    <cellStyle name="Normal 6 6 3" xfId="218" xr:uid="{00000000-0005-0000-0000-0000A4050000}"/>
    <cellStyle name="Normal 6 6 30" xfId="2290" xr:uid="{00000000-0005-0000-0000-0000A5050000}"/>
    <cellStyle name="Normal 6 6 31" xfId="2362" xr:uid="{00000000-0005-0000-0000-0000A6050000}"/>
    <cellStyle name="Normal 6 6 4" xfId="295" xr:uid="{00000000-0005-0000-0000-0000A7050000}"/>
    <cellStyle name="Normal 6 6 5" xfId="372" xr:uid="{00000000-0005-0000-0000-0000A8050000}"/>
    <cellStyle name="Normal 6 6 6" xfId="449" xr:uid="{00000000-0005-0000-0000-0000A9050000}"/>
    <cellStyle name="Normal 6 6 7" xfId="526" xr:uid="{00000000-0005-0000-0000-0000AA050000}"/>
    <cellStyle name="Normal 6 6 8" xfId="603" xr:uid="{00000000-0005-0000-0000-0000AB050000}"/>
    <cellStyle name="Normal 6 6 9" xfId="680" xr:uid="{00000000-0005-0000-0000-0000AC050000}"/>
    <cellStyle name="Normal 6 7" xfId="103" xr:uid="{00000000-0005-0000-0000-0000AD050000}"/>
    <cellStyle name="Normal 6 8" xfId="181" xr:uid="{00000000-0005-0000-0000-0000AE050000}"/>
    <cellStyle name="Normal 6 9" xfId="258" xr:uid="{00000000-0005-0000-0000-0000AF050000}"/>
    <cellStyle name="Normal 7" xfId="26" xr:uid="{00000000-0005-0000-0000-0000B0050000}"/>
    <cellStyle name="Normal 7 10" xfId="340" xr:uid="{00000000-0005-0000-0000-0000B1050000}"/>
    <cellStyle name="Normal 7 11" xfId="417" xr:uid="{00000000-0005-0000-0000-0000B2050000}"/>
    <cellStyle name="Normal 7 12" xfId="494" xr:uid="{00000000-0005-0000-0000-0000B3050000}"/>
    <cellStyle name="Normal 7 13" xfId="571" xr:uid="{00000000-0005-0000-0000-0000B4050000}"/>
    <cellStyle name="Normal 7 14" xfId="648" xr:uid="{00000000-0005-0000-0000-0000B5050000}"/>
    <cellStyle name="Normal 7 15" xfId="725" xr:uid="{00000000-0005-0000-0000-0000B6050000}"/>
    <cellStyle name="Normal 7 16" xfId="802" xr:uid="{00000000-0005-0000-0000-0000B7050000}"/>
    <cellStyle name="Normal 7 17" xfId="879" xr:uid="{00000000-0005-0000-0000-0000B8050000}"/>
    <cellStyle name="Normal 7 18" xfId="956" xr:uid="{00000000-0005-0000-0000-0000B9050000}"/>
    <cellStyle name="Normal 7 19" xfId="1033" xr:uid="{00000000-0005-0000-0000-0000BA050000}"/>
    <cellStyle name="Normal 7 2" xfId="27" xr:uid="{00000000-0005-0000-0000-0000BB050000}"/>
    <cellStyle name="Normal 7 2 10" xfId="649" xr:uid="{00000000-0005-0000-0000-0000BC050000}"/>
    <cellStyle name="Normal 7 2 11" xfId="726" xr:uid="{00000000-0005-0000-0000-0000BD050000}"/>
    <cellStyle name="Normal 7 2 12" xfId="803" xr:uid="{00000000-0005-0000-0000-0000BE050000}"/>
    <cellStyle name="Normal 7 2 13" xfId="880" xr:uid="{00000000-0005-0000-0000-0000BF050000}"/>
    <cellStyle name="Normal 7 2 14" xfId="957" xr:uid="{00000000-0005-0000-0000-0000C0050000}"/>
    <cellStyle name="Normal 7 2 15" xfId="1034" xr:uid="{00000000-0005-0000-0000-0000C1050000}"/>
    <cellStyle name="Normal 7 2 16" xfId="1111" xr:uid="{00000000-0005-0000-0000-0000C2050000}"/>
    <cellStyle name="Normal 7 2 17" xfId="1188" xr:uid="{00000000-0005-0000-0000-0000C3050000}"/>
    <cellStyle name="Normal 7 2 18" xfId="1265" xr:uid="{00000000-0005-0000-0000-0000C4050000}"/>
    <cellStyle name="Normal 7 2 19" xfId="1342" xr:uid="{00000000-0005-0000-0000-0000C5050000}"/>
    <cellStyle name="Normal 7 2 2" xfId="64" xr:uid="{00000000-0005-0000-0000-0000C6050000}"/>
    <cellStyle name="Normal 7 2 2 10" xfId="763" xr:uid="{00000000-0005-0000-0000-0000C7050000}"/>
    <cellStyle name="Normal 7 2 2 11" xfId="840" xr:uid="{00000000-0005-0000-0000-0000C8050000}"/>
    <cellStyle name="Normal 7 2 2 12" xfId="917" xr:uid="{00000000-0005-0000-0000-0000C9050000}"/>
    <cellStyle name="Normal 7 2 2 13" xfId="994" xr:uid="{00000000-0005-0000-0000-0000CA050000}"/>
    <cellStyle name="Normal 7 2 2 14" xfId="1071" xr:uid="{00000000-0005-0000-0000-0000CB050000}"/>
    <cellStyle name="Normal 7 2 2 15" xfId="1148" xr:uid="{00000000-0005-0000-0000-0000CC050000}"/>
    <cellStyle name="Normal 7 2 2 16" xfId="1225" xr:uid="{00000000-0005-0000-0000-0000CD050000}"/>
    <cellStyle name="Normal 7 2 2 17" xfId="1302" xr:uid="{00000000-0005-0000-0000-0000CE050000}"/>
    <cellStyle name="Normal 7 2 2 18" xfId="1379" xr:uid="{00000000-0005-0000-0000-0000CF050000}"/>
    <cellStyle name="Normal 7 2 2 19" xfId="1456" xr:uid="{00000000-0005-0000-0000-0000D0050000}"/>
    <cellStyle name="Normal 7 2 2 2" xfId="146" xr:uid="{00000000-0005-0000-0000-0000D1050000}"/>
    <cellStyle name="Normal 7 2 2 20" xfId="1533" xr:uid="{00000000-0005-0000-0000-0000D2050000}"/>
    <cellStyle name="Normal 7 2 2 21" xfId="1610" xr:uid="{00000000-0005-0000-0000-0000D3050000}"/>
    <cellStyle name="Normal 7 2 2 22" xfId="1687" xr:uid="{00000000-0005-0000-0000-0000D4050000}"/>
    <cellStyle name="Normal 7 2 2 23" xfId="1764" xr:uid="{00000000-0005-0000-0000-0000D5050000}"/>
    <cellStyle name="Normal 7 2 2 24" xfId="1836" xr:uid="{00000000-0005-0000-0000-0000D6050000}"/>
    <cellStyle name="Normal 7 2 2 25" xfId="1914" xr:uid="{00000000-0005-0000-0000-0000D7050000}"/>
    <cellStyle name="Normal 7 2 2 26" xfId="1992" xr:uid="{00000000-0005-0000-0000-0000D8050000}"/>
    <cellStyle name="Normal 7 2 2 27" xfId="2068" xr:uid="{00000000-0005-0000-0000-0000D9050000}"/>
    <cellStyle name="Normal 7 2 2 28" xfId="2140" xr:uid="{00000000-0005-0000-0000-0000DA050000}"/>
    <cellStyle name="Normal 7 2 2 29" xfId="2220" xr:uid="{00000000-0005-0000-0000-0000DB050000}"/>
    <cellStyle name="Normal 7 2 2 3" xfId="224" xr:uid="{00000000-0005-0000-0000-0000DC050000}"/>
    <cellStyle name="Normal 7 2 2 30" xfId="2296" xr:uid="{00000000-0005-0000-0000-0000DD050000}"/>
    <cellStyle name="Normal 7 2 2 31" xfId="2368" xr:uid="{00000000-0005-0000-0000-0000DE050000}"/>
    <cellStyle name="Normal 7 2 2 4" xfId="301" xr:uid="{00000000-0005-0000-0000-0000DF050000}"/>
    <cellStyle name="Normal 7 2 2 5" xfId="378" xr:uid="{00000000-0005-0000-0000-0000E0050000}"/>
    <cellStyle name="Normal 7 2 2 6" xfId="455" xr:uid="{00000000-0005-0000-0000-0000E1050000}"/>
    <cellStyle name="Normal 7 2 2 7" xfId="532" xr:uid="{00000000-0005-0000-0000-0000E2050000}"/>
    <cellStyle name="Normal 7 2 2 8" xfId="609" xr:uid="{00000000-0005-0000-0000-0000E3050000}"/>
    <cellStyle name="Normal 7 2 2 9" xfId="686" xr:uid="{00000000-0005-0000-0000-0000E4050000}"/>
    <cellStyle name="Normal 7 2 20" xfId="1419" xr:uid="{00000000-0005-0000-0000-0000E5050000}"/>
    <cellStyle name="Normal 7 2 21" xfId="1496" xr:uid="{00000000-0005-0000-0000-0000E6050000}"/>
    <cellStyle name="Normal 7 2 22" xfId="1573" xr:uid="{00000000-0005-0000-0000-0000E7050000}"/>
    <cellStyle name="Normal 7 2 23" xfId="1650" xr:uid="{00000000-0005-0000-0000-0000E8050000}"/>
    <cellStyle name="Normal 7 2 24" xfId="1727" xr:uid="{00000000-0005-0000-0000-0000E9050000}"/>
    <cellStyle name="Normal 7 2 25" xfId="1799" xr:uid="{00000000-0005-0000-0000-0000EA050000}"/>
    <cellStyle name="Normal 7 2 26" xfId="1877" xr:uid="{00000000-0005-0000-0000-0000EB050000}"/>
    <cellStyle name="Normal 7 2 27" xfId="1955" xr:uid="{00000000-0005-0000-0000-0000EC050000}"/>
    <cellStyle name="Normal 7 2 28" xfId="2031" xr:uid="{00000000-0005-0000-0000-0000ED050000}"/>
    <cellStyle name="Normal 7 2 29" xfId="2103" xr:uid="{00000000-0005-0000-0000-0000EE050000}"/>
    <cellStyle name="Normal 7 2 3" xfId="109" xr:uid="{00000000-0005-0000-0000-0000EF050000}"/>
    <cellStyle name="Normal 7 2 30" xfId="2183" xr:uid="{00000000-0005-0000-0000-0000F0050000}"/>
    <cellStyle name="Normal 7 2 31" xfId="2259" xr:uid="{00000000-0005-0000-0000-0000F1050000}"/>
    <cellStyle name="Normal 7 2 32" xfId="2331" xr:uid="{00000000-0005-0000-0000-0000F2050000}"/>
    <cellStyle name="Normal 7 2 4" xfId="187" xr:uid="{00000000-0005-0000-0000-0000F3050000}"/>
    <cellStyle name="Normal 7 2 5" xfId="264" xr:uid="{00000000-0005-0000-0000-0000F4050000}"/>
    <cellStyle name="Normal 7 2 6" xfId="341" xr:uid="{00000000-0005-0000-0000-0000F5050000}"/>
    <cellStyle name="Normal 7 2 7" xfId="418" xr:uid="{00000000-0005-0000-0000-0000F6050000}"/>
    <cellStyle name="Normal 7 2 8" xfId="495" xr:uid="{00000000-0005-0000-0000-0000F7050000}"/>
    <cellStyle name="Normal 7 2 9" xfId="572" xr:uid="{00000000-0005-0000-0000-0000F8050000}"/>
    <cellStyle name="Normal 7 20" xfId="1110" xr:uid="{00000000-0005-0000-0000-0000F9050000}"/>
    <cellStyle name="Normal 7 21" xfId="1187" xr:uid="{00000000-0005-0000-0000-0000FA050000}"/>
    <cellStyle name="Normal 7 22" xfId="1264" xr:uid="{00000000-0005-0000-0000-0000FB050000}"/>
    <cellStyle name="Normal 7 23" xfId="1341" xr:uid="{00000000-0005-0000-0000-0000FC050000}"/>
    <cellStyle name="Normal 7 24" xfId="1418" xr:uid="{00000000-0005-0000-0000-0000FD050000}"/>
    <cellStyle name="Normal 7 25" xfId="1495" xr:uid="{00000000-0005-0000-0000-0000FE050000}"/>
    <cellStyle name="Normal 7 26" xfId="1572" xr:uid="{00000000-0005-0000-0000-0000FF050000}"/>
    <cellStyle name="Normal 7 27" xfId="1649" xr:uid="{00000000-0005-0000-0000-000000060000}"/>
    <cellStyle name="Normal 7 28" xfId="1726" xr:uid="{00000000-0005-0000-0000-000001060000}"/>
    <cellStyle name="Normal 7 29" xfId="1798" xr:uid="{00000000-0005-0000-0000-000002060000}"/>
    <cellStyle name="Normal 7 3" xfId="28" xr:uid="{00000000-0005-0000-0000-000003060000}"/>
    <cellStyle name="Normal 7 3 10" xfId="650" xr:uid="{00000000-0005-0000-0000-000004060000}"/>
    <cellStyle name="Normal 7 3 11" xfId="727" xr:uid="{00000000-0005-0000-0000-000005060000}"/>
    <cellStyle name="Normal 7 3 12" xfId="804" xr:uid="{00000000-0005-0000-0000-000006060000}"/>
    <cellStyle name="Normal 7 3 13" xfId="881" xr:uid="{00000000-0005-0000-0000-000007060000}"/>
    <cellStyle name="Normal 7 3 14" xfId="958" xr:uid="{00000000-0005-0000-0000-000008060000}"/>
    <cellStyle name="Normal 7 3 15" xfId="1035" xr:uid="{00000000-0005-0000-0000-000009060000}"/>
    <cellStyle name="Normal 7 3 16" xfId="1112" xr:uid="{00000000-0005-0000-0000-00000A060000}"/>
    <cellStyle name="Normal 7 3 17" xfId="1189" xr:uid="{00000000-0005-0000-0000-00000B060000}"/>
    <cellStyle name="Normal 7 3 18" xfId="1266" xr:uid="{00000000-0005-0000-0000-00000C060000}"/>
    <cellStyle name="Normal 7 3 19" xfId="1343" xr:uid="{00000000-0005-0000-0000-00000D060000}"/>
    <cellStyle name="Normal 7 3 2" xfId="65" xr:uid="{00000000-0005-0000-0000-00000E060000}"/>
    <cellStyle name="Normal 7 3 2 10" xfId="764" xr:uid="{00000000-0005-0000-0000-00000F060000}"/>
    <cellStyle name="Normal 7 3 2 11" xfId="841" xr:uid="{00000000-0005-0000-0000-000010060000}"/>
    <cellStyle name="Normal 7 3 2 12" xfId="918" xr:uid="{00000000-0005-0000-0000-000011060000}"/>
    <cellStyle name="Normal 7 3 2 13" xfId="995" xr:uid="{00000000-0005-0000-0000-000012060000}"/>
    <cellStyle name="Normal 7 3 2 14" xfId="1072" xr:uid="{00000000-0005-0000-0000-000013060000}"/>
    <cellStyle name="Normal 7 3 2 15" xfId="1149" xr:uid="{00000000-0005-0000-0000-000014060000}"/>
    <cellStyle name="Normal 7 3 2 16" xfId="1226" xr:uid="{00000000-0005-0000-0000-000015060000}"/>
    <cellStyle name="Normal 7 3 2 17" xfId="1303" xr:uid="{00000000-0005-0000-0000-000016060000}"/>
    <cellStyle name="Normal 7 3 2 18" xfId="1380" xr:uid="{00000000-0005-0000-0000-000017060000}"/>
    <cellStyle name="Normal 7 3 2 19" xfId="1457" xr:uid="{00000000-0005-0000-0000-000018060000}"/>
    <cellStyle name="Normal 7 3 2 2" xfId="147" xr:uid="{00000000-0005-0000-0000-000019060000}"/>
    <cellStyle name="Normal 7 3 2 20" xfId="1534" xr:uid="{00000000-0005-0000-0000-00001A060000}"/>
    <cellStyle name="Normal 7 3 2 21" xfId="1611" xr:uid="{00000000-0005-0000-0000-00001B060000}"/>
    <cellStyle name="Normal 7 3 2 22" xfId="1688" xr:uid="{00000000-0005-0000-0000-00001C060000}"/>
    <cellStyle name="Normal 7 3 2 23" xfId="1765" xr:uid="{00000000-0005-0000-0000-00001D060000}"/>
    <cellStyle name="Normal 7 3 2 24" xfId="1837" xr:uid="{00000000-0005-0000-0000-00001E060000}"/>
    <cellStyle name="Normal 7 3 2 25" xfId="1915" xr:uid="{00000000-0005-0000-0000-00001F060000}"/>
    <cellStyle name="Normal 7 3 2 26" xfId="1993" xr:uid="{00000000-0005-0000-0000-000020060000}"/>
    <cellStyle name="Normal 7 3 2 27" xfId="2069" xr:uid="{00000000-0005-0000-0000-000021060000}"/>
    <cellStyle name="Normal 7 3 2 28" xfId="2141" xr:uid="{00000000-0005-0000-0000-000022060000}"/>
    <cellStyle name="Normal 7 3 2 29" xfId="2221" xr:uid="{00000000-0005-0000-0000-000023060000}"/>
    <cellStyle name="Normal 7 3 2 3" xfId="225" xr:uid="{00000000-0005-0000-0000-000024060000}"/>
    <cellStyle name="Normal 7 3 2 30" xfId="2297" xr:uid="{00000000-0005-0000-0000-000025060000}"/>
    <cellStyle name="Normal 7 3 2 31" xfId="2369" xr:uid="{00000000-0005-0000-0000-000026060000}"/>
    <cellStyle name="Normal 7 3 2 4" xfId="302" xr:uid="{00000000-0005-0000-0000-000027060000}"/>
    <cellStyle name="Normal 7 3 2 5" xfId="379" xr:uid="{00000000-0005-0000-0000-000028060000}"/>
    <cellStyle name="Normal 7 3 2 6" xfId="456" xr:uid="{00000000-0005-0000-0000-000029060000}"/>
    <cellStyle name="Normal 7 3 2 7" xfId="533" xr:uid="{00000000-0005-0000-0000-00002A060000}"/>
    <cellStyle name="Normal 7 3 2 8" xfId="610" xr:uid="{00000000-0005-0000-0000-00002B060000}"/>
    <cellStyle name="Normal 7 3 2 9" xfId="687" xr:uid="{00000000-0005-0000-0000-00002C060000}"/>
    <cellStyle name="Normal 7 3 20" xfId="1420" xr:uid="{00000000-0005-0000-0000-00002D060000}"/>
    <cellStyle name="Normal 7 3 21" xfId="1497" xr:uid="{00000000-0005-0000-0000-00002E060000}"/>
    <cellStyle name="Normal 7 3 22" xfId="1574" xr:uid="{00000000-0005-0000-0000-00002F060000}"/>
    <cellStyle name="Normal 7 3 23" xfId="1651" xr:uid="{00000000-0005-0000-0000-000030060000}"/>
    <cellStyle name="Normal 7 3 24" xfId="1728" xr:uid="{00000000-0005-0000-0000-000031060000}"/>
    <cellStyle name="Normal 7 3 25" xfId="1800" xr:uid="{00000000-0005-0000-0000-000032060000}"/>
    <cellStyle name="Normal 7 3 26" xfId="1878" xr:uid="{00000000-0005-0000-0000-000033060000}"/>
    <cellStyle name="Normal 7 3 27" xfId="1956" xr:uid="{00000000-0005-0000-0000-000034060000}"/>
    <cellStyle name="Normal 7 3 28" xfId="2032" xr:uid="{00000000-0005-0000-0000-000035060000}"/>
    <cellStyle name="Normal 7 3 29" xfId="2104" xr:uid="{00000000-0005-0000-0000-000036060000}"/>
    <cellStyle name="Normal 7 3 3" xfId="110" xr:uid="{00000000-0005-0000-0000-000037060000}"/>
    <cellStyle name="Normal 7 3 30" xfId="2184" xr:uid="{00000000-0005-0000-0000-000038060000}"/>
    <cellStyle name="Normal 7 3 31" xfId="2260" xr:uid="{00000000-0005-0000-0000-000039060000}"/>
    <cellStyle name="Normal 7 3 32" xfId="2332" xr:uid="{00000000-0005-0000-0000-00003A060000}"/>
    <cellStyle name="Normal 7 3 4" xfId="188" xr:uid="{00000000-0005-0000-0000-00003B060000}"/>
    <cellStyle name="Normal 7 3 5" xfId="265" xr:uid="{00000000-0005-0000-0000-00003C060000}"/>
    <cellStyle name="Normal 7 3 6" xfId="342" xr:uid="{00000000-0005-0000-0000-00003D060000}"/>
    <cellStyle name="Normal 7 3 7" xfId="419" xr:uid="{00000000-0005-0000-0000-00003E060000}"/>
    <cellStyle name="Normal 7 3 8" xfId="496" xr:uid="{00000000-0005-0000-0000-00003F060000}"/>
    <cellStyle name="Normal 7 3 9" xfId="573" xr:uid="{00000000-0005-0000-0000-000040060000}"/>
    <cellStyle name="Normal 7 30" xfId="1876" xr:uid="{00000000-0005-0000-0000-000041060000}"/>
    <cellStyle name="Normal 7 31" xfId="1954" xr:uid="{00000000-0005-0000-0000-000042060000}"/>
    <cellStyle name="Normal 7 32" xfId="2030" xr:uid="{00000000-0005-0000-0000-000043060000}"/>
    <cellStyle name="Normal 7 33" xfId="2102" xr:uid="{00000000-0005-0000-0000-000044060000}"/>
    <cellStyle name="Normal 7 34" xfId="2182" xr:uid="{00000000-0005-0000-0000-000045060000}"/>
    <cellStyle name="Normal 7 35" xfId="2258" xr:uid="{00000000-0005-0000-0000-000046060000}"/>
    <cellStyle name="Normal 7 36" xfId="2330" xr:uid="{00000000-0005-0000-0000-000047060000}"/>
    <cellStyle name="Normal 7 4" xfId="29" xr:uid="{00000000-0005-0000-0000-000048060000}"/>
    <cellStyle name="Normal 7 4 10" xfId="651" xr:uid="{00000000-0005-0000-0000-000049060000}"/>
    <cellStyle name="Normal 7 4 11" xfId="728" xr:uid="{00000000-0005-0000-0000-00004A060000}"/>
    <cellStyle name="Normal 7 4 12" xfId="805" xr:uid="{00000000-0005-0000-0000-00004B060000}"/>
    <cellStyle name="Normal 7 4 13" xfId="882" xr:uid="{00000000-0005-0000-0000-00004C060000}"/>
    <cellStyle name="Normal 7 4 14" xfId="959" xr:uid="{00000000-0005-0000-0000-00004D060000}"/>
    <cellStyle name="Normal 7 4 15" xfId="1036" xr:uid="{00000000-0005-0000-0000-00004E060000}"/>
    <cellStyle name="Normal 7 4 16" xfId="1113" xr:uid="{00000000-0005-0000-0000-00004F060000}"/>
    <cellStyle name="Normal 7 4 17" xfId="1190" xr:uid="{00000000-0005-0000-0000-000050060000}"/>
    <cellStyle name="Normal 7 4 18" xfId="1267" xr:uid="{00000000-0005-0000-0000-000051060000}"/>
    <cellStyle name="Normal 7 4 19" xfId="1344" xr:uid="{00000000-0005-0000-0000-000052060000}"/>
    <cellStyle name="Normal 7 4 2" xfId="66" xr:uid="{00000000-0005-0000-0000-000053060000}"/>
    <cellStyle name="Normal 7 4 2 10" xfId="765" xr:uid="{00000000-0005-0000-0000-000054060000}"/>
    <cellStyle name="Normal 7 4 2 11" xfId="842" xr:uid="{00000000-0005-0000-0000-000055060000}"/>
    <cellStyle name="Normal 7 4 2 12" xfId="919" xr:uid="{00000000-0005-0000-0000-000056060000}"/>
    <cellStyle name="Normal 7 4 2 13" xfId="996" xr:uid="{00000000-0005-0000-0000-000057060000}"/>
    <cellStyle name="Normal 7 4 2 14" xfId="1073" xr:uid="{00000000-0005-0000-0000-000058060000}"/>
    <cellStyle name="Normal 7 4 2 15" xfId="1150" xr:uid="{00000000-0005-0000-0000-000059060000}"/>
    <cellStyle name="Normal 7 4 2 16" xfId="1227" xr:uid="{00000000-0005-0000-0000-00005A060000}"/>
    <cellStyle name="Normal 7 4 2 17" xfId="1304" xr:uid="{00000000-0005-0000-0000-00005B060000}"/>
    <cellStyle name="Normal 7 4 2 18" xfId="1381" xr:uid="{00000000-0005-0000-0000-00005C060000}"/>
    <cellStyle name="Normal 7 4 2 19" xfId="1458" xr:uid="{00000000-0005-0000-0000-00005D060000}"/>
    <cellStyle name="Normal 7 4 2 2" xfId="148" xr:uid="{00000000-0005-0000-0000-00005E060000}"/>
    <cellStyle name="Normal 7 4 2 20" xfId="1535" xr:uid="{00000000-0005-0000-0000-00005F060000}"/>
    <cellStyle name="Normal 7 4 2 21" xfId="1612" xr:uid="{00000000-0005-0000-0000-000060060000}"/>
    <cellStyle name="Normal 7 4 2 22" xfId="1689" xr:uid="{00000000-0005-0000-0000-000061060000}"/>
    <cellStyle name="Normal 7 4 2 23" xfId="1766" xr:uid="{00000000-0005-0000-0000-000062060000}"/>
    <cellStyle name="Normal 7 4 2 24" xfId="1838" xr:uid="{00000000-0005-0000-0000-000063060000}"/>
    <cellStyle name="Normal 7 4 2 25" xfId="1916" xr:uid="{00000000-0005-0000-0000-000064060000}"/>
    <cellStyle name="Normal 7 4 2 26" xfId="1994" xr:uid="{00000000-0005-0000-0000-000065060000}"/>
    <cellStyle name="Normal 7 4 2 27" xfId="2070" xr:uid="{00000000-0005-0000-0000-000066060000}"/>
    <cellStyle name="Normal 7 4 2 28" xfId="2142" xr:uid="{00000000-0005-0000-0000-000067060000}"/>
    <cellStyle name="Normal 7 4 2 29" xfId="2222" xr:uid="{00000000-0005-0000-0000-000068060000}"/>
    <cellStyle name="Normal 7 4 2 3" xfId="226" xr:uid="{00000000-0005-0000-0000-000069060000}"/>
    <cellStyle name="Normal 7 4 2 30" xfId="2298" xr:uid="{00000000-0005-0000-0000-00006A060000}"/>
    <cellStyle name="Normal 7 4 2 31" xfId="2370" xr:uid="{00000000-0005-0000-0000-00006B060000}"/>
    <cellStyle name="Normal 7 4 2 4" xfId="303" xr:uid="{00000000-0005-0000-0000-00006C060000}"/>
    <cellStyle name="Normal 7 4 2 5" xfId="380" xr:uid="{00000000-0005-0000-0000-00006D060000}"/>
    <cellStyle name="Normal 7 4 2 6" xfId="457" xr:uid="{00000000-0005-0000-0000-00006E060000}"/>
    <cellStyle name="Normal 7 4 2 7" xfId="534" xr:uid="{00000000-0005-0000-0000-00006F060000}"/>
    <cellStyle name="Normal 7 4 2 8" xfId="611" xr:uid="{00000000-0005-0000-0000-000070060000}"/>
    <cellStyle name="Normal 7 4 2 9" xfId="688" xr:uid="{00000000-0005-0000-0000-000071060000}"/>
    <cellStyle name="Normal 7 4 20" xfId="1421" xr:uid="{00000000-0005-0000-0000-000072060000}"/>
    <cellStyle name="Normal 7 4 21" xfId="1498" xr:uid="{00000000-0005-0000-0000-000073060000}"/>
    <cellStyle name="Normal 7 4 22" xfId="1575" xr:uid="{00000000-0005-0000-0000-000074060000}"/>
    <cellStyle name="Normal 7 4 23" xfId="1652" xr:uid="{00000000-0005-0000-0000-000075060000}"/>
    <cellStyle name="Normal 7 4 24" xfId="1729" xr:uid="{00000000-0005-0000-0000-000076060000}"/>
    <cellStyle name="Normal 7 4 25" xfId="1801" xr:uid="{00000000-0005-0000-0000-000077060000}"/>
    <cellStyle name="Normal 7 4 26" xfId="1879" xr:uid="{00000000-0005-0000-0000-000078060000}"/>
    <cellStyle name="Normal 7 4 27" xfId="1957" xr:uid="{00000000-0005-0000-0000-000079060000}"/>
    <cellStyle name="Normal 7 4 28" xfId="2033" xr:uid="{00000000-0005-0000-0000-00007A060000}"/>
    <cellStyle name="Normal 7 4 29" xfId="2105" xr:uid="{00000000-0005-0000-0000-00007B060000}"/>
    <cellStyle name="Normal 7 4 3" xfId="111" xr:uid="{00000000-0005-0000-0000-00007C060000}"/>
    <cellStyle name="Normal 7 4 30" xfId="2185" xr:uid="{00000000-0005-0000-0000-00007D060000}"/>
    <cellStyle name="Normal 7 4 31" xfId="2261" xr:uid="{00000000-0005-0000-0000-00007E060000}"/>
    <cellStyle name="Normal 7 4 32" xfId="2333" xr:uid="{00000000-0005-0000-0000-00007F060000}"/>
    <cellStyle name="Normal 7 4 4" xfId="189" xr:uid="{00000000-0005-0000-0000-000080060000}"/>
    <cellStyle name="Normal 7 4 5" xfId="266" xr:uid="{00000000-0005-0000-0000-000081060000}"/>
    <cellStyle name="Normal 7 4 6" xfId="343" xr:uid="{00000000-0005-0000-0000-000082060000}"/>
    <cellStyle name="Normal 7 4 7" xfId="420" xr:uid="{00000000-0005-0000-0000-000083060000}"/>
    <cellStyle name="Normal 7 4 8" xfId="497" xr:uid="{00000000-0005-0000-0000-000084060000}"/>
    <cellStyle name="Normal 7 4 9" xfId="574" xr:uid="{00000000-0005-0000-0000-000085060000}"/>
    <cellStyle name="Normal 7 5" xfId="30" xr:uid="{00000000-0005-0000-0000-000086060000}"/>
    <cellStyle name="Normal 7 5 10" xfId="652" xr:uid="{00000000-0005-0000-0000-000087060000}"/>
    <cellStyle name="Normal 7 5 11" xfId="729" xr:uid="{00000000-0005-0000-0000-000088060000}"/>
    <cellStyle name="Normal 7 5 12" xfId="806" xr:uid="{00000000-0005-0000-0000-000089060000}"/>
    <cellStyle name="Normal 7 5 13" xfId="883" xr:uid="{00000000-0005-0000-0000-00008A060000}"/>
    <cellStyle name="Normal 7 5 14" xfId="960" xr:uid="{00000000-0005-0000-0000-00008B060000}"/>
    <cellStyle name="Normal 7 5 15" xfId="1037" xr:uid="{00000000-0005-0000-0000-00008C060000}"/>
    <cellStyle name="Normal 7 5 16" xfId="1114" xr:uid="{00000000-0005-0000-0000-00008D060000}"/>
    <cellStyle name="Normal 7 5 17" xfId="1191" xr:uid="{00000000-0005-0000-0000-00008E060000}"/>
    <cellStyle name="Normal 7 5 18" xfId="1268" xr:uid="{00000000-0005-0000-0000-00008F060000}"/>
    <cellStyle name="Normal 7 5 19" xfId="1345" xr:uid="{00000000-0005-0000-0000-000090060000}"/>
    <cellStyle name="Normal 7 5 2" xfId="67" xr:uid="{00000000-0005-0000-0000-000091060000}"/>
    <cellStyle name="Normal 7 5 2 10" xfId="766" xr:uid="{00000000-0005-0000-0000-000092060000}"/>
    <cellStyle name="Normal 7 5 2 11" xfId="843" xr:uid="{00000000-0005-0000-0000-000093060000}"/>
    <cellStyle name="Normal 7 5 2 12" xfId="920" xr:uid="{00000000-0005-0000-0000-000094060000}"/>
    <cellStyle name="Normal 7 5 2 13" xfId="997" xr:uid="{00000000-0005-0000-0000-000095060000}"/>
    <cellStyle name="Normal 7 5 2 14" xfId="1074" xr:uid="{00000000-0005-0000-0000-000096060000}"/>
    <cellStyle name="Normal 7 5 2 15" xfId="1151" xr:uid="{00000000-0005-0000-0000-000097060000}"/>
    <cellStyle name="Normal 7 5 2 16" xfId="1228" xr:uid="{00000000-0005-0000-0000-000098060000}"/>
    <cellStyle name="Normal 7 5 2 17" xfId="1305" xr:uid="{00000000-0005-0000-0000-000099060000}"/>
    <cellStyle name="Normal 7 5 2 18" xfId="1382" xr:uid="{00000000-0005-0000-0000-00009A060000}"/>
    <cellStyle name="Normal 7 5 2 19" xfId="1459" xr:uid="{00000000-0005-0000-0000-00009B060000}"/>
    <cellStyle name="Normal 7 5 2 2" xfId="149" xr:uid="{00000000-0005-0000-0000-00009C060000}"/>
    <cellStyle name="Normal 7 5 2 20" xfId="1536" xr:uid="{00000000-0005-0000-0000-00009D060000}"/>
    <cellStyle name="Normal 7 5 2 21" xfId="1613" xr:uid="{00000000-0005-0000-0000-00009E060000}"/>
    <cellStyle name="Normal 7 5 2 22" xfId="1690" xr:uid="{00000000-0005-0000-0000-00009F060000}"/>
    <cellStyle name="Normal 7 5 2 23" xfId="1767" xr:uid="{00000000-0005-0000-0000-0000A0060000}"/>
    <cellStyle name="Normal 7 5 2 24" xfId="1839" xr:uid="{00000000-0005-0000-0000-0000A1060000}"/>
    <cellStyle name="Normal 7 5 2 25" xfId="1917" xr:uid="{00000000-0005-0000-0000-0000A2060000}"/>
    <cellStyle name="Normal 7 5 2 26" xfId="1995" xr:uid="{00000000-0005-0000-0000-0000A3060000}"/>
    <cellStyle name="Normal 7 5 2 27" xfId="2071" xr:uid="{00000000-0005-0000-0000-0000A4060000}"/>
    <cellStyle name="Normal 7 5 2 28" xfId="2143" xr:uid="{00000000-0005-0000-0000-0000A5060000}"/>
    <cellStyle name="Normal 7 5 2 29" xfId="2223" xr:uid="{00000000-0005-0000-0000-0000A6060000}"/>
    <cellStyle name="Normal 7 5 2 3" xfId="227" xr:uid="{00000000-0005-0000-0000-0000A7060000}"/>
    <cellStyle name="Normal 7 5 2 30" xfId="2299" xr:uid="{00000000-0005-0000-0000-0000A8060000}"/>
    <cellStyle name="Normal 7 5 2 31" xfId="2371" xr:uid="{00000000-0005-0000-0000-0000A9060000}"/>
    <cellStyle name="Normal 7 5 2 4" xfId="304" xr:uid="{00000000-0005-0000-0000-0000AA060000}"/>
    <cellStyle name="Normal 7 5 2 5" xfId="381" xr:uid="{00000000-0005-0000-0000-0000AB060000}"/>
    <cellStyle name="Normal 7 5 2 6" xfId="458" xr:uid="{00000000-0005-0000-0000-0000AC060000}"/>
    <cellStyle name="Normal 7 5 2 7" xfId="535" xr:uid="{00000000-0005-0000-0000-0000AD060000}"/>
    <cellStyle name="Normal 7 5 2 8" xfId="612" xr:uid="{00000000-0005-0000-0000-0000AE060000}"/>
    <cellStyle name="Normal 7 5 2 9" xfId="689" xr:uid="{00000000-0005-0000-0000-0000AF060000}"/>
    <cellStyle name="Normal 7 5 20" xfId="1422" xr:uid="{00000000-0005-0000-0000-0000B0060000}"/>
    <cellStyle name="Normal 7 5 21" xfId="1499" xr:uid="{00000000-0005-0000-0000-0000B1060000}"/>
    <cellStyle name="Normal 7 5 22" xfId="1576" xr:uid="{00000000-0005-0000-0000-0000B2060000}"/>
    <cellStyle name="Normal 7 5 23" xfId="1653" xr:uid="{00000000-0005-0000-0000-0000B3060000}"/>
    <cellStyle name="Normal 7 5 24" xfId="1730" xr:uid="{00000000-0005-0000-0000-0000B4060000}"/>
    <cellStyle name="Normal 7 5 25" xfId="1802" xr:uid="{00000000-0005-0000-0000-0000B5060000}"/>
    <cellStyle name="Normal 7 5 26" xfId="1880" xr:uid="{00000000-0005-0000-0000-0000B6060000}"/>
    <cellStyle name="Normal 7 5 27" xfId="1958" xr:uid="{00000000-0005-0000-0000-0000B7060000}"/>
    <cellStyle name="Normal 7 5 28" xfId="2034" xr:uid="{00000000-0005-0000-0000-0000B8060000}"/>
    <cellStyle name="Normal 7 5 29" xfId="2106" xr:uid="{00000000-0005-0000-0000-0000B9060000}"/>
    <cellStyle name="Normal 7 5 3" xfId="112" xr:uid="{00000000-0005-0000-0000-0000BA060000}"/>
    <cellStyle name="Normal 7 5 30" xfId="2186" xr:uid="{00000000-0005-0000-0000-0000BB060000}"/>
    <cellStyle name="Normal 7 5 31" xfId="2262" xr:uid="{00000000-0005-0000-0000-0000BC060000}"/>
    <cellStyle name="Normal 7 5 32" xfId="2334" xr:uid="{00000000-0005-0000-0000-0000BD060000}"/>
    <cellStyle name="Normal 7 5 4" xfId="190" xr:uid="{00000000-0005-0000-0000-0000BE060000}"/>
    <cellStyle name="Normal 7 5 5" xfId="267" xr:uid="{00000000-0005-0000-0000-0000BF060000}"/>
    <cellStyle name="Normal 7 5 6" xfId="344" xr:uid="{00000000-0005-0000-0000-0000C0060000}"/>
    <cellStyle name="Normal 7 5 7" xfId="421" xr:uid="{00000000-0005-0000-0000-0000C1060000}"/>
    <cellStyle name="Normal 7 5 8" xfId="498" xr:uid="{00000000-0005-0000-0000-0000C2060000}"/>
    <cellStyle name="Normal 7 5 9" xfId="575" xr:uid="{00000000-0005-0000-0000-0000C3060000}"/>
    <cellStyle name="Normal 7 6" xfId="63" xr:uid="{00000000-0005-0000-0000-0000C4060000}"/>
    <cellStyle name="Normal 7 6 10" xfId="762" xr:uid="{00000000-0005-0000-0000-0000C5060000}"/>
    <cellStyle name="Normal 7 6 11" xfId="839" xr:uid="{00000000-0005-0000-0000-0000C6060000}"/>
    <cellStyle name="Normal 7 6 12" xfId="916" xr:uid="{00000000-0005-0000-0000-0000C7060000}"/>
    <cellStyle name="Normal 7 6 13" xfId="993" xr:uid="{00000000-0005-0000-0000-0000C8060000}"/>
    <cellStyle name="Normal 7 6 14" xfId="1070" xr:uid="{00000000-0005-0000-0000-0000C9060000}"/>
    <cellStyle name="Normal 7 6 15" xfId="1147" xr:uid="{00000000-0005-0000-0000-0000CA060000}"/>
    <cellStyle name="Normal 7 6 16" xfId="1224" xr:uid="{00000000-0005-0000-0000-0000CB060000}"/>
    <cellStyle name="Normal 7 6 17" xfId="1301" xr:uid="{00000000-0005-0000-0000-0000CC060000}"/>
    <cellStyle name="Normal 7 6 18" xfId="1378" xr:uid="{00000000-0005-0000-0000-0000CD060000}"/>
    <cellStyle name="Normal 7 6 19" xfId="1455" xr:uid="{00000000-0005-0000-0000-0000CE060000}"/>
    <cellStyle name="Normal 7 6 2" xfId="145" xr:uid="{00000000-0005-0000-0000-0000CF060000}"/>
    <cellStyle name="Normal 7 6 20" xfId="1532" xr:uid="{00000000-0005-0000-0000-0000D0060000}"/>
    <cellStyle name="Normal 7 6 21" xfId="1609" xr:uid="{00000000-0005-0000-0000-0000D1060000}"/>
    <cellStyle name="Normal 7 6 22" xfId="1686" xr:uid="{00000000-0005-0000-0000-0000D2060000}"/>
    <cellStyle name="Normal 7 6 23" xfId="1763" xr:uid="{00000000-0005-0000-0000-0000D3060000}"/>
    <cellStyle name="Normal 7 6 24" xfId="1835" xr:uid="{00000000-0005-0000-0000-0000D4060000}"/>
    <cellStyle name="Normal 7 6 25" xfId="1913" xr:uid="{00000000-0005-0000-0000-0000D5060000}"/>
    <cellStyle name="Normal 7 6 26" xfId="1991" xr:uid="{00000000-0005-0000-0000-0000D6060000}"/>
    <cellStyle name="Normal 7 6 27" xfId="2067" xr:uid="{00000000-0005-0000-0000-0000D7060000}"/>
    <cellStyle name="Normal 7 6 28" xfId="2139" xr:uid="{00000000-0005-0000-0000-0000D8060000}"/>
    <cellStyle name="Normal 7 6 29" xfId="2219" xr:uid="{00000000-0005-0000-0000-0000D9060000}"/>
    <cellStyle name="Normal 7 6 3" xfId="223" xr:uid="{00000000-0005-0000-0000-0000DA060000}"/>
    <cellStyle name="Normal 7 6 30" xfId="2295" xr:uid="{00000000-0005-0000-0000-0000DB060000}"/>
    <cellStyle name="Normal 7 6 31" xfId="2367" xr:uid="{00000000-0005-0000-0000-0000DC060000}"/>
    <cellStyle name="Normal 7 6 4" xfId="300" xr:uid="{00000000-0005-0000-0000-0000DD060000}"/>
    <cellStyle name="Normal 7 6 5" xfId="377" xr:uid="{00000000-0005-0000-0000-0000DE060000}"/>
    <cellStyle name="Normal 7 6 6" xfId="454" xr:uid="{00000000-0005-0000-0000-0000DF060000}"/>
    <cellStyle name="Normal 7 6 7" xfId="531" xr:uid="{00000000-0005-0000-0000-0000E0060000}"/>
    <cellStyle name="Normal 7 6 8" xfId="608" xr:uid="{00000000-0005-0000-0000-0000E1060000}"/>
    <cellStyle name="Normal 7 6 9" xfId="685" xr:uid="{00000000-0005-0000-0000-0000E2060000}"/>
    <cellStyle name="Normal 7 7" xfId="108" xr:uid="{00000000-0005-0000-0000-0000E3060000}"/>
    <cellStyle name="Normal 7 8" xfId="186" xr:uid="{00000000-0005-0000-0000-0000E4060000}"/>
    <cellStyle name="Normal 7 9" xfId="263" xr:uid="{00000000-0005-0000-0000-0000E5060000}"/>
    <cellStyle name="Normal 8" xfId="42" xr:uid="{00000000-0005-0000-0000-0000E6060000}"/>
    <cellStyle name="Normal 8 10" xfId="356" xr:uid="{00000000-0005-0000-0000-0000E7060000}"/>
    <cellStyle name="Normal 8 11" xfId="433" xr:uid="{00000000-0005-0000-0000-0000E8060000}"/>
    <cellStyle name="Normal 8 12" xfId="510" xr:uid="{00000000-0005-0000-0000-0000E9060000}"/>
    <cellStyle name="Normal 8 13" xfId="587" xr:uid="{00000000-0005-0000-0000-0000EA060000}"/>
    <cellStyle name="Normal 8 14" xfId="664" xr:uid="{00000000-0005-0000-0000-0000EB060000}"/>
    <cellStyle name="Normal 8 15" xfId="741" xr:uid="{00000000-0005-0000-0000-0000EC060000}"/>
    <cellStyle name="Normal 8 16" xfId="818" xr:uid="{00000000-0005-0000-0000-0000ED060000}"/>
    <cellStyle name="Normal 8 17" xfId="895" xr:uid="{00000000-0005-0000-0000-0000EE060000}"/>
    <cellStyle name="Normal 8 18" xfId="972" xr:uid="{00000000-0005-0000-0000-0000EF060000}"/>
    <cellStyle name="Normal 8 19" xfId="1049" xr:uid="{00000000-0005-0000-0000-0000F0060000}"/>
    <cellStyle name="Normal 8 2" xfId="31" xr:uid="{00000000-0005-0000-0000-0000F1060000}"/>
    <cellStyle name="Normal 8 2 10" xfId="653" xr:uid="{00000000-0005-0000-0000-0000F2060000}"/>
    <cellStyle name="Normal 8 2 11" xfId="730" xr:uid="{00000000-0005-0000-0000-0000F3060000}"/>
    <cellStyle name="Normal 8 2 12" xfId="807" xr:uid="{00000000-0005-0000-0000-0000F4060000}"/>
    <cellStyle name="Normal 8 2 13" xfId="884" xr:uid="{00000000-0005-0000-0000-0000F5060000}"/>
    <cellStyle name="Normal 8 2 14" xfId="961" xr:uid="{00000000-0005-0000-0000-0000F6060000}"/>
    <cellStyle name="Normal 8 2 15" xfId="1038" xr:uid="{00000000-0005-0000-0000-0000F7060000}"/>
    <cellStyle name="Normal 8 2 16" xfId="1115" xr:uid="{00000000-0005-0000-0000-0000F8060000}"/>
    <cellStyle name="Normal 8 2 17" xfId="1192" xr:uid="{00000000-0005-0000-0000-0000F9060000}"/>
    <cellStyle name="Normal 8 2 18" xfId="1269" xr:uid="{00000000-0005-0000-0000-0000FA060000}"/>
    <cellStyle name="Normal 8 2 19" xfId="1346" xr:uid="{00000000-0005-0000-0000-0000FB060000}"/>
    <cellStyle name="Normal 8 2 2" xfId="68" xr:uid="{00000000-0005-0000-0000-0000FC060000}"/>
    <cellStyle name="Normal 8 2 2 10" xfId="767" xr:uid="{00000000-0005-0000-0000-0000FD060000}"/>
    <cellStyle name="Normal 8 2 2 11" xfId="844" xr:uid="{00000000-0005-0000-0000-0000FE060000}"/>
    <cellStyle name="Normal 8 2 2 12" xfId="921" xr:uid="{00000000-0005-0000-0000-0000FF060000}"/>
    <cellStyle name="Normal 8 2 2 13" xfId="998" xr:uid="{00000000-0005-0000-0000-000000070000}"/>
    <cellStyle name="Normal 8 2 2 14" xfId="1075" xr:uid="{00000000-0005-0000-0000-000001070000}"/>
    <cellStyle name="Normal 8 2 2 15" xfId="1152" xr:uid="{00000000-0005-0000-0000-000002070000}"/>
    <cellStyle name="Normal 8 2 2 16" xfId="1229" xr:uid="{00000000-0005-0000-0000-000003070000}"/>
    <cellStyle name="Normal 8 2 2 17" xfId="1306" xr:uid="{00000000-0005-0000-0000-000004070000}"/>
    <cellStyle name="Normal 8 2 2 18" xfId="1383" xr:uid="{00000000-0005-0000-0000-000005070000}"/>
    <cellStyle name="Normal 8 2 2 19" xfId="1460" xr:uid="{00000000-0005-0000-0000-000006070000}"/>
    <cellStyle name="Normal 8 2 2 2" xfId="150" xr:uid="{00000000-0005-0000-0000-000007070000}"/>
    <cellStyle name="Normal 8 2 2 20" xfId="1537" xr:uid="{00000000-0005-0000-0000-000008070000}"/>
    <cellStyle name="Normal 8 2 2 21" xfId="1614" xr:uid="{00000000-0005-0000-0000-000009070000}"/>
    <cellStyle name="Normal 8 2 2 22" xfId="1691" xr:uid="{00000000-0005-0000-0000-00000A070000}"/>
    <cellStyle name="Normal 8 2 2 23" xfId="1768" xr:uid="{00000000-0005-0000-0000-00000B070000}"/>
    <cellStyle name="Normal 8 2 2 24" xfId="1840" xr:uid="{00000000-0005-0000-0000-00000C070000}"/>
    <cellStyle name="Normal 8 2 2 25" xfId="1918" xr:uid="{00000000-0005-0000-0000-00000D070000}"/>
    <cellStyle name="Normal 8 2 2 26" xfId="1996" xr:uid="{00000000-0005-0000-0000-00000E070000}"/>
    <cellStyle name="Normal 8 2 2 27" xfId="2072" xr:uid="{00000000-0005-0000-0000-00000F070000}"/>
    <cellStyle name="Normal 8 2 2 28" xfId="2144" xr:uid="{00000000-0005-0000-0000-000010070000}"/>
    <cellStyle name="Normal 8 2 2 29" xfId="2224" xr:uid="{00000000-0005-0000-0000-000011070000}"/>
    <cellStyle name="Normal 8 2 2 3" xfId="228" xr:uid="{00000000-0005-0000-0000-000012070000}"/>
    <cellStyle name="Normal 8 2 2 30" xfId="2300" xr:uid="{00000000-0005-0000-0000-000013070000}"/>
    <cellStyle name="Normal 8 2 2 31" xfId="2372" xr:uid="{00000000-0005-0000-0000-000014070000}"/>
    <cellStyle name="Normal 8 2 2 4" xfId="305" xr:uid="{00000000-0005-0000-0000-000015070000}"/>
    <cellStyle name="Normal 8 2 2 5" xfId="382" xr:uid="{00000000-0005-0000-0000-000016070000}"/>
    <cellStyle name="Normal 8 2 2 6" xfId="459" xr:uid="{00000000-0005-0000-0000-000017070000}"/>
    <cellStyle name="Normal 8 2 2 7" xfId="536" xr:uid="{00000000-0005-0000-0000-000018070000}"/>
    <cellStyle name="Normal 8 2 2 8" xfId="613" xr:uid="{00000000-0005-0000-0000-000019070000}"/>
    <cellStyle name="Normal 8 2 2 9" xfId="690" xr:uid="{00000000-0005-0000-0000-00001A070000}"/>
    <cellStyle name="Normal 8 2 20" xfId="1423" xr:uid="{00000000-0005-0000-0000-00001B070000}"/>
    <cellStyle name="Normal 8 2 21" xfId="1500" xr:uid="{00000000-0005-0000-0000-00001C070000}"/>
    <cellStyle name="Normal 8 2 22" xfId="1577" xr:uid="{00000000-0005-0000-0000-00001D070000}"/>
    <cellStyle name="Normal 8 2 23" xfId="1654" xr:uid="{00000000-0005-0000-0000-00001E070000}"/>
    <cellStyle name="Normal 8 2 24" xfId="1731" xr:uid="{00000000-0005-0000-0000-00001F070000}"/>
    <cellStyle name="Normal 8 2 25" xfId="1803" xr:uid="{00000000-0005-0000-0000-000020070000}"/>
    <cellStyle name="Normal 8 2 26" xfId="1881" xr:uid="{00000000-0005-0000-0000-000021070000}"/>
    <cellStyle name="Normal 8 2 27" xfId="1959" xr:uid="{00000000-0005-0000-0000-000022070000}"/>
    <cellStyle name="Normal 8 2 28" xfId="2035" xr:uid="{00000000-0005-0000-0000-000023070000}"/>
    <cellStyle name="Normal 8 2 29" xfId="2107" xr:uid="{00000000-0005-0000-0000-000024070000}"/>
    <cellStyle name="Normal 8 2 3" xfId="113" xr:uid="{00000000-0005-0000-0000-000025070000}"/>
    <cellStyle name="Normal 8 2 30" xfId="2187" xr:uid="{00000000-0005-0000-0000-000026070000}"/>
    <cellStyle name="Normal 8 2 31" xfId="2263" xr:uid="{00000000-0005-0000-0000-000027070000}"/>
    <cellStyle name="Normal 8 2 32" xfId="2335" xr:uid="{00000000-0005-0000-0000-000028070000}"/>
    <cellStyle name="Normal 8 2 4" xfId="191" xr:uid="{00000000-0005-0000-0000-000029070000}"/>
    <cellStyle name="Normal 8 2 5" xfId="268" xr:uid="{00000000-0005-0000-0000-00002A070000}"/>
    <cellStyle name="Normal 8 2 6" xfId="345" xr:uid="{00000000-0005-0000-0000-00002B070000}"/>
    <cellStyle name="Normal 8 2 7" xfId="422" xr:uid="{00000000-0005-0000-0000-00002C070000}"/>
    <cellStyle name="Normal 8 2 8" xfId="499" xr:uid="{00000000-0005-0000-0000-00002D070000}"/>
    <cellStyle name="Normal 8 2 9" xfId="576" xr:uid="{00000000-0005-0000-0000-00002E070000}"/>
    <cellStyle name="Normal 8 20" xfId="1126" xr:uid="{00000000-0005-0000-0000-00002F070000}"/>
    <cellStyle name="Normal 8 21" xfId="1203" xr:uid="{00000000-0005-0000-0000-000030070000}"/>
    <cellStyle name="Normal 8 22" xfId="1280" xr:uid="{00000000-0005-0000-0000-000031070000}"/>
    <cellStyle name="Normal 8 23" xfId="1357" xr:uid="{00000000-0005-0000-0000-000032070000}"/>
    <cellStyle name="Normal 8 24" xfId="1434" xr:uid="{00000000-0005-0000-0000-000033070000}"/>
    <cellStyle name="Normal 8 25" xfId="1511" xr:uid="{00000000-0005-0000-0000-000034070000}"/>
    <cellStyle name="Normal 8 26" xfId="1588" xr:uid="{00000000-0005-0000-0000-000035070000}"/>
    <cellStyle name="Normal 8 27" xfId="1665" xr:uid="{00000000-0005-0000-0000-000036070000}"/>
    <cellStyle name="Normal 8 28" xfId="1742" xr:uid="{00000000-0005-0000-0000-000037070000}"/>
    <cellStyle name="Normal 8 29" xfId="1814" xr:uid="{00000000-0005-0000-0000-000038070000}"/>
    <cellStyle name="Normal 8 3" xfId="32" xr:uid="{00000000-0005-0000-0000-000039070000}"/>
    <cellStyle name="Normal 8 3 10" xfId="654" xr:uid="{00000000-0005-0000-0000-00003A070000}"/>
    <cellStyle name="Normal 8 3 11" xfId="731" xr:uid="{00000000-0005-0000-0000-00003B070000}"/>
    <cellStyle name="Normal 8 3 12" xfId="808" xr:uid="{00000000-0005-0000-0000-00003C070000}"/>
    <cellStyle name="Normal 8 3 13" xfId="885" xr:uid="{00000000-0005-0000-0000-00003D070000}"/>
    <cellStyle name="Normal 8 3 14" xfId="962" xr:uid="{00000000-0005-0000-0000-00003E070000}"/>
    <cellStyle name="Normal 8 3 15" xfId="1039" xr:uid="{00000000-0005-0000-0000-00003F070000}"/>
    <cellStyle name="Normal 8 3 16" xfId="1116" xr:uid="{00000000-0005-0000-0000-000040070000}"/>
    <cellStyle name="Normal 8 3 17" xfId="1193" xr:uid="{00000000-0005-0000-0000-000041070000}"/>
    <cellStyle name="Normal 8 3 18" xfId="1270" xr:uid="{00000000-0005-0000-0000-000042070000}"/>
    <cellStyle name="Normal 8 3 19" xfId="1347" xr:uid="{00000000-0005-0000-0000-000043070000}"/>
    <cellStyle name="Normal 8 3 2" xfId="69" xr:uid="{00000000-0005-0000-0000-000044070000}"/>
    <cellStyle name="Normal 8 3 2 10" xfId="768" xr:uid="{00000000-0005-0000-0000-000045070000}"/>
    <cellStyle name="Normal 8 3 2 11" xfId="845" xr:uid="{00000000-0005-0000-0000-000046070000}"/>
    <cellStyle name="Normal 8 3 2 12" xfId="922" xr:uid="{00000000-0005-0000-0000-000047070000}"/>
    <cellStyle name="Normal 8 3 2 13" xfId="999" xr:uid="{00000000-0005-0000-0000-000048070000}"/>
    <cellStyle name="Normal 8 3 2 14" xfId="1076" xr:uid="{00000000-0005-0000-0000-000049070000}"/>
    <cellStyle name="Normal 8 3 2 15" xfId="1153" xr:uid="{00000000-0005-0000-0000-00004A070000}"/>
    <cellStyle name="Normal 8 3 2 16" xfId="1230" xr:uid="{00000000-0005-0000-0000-00004B070000}"/>
    <cellStyle name="Normal 8 3 2 17" xfId="1307" xr:uid="{00000000-0005-0000-0000-00004C070000}"/>
    <cellStyle name="Normal 8 3 2 18" xfId="1384" xr:uid="{00000000-0005-0000-0000-00004D070000}"/>
    <cellStyle name="Normal 8 3 2 19" xfId="1461" xr:uid="{00000000-0005-0000-0000-00004E070000}"/>
    <cellStyle name="Normal 8 3 2 2" xfId="151" xr:uid="{00000000-0005-0000-0000-00004F070000}"/>
    <cellStyle name="Normal 8 3 2 20" xfId="1538" xr:uid="{00000000-0005-0000-0000-000050070000}"/>
    <cellStyle name="Normal 8 3 2 21" xfId="1615" xr:uid="{00000000-0005-0000-0000-000051070000}"/>
    <cellStyle name="Normal 8 3 2 22" xfId="1692" xr:uid="{00000000-0005-0000-0000-000052070000}"/>
    <cellStyle name="Normal 8 3 2 23" xfId="1769" xr:uid="{00000000-0005-0000-0000-000053070000}"/>
    <cellStyle name="Normal 8 3 2 24" xfId="1841" xr:uid="{00000000-0005-0000-0000-000054070000}"/>
    <cellStyle name="Normal 8 3 2 25" xfId="1919" xr:uid="{00000000-0005-0000-0000-000055070000}"/>
    <cellStyle name="Normal 8 3 2 26" xfId="1997" xr:uid="{00000000-0005-0000-0000-000056070000}"/>
    <cellStyle name="Normal 8 3 2 27" xfId="2073" xr:uid="{00000000-0005-0000-0000-000057070000}"/>
    <cellStyle name="Normal 8 3 2 28" xfId="2145" xr:uid="{00000000-0005-0000-0000-000058070000}"/>
    <cellStyle name="Normal 8 3 2 29" xfId="2225" xr:uid="{00000000-0005-0000-0000-000059070000}"/>
    <cellStyle name="Normal 8 3 2 3" xfId="229" xr:uid="{00000000-0005-0000-0000-00005A070000}"/>
    <cellStyle name="Normal 8 3 2 30" xfId="2301" xr:uid="{00000000-0005-0000-0000-00005B070000}"/>
    <cellStyle name="Normal 8 3 2 31" xfId="2373" xr:uid="{00000000-0005-0000-0000-00005C070000}"/>
    <cellStyle name="Normal 8 3 2 4" xfId="306" xr:uid="{00000000-0005-0000-0000-00005D070000}"/>
    <cellStyle name="Normal 8 3 2 5" xfId="383" xr:uid="{00000000-0005-0000-0000-00005E070000}"/>
    <cellStyle name="Normal 8 3 2 6" xfId="460" xr:uid="{00000000-0005-0000-0000-00005F070000}"/>
    <cellStyle name="Normal 8 3 2 7" xfId="537" xr:uid="{00000000-0005-0000-0000-000060070000}"/>
    <cellStyle name="Normal 8 3 2 8" xfId="614" xr:uid="{00000000-0005-0000-0000-000061070000}"/>
    <cellStyle name="Normal 8 3 2 9" xfId="691" xr:uid="{00000000-0005-0000-0000-000062070000}"/>
    <cellStyle name="Normal 8 3 20" xfId="1424" xr:uid="{00000000-0005-0000-0000-000063070000}"/>
    <cellStyle name="Normal 8 3 21" xfId="1501" xr:uid="{00000000-0005-0000-0000-000064070000}"/>
    <cellStyle name="Normal 8 3 22" xfId="1578" xr:uid="{00000000-0005-0000-0000-000065070000}"/>
    <cellStyle name="Normal 8 3 23" xfId="1655" xr:uid="{00000000-0005-0000-0000-000066070000}"/>
    <cellStyle name="Normal 8 3 24" xfId="1732" xr:uid="{00000000-0005-0000-0000-000067070000}"/>
    <cellStyle name="Normal 8 3 25" xfId="1804" xr:uid="{00000000-0005-0000-0000-000068070000}"/>
    <cellStyle name="Normal 8 3 26" xfId="1882" xr:uid="{00000000-0005-0000-0000-000069070000}"/>
    <cellStyle name="Normal 8 3 27" xfId="1960" xr:uid="{00000000-0005-0000-0000-00006A070000}"/>
    <cellStyle name="Normal 8 3 28" xfId="2036" xr:uid="{00000000-0005-0000-0000-00006B070000}"/>
    <cellStyle name="Normal 8 3 29" xfId="2108" xr:uid="{00000000-0005-0000-0000-00006C070000}"/>
    <cellStyle name="Normal 8 3 3" xfId="114" xr:uid="{00000000-0005-0000-0000-00006D070000}"/>
    <cellStyle name="Normal 8 3 30" xfId="2188" xr:uid="{00000000-0005-0000-0000-00006E070000}"/>
    <cellStyle name="Normal 8 3 31" xfId="2264" xr:uid="{00000000-0005-0000-0000-00006F070000}"/>
    <cellStyle name="Normal 8 3 32" xfId="2336" xr:uid="{00000000-0005-0000-0000-000070070000}"/>
    <cellStyle name="Normal 8 3 4" xfId="192" xr:uid="{00000000-0005-0000-0000-000071070000}"/>
    <cellStyle name="Normal 8 3 5" xfId="269" xr:uid="{00000000-0005-0000-0000-000072070000}"/>
    <cellStyle name="Normal 8 3 6" xfId="346" xr:uid="{00000000-0005-0000-0000-000073070000}"/>
    <cellStyle name="Normal 8 3 7" xfId="423" xr:uid="{00000000-0005-0000-0000-000074070000}"/>
    <cellStyle name="Normal 8 3 8" xfId="500" xr:uid="{00000000-0005-0000-0000-000075070000}"/>
    <cellStyle name="Normal 8 3 9" xfId="577" xr:uid="{00000000-0005-0000-0000-000076070000}"/>
    <cellStyle name="Normal 8 30" xfId="1892" xr:uid="{00000000-0005-0000-0000-000077070000}"/>
    <cellStyle name="Normal 8 31" xfId="1970" xr:uid="{00000000-0005-0000-0000-000078070000}"/>
    <cellStyle name="Normal 8 32" xfId="2046" xr:uid="{00000000-0005-0000-0000-000079070000}"/>
    <cellStyle name="Normal 8 33" xfId="2118" xr:uid="{00000000-0005-0000-0000-00007A070000}"/>
    <cellStyle name="Normal 8 34" xfId="2198" xr:uid="{00000000-0005-0000-0000-00007B070000}"/>
    <cellStyle name="Normal 8 35" xfId="2274" xr:uid="{00000000-0005-0000-0000-00007C070000}"/>
    <cellStyle name="Normal 8 36" xfId="2346" xr:uid="{00000000-0005-0000-0000-00007D070000}"/>
    <cellStyle name="Normal 8 4" xfId="33" xr:uid="{00000000-0005-0000-0000-00007E070000}"/>
    <cellStyle name="Normal 8 4 10" xfId="655" xr:uid="{00000000-0005-0000-0000-00007F070000}"/>
    <cellStyle name="Normal 8 4 11" xfId="732" xr:uid="{00000000-0005-0000-0000-000080070000}"/>
    <cellStyle name="Normal 8 4 12" xfId="809" xr:uid="{00000000-0005-0000-0000-000081070000}"/>
    <cellStyle name="Normal 8 4 13" xfId="886" xr:uid="{00000000-0005-0000-0000-000082070000}"/>
    <cellStyle name="Normal 8 4 14" xfId="963" xr:uid="{00000000-0005-0000-0000-000083070000}"/>
    <cellStyle name="Normal 8 4 15" xfId="1040" xr:uid="{00000000-0005-0000-0000-000084070000}"/>
    <cellStyle name="Normal 8 4 16" xfId="1117" xr:uid="{00000000-0005-0000-0000-000085070000}"/>
    <cellStyle name="Normal 8 4 17" xfId="1194" xr:uid="{00000000-0005-0000-0000-000086070000}"/>
    <cellStyle name="Normal 8 4 18" xfId="1271" xr:uid="{00000000-0005-0000-0000-000087070000}"/>
    <cellStyle name="Normal 8 4 19" xfId="1348" xr:uid="{00000000-0005-0000-0000-000088070000}"/>
    <cellStyle name="Normal 8 4 2" xfId="70" xr:uid="{00000000-0005-0000-0000-000089070000}"/>
    <cellStyle name="Normal 8 4 2 10" xfId="769" xr:uid="{00000000-0005-0000-0000-00008A070000}"/>
    <cellStyle name="Normal 8 4 2 11" xfId="846" xr:uid="{00000000-0005-0000-0000-00008B070000}"/>
    <cellStyle name="Normal 8 4 2 12" xfId="923" xr:uid="{00000000-0005-0000-0000-00008C070000}"/>
    <cellStyle name="Normal 8 4 2 13" xfId="1000" xr:uid="{00000000-0005-0000-0000-00008D070000}"/>
    <cellStyle name="Normal 8 4 2 14" xfId="1077" xr:uid="{00000000-0005-0000-0000-00008E070000}"/>
    <cellStyle name="Normal 8 4 2 15" xfId="1154" xr:uid="{00000000-0005-0000-0000-00008F070000}"/>
    <cellStyle name="Normal 8 4 2 16" xfId="1231" xr:uid="{00000000-0005-0000-0000-000090070000}"/>
    <cellStyle name="Normal 8 4 2 17" xfId="1308" xr:uid="{00000000-0005-0000-0000-000091070000}"/>
    <cellStyle name="Normal 8 4 2 18" xfId="1385" xr:uid="{00000000-0005-0000-0000-000092070000}"/>
    <cellStyle name="Normal 8 4 2 19" xfId="1462" xr:uid="{00000000-0005-0000-0000-000093070000}"/>
    <cellStyle name="Normal 8 4 2 2" xfId="152" xr:uid="{00000000-0005-0000-0000-000094070000}"/>
    <cellStyle name="Normal 8 4 2 20" xfId="1539" xr:uid="{00000000-0005-0000-0000-000095070000}"/>
    <cellStyle name="Normal 8 4 2 21" xfId="1616" xr:uid="{00000000-0005-0000-0000-000096070000}"/>
    <cellStyle name="Normal 8 4 2 22" xfId="1693" xr:uid="{00000000-0005-0000-0000-000097070000}"/>
    <cellStyle name="Normal 8 4 2 23" xfId="1770" xr:uid="{00000000-0005-0000-0000-000098070000}"/>
    <cellStyle name="Normal 8 4 2 24" xfId="1842" xr:uid="{00000000-0005-0000-0000-000099070000}"/>
    <cellStyle name="Normal 8 4 2 25" xfId="1920" xr:uid="{00000000-0005-0000-0000-00009A070000}"/>
    <cellStyle name="Normal 8 4 2 26" xfId="1998" xr:uid="{00000000-0005-0000-0000-00009B070000}"/>
    <cellStyle name="Normal 8 4 2 27" xfId="2074" xr:uid="{00000000-0005-0000-0000-00009C070000}"/>
    <cellStyle name="Normal 8 4 2 28" xfId="2146" xr:uid="{00000000-0005-0000-0000-00009D070000}"/>
    <cellStyle name="Normal 8 4 2 29" xfId="2226" xr:uid="{00000000-0005-0000-0000-00009E070000}"/>
    <cellStyle name="Normal 8 4 2 3" xfId="230" xr:uid="{00000000-0005-0000-0000-00009F070000}"/>
    <cellStyle name="Normal 8 4 2 30" xfId="2302" xr:uid="{00000000-0005-0000-0000-0000A0070000}"/>
    <cellStyle name="Normal 8 4 2 31" xfId="2374" xr:uid="{00000000-0005-0000-0000-0000A1070000}"/>
    <cellStyle name="Normal 8 4 2 4" xfId="307" xr:uid="{00000000-0005-0000-0000-0000A2070000}"/>
    <cellStyle name="Normal 8 4 2 5" xfId="384" xr:uid="{00000000-0005-0000-0000-0000A3070000}"/>
    <cellStyle name="Normal 8 4 2 6" xfId="461" xr:uid="{00000000-0005-0000-0000-0000A4070000}"/>
    <cellStyle name="Normal 8 4 2 7" xfId="538" xr:uid="{00000000-0005-0000-0000-0000A5070000}"/>
    <cellStyle name="Normal 8 4 2 8" xfId="615" xr:uid="{00000000-0005-0000-0000-0000A6070000}"/>
    <cellStyle name="Normal 8 4 2 9" xfId="692" xr:uid="{00000000-0005-0000-0000-0000A7070000}"/>
    <cellStyle name="Normal 8 4 20" xfId="1425" xr:uid="{00000000-0005-0000-0000-0000A8070000}"/>
    <cellStyle name="Normal 8 4 21" xfId="1502" xr:uid="{00000000-0005-0000-0000-0000A9070000}"/>
    <cellStyle name="Normal 8 4 22" xfId="1579" xr:uid="{00000000-0005-0000-0000-0000AA070000}"/>
    <cellStyle name="Normal 8 4 23" xfId="1656" xr:uid="{00000000-0005-0000-0000-0000AB070000}"/>
    <cellStyle name="Normal 8 4 24" xfId="1733" xr:uid="{00000000-0005-0000-0000-0000AC070000}"/>
    <cellStyle name="Normal 8 4 25" xfId="1805" xr:uid="{00000000-0005-0000-0000-0000AD070000}"/>
    <cellStyle name="Normal 8 4 26" xfId="1883" xr:uid="{00000000-0005-0000-0000-0000AE070000}"/>
    <cellStyle name="Normal 8 4 27" xfId="1961" xr:uid="{00000000-0005-0000-0000-0000AF070000}"/>
    <cellStyle name="Normal 8 4 28" xfId="2037" xr:uid="{00000000-0005-0000-0000-0000B0070000}"/>
    <cellStyle name="Normal 8 4 29" xfId="2109" xr:uid="{00000000-0005-0000-0000-0000B1070000}"/>
    <cellStyle name="Normal 8 4 3" xfId="115" xr:uid="{00000000-0005-0000-0000-0000B2070000}"/>
    <cellStyle name="Normal 8 4 30" xfId="2189" xr:uid="{00000000-0005-0000-0000-0000B3070000}"/>
    <cellStyle name="Normal 8 4 31" xfId="2265" xr:uid="{00000000-0005-0000-0000-0000B4070000}"/>
    <cellStyle name="Normal 8 4 32" xfId="2337" xr:uid="{00000000-0005-0000-0000-0000B5070000}"/>
    <cellStyle name="Normal 8 4 4" xfId="193" xr:uid="{00000000-0005-0000-0000-0000B6070000}"/>
    <cellStyle name="Normal 8 4 5" xfId="270" xr:uid="{00000000-0005-0000-0000-0000B7070000}"/>
    <cellStyle name="Normal 8 4 6" xfId="347" xr:uid="{00000000-0005-0000-0000-0000B8070000}"/>
    <cellStyle name="Normal 8 4 7" xfId="424" xr:uid="{00000000-0005-0000-0000-0000B9070000}"/>
    <cellStyle name="Normal 8 4 8" xfId="501" xr:uid="{00000000-0005-0000-0000-0000BA070000}"/>
    <cellStyle name="Normal 8 4 9" xfId="578" xr:uid="{00000000-0005-0000-0000-0000BB070000}"/>
    <cellStyle name="Normal 8 5" xfId="34" xr:uid="{00000000-0005-0000-0000-0000BC070000}"/>
    <cellStyle name="Normal 8 5 10" xfId="656" xr:uid="{00000000-0005-0000-0000-0000BD070000}"/>
    <cellStyle name="Normal 8 5 11" xfId="733" xr:uid="{00000000-0005-0000-0000-0000BE070000}"/>
    <cellStyle name="Normal 8 5 12" xfId="810" xr:uid="{00000000-0005-0000-0000-0000BF070000}"/>
    <cellStyle name="Normal 8 5 13" xfId="887" xr:uid="{00000000-0005-0000-0000-0000C0070000}"/>
    <cellStyle name="Normal 8 5 14" xfId="964" xr:uid="{00000000-0005-0000-0000-0000C1070000}"/>
    <cellStyle name="Normal 8 5 15" xfId="1041" xr:uid="{00000000-0005-0000-0000-0000C2070000}"/>
    <cellStyle name="Normal 8 5 16" xfId="1118" xr:uid="{00000000-0005-0000-0000-0000C3070000}"/>
    <cellStyle name="Normal 8 5 17" xfId="1195" xr:uid="{00000000-0005-0000-0000-0000C4070000}"/>
    <cellStyle name="Normal 8 5 18" xfId="1272" xr:uid="{00000000-0005-0000-0000-0000C5070000}"/>
    <cellStyle name="Normal 8 5 19" xfId="1349" xr:uid="{00000000-0005-0000-0000-0000C6070000}"/>
    <cellStyle name="Normal 8 5 2" xfId="71" xr:uid="{00000000-0005-0000-0000-0000C7070000}"/>
    <cellStyle name="Normal 8 5 2 10" xfId="770" xr:uid="{00000000-0005-0000-0000-0000C8070000}"/>
    <cellStyle name="Normal 8 5 2 11" xfId="847" xr:uid="{00000000-0005-0000-0000-0000C9070000}"/>
    <cellStyle name="Normal 8 5 2 12" xfId="924" xr:uid="{00000000-0005-0000-0000-0000CA070000}"/>
    <cellStyle name="Normal 8 5 2 13" xfId="1001" xr:uid="{00000000-0005-0000-0000-0000CB070000}"/>
    <cellStyle name="Normal 8 5 2 14" xfId="1078" xr:uid="{00000000-0005-0000-0000-0000CC070000}"/>
    <cellStyle name="Normal 8 5 2 15" xfId="1155" xr:uid="{00000000-0005-0000-0000-0000CD070000}"/>
    <cellStyle name="Normal 8 5 2 16" xfId="1232" xr:uid="{00000000-0005-0000-0000-0000CE070000}"/>
    <cellStyle name="Normal 8 5 2 17" xfId="1309" xr:uid="{00000000-0005-0000-0000-0000CF070000}"/>
    <cellStyle name="Normal 8 5 2 18" xfId="1386" xr:uid="{00000000-0005-0000-0000-0000D0070000}"/>
    <cellStyle name="Normal 8 5 2 19" xfId="1463" xr:uid="{00000000-0005-0000-0000-0000D1070000}"/>
    <cellStyle name="Normal 8 5 2 2" xfId="153" xr:uid="{00000000-0005-0000-0000-0000D2070000}"/>
    <cellStyle name="Normal 8 5 2 20" xfId="1540" xr:uid="{00000000-0005-0000-0000-0000D3070000}"/>
    <cellStyle name="Normal 8 5 2 21" xfId="1617" xr:uid="{00000000-0005-0000-0000-0000D4070000}"/>
    <cellStyle name="Normal 8 5 2 22" xfId="1694" xr:uid="{00000000-0005-0000-0000-0000D5070000}"/>
    <cellStyle name="Normal 8 5 2 23" xfId="1771" xr:uid="{00000000-0005-0000-0000-0000D6070000}"/>
    <cellStyle name="Normal 8 5 2 24" xfId="1843" xr:uid="{00000000-0005-0000-0000-0000D7070000}"/>
    <cellStyle name="Normal 8 5 2 25" xfId="1921" xr:uid="{00000000-0005-0000-0000-0000D8070000}"/>
    <cellStyle name="Normal 8 5 2 26" xfId="1999" xr:uid="{00000000-0005-0000-0000-0000D9070000}"/>
    <cellStyle name="Normal 8 5 2 27" xfId="2075" xr:uid="{00000000-0005-0000-0000-0000DA070000}"/>
    <cellStyle name="Normal 8 5 2 28" xfId="2147" xr:uid="{00000000-0005-0000-0000-0000DB070000}"/>
    <cellStyle name="Normal 8 5 2 29" xfId="2227" xr:uid="{00000000-0005-0000-0000-0000DC070000}"/>
    <cellStyle name="Normal 8 5 2 3" xfId="231" xr:uid="{00000000-0005-0000-0000-0000DD070000}"/>
    <cellStyle name="Normal 8 5 2 30" xfId="2303" xr:uid="{00000000-0005-0000-0000-0000DE070000}"/>
    <cellStyle name="Normal 8 5 2 31" xfId="2375" xr:uid="{00000000-0005-0000-0000-0000DF070000}"/>
    <cellStyle name="Normal 8 5 2 4" xfId="308" xr:uid="{00000000-0005-0000-0000-0000E0070000}"/>
    <cellStyle name="Normal 8 5 2 5" xfId="385" xr:uid="{00000000-0005-0000-0000-0000E1070000}"/>
    <cellStyle name="Normal 8 5 2 6" xfId="462" xr:uid="{00000000-0005-0000-0000-0000E2070000}"/>
    <cellStyle name="Normal 8 5 2 7" xfId="539" xr:uid="{00000000-0005-0000-0000-0000E3070000}"/>
    <cellStyle name="Normal 8 5 2 8" xfId="616" xr:uid="{00000000-0005-0000-0000-0000E4070000}"/>
    <cellStyle name="Normal 8 5 2 9" xfId="693" xr:uid="{00000000-0005-0000-0000-0000E5070000}"/>
    <cellStyle name="Normal 8 5 20" xfId="1426" xr:uid="{00000000-0005-0000-0000-0000E6070000}"/>
    <cellStyle name="Normal 8 5 21" xfId="1503" xr:uid="{00000000-0005-0000-0000-0000E7070000}"/>
    <cellStyle name="Normal 8 5 22" xfId="1580" xr:uid="{00000000-0005-0000-0000-0000E8070000}"/>
    <cellStyle name="Normal 8 5 23" xfId="1657" xr:uid="{00000000-0005-0000-0000-0000E9070000}"/>
    <cellStyle name="Normal 8 5 24" xfId="1734" xr:uid="{00000000-0005-0000-0000-0000EA070000}"/>
    <cellStyle name="Normal 8 5 25" xfId="1806" xr:uid="{00000000-0005-0000-0000-0000EB070000}"/>
    <cellStyle name="Normal 8 5 26" xfId="1884" xr:uid="{00000000-0005-0000-0000-0000EC070000}"/>
    <cellStyle name="Normal 8 5 27" xfId="1962" xr:uid="{00000000-0005-0000-0000-0000ED070000}"/>
    <cellStyle name="Normal 8 5 28" xfId="2038" xr:uid="{00000000-0005-0000-0000-0000EE070000}"/>
    <cellStyle name="Normal 8 5 29" xfId="2110" xr:uid="{00000000-0005-0000-0000-0000EF070000}"/>
    <cellStyle name="Normal 8 5 3" xfId="116" xr:uid="{00000000-0005-0000-0000-0000F0070000}"/>
    <cellStyle name="Normal 8 5 30" xfId="2190" xr:uid="{00000000-0005-0000-0000-0000F1070000}"/>
    <cellStyle name="Normal 8 5 31" xfId="2266" xr:uid="{00000000-0005-0000-0000-0000F2070000}"/>
    <cellStyle name="Normal 8 5 32" xfId="2338" xr:uid="{00000000-0005-0000-0000-0000F3070000}"/>
    <cellStyle name="Normal 8 5 4" xfId="194" xr:uid="{00000000-0005-0000-0000-0000F4070000}"/>
    <cellStyle name="Normal 8 5 5" xfId="271" xr:uid="{00000000-0005-0000-0000-0000F5070000}"/>
    <cellStyle name="Normal 8 5 6" xfId="348" xr:uid="{00000000-0005-0000-0000-0000F6070000}"/>
    <cellStyle name="Normal 8 5 7" xfId="425" xr:uid="{00000000-0005-0000-0000-0000F7070000}"/>
    <cellStyle name="Normal 8 5 8" xfId="502" xr:uid="{00000000-0005-0000-0000-0000F8070000}"/>
    <cellStyle name="Normal 8 5 9" xfId="579" xr:uid="{00000000-0005-0000-0000-0000F9070000}"/>
    <cellStyle name="Normal 8 6" xfId="79" xr:uid="{00000000-0005-0000-0000-0000FA070000}"/>
    <cellStyle name="Normal 8 6 10" xfId="778" xr:uid="{00000000-0005-0000-0000-0000FB070000}"/>
    <cellStyle name="Normal 8 6 11" xfId="855" xr:uid="{00000000-0005-0000-0000-0000FC070000}"/>
    <cellStyle name="Normal 8 6 12" xfId="932" xr:uid="{00000000-0005-0000-0000-0000FD070000}"/>
    <cellStyle name="Normal 8 6 13" xfId="1009" xr:uid="{00000000-0005-0000-0000-0000FE070000}"/>
    <cellStyle name="Normal 8 6 14" xfId="1086" xr:uid="{00000000-0005-0000-0000-0000FF070000}"/>
    <cellStyle name="Normal 8 6 15" xfId="1163" xr:uid="{00000000-0005-0000-0000-000000080000}"/>
    <cellStyle name="Normal 8 6 16" xfId="1240" xr:uid="{00000000-0005-0000-0000-000001080000}"/>
    <cellStyle name="Normal 8 6 17" xfId="1317" xr:uid="{00000000-0005-0000-0000-000002080000}"/>
    <cellStyle name="Normal 8 6 18" xfId="1394" xr:uid="{00000000-0005-0000-0000-000003080000}"/>
    <cellStyle name="Normal 8 6 19" xfId="1471" xr:uid="{00000000-0005-0000-0000-000004080000}"/>
    <cellStyle name="Normal 8 6 2" xfId="161" xr:uid="{00000000-0005-0000-0000-000005080000}"/>
    <cellStyle name="Normal 8 6 20" xfId="1548" xr:uid="{00000000-0005-0000-0000-000006080000}"/>
    <cellStyle name="Normal 8 6 21" xfId="1625" xr:uid="{00000000-0005-0000-0000-000007080000}"/>
    <cellStyle name="Normal 8 6 22" xfId="1702" xr:uid="{00000000-0005-0000-0000-000008080000}"/>
    <cellStyle name="Normal 8 6 23" xfId="1779" xr:uid="{00000000-0005-0000-0000-000009080000}"/>
    <cellStyle name="Normal 8 6 24" xfId="1851" xr:uid="{00000000-0005-0000-0000-00000A080000}"/>
    <cellStyle name="Normal 8 6 25" xfId="1929" xr:uid="{00000000-0005-0000-0000-00000B080000}"/>
    <cellStyle name="Normal 8 6 26" xfId="2007" xr:uid="{00000000-0005-0000-0000-00000C080000}"/>
    <cellStyle name="Normal 8 6 27" xfId="2083" xr:uid="{00000000-0005-0000-0000-00000D080000}"/>
    <cellStyle name="Normal 8 6 28" xfId="2155" xr:uid="{00000000-0005-0000-0000-00000E080000}"/>
    <cellStyle name="Normal 8 6 29" xfId="2235" xr:uid="{00000000-0005-0000-0000-00000F080000}"/>
    <cellStyle name="Normal 8 6 3" xfId="239" xr:uid="{00000000-0005-0000-0000-000010080000}"/>
    <cellStyle name="Normal 8 6 30" xfId="2311" xr:uid="{00000000-0005-0000-0000-000011080000}"/>
    <cellStyle name="Normal 8 6 31" xfId="2383" xr:uid="{00000000-0005-0000-0000-000012080000}"/>
    <cellStyle name="Normal 8 6 4" xfId="316" xr:uid="{00000000-0005-0000-0000-000013080000}"/>
    <cellStyle name="Normal 8 6 5" xfId="393" xr:uid="{00000000-0005-0000-0000-000014080000}"/>
    <cellStyle name="Normal 8 6 6" xfId="470" xr:uid="{00000000-0005-0000-0000-000015080000}"/>
    <cellStyle name="Normal 8 6 7" xfId="547" xr:uid="{00000000-0005-0000-0000-000016080000}"/>
    <cellStyle name="Normal 8 6 8" xfId="624" xr:uid="{00000000-0005-0000-0000-000017080000}"/>
    <cellStyle name="Normal 8 6 9" xfId="701" xr:uid="{00000000-0005-0000-0000-000018080000}"/>
    <cellStyle name="Normal 8 7" xfId="124" xr:uid="{00000000-0005-0000-0000-000019080000}"/>
    <cellStyle name="Normal 8 8" xfId="202" xr:uid="{00000000-0005-0000-0000-00001A080000}"/>
    <cellStyle name="Normal 8 9" xfId="279" xr:uid="{00000000-0005-0000-0000-00001B080000}"/>
    <cellStyle name="Normal 9" xfId="35" xr:uid="{00000000-0005-0000-0000-00001C080000}"/>
    <cellStyle name="Normal 9 10" xfId="349" xr:uid="{00000000-0005-0000-0000-00001D080000}"/>
    <cellStyle name="Normal 9 11" xfId="426" xr:uid="{00000000-0005-0000-0000-00001E080000}"/>
    <cellStyle name="Normal 9 12" xfId="503" xr:uid="{00000000-0005-0000-0000-00001F080000}"/>
    <cellStyle name="Normal 9 13" xfId="580" xr:uid="{00000000-0005-0000-0000-000020080000}"/>
    <cellStyle name="Normal 9 14" xfId="657" xr:uid="{00000000-0005-0000-0000-000021080000}"/>
    <cellStyle name="Normal 9 15" xfId="734" xr:uid="{00000000-0005-0000-0000-000022080000}"/>
    <cellStyle name="Normal 9 16" xfId="811" xr:uid="{00000000-0005-0000-0000-000023080000}"/>
    <cellStyle name="Normal 9 17" xfId="888" xr:uid="{00000000-0005-0000-0000-000024080000}"/>
    <cellStyle name="Normal 9 18" xfId="965" xr:uid="{00000000-0005-0000-0000-000025080000}"/>
    <cellStyle name="Normal 9 19" xfId="1042" xr:uid="{00000000-0005-0000-0000-000026080000}"/>
    <cellStyle name="Normal 9 2" xfId="36" xr:uid="{00000000-0005-0000-0000-000027080000}"/>
    <cellStyle name="Normal 9 2 10" xfId="658" xr:uid="{00000000-0005-0000-0000-000028080000}"/>
    <cellStyle name="Normal 9 2 11" xfId="735" xr:uid="{00000000-0005-0000-0000-000029080000}"/>
    <cellStyle name="Normal 9 2 12" xfId="812" xr:uid="{00000000-0005-0000-0000-00002A080000}"/>
    <cellStyle name="Normal 9 2 13" xfId="889" xr:uid="{00000000-0005-0000-0000-00002B080000}"/>
    <cellStyle name="Normal 9 2 14" xfId="966" xr:uid="{00000000-0005-0000-0000-00002C080000}"/>
    <cellStyle name="Normal 9 2 15" xfId="1043" xr:uid="{00000000-0005-0000-0000-00002D080000}"/>
    <cellStyle name="Normal 9 2 16" xfId="1120" xr:uid="{00000000-0005-0000-0000-00002E080000}"/>
    <cellStyle name="Normal 9 2 17" xfId="1197" xr:uid="{00000000-0005-0000-0000-00002F080000}"/>
    <cellStyle name="Normal 9 2 18" xfId="1274" xr:uid="{00000000-0005-0000-0000-000030080000}"/>
    <cellStyle name="Normal 9 2 19" xfId="1351" xr:uid="{00000000-0005-0000-0000-000031080000}"/>
    <cellStyle name="Normal 9 2 2" xfId="73" xr:uid="{00000000-0005-0000-0000-000032080000}"/>
    <cellStyle name="Normal 9 2 2 10" xfId="772" xr:uid="{00000000-0005-0000-0000-000033080000}"/>
    <cellStyle name="Normal 9 2 2 11" xfId="849" xr:uid="{00000000-0005-0000-0000-000034080000}"/>
    <cellStyle name="Normal 9 2 2 12" xfId="926" xr:uid="{00000000-0005-0000-0000-000035080000}"/>
    <cellStyle name="Normal 9 2 2 13" xfId="1003" xr:uid="{00000000-0005-0000-0000-000036080000}"/>
    <cellStyle name="Normal 9 2 2 14" xfId="1080" xr:uid="{00000000-0005-0000-0000-000037080000}"/>
    <cellStyle name="Normal 9 2 2 15" xfId="1157" xr:uid="{00000000-0005-0000-0000-000038080000}"/>
    <cellStyle name="Normal 9 2 2 16" xfId="1234" xr:uid="{00000000-0005-0000-0000-000039080000}"/>
    <cellStyle name="Normal 9 2 2 17" xfId="1311" xr:uid="{00000000-0005-0000-0000-00003A080000}"/>
    <cellStyle name="Normal 9 2 2 18" xfId="1388" xr:uid="{00000000-0005-0000-0000-00003B080000}"/>
    <cellStyle name="Normal 9 2 2 19" xfId="1465" xr:uid="{00000000-0005-0000-0000-00003C080000}"/>
    <cellStyle name="Normal 9 2 2 2" xfId="155" xr:uid="{00000000-0005-0000-0000-00003D080000}"/>
    <cellStyle name="Normal 9 2 2 20" xfId="1542" xr:uid="{00000000-0005-0000-0000-00003E080000}"/>
    <cellStyle name="Normal 9 2 2 21" xfId="1619" xr:uid="{00000000-0005-0000-0000-00003F080000}"/>
    <cellStyle name="Normal 9 2 2 22" xfId="1696" xr:uid="{00000000-0005-0000-0000-000040080000}"/>
    <cellStyle name="Normal 9 2 2 23" xfId="1773" xr:uid="{00000000-0005-0000-0000-000041080000}"/>
    <cellStyle name="Normal 9 2 2 24" xfId="1845" xr:uid="{00000000-0005-0000-0000-000042080000}"/>
    <cellStyle name="Normal 9 2 2 25" xfId="1923" xr:uid="{00000000-0005-0000-0000-000043080000}"/>
    <cellStyle name="Normal 9 2 2 26" xfId="2001" xr:uid="{00000000-0005-0000-0000-000044080000}"/>
    <cellStyle name="Normal 9 2 2 27" xfId="2077" xr:uid="{00000000-0005-0000-0000-000045080000}"/>
    <cellStyle name="Normal 9 2 2 28" xfId="2149" xr:uid="{00000000-0005-0000-0000-000046080000}"/>
    <cellStyle name="Normal 9 2 2 29" xfId="2229" xr:uid="{00000000-0005-0000-0000-000047080000}"/>
    <cellStyle name="Normal 9 2 2 3" xfId="233" xr:uid="{00000000-0005-0000-0000-000048080000}"/>
    <cellStyle name="Normal 9 2 2 30" xfId="2305" xr:uid="{00000000-0005-0000-0000-000049080000}"/>
    <cellStyle name="Normal 9 2 2 31" xfId="2377" xr:uid="{00000000-0005-0000-0000-00004A080000}"/>
    <cellStyle name="Normal 9 2 2 4" xfId="310" xr:uid="{00000000-0005-0000-0000-00004B080000}"/>
    <cellStyle name="Normal 9 2 2 5" xfId="387" xr:uid="{00000000-0005-0000-0000-00004C080000}"/>
    <cellStyle name="Normal 9 2 2 6" xfId="464" xr:uid="{00000000-0005-0000-0000-00004D080000}"/>
    <cellStyle name="Normal 9 2 2 7" xfId="541" xr:uid="{00000000-0005-0000-0000-00004E080000}"/>
    <cellStyle name="Normal 9 2 2 8" xfId="618" xr:uid="{00000000-0005-0000-0000-00004F080000}"/>
    <cellStyle name="Normal 9 2 2 9" xfId="695" xr:uid="{00000000-0005-0000-0000-000050080000}"/>
    <cellStyle name="Normal 9 2 20" xfId="1428" xr:uid="{00000000-0005-0000-0000-000051080000}"/>
    <cellStyle name="Normal 9 2 21" xfId="1505" xr:uid="{00000000-0005-0000-0000-000052080000}"/>
    <cellStyle name="Normal 9 2 22" xfId="1582" xr:uid="{00000000-0005-0000-0000-000053080000}"/>
    <cellStyle name="Normal 9 2 23" xfId="1659" xr:uid="{00000000-0005-0000-0000-000054080000}"/>
    <cellStyle name="Normal 9 2 24" xfId="1736" xr:uid="{00000000-0005-0000-0000-000055080000}"/>
    <cellStyle name="Normal 9 2 25" xfId="1808" xr:uid="{00000000-0005-0000-0000-000056080000}"/>
    <cellStyle name="Normal 9 2 26" xfId="1886" xr:uid="{00000000-0005-0000-0000-000057080000}"/>
    <cellStyle name="Normal 9 2 27" xfId="1964" xr:uid="{00000000-0005-0000-0000-000058080000}"/>
    <cellStyle name="Normal 9 2 28" xfId="2040" xr:uid="{00000000-0005-0000-0000-000059080000}"/>
    <cellStyle name="Normal 9 2 29" xfId="2112" xr:uid="{00000000-0005-0000-0000-00005A080000}"/>
    <cellStyle name="Normal 9 2 3" xfId="118" xr:uid="{00000000-0005-0000-0000-00005B080000}"/>
    <cellStyle name="Normal 9 2 30" xfId="2192" xr:uid="{00000000-0005-0000-0000-00005C080000}"/>
    <cellStyle name="Normal 9 2 31" xfId="2268" xr:uid="{00000000-0005-0000-0000-00005D080000}"/>
    <cellStyle name="Normal 9 2 32" xfId="2340" xr:uid="{00000000-0005-0000-0000-00005E080000}"/>
    <cellStyle name="Normal 9 2 4" xfId="196" xr:uid="{00000000-0005-0000-0000-00005F080000}"/>
    <cellStyle name="Normal 9 2 5" xfId="273" xr:uid="{00000000-0005-0000-0000-000060080000}"/>
    <cellStyle name="Normal 9 2 6" xfId="350" xr:uid="{00000000-0005-0000-0000-000061080000}"/>
    <cellStyle name="Normal 9 2 7" xfId="427" xr:uid="{00000000-0005-0000-0000-000062080000}"/>
    <cellStyle name="Normal 9 2 8" xfId="504" xr:uid="{00000000-0005-0000-0000-000063080000}"/>
    <cellStyle name="Normal 9 2 9" xfId="581" xr:uid="{00000000-0005-0000-0000-000064080000}"/>
    <cellStyle name="Normal 9 20" xfId="1119" xr:uid="{00000000-0005-0000-0000-000065080000}"/>
    <cellStyle name="Normal 9 21" xfId="1196" xr:uid="{00000000-0005-0000-0000-000066080000}"/>
    <cellStyle name="Normal 9 22" xfId="1273" xr:uid="{00000000-0005-0000-0000-000067080000}"/>
    <cellStyle name="Normal 9 23" xfId="1350" xr:uid="{00000000-0005-0000-0000-000068080000}"/>
    <cellStyle name="Normal 9 24" xfId="1427" xr:uid="{00000000-0005-0000-0000-000069080000}"/>
    <cellStyle name="Normal 9 25" xfId="1504" xr:uid="{00000000-0005-0000-0000-00006A080000}"/>
    <cellStyle name="Normal 9 26" xfId="1581" xr:uid="{00000000-0005-0000-0000-00006B080000}"/>
    <cellStyle name="Normal 9 27" xfId="1658" xr:uid="{00000000-0005-0000-0000-00006C080000}"/>
    <cellStyle name="Normal 9 28" xfId="1735" xr:uid="{00000000-0005-0000-0000-00006D080000}"/>
    <cellStyle name="Normal 9 29" xfId="1807" xr:uid="{00000000-0005-0000-0000-00006E080000}"/>
    <cellStyle name="Normal 9 3" xfId="37" xr:uid="{00000000-0005-0000-0000-00006F080000}"/>
    <cellStyle name="Normal 9 3 10" xfId="659" xr:uid="{00000000-0005-0000-0000-000070080000}"/>
    <cellStyle name="Normal 9 3 11" xfId="736" xr:uid="{00000000-0005-0000-0000-000071080000}"/>
    <cellStyle name="Normal 9 3 12" xfId="813" xr:uid="{00000000-0005-0000-0000-000072080000}"/>
    <cellStyle name="Normal 9 3 13" xfId="890" xr:uid="{00000000-0005-0000-0000-000073080000}"/>
    <cellStyle name="Normal 9 3 14" xfId="967" xr:uid="{00000000-0005-0000-0000-000074080000}"/>
    <cellStyle name="Normal 9 3 15" xfId="1044" xr:uid="{00000000-0005-0000-0000-000075080000}"/>
    <cellStyle name="Normal 9 3 16" xfId="1121" xr:uid="{00000000-0005-0000-0000-000076080000}"/>
    <cellStyle name="Normal 9 3 17" xfId="1198" xr:uid="{00000000-0005-0000-0000-000077080000}"/>
    <cellStyle name="Normal 9 3 18" xfId="1275" xr:uid="{00000000-0005-0000-0000-000078080000}"/>
    <cellStyle name="Normal 9 3 19" xfId="1352" xr:uid="{00000000-0005-0000-0000-000079080000}"/>
    <cellStyle name="Normal 9 3 2" xfId="74" xr:uid="{00000000-0005-0000-0000-00007A080000}"/>
    <cellStyle name="Normal 9 3 2 10" xfId="773" xr:uid="{00000000-0005-0000-0000-00007B080000}"/>
    <cellStyle name="Normal 9 3 2 11" xfId="850" xr:uid="{00000000-0005-0000-0000-00007C080000}"/>
    <cellStyle name="Normal 9 3 2 12" xfId="927" xr:uid="{00000000-0005-0000-0000-00007D080000}"/>
    <cellStyle name="Normal 9 3 2 13" xfId="1004" xr:uid="{00000000-0005-0000-0000-00007E080000}"/>
    <cellStyle name="Normal 9 3 2 14" xfId="1081" xr:uid="{00000000-0005-0000-0000-00007F080000}"/>
    <cellStyle name="Normal 9 3 2 15" xfId="1158" xr:uid="{00000000-0005-0000-0000-000080080000}"/>
    <cellStyle name="Normal 9 3 2 16" xfId="1235" xr:uid="{00000000-0005-0000-0000-000081080000}"/>
    <cellStyle name="Normal 9 3 2 17" xfId="1312" xr:uid="{00000000-0005-0000-0000-000082080000}"/>
    <cellStyle name="Normal 9 3 2 18" xfId="1389" xr:uid="{00000000-0005-0000-0000-000083080000}"/>
    <cellStyle name="Normal 9 3 2 19" xfId="1466" xr:uid="{00000000-0005-0000-0000-000084080000}"/>
    <cellStyle name="Normal 9 3 2 2" xfId="156" xr:uid="{00000000-0005-0000-0000-000085080000}"/>
    <cellStyle name="Normal 9 3 2 20" xfId="1543" xr:uid="{00000000-0005-0000-0000-000086080000}"/>
    <cellStyle name="Normal 9 3 2 21" xfId="1620" xr:uid="{00000000-0005-0000-0000-000087080000}"/>
    <cellStyle name="Normal 9 3 2 22" xfId="1697" xr:uid="{00000000-0005-0000-0000-000088080000}"/>
    <cellStyle name="Normal 9 3 2 23" xfId="1774" xr:uid="{00000000-0005-0000-0000-000089080000}"/>
    <cellStyle name="Normal 9 3 2 24" xfId="1846" xr:uid="{00000000-0005-0000-0000-00008A080000}"/>
    <cellStyle name="Normal 9 3 2 25" xfId="1924" xr:uid="{00000000-0005-0000-0000-00008B080000}"/>
    <cellStyle name="Normal 9 3 2 26" xfId="2002" xr:uid="{00000000-0005-0000-0000-00008C080000}"/>
    <cellStyle name="Normal 9 3 2 27" xfId="2078" xr:uid="{00000000-0005-0000-0000-00008D080000}"/>
    <cellStyle name="Normal 9 3 2 28" xfId="2150" xr:uid="{00000000-0005-0000-0000-00008E080000}"/>
    <cellStyle name="Normal 9 3 2 29" xfId="2230" xr:uid="{00000000-0005-0000-0000-00008F080000}"/>
    <cellStyle name="Normal 9 3 2 3" xfId="234" xr:uid="{00000000-0005-0000-0000-000090080000}"/>
    <cellStyle name="Normal 9 3 2 30" xfId="2306" xr:uid="{00000000-0005-0000-0000-000091080000}"/>
    <cellStyle name="Normal 9 3 2 31" xfId="2378" xr:uid="{00000000-0005-0000-0000-000092080000}"/>
    <cellStyle name="Normal 9 3 2 4" xfId="311" xr:uid="{00000000-0005-0000-0000-000093080000}"/>
    <cellStyle name="Normal 9 3 2 5" xfId="388" xr:uid="{00000000-0005-0000-0000-000094080000}"/>
    <cellStyle name="Normal 9 3 2 6" xfId="465" xr:uid="{00000000-0005-0000-0000-000095080000}"/>
    <cellStyle name="Normal 9 3 2 7" xfId="542" xr:uid="{00000000-0005-0000-0000-000096080000}"/>
    <cellStyle name="Normal 9 3 2 8" xfId="619" xr:uid="{00000000-0005-0000-0000-000097080000}"/>
    <cellStyle name="Normal 9 3 2 9" xfId="696" xr:uid="{00000000-0005-0000-0000-000098080000}"/>
    <cellStyle name="Normal 9 3 20" xfId="1429" xr:uid="{00000000-0005-0000-0000-000099080000}"/>
    <cellStyle name="Normal 9 3 21" xfId="1506" xr:uid="{00000000-0005-0000-0000-00009A080000}"/>
    <cellStyle name="Normal 9 3 22" xfId="1583" xr:uid="{00000000-0005-0000-0000-00009B080000}"/>
    <cellStyle name="Normal 9 3 23" xfId="1660" xr:uid="{00000000-0005-0000-0000-00009C080000}"/>
    <cellStyle name="Normal 9 3 24" xfId="1737" xr:uid="{00000000-0005-0000-0000-00009D080000}"/>
    <cellStyle name="Normal 9 3 25" xfId="1809" xr:uid="{00000000-0005-0000-0000-00009E080000}"/>
    <cellStyle name="Normal 9 3 26" xfId="1887" xr:uid="{00000000-0005-0000-0000-00009F080000}"/>
    <cellStyle name="Normal 9 3 27" xfId="1965" xr:uid="{00000000-0005-0000-0000-0000A0080000}"/>
    <cellStyle name="Normal 9 3 28" xfId="2041" xr:uid="{00000000-0005-0000-0000-0000A1080000}"/>
    <cellStyle name="Normal 9 3 29" xfId="2113" xr:uid="{00000000-0005-0000-0000-0000A2080000}"/>
    <cellStyle name="Normal 9 3 3" xfId="119" xr:uid="{00000000-0005-0000-0000-0000A3080000}"/>
    <cellStyle name="Normal 9 3 30" xfId="2193" xr:uid="{00000000-0005-0000-0000-0000A4080000}"/>
    <cellStyle name="Normal 9 3 31" xfId="2269" xr:uid="{00000000-0005-0000-0000-0000A5080000}"/>
    <cellStyle name="Normal 9 3 32" xfId="2341" xr:uid="{00000000-0005-0000-0000-0000A6080000}"/>
    <cellStyle name="Normal 9 3 4" xfId="197" xr:uid="{00000000-0005-0000-0000-0000A7080000}"/>
    <cellStyle name="Normal 9 3 5" xfId="274" xr:uid="{00000000-0005-0000-0000-0000A8080000}"/>
    <cellStyle name="Normal 9 3 6" xfId="351" xr:uid="{00000000-0005-0000-0000-0000A9080000}"/>
    <cellStyle name="Normal 9 3 7" xfId="428" xr:uid="{00000000-0005-0000-0000-0000AA080000}"/>
    <cellStyle name="Normal 9 3 8" xfId="505" xr:uid="{00000000-0005-0000-0000-0000AB080000}"/>
    <cellStyle name="Normal 9 3 9" xfId="582" xr:uid="{00000000-0005-0000-0000-0000AC080000}"/>
    <cellStyle name="Normal 9 30" xfId="1885" xr:uid="{00000000-0005-0000-0000-0000AD080000}"/>
    <cellStyle name="Normal 9 31" xfId="1963" xr:uid="{00000000-0005-0000-0000-0000AE080000}"/>
    <cellStyle name="Normal 9 32" xfId="2039" xr:uid="{00000000-0005-0000-0000-0000AF080000}"/>
    <cellStyle name="Normal 9 33" xfId="2111" xr:uid="{00000000-0005-0000-0000-0000B0080000}"/>
    <cellStyle name="Normal 9 34" xfId="2191" xr:uid="{00000000-0005-0000-0000-0000B1080000}"/>
    <cellStyle name="Normal 9 35" xfId="2267" xr:uid="{00000000-0005-0000-0000-0000B2080000}"/>
    <cellStyle name="Normal 9 36" xfId="2339" xr:uid="{00000000-0005-0000-0000-0000B3080000}"/>
    <cellStyle name="Normal 9 4" xfId="38" xr:uid="{00000000-0005-0000-0000-0000B4080000}"/>
    <cellStyle name="Normal 9 4 10" xfId="660" xr:uid="{00000000-0005-0000-0000-0000B5080000}"/>
    <cellStyle name="Normal 9 4 11" xfId="737" xr:uid="{00000000-0005-0000-0000-0000B6080000}"/>
    <cellStyle name="Normal 9 4 12" xfId="814" xr:uid="{00000000-0005-0000-0000-0000B7080000}"/>
    <cellStyle name="Normal 9 4 13" xfId="891" xr:uid="{00000000-0005-0000-0000-0000B8080000}"/>
    <cellStyle name="Normal 9 4 14" xfId="968" xr:uid="{00000000-0005-0000-0000-0000B9080000}"/>
    <cellStyle name="Normal 9 4 15" xfId="1045" xr:uid="{00000000-0005-0000-0000-0000BA080000}"/>
    <cellStyle name="Normal 9 4 16" xfId="1122" xr:uid="{00000000-0005-0000-0000-0000BB080000}"/>
    <cellStyle name="Normal 9 4 17" xfId="1199" xr:uid="{00000000-0005-0000-0000-0000BC080000}"/>
    <cellStyle name="Normal 9 4 18" xfId="1276" xr:uid="{00000000-0005-0000-0000-0000BD080000}"/>
    <cellStyle name="Normal 9 4 19" xfId="1353" xr:uid="{00000000-0005-0000-0000-0000BE080000}"/>
    <cellStyle name="Normal 9 4 2" xfId="75" xr:uid="{00000000-0005-0000-0000-0000BF080000}"/>
    <cellStyle name="Normal 9 4 2 10" xfId="774" xr:uid="{00000000-0005-0000-0000-0000C0080000}"/>
    <cellStyle name="Normal 9 4 2 11" xfId="851" xr:uid="{00000000-0005-0000-0000-0000C1080000}"/>
    <cellStyle name="Normal 9 4 2 12" xfId="928" xr:uid="{00000000-0005-0000-0000-0000C2080000}"/>
    <cellStyle name="Normal 9 4 2 13" xfId="1005" xr:uid="{00000000-0005-0000-0000-0000C3080000}"/>
    <cellStyle name="Normal 9 4 2 14" xfId="1082" xr:uid="{00000000-0005-0000-0000-0000C4080000}"/>
    <cellStyle name="Normal 9 4 2 15" xfId="1159" xr:uid="{00000000-0005-0000-0000-0000C5080000}"/>
    <cellStyle name="Normal 9 4 2 16" xfId="1236" xr:uid="{00000000-0005-0000-0000-0000C6080000}"/>
    <cellStyle name="Normal 9 4 2 17" xfId="1313" xr:uid="{00000000-0005-0000-0000-0000C7080000}"/>
    <cellStyle name="Normal 9 4 2 18" xfId="1390" xr:uid="{00000000-0005-0000-0000-0000C8080000}"/>
    <cellStyle name="Normal 9 4 2 19" xfId="1467" xr:uid="{00000000-0005-0000-0000-0000C9080000}"/>
    <cellStyle name="Normal 9 4 2 2" xfId="157" xr:uid="{00000000-0005-0000-0000-0000CA080000}"/>
    <cellStyle name="Normal 9 4 2 20" xfId="1544" xr:uid="{00000000-0005-0000-0000-0000CB080000}"/>
    <cellStyle name="Normal 9 4 2 21" xfId="1621" xr:uid="{00000000-0005-0000-0000-0000CC080000}"/>
    <cellStyle name="Normal 9 4 2 22" xfId="1698" xr:uid="{00000000-0005-0000-0000-0000CD080000}"/>
    <cellStyle name="Normal 9 4 2 23" xfId="1775" xr:uid="{00000000-0005-0000-0000-0000CE080000}"/>
    <cellStyle name="Normal 9 4 2 24" xfId="1847" xr:uid="{00000000-0005-0000-0000-0000CF080000}"/>
    <cellStyle name="Normal 9 4 2 25" xfId="1925" xr:uid="{00000000-0005-0000-0000-0000D0080000}"/>
    <cellStyle name="Normal 9 4 2 26" xfId="2003" xr:uid="{00000000-0005-0000-0000-0000D1080000}"/>
    <cellStyle name="Normal 9 4 2 27" xfId="2079" xr:uid="{00000000-0005-0000-0000-0000D2080000}"/>
    <cellStyle name="Normal 9 4 2 28" xfId="2151" xr:uid="{00000000-0005-0000-0000-0000D3080000}"/>
    <cellStyle name="Normal 9 4 2 29" xfId="2231" xr:uid="{00000000-0005-0000-0000-0000D4080000}"/>
    <cellStyle name="Normal 9 4 2 3" xfId="235" xr:uid="{00000000-0005-0000-0000-0000D5080000}"/>
    <cellStyle name="Normal 9 4 2 30" xfId="2307" xr:uid="{00000000-0005-0000-0000-0000D6080000}"/>
    <cellStyle name="Normal 9 4 2 31" xfId="2379" xr:uid="{00000000-0005-0000-0000-0000D7080000}"/>
    <cellStyle name="Normal 9 4 2 4" xfId="312" xr:uid="{00000000-0005-0000-0000-0000D8080000}"/>
    <cellStyle name="Normal 9 4 2 5" xfId="389" xr:uid="{00000000-0005-0000-0000-0000D9080000}"/>
    <cellStyle name="Normal 9 4 2 6" xfId="466" xr:uid="{00000000-0005-0000-0000-0000DA080000}"/>
    <cellStyle name="Normal 9 4 2 7" xfId="543" xr:uid="{00000000-0005-0000-0000-0000DB080000}"/>
    <cellStyle name="Normal 9 4 2 8" xfId="620" xr:uid="{00000000-0005-0000-0000-0000DC080000}"/>
    <cellStyle name="Normal 9 4 2 9" xfId="697" xr:uid="{00000000-0005-0000-0000-0000DD080000}"/>
    <cellStyle name="Normal 9 4 20" xfId="1430" xr:uid="{00000000-0005-0000-0000-0000DE080000}"/>
    <cellStyle name="Normal 9 4 21" xfId="1507" xr:uid="{00000000-0005-0000-0000-0000DF080000}"/>
    <cellStyle name="Normal 9 4 22" xfId="1584" xr:uid="{00000000-0005-0000-0000-0000E0080000}"/>
    <cellStyle name="Normal 9 4 23" xfId="1661" xr:uid="{00000000-0005-0000-0000-0000E1080000}"/>
    <cellStyle name="Normal 9 4 24" xfId="1738" xr:uid="{00000000-0005-0000-0000-0000E2080000}"/>
    <cellStyle name="Normal 9 4 25" xfId="1810" xr:uid="{00000000-0005-0000-0000-0000E3080000}"/>
    <cellStyle name="Normal 9 4 26" xfId="1888" xr:uid="{00000000-0005-0000-0000-0000E4080000}"/>
    <cellStyle name="Normal 9 4 27" xfId="1966" xr:uid="{00000000-0005-0000-0000-0000E5080000}"/>
    <cellStyle name="Normal 9 4 28" xfId="2042" xr:uid="{00000000-0005-0000-0000-0000E6080000}"/>
    <cellStyle name="Normal 9 4 29" xfId="2114" xr:uid="{00000000-0005-0000-0000-0000E7080000}"/>
    <cellStyle name="Normal 9 4 3" xfId="120" xr:uid="{00000000-0005-0000-0000-0000E8080000}"/>
    <cellStyle name="Normal 9 4 30" xfId="2194" xr:uid="{00000000-0005-0000-0000-0000E9080000}"/>
    <cellStyle name="Normal 9 4 31" xfId="2270" xr:uid="{00000000-0005-0000-0000-0000EA080000}"/>
    <cellStyle name="Normal 9 4 32" xfId="2342" xr:uid="{00000000-0005-0000-0000-0000EB080000}"/>
    <cellStyle name="Normal 9 4 4" xfId="198" xr:uid="{00000000-0005-0000-0000-0000EC080000}"/>
    <cellStyle name="Normal 9 4 5" xfId="275" xr:uid="{00000000-0005-0000-0000-0000ED080000}"/>
    <cellStyle name="Normal 9 4 6" xfId="352" xr:uid="{00000000-0005-0000-0000-0000EE080000}"/>
    <cellStyle name="Normal 9 4 7" xfId="429" xr:uid="{00000000-0005-0000-0000-0000EF080000}"/>
    <cellStyle name="Normal 9 4 8" xfId="506" xr:uid="{00000000-0005-0000-0000-0000F0080000}"/>
    <cellStyle name="Normal 9 4 9" xfId="583" xr:uid="{00000000-0005-0000-0000-0000F1080000}"/>
    <cellStyle name="Normal 9 5" xfId="39" xr:uid="{00000000-0005-0000-0000-0000F2080000}"/>
    <cellStyle name="Normal 9 5 10" xfId="661" xr:uid="{00000000-0005-0000-0000-0000F3080000}"/>
    <cellStyle name="Normal 9 5 11" xfId="738" xr:uid="{00000000-0005-0000-0000-0000F4080000}"/>
    <cellStyle name="Normal 9 5 12" xfId="815" xr:uid="{00000000-0005-0000-0000-0000F5080000}"/>
    <cellStyle name="Normal 9 5 13" xfId="892" xr:uid="{00000000-0005-0000-0000-0000F6080000}"/>
    <cellStyle name="Normal 9 5 14" xfId="969" xr:uid="{00000000-0005-0000-0000-0000F7080000}"/>
    <cellStyle name="Normal 9 5 15" xfId="1046" xr:uid="{00000000-0005-0000-0000-0000F8080000}"/>
    <cellStyle name="Normal 9 5 16" xfId="1123" xr:uid="{00000000-0005-0000-0000-0000F9080000}"/>
    <cellStyle name="Normal 9 5 17" xfId="1200" xr:uid="{00000000-0005-0000-0000-0000FA080000}"/>
    <cellStyle name="Normal 9 5 18" xfId="1277" xr:uid="{00000000-0005-0000-0000-0000FB080000}"/>
    <cellStyle name="Normal 9 5 19" xfId="1354" xr:uid="{00000000-0005-0000-0000-0000FC080000}"/>
    <cellStyle name="Normal 9 5 2" xfId="76" xr:uid="{00000000-0005-0000-0000-0000FD080000}"/>
    <cellStyle name="Normal 9 5 2 10" xfId="775" xr:uid="{00000000-0005-0000-0000-0000FE080000}"/>
    <cellStyle name="Normal 9 5 2 11" xfId="852" xr:uid="{00000000-0005-0000-0000-0000FF080000}"/>
    <cellStyle name="Normal 9 5 2 12" xfId="929" xr:uid="{00000000-0005-0000-0000-000000090000}"/>
    <cellStyle name="Normal 9 5 2 13" xfId="1006" xr:uid="{00000000-0005-0000-0000-000001090000}"/>
    <cellStyle name="Normal 9 5 2 14" xfId="1083" xr:uid="{00000000-0005-0000-0000-000002090000}"/>
    <cellStyle name="Normal 9 5 2 15" xfId="1160" xr:uid="{00000000-0005-0000-0000-000003090000}"/>
    <cellStyle name="Normal 9 5 2 16" xfId="1237" xr:uid="{00000000-0005-0000-0000-000004090000}"/>
    <cellStyle name="Normal 9 5 2 17" xfId="1314" xr:uid="{00000000-0005-0000-0000-000005090000}"/>
    <cellStyle name="Normal 9 5 2 18" xfId="1391" xr:uid="{00000000-0005-0000-0000-000006090000}"/>
    <cellStyle name="Normal 9 5 2 19" xfId="1468" xr:uid="{00000000-0005-0000-0000-000007090000}"/>
    <cellStyle name="Normal 9 5 2 2" xfId="158" xr:uid="{00000000-0005-0000-0000-000008090000}"/>
    <cellStyle name="Normal 9 5 2 20" xfId="1545" xr:uid="{00000000-0005-0000-0000-000009090000}"/>
    <cellStyle name="Normal 9 5 2 21" xfId="1622" xr:uid="{00000000-0005-0000-0000-00000A090000}"/>
    <cellStyle name="Normal 9 5 2 22" xfId="1699" xr:uid="{00000000-0005-0000-0000-00000B090000}"/>
    <cellStyle name="Normal 9 5 2 23" xfId="1776" xr:uid="{00000000-0005-0000-0000-00000C090000}"/>
    <cellStyle name="Normal 9 5 2 24" xfId="1848" xr:uid="{00000000-0005-0000-0000-00000D090000}"/>
    <cellStyle name="Normal 9 5 2 25" xfId="1926" xr:uid="{00000000-0005-0000-0000-00000E090000}"/>
    <cellStyle name="Normal 9 5 2 26" xfId="2004" xr:uid="{00000000-0005-0000-0000-00000F090000}"/>
    <cellStyle name="Normal 9 5 2 27" xfId="2080" xr:uid="{00000000-0005-0000-0000-000010090000}"/>
    <cellStyle name="Normal 9 5 2 28" xfId="2152" xr:uid="{00000000-0005-0000-0000-000011090000}"/>
    <cellStyle name="Normal 9 5 2 29" xfId="2232" xr:uid="{00000000-0005-0000-0000-000012090000}"/>
    <cellStyle name="Normal 9 5 2 3" xfId="236" xr:uid="{00000000-0005-0000-0000-000013090000}"/>
    <cellStyle name="Normal 9 5 2 30" xfId="2308" xr:uid="{00000000-0005-0000-0000-000014090000}"/>
    <cellStyle name="Normal 9 5 2 31" xfId="2380" xr:uid="{00000000-0005-0000-0000-000015090000}"/>
    <cellStyle name="Normal 9 5 2 4" xfId="313" xr:uid="{00000000-0005-0000-0000-000016090000}"/>
    <cellStyle name="Normal 9 5 2 5" xfId="390" xr:uid="{00000000-0005-0000-0000-000017090000}"/>
    <cellStyle name="Normal 9 5 2 6" xfId="467" xr:uid="{00000000-0005-0000-0000-000018090000}"/>
    <cellStyle name="Normal 9 5 2 7" xfId="544" xr:uid="{00000000-0005-0000-0000-000019090000}"/>
    <cellStyle name="Normal 9 5 2 8" xfId="621" xr:uid="{00000000-0005-0000-0000-00001A090000}"/>
    <cellStyle name="Normal 9 5 2 9" xfId="698" xr:uid="{00000000-0005-0000-0000-00001B090000}"/>
    <cellStyle name="Normal 9 5 20" xfId="1431" xr:uid="{00000000-0005-0000-0000-00001C090000}"/>
    <cellStyle name="Normal 9 5 21" xfId="1508" xr:uid="{00000000-0005-0000-0000-00001D090000}"/>
    <cellStyle name="Normal 9 5 22" xfId="1585" xr:uid="{00000000-0005-0000-0000-00001E090000}"/>
    <cellStyle name="Normal 9 5 23" xfId="1662" xr:uid="{00000000-0005-0000-0000-00001F090000}"/>
    <cellStyle name="Normal 9 5 24" xfId="1739" xr:uid="{00000000-0005-0000-0000-000020090000}"/>
    <cellStyle name="Normal 9 5 25" xfId="1811" xr:uid="{00000000-0005-0000-0000-000021090000}"/>
    <cellStyle name="Normal 9 5 26" xfId="1889" xr:uid="{00000000-0005-0000-0000-000022090000}"/>
    <cellStyle name="Normal 9 5 27" xfId="1967" xr:uid="{00000000-0005-0000-0000-000023090000}"/>
    <cellStyle name="Normal 9 5 28" xfId="2043" xr:uid="{00000000-0005-0000-0000-000024090000}"/>
    <cellStyle name="Normal 9 5 29" xfId="2115" xr:uid="{00000000-0005-0000-0000-000025090000}"/>
    <cellStyle name="Normal 9 5 3" xfId="121" xr:uid="{00000000-0005-0000-0000-000026090000}"/>
    <cellStyle name="Normal 9 5 30" xfId="2195" xr:uid="{00000000-0005-0000-0000-000027090000}"/>
    <cellStyle name="Normal 9 5 31" xfId="2271" xr:uid="{00000000-0005-0000-0000-000028090000}"/>
    <cellStyle name="Normal 9 5 32" xfId="2343" xr:uid="{00000000-0005-0000-0000-000029090000}"/>
    <cellStyle name="Normal 9 5 4" xfId="199" xr:uid="{00000000-0005-0000-0000-00002A090000}"/>
    <cellStyle name="Normal 9 5 5" xfId="276" xr:uid="{00000000-0005-0000-0000-00002B090000}"/>
    <cellStyle name="Normal 9 5 6" xfId="353" xr:uid="{00000000-0005-0000-0000-00002C090000}"/>
    <cellStyle name="Normal 9 5 7" xfId="430" xr:uid="{00000000-0005-0000-0000-00002D090000}"/>
    <cellStyle name="Normal 9 5 8" xfId="507" xr:uid="{00000000-0005-0000-0000-00002E090000}"/>
    <cellStyle name="Normal 9 5 9" xfId="584" xr:uid="{00000000-0005-0000-0000-00002F090000}"/>
    <cellStyle name="Normal 9 6" xfId="72" xr:uid="{00000000-0005-0000-0000-000030090000}"/>
    <cellStyle name="Normal 9 6 10" xfId="771" xr:uid="{00000000-0005-0000-0000-000031090000}"/>
    <cellStyle name="Normal 9 6 11" xfId="848" xr:uid="{00000000-0005-0000-0000-000032090000}"/>
    <cellStyle name="Normal 9 6 12" xfId="925" xr:uid="{00000000-0005-0000-0000-000033090000}"/>
    <cellStyle name="Normal 9 6 13" xfId="1002" xr:uid="{00000000-0005-0000-0000-000034090000}"/>
    <cellStyle name="Normal 9 6 14" xfId="1079" xr:uid="{00000000-0005-0000-0000-000035090000}"/>
    <cellStyle name="Normal 9 6 15" xfId="1156" xr:uid="{00000000-0005-0000-0000-000036090000}"/>
    <cellStyle name="Normal 9 6 16" xfId="1233" xr:uid="{00000000-0005-0000-0000-000037090000}"/>
    <cellStyle name="Normal 9 6 17" xfId="1310" xr:uid="{00000000-0005-0000-0000-000038090000}"/>
    <cellStyle name="Normal 9 6 18" xfId="1387" xr:uid="{00000000-0005-0000-0000-000039090000}"/>
    <cellStyle name="Normal 9 6 19" xfId="1464" xr:uid="{00000000-0005-0000-0000-00003A090000}"/>
    <cellStyle name="Normal 9 6 2" xfId="154" xr:uid="{00000000-0005-0000-0000-00003B090000}"/>
    <cellStyle name="Normal 9 6 20" xfId="1541" xr:uid="{00000000-0005-0000-0000-00003C090000}"/>
    <cellStyle name="Normal 9 6 21" xfId="1618" xr:uid="{00000000-0005-0000-0000-00003D090000}"/>
    <cellStyle name="Normal 9 6 22" xfId="1695" xr:uid="{00000000-0005-0000-0000-00003E090000}"/>
    <cellStyle name="Normal 9 6 23" xfId="1772" xr:uid="{00000000-0005-0000-0000-00003F090000}"/>
    <cellStyle name="Normal 9 6 24" xfId="1844" xr:uid="{00000000-0005-0000-0000-000040090000}"/>
    <cellStyle name="Normal 9 6 25" xfId="1922" xr:uid="{00000000-0005-0000-0000-000041090000}"/>
    <cellStyle name="Normal 9 6 26" xfId="2000" xr:uid="{00000000-0005-0000-0000-000042090000}"/>
    <cellStyle name="Normal 9 6 27" xfId="2076" xr:uid="{00000000-0005-0000-0000-000043090000}"/>
    <cellStyle name="Normal 9 6 28" xfId="2148" xr:uid="{00000000-0005-0000-0000-000044090000}"/>
    <cellStyle name="Normal 9 6 29" xfId="2228" xr:uid="{00000000-0005-0000-0000-000045090000}"/>
    <cellStyle name="Normal 9 6 3" xfId="232" xr:uid="{00000000-0005-0000-0000-000046090000}"/>
    <cellStyle name="Normal 9 6 30" xfId="2304" xr:uid="{00000000-0005-0000-0000-000047090000}"/>
    <cellStyle name="Normal 9 6 31" xfId="2376" xr:uid="{00000000-0005-0000-0000-000048090000}"/>
    <cellStyle name="Normal 9 6 4" xfId="309" xr:uid="{00000000-0005-0000-0000-000049090000}"/>
    <cellStyle name="Normal 9 6 5" xfId="386" xr:uid="{00000000-0005-0000-0000-00004A090000}"/>
    <cellStyle name="Normal 9 6 6" xfId="463" xr:uid="{00000000-0005-0000-0000-00004B090000}"/>
    <cellStyle name="Normal 9 6 7" xfId="540" xr:uid="{00000000-0005-0000-0000-00004C090000}"/>
    <cellStyle name="Normal 9 6 8" xfId="617" xr:uid="{00000000-0005-0000-0000-00004D090000}"/>
    <cellStyle name="Normal 9 6 9" xfId="694" xr:uid="{00000000-0005-0000-0000-00004E090000}"/>
    <cellStyle name="Normal 9 7" xfId="117" xr:uid="{00000000-0005-0000-0000-00004F090000}"/>
    <cellStyle name="Normal 9 8" xfId="195" xr:uid="{00000000-0005-0000-0000-000050090000}"/>
    <cellStyle name="Normal 9 9" xfId="272" xr:uid="{00000000-0005-0000-0000-000051090000}"/>
  </cellStyles>
  <dxfs count="0"/>
  <tableStyles count="0" defaultTableStyle="TableStyleMedium9"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rPr lang="en-US"/>
              <a:t>Salewise Offer Vs Sold at Siliguri Auction -2016</a:t>
            </a:r>
          </a:p>
        </c:rich>
      </c:tx>
      <c:layout>
        <c:manualLayout>
          <c:xMode val="edge"/>
          <c:yMode val="edge"/>
          <c:x val="0.20873818382131143"/>
          <c:y val="3.2876883767012602E-2"/>
        </c:manualLayout>
      </c:layout>
      <c:overlay val="0"/>
      <c:spPr>
        <a:noFill/>
        <a:ln w="25400">
          <a:noFill/>
        </a:ln>
      </c:spPr>
    </c:title>
    <c:autoTitleDeleted val="0"/>
    <c:plotArea>
      <c:layout>
        <c:manualLayout>
          <c:layoutTarget val="inner"/>
          <c:xMode val="edge"/>
          <c:yMode val="edge"/>
          <c:x val="7.3968756923978793E-2"/>
          <c:y val="0.22185430463576158"/>
          <c:w val="0.90611727231874062"/>
          <c:h val="0.47682119205299156"/>
        </c:manualLayout>
      </c:layout>
      <c:barChart>
        <c:barDir val="col"/>
        <c:grouping val="clustered"/>
        <c:varyColors val="0"/>
        <c:ser>
          <c:idx val="0"/>
          <c:order val="0"/>
          <c:tx>
            <c:strRef>
              <c:f>Siliguri!$N$5</c:f>
              <c:strCache>
                <c:ptCount val="1"/>
                <c:pt idx="0">
                  <c:v>Total Offer Kgs 2017</c:v>
                </c:pt>
              </c:strCache>
            </c:strRef>
          </c:tx>
          <c:spPr>
            <a:solidFill>
              <a:srgbClr val="9999FF"/>
            </a:solidFill>
            <a:ln w="12700">
              <a:solidFill>
                <a:srgbClr val="000000"/>
              </a:solidFill>
              <a:prstDash val="solid"/>
            </a:ln>
          </c:spPr>
          <c:invertIfNegative val="0"/>
          <c:cat>
            <c:numRef>
              <c:f>Siliguri!$C$7:$C$58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Siliguri!$N$7:$N$58</c:f>
              <c:numCache>
                <c:formatCode>0.00</c:formatCode>
                <c:ptCount val="52"/>
                <c:pt idx="0">
                  <c:v>4751634.7</c:v>
                </c:pt>
                <c:pt idx="1">
                  <c:v>4565825.2</c:v>
                </c:pt>
                <c:pt idx="2">
                  <c:v>4535697.8</c:v>
                </c:pt>
                <c:pt idx="3">
                  <c:v>3965166.0999999996</c:v>
                </c:pt>
                <c:pt idx="4">
                  <c:v>3813243.7</c:v>
                </c:pt>
                <c:pt idx="5">
                  <c:v>4702569.25</c:v>
                </c:pt>
                <c:pt idx="6">
                  <c:v>2212975.1</c:v>
                </c:pt>
                <c:pt idx="7">
                  <c:v>0</c:v>
                </c:pt>
                <c:pt idx="8">
                  <c:v>1626716.5</c:v>
                </c:pt>
                <c:pt idx="9">
                  <c:v>0</c:v>
                </c:pt>
                <c:pt idx="10">
                  <c:v>0</c:v>
                </c:pt>
                <c:pt idx="11">
                  <c:v>626464.39999999991</c:v>
                </c:pt>
                <c:pt idx="12">
                  <c:v>1109651.5</c:v>
                </c:pt>
                <c:pt idx="13">
                  <c:v>835347</c:v>
                </c:pt>
                <c:pt idx="14">
                  <c:v>1662283.54</c:v>
                </c:pt>
                <c:pt idx="15">
                  <c:v>2316998.5499999998</c:v>
                </c:pt>
                <c:pt idx="16">
                  <c:v>1965119.14</c:v>
                </c:pt>
                <c:pt idx="17">
                  <c:v>2054295.9600000002</c:v>
                </c:pt>
                <c:pt idx="18">
                  <c:v>1772658</c:v>
                </c:pt>
                <c:pt idx="19">
                  <c:v>1976587.8</c:v>
                </c:pt>
                <c:pt idx="20">
                  <c:v>2087600.1</c:v>
                </c:pt>
                <c:pt idx="21">
                  <c:v>2489956.7000000002</c:v>
                </c:pt>
                <c:pt idx="22">
                  <c:v>2746528.7</c:v>
                </c:pt>
                <c:pt idx="23">
                  <c:v>3186868.7</c:v>
                </c:pt>
                <c:pt idx="24">
                  <c:v>3133993.7</c:v>
                </c:pt>
                <c:pt idx="25">
                  <c:v>3703020.4499999997</c:v>
                </c:pt>
                <c:pt idx="26">
                  <c:v>3806215.6999999997</c:v>
                </c:pt>
                <c:pt idx="27">
                  <c:v>4571097.8999999994</c:v>
                </c:pt>
                <c:pt idx="28">
                  <c:v>4939639.1000000006</c:v>
                </c:pt>
                <c:pt idx="29">
                  <c:v>4574075.4000000004</c:v>
                </c:pt>
                <c:pt idx="30">
                  <c:v>4556778.3999999994</c:v>
                </c:pt>
                <c:pt idx="31">
                  <c:v>4966987</c:v>
                </c:pt>
                <c:pt idx="32">
                  <c:v>4728668.2</c:v>
                </c:pt>
                <c:pt idx="33">
                  <c:v>4592242.3</c:v>
                </c:pt>
                <c:pt idx="34">
                  <c:v>4842556.8</c:v>
                </c:pt>
                <c:pt idx="35">
                  <c:v>4801370.3000000007</c:v>
                </c:pt>
                <c:pt idx="36">
                  <c:v>4735273.6000000006</c:v>
                </c:pt>
                <c:pt idx="37">
                  <c:v>5042578.5</c:v>
                </c:pt>
                <c:pt idx="38">
                  <c:v>0</c:v>
                </c:pt>
                <c:pt idx="39">
                  <c:v>4809427.0999999996</c:v>
                </c:pt>
                <c:pt idx="40">
                  <c:v>4327029.7</c:v>
                </c:pt>
                <c:pt idx="41">
                  <c:v>1508757.3</c:v>
                </c:pt>
                <c:pt idx="42">
                  <c:v>4932620.3</c:v>
                </c:pt>
                <c:pt idx="43">
                  <c:v>4306133.0999999996</c:v>
                </c:pt>
                <c:pt idx="44">
                  <c:v>3799631.4</c:v>
                </c:pt>
                <c:pt idx="45">
                  <c:v>4059064.1999999997</c:v>
                </c:pt>
                <c:pt idx="46">
                  <c:v>4270302.3</c:v>
                </c:pt>
                <c:pt idx="47">
                  <c:v>4118757</c:v>
                </c:pt>
                <c:pt idx="48">
                  <c:v>4124299.6</c:v>
                </c:pt>
                <c:pt idx="49">
                  <c:v>4143038.5</c:v>
                </c:pt>
                <c:pt idx="50">
                  <c:v>4399413.7</c:v>
                </c:pt>
                <c:pt idx="51">
                  <c:v>4398001.5</c:v>
                </c:pt>
              </c:numCache>
            </c:numRef>
          </c:val>
          <c:extLst>
            <c:ext xmlns:c16="http://schemas.microsoft.com/office/drawing/2014/chart" uri="{C3380CC4-5D6E-409C-BE32-E72D297353CC}">
              <c16:uniqueId val="{00000000-0F7C-1A4E-AABF-69C6EB228707}"/>
            </c:ext>
          </c:extLst>
        </c:ser>
        <c:ser>
          <c:idx val="1"/>
          <c:order val="1"/>
          <c:tx>
            <c:strRef>
              <c:f>Siliguri!$AI$5</c:f>
              <c:strCache>
                <c:ptCount val="1"/>
                <c:pt idx="0">
                  <c:v>Total Sold Kgs 2017</c:v>
                </c:pt>
              </c:strCache>
            </c:strRef>
          </c:tx>
          <c:spPr>
            <a:solidFill>
              <a:srgbClr val="993366"/>
            </a:solidFill>
            <a:ln w="12700">
              <a:solidFill>
                <a:srgbClr val="000000"/>
              </a:solidFill>
              <a:prstDash val="solid"/>
            </a:ln>
          </c:spPr>
          <c:invertIfNegative val="0"/>
          <c:cat>
            <c:numRef>
              <c:f>Siliguri!$C$7:$C$58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Siliguri!$AI$7:$AI$58</c:f>
              <c:numCache>
                <c:formatCode>0.00</c:formatCode>
                <c:ptCount val="52"/>
                <c:pt idx="0">
                  <c:v>3615182.9000000004</c:v>
                </c:pt>
                <c:pt idx="1">
                  <c:v>3226449.5</c:v>
                </c:pt>
                <c:pt idx="2">
                  <c:v>3018714.0999999996</c:v>
                </c:pt>
                <c:pt idx="3">
                  <c:v>2971127</c:v>
                </c:pt>
                <c:pt idx="4">
                  <c:v>2914997.7</c:v>
                </c:pt>
                <c:pt idx="5">
                  <c:v>3937807.45</c:v>
                </c:pt>
                <c:pt idx="6">
                  <c:v>1724844.5</c:v>
                </c:pt>
                <c:pt idx="7">
                  <c:v>0</c:v>
                </c:pt>
                <c:pt idx="8">
                  <c:v>1368814</c:v>
                </c:pt>
                <c:pt idx="9">
                  <c:v>0</c:v>
                </c:pt>
                <c:pt idx="10">
                  <c:v>0</c:v>
                </c:pt>
                <c:pt idx="11">
                  <c:v>539956.1</c:v>
                </c:pt>
                <c:pt idx="12">
                  <c:v>734318.5</c:v>
                </c:pt>
                <c:pt idx="13">
                  <c:v>515974.7</c:v>
                </c:pt>
                <c:pt idx="14">
                  <c:v>1004979.98</c:v>
                </c:pt>
                <c:pt idx="15">
                  <c:v>1579471.15</c:v>
                </c:pt>
                <c:pt idx="16">
                  <c:v>1370868.54</c:v>
                </c:pt>
                <c:pt idx="17">
                  <c:v>1358084.8599999999</c:v>
                </c:pt>
                <c:pt idx="18">
                  <c:v>1331439.0999999999</c:v>
                </c:pt>
                <c:pt idx="19">
                  <c:v>1473460.6</c:v>
                </c:pt>
                <c:pt idx="20">
                  <c:v>1602203.7</c:v>
                </c:pt>
                <c:pt idx="21">
                  <c:v>1938539.5</c:v>
                </c:pt>
                <c:pt idx="22">
                  <c:v>2037871.25</c:v>
                </c:pt>
                <c:pt idx="23">
                  <c:v>2295770.9</c:v>
                </c:pt>
                <c:pt idx="24">
                  <c:v>2096788.3</c:v>
                </c:pt>
                <c:pt idx="25">
                  <c:v>2440908.85</c:v>
                </c:pt>
                <c:pt idx="26">
                  <c:v>2731706.9000000004</c:v>
                </c:pt>
                <c:pt idx="27">
                  <c:v>3475712.1</c:v>
                </c:pt>
                <c:pt idx="28">
                  <c:v>3323816.1</c:v>
                </c:pt>
                <c:pt idx="29">
                  <c:v>3332526.4</c:v>
                </c:pt>
                <c:pt idx="30">
                  <c:v>3367687.1</c:v>
                </c:pt>
                <c:pt idx="31">
                  <c:v>3664801.8</c:v>
                </c:pt>
                <c:pt idx="32">
                  <c:v>3256530</c:v>
                </c:pt>
                <c:pt idx="33">
                  <c:v>3529045.9</c:v>
                </c:pt>
                <c:pt idx="34">
                  <c:v>3569376.5</c:v>
                </c:pt>
                <c:pt idx="35">
                  <c:v>3615607</c:v>
                </c:pt>
                <c:pt idx="36">
                  <c:v>3904892.1999999997</c:v>
                </c:pt>
                <c:pt idx="37">
                  <c:v>4161959.4000000004</c:v>
                </c:pt>
                <c:pt idx="38">
                  <c:v>0</c:v>
                </c:pt>
                <c:pt idx="39">
                  <c:v>3752999.1</c:v>
                </c:pt>
                <c:pt idx="40">
                  <c:v>3717546.8</c:v>
                </c:pt>
                <c:pt idx="41">
                  <c:v>1375847</c:v>
                </c:pt>
                <c:pt idx="42">
                  <c:v>4036558.1</c:v>
                </c:pt>
                <c:pt idx="43">
                  <c:v>3404637.3000000003</c:v>
                </c:pt>
                <c:pt idx="44">
                  <c:v>3134472.1</c:v>
                </c:pt>
                <c:pt idx="45">
                  <c:v>3559540.4</c:v>
                </c:pt>
                <c:pt idx="46">
                  <c:v>3660470.4000000004</c:v>
                </c:pt>
                <c:pt idx="47">
                  <c:v>3364130.5</c:v>
                </c:pt>
                <c:pt idx="48">
                  <c:v>3488213</c:v>
                </c:pt>
                <c:pt idx="49">
                  <c:v>3480517.1999999997</c:v>
                </c:pt>
                <c:pt idx="50">
                  <c:v>3812022.1</c:v>
                </c:pt>
                <c:pt idx="51">
                  <c:v>3645935.8000000003</c:v>
                </c:pt>
              </c:numCache>
            </c:numRef>
          </c:val>
          <c:extLst>
            <c:ext xmlns:c16="http://schemas.microsoft.com/office/drawing/2014/chart" uri="{C3380CC4-5D6E-409C-BE32-E72D297353CC}">
              <c16:uniqueId val="{00000001-0F7C-1A4E-AABF-69C6EB228707}"/>
            </c:ext>
          </c:extLst>
        </c:ser>
        <c:dLbls>
          <c:showLegendKey val="0"/>
          <c:showVal val="0"/>
          <c:showCatName val="0"/>
          <c:showSerName val="0"/>
          <c:showPercent val="0"/>
          <c:showBubbleSize val="0"/>
        </c:dLbls>
        <c:gapWidth val="150"/>
        <c:axId val="38598912"/>
        <c:axId val="37765888"/>
      </c:barChart>
      <c:catAx>
        <c:axId val="38598912"/>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09569300488"/>
              <c:y val="0.81917818219742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7765888"/>
        <c:crosses val="autoZero"/>
        <c:auto val="1"/>
        <c:lblAlgn val="ctr"/>
        <c:lblOffset val="100"/>
        <c:tickLblSkip val="1"/>
        <c:tickMarkSkip val="1"/>
        <c:noMultiLvlLbl val="0"/>
      </c:catAx>
      <c:valAx>
        <c:axId val="37765888"/>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8598912"/>
        <c:crosses val="autoZero"/>
        <c:crossBetween val="between"/>
        <c:dispUnits>
          <c:builtInUnit val="millions"/>
          <c:dispUnitsLbl>
            <c:layout>
              <c:manualLayout>
                <c:xMode val="edge"/>
                <c:yMode val="edge"/>
                <c:x val="2.4271883014580602E-2"/>
                <c:y val="0.18904109589042373"/>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4992903664819675"/>
          <c:y val="0.90066225165562919"/>
          <c:w val="0.39118098453183248"/>
          <c:h val="7.9470198675496664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100" b="1" i="0" u="none" strike="noStrike" baseline="0">
                <a:solidFill>
                  <a:srgbClr val="000000"/>
                </a:solidFill>
                <a:latin typeface="Arial"/>
                <a:ea typeface="Arial"/>
                <a:cs typeface="Arial"/>
              </a:defRPr>
            </a:pPr>
            <a:r>
              <a:t>Salewise Price movement of All Tea at Coonoor During 2016 Vs 2015</a:t>
            </a:r>
          </a:p>
        </c:rich>
      </c:tx>
      <c:layout>
        <c:manualLayout>
          <c:xMode val="edge"/>
          <c:yMode val="edge"/>
          <c:x val="0.10841439724493039"/>
          <c:y val="3.2876640419949199E-2"/>
        </c:manualLayout>
      </c:layout>
      <c:overlay val="0"/>
      <c:spPr>
        <a:noFill/>
        <a:ln w="25400">
          <a:noFill/>
        </a:ln>
      </c:spPr>
    </c:title>
    <c:autoTitleDeleted val="0"/>
    <c:plotArea>
      <c:layout>
        <c:manualLayout>
          <c:layoutTarget val="inner"/>
          <c:xMode val="edge"/>
          <c:yMode val="edge"/>
          <c:x val="0.11464968152866242"/>
          <c:y val="0.17632263500009224"/>
          <c:w val="0.8675159235669001"/>
          <c:h val="0.57178911635746321"/>
        </c:manualLayout>
      </c:layout>
      <c:lineChart>
        <c:grouping val="standard"/>
        <c:varyColors val="0"/>
        <c:ser>
          <c:idx val="0"/>
          <c:order val="0"/>
          <c:tx>
            <c:strRef>
              <c:f>Coonoor!$AJ$5</c:f>
              <c:strCache>
                <c:ptCount val="1"/>
                <c:pt idx="0">
                  <c:v>Avg Price 2017</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Coonoor!$C$7:$C$58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Coonoor!$AJ$7:$AJ$58</c:f>
              <c:numCache>
                <c:formatCode>0.00</c:formatCode>
                <c:ptCount val="52"/>
                <c:pt idx="0">
                  <c:v>108.92110371802238</c:v>
                </c:pt>
                <c:pt idx="1">
                  <c:v>109.24486439332243</c:v>
                </c:pt>
                <c:pt idx="2">
                  <c:v>107.31325494306743</c:v>
                </c:pt>
                <c:pt idx="3">
                  <c:v>106.06330067803776</c:v>
                </c:pt>
                <c:pt idx="4">
                  <c:v>106.32004022108265</c:v>
                </c:pt>
                <c:pt idx="5">
                  <c:v>106.65588446913813</c:v>
                </c:pt>
                <c:pt idx="6">
                  <c:v>107.36102478701969</c:v>
                </c:pt>
                <c:pt idx="7">
                  <c:v>109.52335691194013</c:v>
                </c:pt>
                <c:pt idx="8">
                  <c:v>110.44085117701218</c:v>
                </c:pt>
                <c:pt idx="9">
                  <c:v>110.03524632331731</c:v>
                </c:pt>
                <c:pt idx="10">
                  <c:v>108.91253871745532</c:v>
                </c:pt>
                <c:pt idx="11">
                  <c:v>106.87374550322819</c:v>
                </c:pt>
                <c:pt idx="12">
                  <c:v>107.46693831607151</c:v>
                </c:pt>
                <c:pt idx="13">
                  <c:v>106.91547299200637</c:v>
                </c:pt>
                <c:pt idx="14">
                  <c:v>105.94704587395188</c:v>
                </c:pt>
                <c:pt idx="15">
                  <c:v>101.21415043425861</c:v>
                </c:pt>
                <c:pt idx="16">
                  <c:v>93.042877567207896</c:v>
                </c:pt>
                <c:pt idx="17">
                  <c:v>87.934427520303061</c:v>
                </c:pt>
                <c:pt idx="18">
                  <c:v>88.297016787007152</c:v>
                </c:pt>
                <c:pt idx="19">
                  <c:v>87.756719303423935</c:v>
                </c:pt>
                <c:pt idx="20">
                  <c:v>84.369346362018746</c:v>
                </c:pt>
                <c:pt idx="21">
                  <c:v>79.889982261092172</c:v>
                </c:pt>
                <c:pt idx="22">
                  <c:v>78.612234072794507</c:v>
                </c:pt>
                <c:pt idx="23">
                  <c:v>77.922510082619795</c:v>
                </c:pt>
                <c:pt idx="24">
                  <c:v>77.771708657608727</c:v>
                </c:pt>
                <c:pt idx="25">
                  <c:v>73.320278857264952</c:v>
                </c:pt>
                <c:pt idx="26">
                  <c:v>82.537430392227634</c:v>
                </c:pt>
                <c:pt idx="27">
                  <c:v>71.41070007505995</c:v>
                </c:pt>
                <c:pt idx="28">
                  <c:v>73.514216795991786</c:v>
                </c:pt>
                <c:pt idx="29">
                  <c:v>75.714399786476449</c:v>
                </c:pt>
                <c:pt idx="30">
                  <c:v>74.822444303518026</c:v>
                </c:pt>
                <c:pt idx="31">
                  <c:v>71.801881057403406</c:v>
                </c:pt>
                <c:pt idx="32">
                  <c:v>67.354702604292925</c:v>
                </c:pt>
                <c:pt idx="33">
                  <c:v>65.535044066699271</c:v>
                </c:pt>
                <c:pt idx="34">
                  <c:v>65.643507143437986</c:v>
                </c:pt>
                <c:pt idx="35">
                  <c:v>69.027506350419387</c:v>
                </c:pt>
                <c:pt idx="36">
                  <c:v>72.15472553529338</c:v>
                </c:pt>
                <c:pt idx="37">
                  <c:v>78.039619954593476</c:v>
                </c:pt>
                <c:pt idx="38">
                  <c:v>80.259842719663126</c:v>
                </c:pt>
                <c:pt idx="39">
                  <c:v>80.83946889993976</c:v>
                </c:pt>
                <c:pt idx="40">
                  <c:v>82.121048171708694</c:v>
                </c:pt>
                <c:pt idx="41">
                  <c:v>0</c:v>
                </c:pt>
                <c:pt idx="42">
                  <c:v>81.853326105274505</c:v>
                </c:pt>
                <c:pt idx="43">
                  <c:v>79.587137603661603</c:v>
                </c:pt>
                <c:pt idx="44">
                  <c:v>78.514797333400224</c:v>
                </c:pt>
                <c:pt idx="45">
                  <c:v>77.000334522753917</c:v>
                </c:pt>
                <c:pt idx="46">
                  <c:v>75.898774537416301</c:v>
                </c:pt>
                <c:pt idx="47">
                  <c:v>75.224849587111677</c:v>
                </c:pt>
                <c:pt idx="48">
                  <c:v>78.377249312247443</c:v>
                </c:pt>
                <c:pt idx="49">
                  <c:v>82.186299059551416</c:v>
                </c:pt>
                <c:pt idx="50">
                  <c:v>84.21188148695731</c:v>
                </c:pt>
                <c:pt idx="51">
                  <c:v>0</c:v>
                </c:pt>
              </c:numCache>
            </c:numRef>
          </c:val>
          <c:smooth val="0"/>
          <c:extLst>
            <c:ext xmlns:c16="http://schemas.microsoft.com/office/drawing/2014/chart" uri="{C3380CC4-5D6E-409C-BE32-E72D297353CC}">
              <c16:uniqueId val="{00000000-4DA1-2A41-A4E5-7808FB27F700}"/>
            </c:ext>
          </c:extLst>
        </c:ser>
        <c:ser>
          <c:idx val="1"/>
          <c:order val="1"/>
          <c:tx>
            <c:strRef>
              <c:f>Coonoor!$BR$5</c:f>
              <c:strCache>
                <c:ptCount val="1"/>
                <c:pt idx="0">
                  <c:v>Avg Price 2016</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Coonoor!$C$7:$C$58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Coonoor!$BR$7:$BR$58</c:f>
              <c:numCache>
                <c:formatCode>0.00</c:formatCode>
                <c:ptCount val="52"/>
                <c:pt idx="0">
                  <c:v>90.406802396133898</c:v>
                </c:pt>
                <c:pt idx="1">
                  <c:v>95.14147343441941</c:v>
                </c:pt>
                <c:pt idx="2">
                  <c:v>97.045956923618903</c:v>
                </c:pt>
                <c:pt idx="3">
                  <c:v>102.87575555452931</c:v>
                </c:pt>
                <c:pt idx="4">
                  <c:v>104.67612758714566</c:v>
                </c:pt>
                <c:pt idx="5">
                  <c:v>110.5793417921344</c:v>
                </c:pt>
                <c:pt idx="6">
                  <c:v>110.2013109851851</c:v>
                </c:pt>
                <c:pt idx="7">
                  <c:v>106.78137703891117</c:v>
                </c:pt>
                <c:pt idx="8">
                  <c:v>100.49523853848223</c:v>
                </c:pt>
                <c:pt idx="9">
                  <c:v>94.730080737465883</c:v>
                </c:pt>
                <c:pt idx="10">
                  <c:v>92.074697640791626</c:v>
                </c:pt>
                <c:pt idx="11">
                  <c:v>91.300269464640081</c:v>
                </c:pt>
                <c:pt idx="12">
                  <c:v>92.392381576827276</c:v>
                </c:pt>
                <c:pt idx="13">
                  <c:v>94.802261830109188</c:v>
                </c:pt>
                <c:pt idx="14">
                  <c:v>94.927509773222255</c:v>
                </c:pt>
                <c:pt idx="15">
                  <c:v>94.166630051857936</c:v>
                </c:pt>
                <c:pt idx="16">
                  <c:v>96.626156521934575</c:v>
                </c:pt>
                <c:pt idx="17">
                  <c:v>97.225062362961836</c:v>
                </c:pt>
                <c:pt idx="18">
                  <c:v>97.506674761720348</c:v>
                </c:pt>
                <c:pt idx="19">
                  <c:v>96.621292969704683</c:v>
                </c:pt>
                <c:pt idx="20">
                  <c:v>97.923359021340744</c:v>
                </c:pt>
                <c:pt idx="21">
                  <c:v>98.389758013074513</c:v>
                </c:pt>
                <c:pt idx="22">
                  <c:v>99.441623777954121</c:v>
                </c:pt>
                <c:pt idx="23">
                  <c:v>99.182413356274409</c:v>
                </c:pt>
                <c:pt idx="24">
                  <c:v>98.202658022794822</c:v>
                </c:pt>
                <c:pt idx="25">
                  <c:v>97.675522844112365</c:v>
                </c:pt>
                <c:pt idx="26">
                  <c:v>96.798569340610612</c:v>
                </c:pt>
                <c:pt idx="27">
                  <c:v>93.414342035193854</c:v>
                </c:pt>
                <c:pt idx="28">
                  <c:v>90.200550700815484</c:v>
                </c:pt>
                <c:pt idx="29">
                  <c:v>87.47585659477997</c:v>
                </c:pt>
                <c:pt idx="30">
                  <c:v>88.293870118237678</c:v>
                </c:pt>
                <c:pt idx="31">
                  <c:v>90.334503802784383</c:v>
                </c:pt>
                <c:pt idx="32">
                  <c:v>92.822567761643739</c:v>
                </c:pt>
                <c:pt idx="33">
                  <c:v>94.628967176957303</c:v>
                </c:pt>
                <c:pt idx="34">
                  <c:v>97.477399234553104</c:v>
                </c:pt>
                <c:pt idx="35">
                  <c:v>100.15498691067125</c:v>
                </c:pt>
                <c:pt idx="36">
                  <c:v>101.27492606146775</c:v>
                </c:pt>
                <c:pt idx="37">
                  <c:v>100.99142041675287</c:v>
                </c:pt>
                <c:pt idx="38">
                  <c:v>100.40306972917951</c:v>
                </c:pt>
                <c:pt idx="39">
                  <c:v>99.142615220781792</c:v>
                </c:pt>
                <c:pt idx="40">
                  <c:v>97.26696032359385</c:v>
                </c:pt>
                <c:pt idx="41">
                  <c:v>98.765008462700806</c:v>
                </c:pt>
                <c:pt idx="42">
                  <c:v>0</c:v>
                </c:pt>
                <c:pt idx="43">
                  <c:v>100.19862913860113</c:v>
                </c:pt>
                <c:pt idx="44">
                  <c:v>100.21608482171324</c:v>
                </c:pt>
                <c:pt idx="45">
                  <c:v>99.367909402988445</c:v>
                </c:pt>
                <c:pt idx="46">
                  <c:v>101.12792481818443</c:v>
                </c:pt>
                <c:pt idx="47">
                  <c:v>102.74191489267199</c:v>
                </c:pt>
                <c:pt idx="48">
                  <c:v>104.6598209659922</c:v>
                </c:pt>
                <c:pt idx="49">
                  <c:v>105.85528435189671</c:v>
                </c:pt>
                <c:pt idx="50">
                  <c:v>107.54607479669805</c:v>
                </c:pt>
                <c:pt idx="51">
                  <c:v>0</c:v>
                </c:pt>
              </c:numCache>
            </c:numRef>
          </c:val>
          <c:smooth val="0"/>
          <c:extLst>
            <c:ext xmlns:c16="http://schemas.microsoft.com/office/drawing/2014/chart" uri="{C3380CC4-5D6E-409C-BE32-E72D297353CC}">
              <c16:uniqueId val="{00000001-4DA1-2A41-A4E5-7808FB27F700}"/>
            </c:ext>
          </c:extLst>
        </c:ser>
        <c:dLbls>
          <c:showLegendKey val="0"/>
          <c:showVal val="0"/>
          <c:showCatName val="0"/>
          <c:showSerName val="0"/>
          <c:showPercent val="0"/>
          <c:showBubbleSize val="0"/>
        </c:dLbls>
        <c:marker val="1"/>
        <c:smooth val="0"/>
        <c:axId val="39654528"/>
        <c:axId val="39656832"/>
      </c:lineChart>
      <c:catAx>
        <c:axId val="3965452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t>Week SR. Number</a:t>
                </a:r>
              </a:p>
            </c:rich>
          </c:tx>
          <c:layout>
            <c:manualLayout>
              <c:xMode val="edge"/>
              <c:yMode val="edge"/>
              <c:x val="0.48543778524501141"/>
              <c:y val="0.8191779527559055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656832"/>
        <c:crosses val="autoZero"/>
        <c:auto val="1"/>
        <c:lblAlgn val="ctr"/>
        <c:lblOffset val="100"/>
        <c:tickLblSkip val="1"/>
        <c:tickMarkSkip val="1"/>
        <c:noMultiLvlLbl val="0"/>
      </c:catAx>
      <c:valAx>
        <c:axId val="39656832"/>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90031262015813E-2"/>
              <c:y val="0.29041076115488851"/>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654528"/>
        <c:crosses val="autoZero"/>
        <c:crossBetween val="between"/>
      </c:valAx>
      <c:spPr>
        <a:solidFill>
          <a:srgbClr val="C0C0C0"/>
        </a:solidFill>
        <a:ln w="12700">
          <a:solidFill>
            <a:srgbClr val="808080"/>
          </a:solidFill>
          <a:prstDash val="solid"/>
        </a:ln>
      </c:spPr>
    </c:plotArea>
    <c:legend>
      <c:legendPos val="r"/>
      <c:layout>
        <c:manualLayout>
          <c:xMode val="edge"/>
          <c:yMode val="edge"/>
          <c:x val="0.38980891719748451"/>
          <c:y val="0.92"/>
          <c:w val="0.31974522292993635"/>
          <c:h val="6.0000000000000032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Coimbatore Auction -2016</a:t>
            </a:r>
          </a:p>
        </c:rich>
      </c:tx>
      <c:layout>
        <c:manualLayout>
          <c:xMode val="edge"/>
          <c:yMode val="edge"/>
          <c:x val="0.17961210404255024"/>
          <c:y val="3.2876613773532216E-2"/>
        </c:manualLayout>
      </c:layout>
      <c:overlay val="0"/>
      <c:spPr>
        <a:noFill/>
        <a:ln w="25400">
          <a:noFill/>
        </a:ln>
      </c:spPr>
    </c:title>
    <c:autoTitleDeleted val="0"/>
    <c:plotArea>
      <c:layout>
        <c:manualLayout>
          <c:layoutTarget val="inner"/>
          <c:xMode val="edge"/>
          <c:yMode val="edge"/>
          <c:x val="6.6411321653647923E-2"/>
          <c:y val="0.17766519479844134"/>
          <c:w val="0.92252142811650462"/>
          <c:h val="0.56852862335499565"/>
        </c:manualLayout>
      </c:layout>
      <c:barChart>
        <c:barDir val="col"/>
        <c:grouping val="clustered"/>
        <c:varyColors val="0"/>
        <c:ser>
          <c:idx val="0"/>
          <c:order val="0"/>
          <c:tx>
            <c:strRef>
              <c:f>Coimbatore!$N$5</c:f>
              <c:strCache>
                <c:ptCount val="1"/>
                <c:pt idx="0">
                  <c:v>Total Offer Kgs 2017</c:v>
                </c:pt>
              </c:strCache>
            </c:strRef>
          </c:tx>
          <c:spPr>
            <a:solidFill>
              <a:srgbClr val="9999FF"/>
            </a:solidFill>
            <a:ln w="12700">
              <a:solidFill>
                <a:srgbClr val="000000"/>
              </a:solidFill>
              <a:prstDash val="solid"/>
            </a:ln>
          </c:spPr>
          <c:invertIfNegative val="0"/>
          <c:cat>
            <c:numRef>
              <c:f>Coimbatore!$C$6:$C$57</c:f>
              <c:numCache>
                <c:formatCode>General</c:formatCode>
                <c:ptCount val="52"/>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numCache>
            </c:numRef>
          </c:cat>
          <c:val>
            <c:numRef>
              <c:f>Coimbatore!$N$6:$N$57</c:f>
              <c:numCache>
                <c:formatCode>0.00</c:formatCode>
                <c:ptCount val="52"/>
                <c:pt idx="1">
                  <c:v>512994</c:v>
                </c:pt>
                <c:pt idx="2">
                  <c:v>396656</c:v>
                </c:pt>
                <c:pt idx="3">
                  <c:v>398718</c:v>
                </c:pt>
                <c:pt idx="4">
                  <c:v>376642</c:v>
                </c:pt>
                <c:pt idx="5">
                  <c:v>291377</c:v>
                </c:pt>
                <c:pt idx="6">
                  <c:v>310104</c:v>
                </c:pt>
                <c:pt idx="7">
                  <c:v>304217</c:v>
                </c:pt>
                <c:pt idx="8">
                  <c:v>280114</c:v>
                </c:pt>
                <c:pt idx="9">
                  <c:v>313220</c:v>
                </c:pt>
                <c:pt idx="10">
                  <c:v>288909</c:v>
                </c:pt>
                <c:pt idx="11">
                  <c:v>259872</c:v>
                </c:pt>
                <c:pt idx="12">
                  <c:v>303791</c:v>
                </c:pt>
                <c:pt idx="13">
                  <c:v>330163</c:v>
                </c:pt>
                <c:pt idx="14">
                  <c:v>315395</c:v>
                </c:pt>
                <c:pt idx="15">
                  <c:v>297983</c:v>
                </c:pt>
                <c:pt idx="16">
                  <c:v>326546</c:v>
                </c:pt>
                <c:pt idx="17">
                  <c:v>356575</c:v>
                </c:pt>
                <c:pt idx="18">
                  <c:v>546632</c:v>
                </c:pt>
                <c:pt idx="19">
                  <c:v>486700</c:v>
                </c:pt>
                <c:pt idx="20">
                  <c:v>472363</c:v>
                </c:pt>
                <c:pt idx="21">
                  <c:v>459259</c:v>
                </c:pt>
                <c:pt idx="22">
                  <c:v>520997</c:v>
                </c:pt>
                <c:pt idx="23">
                  <c:v>468875</c:v>
                </c:pt>
                <c:pt idx="24">
                  <c:v>582079</c:v>
                </c:pt>
                <c:pt idx="25">
                  <c:v>582250</c:v>
                </c:pt>
                <c:pt idx="26">
                  <c:v>582224</c:v>
                </c:pt>
                <c:pt idx="27">
                  <c:v>575797</c:v>
                </c:pt>
                <c:pt idx="28">
                  <c:v>556462</c:v>
                </c:pt>
                <c:pt idx="29">
                  <c:v>532778</c:v>
                </c:pt>
                <c:pt idx="30">
                  <c:v>555554</c:v>
                </c:pt>
                <c:pt idx="31">
                  <c:v>616789</c:v>
                </c:pt>
                <c:pt idx="32">
                  <c:v>571615</c:v>
                </c:pt>
                <c:pt idx="33">
                  <c:v>552450</c:v>
                </c:pt>
                <c:pt idx="34">
                  <c:v>589963</c:v>
                </c:pt>
                <c:pt idx="35">
                  <c:v>488880</c:v>
                </c:pt>
                <c:pt idx="36">
                  <c:v>566822</c:v>
                </c:pt>
                <c:pt idx="37">
                  <c:v>503791</c:v>
                </c:pt>
                <c:pt idx="38">
                  <c:v>432473</c:v>
                </c:pt>
                <c:pt idx="39">
                  <c:v>368837</c:v>
                </c:pt>
                <c:pt idx="40">
                  <c:v>368115</c:v>
                </c:pt>
                <c:pt idx="41">
                  <c:v>322725</c:v>
                </c:pt>
                <c:pt idx="42">
                  <c:v>0</c:v>
                </c:pt>
                <c:pt idx="43">
                  <c:v>428097</c:v>
                </c:pt>
                <c:pt idx="44">
                  <c:v>416333</c:v>
                </c:pt>
                <c:pt idx="45">
                  <c:v>463134</c:v>
                </c:pt>
                <c:pt idx="46">
                  <c:v>449536</c:v>
                </c:pt>
                <c:pt idx="47">
                  <c:v>450179</c:v>
                </c:pt>
                <c:pt idx="48">
                  <c:v>504558</c:v>
                </c:pt>
                <c:pt idx="49">
                  <c:v>466322</c:v>
                </c:pt>
                <c:pt idx="50">
                  <c:v>457415</c:v>
                </c:pt>
                <c:pt idx="51">
                  <c:v>502458</c:v>
                </c:pt>
              </c:numCache>
            </c:numRef>
          </c:val>
          <c:extLst>
            <c:ext xmlns:c16="http://schemas.microsoft.com/office/drawing/2014/chart" uri="{C3380CC4-5D6E-409C-BE32-E72D297353CC}">
              <c16:uniqueId val="{00000000-87EB-F04A-A6BB-FCDB1F21849A}"/>
            </c:ext>
          </c:extLst>
        </c:ser>
        <c:ser>
          <c:idx val="1"/>
          <c:order val="1"/>
          <c:tx>
            <c:strRef>
              <c:f>Coimbatore!$AI$5</c:f>
              <c:strCache>
                <c:ptCount val="1"/>
                <c:pt idx="0">
                  <c:v>Total Sold Kgs 2017</c:v>
                </c:pt>
              </c:strCache>
            </c:strRef>
          </c:tx>
          <c:spPr>
            <a:solidFill>
              <a:srgbClr val="993366"/>
            </a:solidFill>
            <a:ln w="12700">
              <a:solidFill>
                <a:srgbClr val="000000"/>
              </a:solidFill>
              <a:prstDash val="solid"/>
            </a:ln>
          </c:spPr>
          <c:invertIfNegative val="0"/>
          <c:cat>
            <c:numRef>
              <c:f>Coimbatore!$C$6:$C$57</c:f>
              <c:numCache>
                <c:formatCode>General</c:formatCode>
                <c:ptCount val="52"/>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numCache>
            </c:numRef>
          </c:cat>
          <c:val>
            <c:numRef>
              <c:f>Coimbatore!$AI$6:$AI$57</c:f>
              <c:numCache>
                <c:formatCode>0.00</c:formatCode>
                <c:ptCount val="52"/>
                <c:pt idx="1">
                  <c:v>463026</c:v>
                </c:pt>
                <c:pt idx="2">
                  <c:v>365322</c:v>
                </c:pt>
                <c:pt idx="3">
                  <c:v>355247</c:v>
                </c:pt>
                <c:pt idx="4">
                  <c:v>327525</c:v>
                </c:pt>
                <c:pt idx="5">
                  <c:v>273514</c:v>
                </c:pt>
                <c:pt idx="6">
                  <c:v>302394</c:v>
                </c:pt>
                <c:pt idx="7">
                  <c:v>273909</c:v>
                </c:pt>
                <c:pt idx="8">
                  <c:v>231500</c:v>
                </c:pt>
                <c:pt idx="9">
                  <c:v>257703</c:v>
                </c:pt>
                <c:pt idx="10">
                  <c:v>259619</c:v>
                </c:pt>
                <c:pt idx="11">
                  <c:v>169819</c:v>
                </c:pt>
                <c:pt idx="12">
                  <c:v>223666</c:v>
                </c:pt>
                <c:pt idx="13">
                  <c:v>272315</c:v>
                </c:pt>
                <c:pt idx="14">
                  <c:v>233077</c:v>
                </c:pt>
                <c:pt idx="15">
                  <c:v>211116</c:v>
                </c:pt>
                <c:pt idx="16">
                  <c:v>186702</c:v>
                </c:pt>
                <c:pt idx="17">
                  <c:v>149931</c:v>
                </c:pt>
                <c:pt idx="18">
                  <c:v>252273</c:v>
                </c:pt>
                <c:pt idx="19">
                  <c:v>422806</c:v>
                </c:pt>
                <c:pt idx="20">
                  <c:v>283577</c:v>
                </c:pt>
                <c:pt idx="21">
                  <c:v>253128</c:v>
                </c:pt>
                <c:pt idx="22">
                  <c:v>250997</c:v>
                </c:pt>
                <c:pt idx="23">
                  <c:v>287939</c:v>
                </c:pt>
                <c:pt idx="24">
                  <c:v>376569</c:v>
                </c:pt>
                <c:pt idx="25">
                  <c:v>289133</c:v>
                </c:pt>
                <c:pt idx="26">
                  <c:v>273137</c:v>
                </c:pt>
                <c:pt idx="27">
                  <c:v>100617</c:v>
                </c:pt>
                <c:pt idx="28">
                  <c:v>157572</c:v>
                </c:pt>
                <c:pt idx="29">
                  <c:v>427286</c:v>
                </c:pt>
                <c:pt idx="30">
                  <c:v>338537</c:v>
                </c:pt>
                <c:pt idx="31">
                  <c:v>396601</c:v>
                </c:pt>
                <c:pt idx="32">
                  <c:v>287676</c:v>
                </c:pt>
                <c:pt idx="33">
                  <c:v>292709</c:v>
                </c:pt>
                <c:pt idx="34">
                  <c:v>308801</c:v>
                </c:pt>
                <c:pt idx="35">
                  <c:v>322560</c:v>
                </c:pt>
                <c:pt idx="36">
                  <c:v>455352</c:v>
                </c:pt>
                <c:pt idx="37">
                  <c:v>398369</c:v>
                </c:pt>
                <c:pt idx="38">
                  <c:v>363660</c:v>
                </c:pt>
                <c:pt idx="39">
                  <c:v>308863</c:v>
                </c:pt>
                <c:pt idx="40">
                  <c:v>291038</c:v>
                </c:pt>
                <c:pt idx="41">
                  <c:v>254170</c:v>
                </c:pt>
                <c:pt idx="42">
                  <c:v>0</c:v>
                </c:pt>
                <c:pt idx="43">
                  <c:v>350347</c:v>
                </c:pt>
                <c:pt idx="44">
                  <c:v>279510</c:v>
                </c:pt>
                <c:pt idx="45">
                  <c:v>383962</c:v>
                </c:pt>
                <c:pt idx="46">
                  <c:v>304056</c:v>
                </c:pt>
                <c:pt idx="47">
                  <c:v>265164</c:v>
                </c:pt>
                <c:pt idx="48">
                  <c:v>317040</c:v>
                </c:pt>
                <c:pt idx="49">
                  <c:v>306201</c:v>
                </c:pt>
                <c:pt idx="50">
                  <c:v>347174</c:v>
                </c:pt>
                <c:pt idx="51">
                  <c:v>409396</c:v>
                </c:pt>
              </c:numCache>
            </c:numRef>
          </c:val>
          <c:extLst>
            <c:ext xmlns:c16="http://schemas.microsoft.com/office/drawing/2014/chart" uri="{C3380CC4-5D6E-409C-BE32-E72D297353CC}">
              <c16:uniqueId val="{00000001-87EB-F04A-A6BB-FCDB1F21849A}"/>
            </c:ext>
          </c:extLst>
        </c:ser>
        <c:dLbls>
          <c:showLegendKey val="0"/>
          <c:showVal val="0"/>
          <c:showCatName val="0"/>
          <c:showSerName val="0"/>
          <c:showPercent val="0"/>
          <c:showBubbleSize val="0"/>
        </c:dLbls>
        <c:gapWidth val="150"/>
        <c:axId val="40809216"/>
        <c:axId val="40811136"/>
      </c:barChart>
      <c:catAx>
        <c:axId val="40809216"/>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01826160631"/>
              <c:y val="0.819177958085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0811136"/>
        <c:crosses val="autoZero"/>
        <c:auto val="1"/>
        <c:lblAlgn val="ctr"/>
        <c:lblOffset val="100"/>
        <c:tickLblSkip val="1"/>
        <c:tickMarkSkip val="1"/>
        <c:noMultiLvlLbl val="0"/>
      </c:catAx>
      <c:valAx>
        <c:axId val="40811136"/>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0809216"/>
        <c:crosses val="autoZero"/>
        <c:crossBetween val="between"/>
        <c:dispUnits>
          <c:builtInUnit val="millions"/>
          <c:dispUnitsLbl>
            <c:layout>
              <c:manualLayout>
                <c:xMode val="edge"/>
                <c:yMode val="edge"/>
                <c:x val="2.4271883014580602E-2"/>
                <c:y val="0.18904109589042373"/>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7122970739770794"/>
          <c:y val="0.91370558375634459"/>
          <c:w val="0.35150817258953648"/>
          <c:h val="6.0913705583757485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Coimbatore During 2016 Vs 2015</a:t>
            </a:r>
          </a:p>
        </c:rich>
      </c:tx>
      <c:layout>
        <c:manualLayout>
          <c:xMode val="edge"/>
          <c:yMode val="edge"/>
          <c:x val="0.12945015827879219"/>
          <c:y val="3.2876653777056612E-2"/>
        </c:manualLayout>
      </c:layout>
      <c:overlay val="0"/>
      <c:spPr>
        <a:noFill/>
        <a:ln w="25400">
          <a:noFill/>
        </a:ln>
      </c:spPr>
    </c:title>
    <c:autoTitleDeleted val="0"/>
    <c:plotArea>
      <c:layout>
        <c:manualLayout>
          <c:layoutTarget val="inner"/>
          <c:xMode val="edge"/>
          <c:yMode val="edge"/>
          <c:x val="0.1185772276654465"/>
          <c:y val="0.16285027743886527"/>
          <c:w val="0.8629787124541346"/>
          <c:h val="0.58269864896093959"/>
        </c:manualLayout>
      </c:layout>
      <c:lineChart>
        <c:grouping val="standard"/>
        <c:varyColors val="0"/>
        <c:ser>
          <c:idx val="0"/>
          <c:order val="0"/>
          <c:tx>
            <c:strRef>
              <c:f>Coimbatore!$AJ$5</c:f>
              <c:strCache>
                <c:ptCount val="1"/>
                <c:pt idx="0">
                  <c:v>Avg Price 2017</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Coimbatore!$C$6:$C$57</c:f>
              <c:numCache>
                <c:formatCode>General</c:formatCode>
                <c:ptCount val="52"/>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numCache>
            </c:numRef>
          </c:cat>
          <c:val>
            <c:numRef>
              <c:f>Coimbatore!$AJ$6:$AJ$57</c:f>
              <c:numCache>
                <c:formatCode>0.00</c:formatCode>
                <c:ptCount val="52"/>
                <c:pt idx="1">
                  <c:v>106.65457378588243</c:v>
                </c:pt>
                <c:pt idx="2">
                  <c:v>107.31098025189284</c:v>
                </c:pt>
                <c:pt idx="3">
                  <c:v>108.53627695588985</c:v>
                </c:pt>
                <c:pt idx="4">
                  <c:v>109.15069002426075</c:v>
                </c:pt>
                <c:pt idx="5">
                  <c:v>110.29744304418422</c:v>
                </c:pt>
                <c:pt idx="6">
                  <c:v>113.43322199581338</c:v>
                </c:pt>
                <c:pt idx="7">
                  <c:v>112.64713770921732</c:v>
                </c:pt>
                <c:pt idx="8">
                  <c:v>113.04534687253565</c:v>
                </c:pt>
                <c:pt idx="9">
                  <c:v>114.46092110729016</c:v>
                </c:pt>
                <c:pt idx="10">
                  <c:v>115.09086751924549</c:v>
                </c:pt>
                <c:pt idx="11">
                  <c:v>113.52647750923629</c:v>
                </c:pt>
                <c:pt idx="12">
                  <c:v>110.66189240930227</c:v>
                </c:pt>
                <c:pt idx="13">
                  <c:v>110.14626042555864</c:v>
                </c:pt>
                <c:pt idx="14">
                  <c:v>110.96006424998178</c:v>
                </c:pt>
                <c:pt idx="15">
                  <c:v>110.5039359825783</c:v>
                </c:pt>
                <c:pt idx="16">
                  <c:v>107.24175903736436</c:v>
                </c:pt>
                <c:pt idx="17">
                  <c:v>101.66150357261007</c:v>
                </c:pt>
                <c:pt idx="18">
                  <c:v>99.713361278178809</c:v>
                </c:pt>
                <c:pt idx="19">
                  <c:v>94.188334346719301</c:v>
                </c:pt>
                <c:pt idx="20">
                  <c:v>93.980124617775772</c:v>
                </c:pt>
                <c:pt idx="21">
                  <c:v>93.534013652622392</c:v>
                </c:pt>
                <c:pt idx="22">
                  <c:v>90.125745902799636</c:v>
                </c:pt>
                <c:pt idx="23">
                  <c:v>88.665918131184029</c:v>
                </c:pt>
                <c:pt idx="24">
                  <c:v>88.3722554146199</c:v>
                </c:pt>
                <c:pt idx="25">
                  <c:v>88.62491280260295</c:v>
                </c:pt>
                <c:pt idx="26">
                  <c:v>88.667583850075246</c:v>
                </c:pt>
                <c:pt idx="27">
                  <c:v>93.583896783953023</c:v>
                </c:pt>
                <c:pt idx="28">
                  <c:v>87.009607858223546</c:v>
                </c:pt>
                <c:pt idx="29">
                  <c:v>83.394433070011658</c:v>
                </c:pt>
                <c:pt idx="30">
                  <c:v>81.002926605103724</c:v>
                </c:pt>
                <c:pt idx="31">
                  <c:v>83.93433916152253</c:v>
                </c:pt>
                <c:pt idx="32">
                  <c:v>85.174393770651704</c:v>
                </c:pt>
                <c:pt idx="33">
                  <c:v>82.239462401743708</c:v>
                </c:pt>
                <c:pt idx="34">
                  <c:v>81.82367864354714</c:v>
                </c:pt>
                <c:pt idx="35">
                  <c:v>82.298963937698417</c:v>
                </c:pt>
                <c:pt idx="36">
                  <c:v>78.531126746334692</c:v>
                </c:pt>
                <c:pt idx="37">
                  <c:v>80.993545611761945</c:v>
                </c:pt>
                <c:pt idx="38">
                  <c:v>83.36002510029698</c:v>
                </c:pt>
                <c:pt idx="39">
                  <c:v>84.586566892722672</c:v>
                </c:pt>
                <c:pt idx="40">
                  <c:v>90.315219109253775</c:v>
                </c:pt>
                <c:pt idx="41">
                  <c:v>88.810995657213681</c:v>
                </c:pt>
                <c:pt idx="42">
                  <c:v>0</c:v>
                </c:pt>
                <c:pt idx="43">
                  <c:v>90.552974244423382</c:v>
                </c:pt>
                <c:pt idx="44">
                  <c:v>92.794342952524076</c:v>
                </c:pt>
                <c:pt idx="45">
                  <c:v>93.466756458602674</c:v>
                </c:pt>
                <c:pt idx="46">
                  <c:v>90.398932771857815</c:v>
                </c:pt>
                <c:pt idx="47">
                  <c:v>92.031553470818054</c:v>
                </c:pt>
                <c:pt idx="48">
                  <c:v>89.754471945268747</c:v>
                </c:pt>
                <c:pt idx="49">
                  <c:v>90.162389711966981</c:v>
                </c:pt>
                <c:pt idx="50">
                  <c:v>90.663468167509663</c:v>
                </c:pt>
                <c:pt idx="51">
                  <c:v>92.685633831258727</c:v>
                </c:pt>
              </c:numCache>
            </c:numRef>
          </c:val>
          <c:smooth val="0"/>
          <c:extLst>
            <c:ext xmlns:c16="http://schemas.microsoft.com/office/drawing/2014/chart" uri="{C3380CC4-5D6E-409C-BE32-E72D297353CC}">
              <c16:uniqueId val="{00000000-02BC-B94A-8757-88B88CD8FF07}"/>
            </c:ext>
          </c:extLst>
        </c:ser>
        <c:ser>
          <c:idx val="1"/>
          <c:order val="1"/>
          <c:tx>
            <c:strRef>
              <c:f>Coimbatore!$BR$5</c:f>
              <c:strCache>
                <c:ptCount val="1"/>
                <c:pt idx="0">
                  <c:v>Avg Price 2016</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Coimbatore!$C$6:$C$57</c:f>
              <c:numCache>
                <c:formatCode>General</c:formatCode>
                <c:ptCount val="52"/>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numCache>
            </c:numRef>
          </c:cat>
          <c:val>
            <c:numRef>
              <c:f>Coimbatore!$BR$7:$BR$58</c:f>
              <c:numCache>
                <c:formatCode>0.00</c:formatCode>
                <c:ptCount val="52"/>
                <c:pt idx="0">
                  <c:v>91.43461081934251</c:v>
                </c:pt>
                <c:pt idx="1">
                  <c:v>94.593190570394015</c:v>
                </c:pt>
                <c:pt idx="2">
                  <c:v>97.634698520076725</c:v>
                </c:pt>
                <c:pt idx="3">
                  <c:v>100.84160382031963</c:v>
                </c:pt>
                <c:pt idx="4">
                  <c:v>103.47817680276378</c:v>
                </c:pt>
                <c:pt idx="5">
                  <c:v>105.37722375784321</c:v>
                </c:pt>
                <c:pt idx="6">
                  <c:v>105.00815990154091</c:v>
                </c:pt>
                <c:pt idx="7">
                  <c:v>103.11107394288892</c:v>
                </c:pt>
                <c:pt idx="8">
                  <c:v>97.689523755150702</c:v>
                </c:pt>
                <c:pt idx="9">
                  <c:v>94.544696641060099</c:v>
                </c:pt>
                <c:pt idx="10">
                  <c:v>95.906879840119288</c:v>
                </c:pt>
                <c:pt idx="11">
                  <c:v>96.3447507551938</c:v>
                </c:pt>
                <c:pt idx="12">
                  <c:v>97.712002530079673</c:v>
                </c:pt>
                <c:pt idx="13">
                  <c:v>100.47522136276619</c:v>
                </c:pt>
                <c:pt idx="14">
                  <c:v>99.966354823942041</c:v>
                </c:pt>
                <c:pt idx="15">
                  <c:v>99.799180769904922</c:v>
                </c:pt>
                <c:pt idx="16">
                  <c:v>100.93475752595307</c:v>
                </c:pt>
                <c:pt idx="17">
                  <c:v>103.28305591357704</c:v>
                </c:pt>
                <c:pt idx="18">
                  <c:v>102.33327941532283</c:v>
                </c:pt>
                <c:pt idx="19">
                  <c:v>100.10962575711157</c:v>
                </c:pt>
                <c:pt idx="20">
                  <c:v>100.20967460453744</c:v>
                </c:pt>
                <c:pt idx="21">
                  <c:v>101.06966387046138</c:v>
                </c:pt>
                <c:pt idx="22">
                  <c:v>102.43859021034662</c:v>
                </c:pt>
                <c:pt idx="23">
                  <c:v>100.67915388302443</c:v>
                </c:pt>
                <c:pt idx="24">
                  <c:v>100.31655294736943</c:v>
                </c:pt>
                <c:pt idx="25">
                  <c:v>99.139310848908849</c:v>
                </c:pt>
                <c:pt idx="26">
                  <c:v>97.433607860491236</c:v>
                </c:pt>
                <c:pt idx="27">
                  <c:v>94.867369532688954</c:v>
                </c:pt>
                <c:pt idx="28">
                  <c:v>93.62834466598548</c:v>
                </c:pt>
                <c:pt idx="29">
                  <c:v>91.465215107415219</c:v>
                </c:pt>
                <c:pt idx="30">
                  <c:v>90.943939002180642</c:v>
                </c:pt>
                <c:pt idx="31">
                  <c:v>92.092753314966515</c:v>
                </c:pt>
                <c:pt idx="32">
                  <c:v>94.105082889367353</c:v>
                </c:pt>
                <c:pt idx="33">
                  <c:v>96.641294598911955</c:v>
                </c:pt>
                <c:pt idx="34">
                  <c:v>97.411256475920766</c:v>
                </c:pt>
                <c:pt idx="35">
                  <c:v>99.961603901925685</c:v>
                </c:pt>
                <c:pt idx="36">
                  <c:v>100.17219827299552</c:v>
                </c:pt>
                <c:pt idx="37">
                  <c:v>100.06157974349499</c:v>
                </c:pt>
                <c:pt idx="38">
                  <c:v>100.88997127880658</c:v>
                </c:pt>
                <c:pt idx="39">
                  <c:v>100.83769483752064</c:v>
                </c:pt>
                <c:pt idx="40">
                  <c:v>102.47210936426883</c:v>
                </c:pt>
                <c:pt idx="41">
                  <c:v>99.531802989475253</c:v>
                </c:pt>
                <c:pt idx="42">
                  <c:v>0</c:v>
                </c:pt>
                <c:pt idx="43">
                  <c:v>100.49646062199409</c:v>
                </c:pt>
                <c:pt idx="44">
                  <c:v>101.42098051647184</c:v>
                </c:pt>
                <c:pt idx="45">
                  <c:v>101.70383529096674</c:v>
                </c:pt>
                <c:pt idx="46">
                  <c:v>101.31125918274763</c:v>
                </c:pt>
                <c:pt idx="47">
                  <c:v>101.78046073811609</c:v>
                </c:pt>
                <c:pt idx="48">
                  <c:v>103.41551731209748</c:v>
                </c:pt>
                <c:pt idx="49">
                  <c:v>104.19951096152654</c:v>
                </c:pt>
                <c:pt idx="50">
                  <c:v>107.30168640114989</c:v>
                </c:pt>
                <c:pt idx="51">
                  <c:v>0</c:v>
                </c:pt>
              </c:numCache>
            </c:numRef>
          </c:val>
          <c:smooth val="0"/>
          <c:extLst>
            <c:ext xmlns:c16="http://schemas.microsoft.com/office/drawing/2014/chart" uri="{C3380CC4-5D6E-409C-BE32-E72D297353CC}">
              <c16:uniqueId val="{00000001-02BC-B94A-8757-88B88CD8FF07}"/>
            </c:ext>
          </c:extLst>
        </c:ser>
        <c:dLbls>
          <c:showLegendKey val="0"/>
          <c:showVal val="0"/>
          <c:showCatName val="0"/>
          <c:showSerName val="0"/>
          <c:showPercent val="0"/>
          <c:showBubbleSize val="0"/>
        </c:dLbls>
        <c:marker val="1"/>
        <c:smooth val="0"/>
        <c:axId val="40827904"/>
        <c:axId val="40863232"/>
      </c:lineChart>
      <c:catAx>
        <c:axId val="40827904"/>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t>Week SR. Number</a:t>
                </a:r>
              </a:p>
            </c:rich>
          </c:tx>
          <c:layout>
            <c:manualLayout>
              <c:xMode val="edge"/>
              <c:yMode val="edge"/>
              <c:x val="0.48543768142819244"/>
              <c:y val="0.8191781370840176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0863232"/>
        <c:crossesAt val="0"/>
        <c:auto val="1"/>
        <c:lblAlgn val="ctr"/>
        <c:lblOffset val="100"/>
        <c:tickLblSkip val="1"/>
        <c:tickMarkSkip val="1"/>
        <c:noMultiLvlLbl val="0"/>
      </c:catAx>
      <c:valAx>
        <c:axId val="40863232"/>
        <c:scaling>
          <c:orientation val="minMax"/>
          <c:min val="0"/>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89928626438886E-2"/>
              <c:y val="0.2821919015848213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0827904"/>
        <c:crosses val="autoZero"/>
        <c:crossBetween val="between"/>
        <c:majorUnit val="10"/>
        <c:minorUnit val="10"/>
      </c:valAx>
      <c:spPr>
        <a:solidFill>
          <a:srgbClr val="C0C0C0"/>
        </a:solidFill>
        <a:ln w="12700">
          <a:solidFill>
            <a:srgbClr val="808080"/>
          </a:solidFill>
          <a:prstDash val="solid"/>
        </a:ln>
      </c:spPr>
    </c:plotArea>
    <c:legend>
      <c:legendPos val="r"/>
      <c:layout>
        <c:manualLayout>
          <c:xMode val="edge"/>
          <c:yMode val="edge"/>
          <c:x val="0.38469087340530955"/>
          <c:y val="0.91348600508903655"/>
          <c:w val="0.32875368007850836"/>
          <c:h val="6.1068702290076327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rPr lang="en-US"/>
              <a:t>Salewise Offer Vs Sold at Cochin Auction -2016</a:t>
            </a:r>
          </a:p>
        </c:rich>
      </c:tx>
      <c:layout>
        <c:manualLayout>
          <c:xMode val="edge"/>
          <c:yMode val="edge"/>
          <c:x val="0.20712020453401875"/>
          <c:y val="3.2876759422705966E-2"/>
        </c:manualLayout>
      </c:layout>
      <c:overlay val="0"/>
      <c:spPr>
        <a:noFill/>
        <a:ln w="25400">
          <a:noFill/>
        </a:ln>
      </c:spPr>
    </c:title>
    <c:autoTitleDeleted val="0"/>
    <c:plotArea>
      <c:layout>
        <c:manualLayout>
          <c:layoutTarget val="inner"/>
          <c:xMode val="edge"/>
          <c:yMode val="edge"/>
          <c:x val="6.8152075068650578E-2"/>
          <c:y val="0.17884152978580783"/>
          <c:w val="0.91349992928556667"/>
          <c:h val="0.56927022157172635"/>
        </c:manualLayout>
      </c:layout>
      <c:barChart>
        <c:barDir val="col"/>
        <c:grouping val="clustered"/>
        <c:varyColors val="0"/>
        <c:ser>
          <c:idx val="0"/>
          <c:order val="0"/>
          <c:tx>
            <c:strRef>
              <c:f>Cochin!$N$5</c:f>
              <c:strCache>
                <c:ptCount val="1"/>
                <c:pt idx="0">
                  <c:v>Total Offer Kgs 2017</c:v>
                </c:pt>
              </c:strCache>
            </c:strRef>
          </c:tx>
          <c:spPr>
            <a:solidFill>
              <a:srgbClr val="9999FF"/>
            </a:solidFill>
            <a:ln w="12700">
              <a:solidFill>
                <a:srgbClr val="000000"/>
              </a:solidFill>
              <a:prstDash val="solid"/>
            </a:ln>
          </c:spPr>
          <c:invertIfNegative val="0"/>
          <c:cat>
            <c:numRef>
              <c:f>Cochin!$C$6:$C$58</c:f>
              <c:numCache>
                <c:formatCode>General</c:formatCode>
                <c:ptCount val="53"/>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numCache>
            </c:numRef>
          </c:cat>
          <c:val>
            <c:numRef>
              <c:f>Cochin!$N$6:$N$58</c:f>
              <c:numCache>
                <c:formatCode>0.00</c:formatCode>
                <c:ptCount val="53"/>
                <c:pt idx="1">
                  <c:v>1586817.7</c:v>
                </c:pt>
                <c:pt idx="2">
                  <c:v>1215640.1000000001</c:v>
                </c:pt>
                <c:pt idx="3">
                  <c:v>1156368.3999999999</c:v>
                </c:pt>
                <c:pt idx="4">
                  <c:v>1060855</c:v>
                </c:pt>
                <c:pt idx="5">
                  <c:v>946911.3</c:v>
                </c:pt>
                <c:pt idx="6">
                  <c:v>922726.2</c:v>
                </c:pt>
                <c:pt idx="7">
                  <c:v>889999.5</c:v>
                </c:pt>
                <c:pt idx="8">
                  <c:v>916434.3</c:v>
                </c:pt>
                <c:pt idx="9">
                  <c:v>967481.2</c:v>
                </c:pt>
                <c:pt idx="10">
                  <c:v>852562</c:v>
                </c:pt>
                <c:pt idx="11">
                  <c:v>929810.4</c:v>
                </c:pt>
                <c:pt idx="12">
                  <c:v>924579.6</c:v>
                </c:pt>
                <c:pt idx="13">
                  <c:v>859711.2</c:v>
                </c:pt>
                <c:pt idx="14">
                  <c:v>821068.2</c:v>
                </c:pt>
                <c:pt idx="15">
                  <c:v>868453.00000000012</c:v>
                </c:pt>
                <c:pt idx="16">
                  <c:v>939351.9</c:v>
                </c:pt>
                <c:pt idx="17">
                  <c:v>967754.8</c:v>
                </c:pt>
                <c:pt idx="18">
                  <c:v>1556598.3</c:v>
                </c:pt>
                <c:pt idx="19">
                  <c:v>1599986.4</c:v>
                </c:pt>
                <c:pt idx="20">
                  <c:v>1487522.9</c:v>
                </c:pt>
                <c:pt idx="21">
                  <c:v>1489578</c:v>
                </c:pt>
                <c:pt idx="22">
                  <c:v>1405778.5</c:v>
                </c:pt>
                <c:pt idx="23">
                  <c:v>1372047.4</c:v>
                </c:pt>
                <c:pt idx="24">
                  <c:v>1439626.1</c:v>
                </c:pt>
                <c:pt idx="25">
                  <c:v>1399227.4</c:v>
                </c:pt>
                <c:pt idx="26">
                  <c:v>1596496.7</c:v>
                </c:pt>
                <c:pt idx="27">
                  <c:v>1478815.4</c:v>
                </c:pt>
                <c:pt idx="28">
                  <c:v>1332190.3999999999</c:v>
                </c:pt>
                <c:pt idx="29">
                  <c:v>1515664.6</c:v>
                </c:pt>
                <c:pt idx="30">
                  <c:v>1420363.3</c:v>
                </c:pt>
                <c:pt idx="31">
                  <c:v>1393283.9</c:v>
                </c:pt>
                <c:pt idx="32">
                  <c:v>1506002.3</c:v>
                </c:pt>
                <c:pt idx="33">
                  <c:v>1307191.8999999999</c:v>
                </c:pt>
                <c:pt idx="34">
                  <c:v>1369647.8</c:v>
                </c:pt>
                <c:pt idx="35">
                  <c:v>1375035.4</c:v>
                </c:pt>
                <c:pt idx="36">
                  <c:v>1350625.0333333334</c:v>
                </c:pt>
                <c:pt idx="37">
                  <c:v>1481798.6</c:v>
                </c:pt>
                <c:pt idx="38">
                  <c:v>1429287.1</c:v>
                </c:pt>
                <c:pt idx="39">
                  <c:v>1604791.3</c:v>
                </c:pt>
                <c:pt idx="40">
                  <c:v>1419886.5</c:v>
                </c:pt>
                <c:pt idx="41">
                  <c:v>1281578.5</c:v>
                </c:pt>
                <c:pt idx="42">
                  <c:v>1142493.2</c:v>
                </c:pt>
                <c:pt idx="43">
                  <c:v>1318933.3999999999</c:v>
                </c:pt>
                <c:pt idx="44">
                  <c:v>1175718.7</c:v>
                </c:pt>
                <c:pt idx="45">
                  <c:v>1237040.7</c:v>
                </c:pt>
                <c:pt idx="46">
                  <c:v>1256555.8</c:v>
                </c:pt>
                <c:pt idx="47">
                  <c:v>1342535.5</c:v>
                </c:pt>
                <c:pt idx="48">
                  <c:v>1257296.9000000001</c:v>
                </c:pt>
                <c:pt idx="49">
                  <c:v>1279752.8999999999</c:v>
                </c:pt>
                <c:pt idx="50">
                  <c:v>1293581.8999999999</c:v>
                </c:pt>
                <c:pt idx="51">
                  <c:v>1264776.8</c:v>
                </c:pt>
                <c:pt idx="52">
                  <c:v>1279370.5333333334</c:v>
                </c:pt>
              </c:numCache>
            </c:numRef>
          </c:val>
          <c:extLst>
            <c:ext xmlns:c16="http://schemas.microsoft.com/office/drawing/2014/chart" uri="{C3380CC4-5D6E-409C-BE32-E72D297353CC}">
              <c16:uniqueId val="{00000000-D820-DD4F-AF51-F59BE6EF4A58}"/>
            </c:ext>
          </c:extLst>
        </c:ser>
        <c:ser>
          <c:idx val="1"/>
          <c:order val="1"/>
          <c:tx>
            <c:strRef>
              <c:f>Cochin!$AI$5</c:f>
              <c:strCache>
                <c:ptCount val="1"/>
                <c:pt idx="0">
                  <c:v>Total Sold Kgs 2017</c:v>
                </c:pt>
              </c:strCache>
            </c:strRef>
          </c:tx>
          <c:spPr>
            <a:solidFill>
              <a:srgbClr val="993366"/>
            </a:solidFill>
            <a:ln w="12700">
              <a:solidFill>
                <a:srgbClr val="000000"/>
              </a:solidFill>
              <a:prstDash val="solid"/>
            </a:ln>
          </c:spPr>
          <c:invertIfNegative val="0"/>
          <c:cat>
            <c:numRef>
              <c:f>Cochin!$C$6:$C$58</c:f>
              <c:numCache>
                <c:formatCode>General</c:formatCode>
                <c:ptCount val="53"/>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numCache>
            </c:numRef>
          </c:cat>
          <c:val>
            <c:numRef>
              <c:f>Cochin!$AI$6:$AI$58</c:f>
              <c:numCache>
                <c:formatCode>0.00</c:formatCode>
                <c:ptCount val="53"/>
                <c:pt idx="1">
                  <c:v>1369784.7</c:v>
                </c:pt>
                <c:pt idx="2">
                  <c:v>1081827.2</c:v>
                </c:pt>
                <c:pt idx="3">
                  <c:v>1049194.5</c:v>
                </c:pt>
                <c:pt idx="4">
                  <c:v>869312</c:v>
                </c:pt>
                <c:pt idx="5">
                  <c:v>843072.8</c:v>
                </c:pt>
                <c:pt idx="6">
                  <c:v>834793.2</c:v>
                </c:pt>
                <c:pt idx="7">
                  <c:v>802541.4</c:v>
                </c:pt>
                <c:pt idx="8">
                  <c:v>778824.3</c:v>
                </c:pt>
                <c:pt idx="9">
                  <c:v>823040.2</c:v>
                </c:pt>
                <c:pt idx="10">
                  <c:v>648397.6</c:v>
                </c:pt>
                <c:pt idx="11">
                  <c:v>758859.5</c:v>
                </c:pt>
                <c:pt idx="12">
                  <c:v>770020.6</c:v>
                </c:pt>
                <c:pt idx="13">
                  <c:v>766877.3</c:v>
                </c:pt>
                <c:pt idx="14">
                  <c:v>708722.2</c:v>
                </c:pt>
                <c:pt idx="15">
                  <c:v>748540.03333333333</c:v>
                </c:pt>
                <c:pt idx="16">
                  <c:v>818151.9</c:v>
                </c:pt>
                <c:pt idx="17">
                  <c:v>808121.8</c:v>
                </c:pt>
                <c:pt idx="18">
                  <c:v>1172333.3</c:v>
                </c:pt>
                <c:pt idx="19">
                  <c:v>1359340.4</c:v>
                </c:pt>
                <c:pt idx="20">
                  <c:v>1274496.8999999999</c:v>
                </c:pt>
                <c:pt idx="21">
                  <c:v>1136528.1000000001</c:v>
                </c:pt>
                <c:pt idx="22">
                  <c:v>1062599.5</c:v>
                </c:pt>
                <c:pt idx="23">
                  <c:v>989711.5</c:v>
                </c:pt>
                <c:pt idx="24">
                  <c:v>1070745.5</c:v>
                </c:pt>
                <c:pt idx="25">
                  <c:v>922115.9</c:v>
                </c:pt>
                <c:pt idx="26">
                  <c:v>999361.4</c:v>
                </c:pt>
                <c:pt idx="27">
                  <c:v>1240147.3</c:v>
                </c:pt>
                <c:pt idx="28">
                  <c:v>1052976.5</c:v>
                </c:pt>
                <c:pt idx="29">
                  <c:v>1137223.7</c:v>
                </c:pt>
                <c:pt idx="30">
                  <c:v>1096392.2</c:v>
                </c:pt>
                <c:pt idx="31">
                  <c:v>1049356.8999999999</c:v>
                </c:pt>
                <c:pt idx="32">
                  <c:v>1077942.7</c:v>
                </c:pt>
                <c:pt idx="33">
                  <c:v>978873.9</c:v>
                </c:pt>
                <c:pt idx="34">
                  <c:v>1010871.1</c:v>
                </c:pt>
                <c:pt idx="35">
                  <c:v>1032956.8</c:v>
                </c:pt>
                <c:pt idx="36">
                  <c:v>1007567.2666666666</c:v>
                </c:pt>
                <c:pt idx="37">
                  <c:v>1206186.6000000001</c:v>
                </c:pt>
                <c:pt idx="38">
                  <c:v>1159252.8999999999</c:v>
                </c:pt>
                <c:pt idx="39">
                  <c:v>1297217.3</c:v>
                </c:pt>
                <c:pt idx="40">
                  <c:v>996865.6</c:v>
                </c:pt>
                <c:pt idx="41">
                  <c:v>1035089.5</c:v>
                </c:pt>
                <c:pt idx="42">
                  <c:v>890432.4</c:v>
                </c:pt>
                <c:pt idx="43">
                  <c:v>1076269.6000000001</c:v>
                </c:pt>
                <c:pt idx="44">
                  <c:v>929926.9</c:v>
                </c:pt>
                <c:pt idx="45">
                  <c:v>1050086.2</c:v>
                </c:pt>
                <c:pt idx="46">
                  <c:v>1067532</c:v>
                </c:pt>
                <c:pt idx="47">
                  <c:v>1043229.7</c:v>
                </c:pt>
                <c:pt idx="48">
                  <c:v>1016301.5</c:v>
                </c:pt>
                <c:pt idx="49">
                  <c:v>1003092.6</c:v>
                </c:pt>
                <c:pt idx="50">
                  <c:v>1098518</c:v>
                </c:pt>
                <c:pt idx="51">
                  <c:v>1024762.9</c:v>
                </c:pt>
                <c:pt idx="52">
                  <c:v>0</c:v>
                </c:pt>
              </c:numCache>
            </c:numRef>
          </c:val>
          <c:extLst>
            <c:ext xmlns:c16="http://schemas.microsoft.com/office/drawing/2014/chart" uri="{C3380CC4-5D6E-409C-BE32-E72D297353CC}">
              <c16:uniqueId val="{00000001-D820-DD4F-AF51-F59BE6EF4A58}"/>
            </c:ext>
          </c:extLst>
        </c:ser>
        <c:dLbls>
          <c:showLegendKey val="0"/>
          <c:showVal val="0"/>
          <c:showCatName val="0"/>
          <c:showSerName val="0"/>
          <c:showPercent val="0"/>
          <c:showBubbleSize val="0"/>
        </c:dLbls>
        <c:gapWidth val="150"/>
        <c:axId val="41044608"/>
        <c:axId val="41050880"/>
      </c:barChart>
      <c:catAx>
        <c:axId val="4104460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09050358343"/>
              <c:y val="0.819177955400411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1050880"/>
        <c:crosses val="autoZero"/>
        <c:auto val="1"/>
        <c:lblAlgn val="ctr"/>
        <c:lblOffset val="100"/>
        <c:tickLblSkip val="1"/>
        <c:tickMarkSkip val="1"/>
        <c:noMultiLvlLbl val="0"/>
      </c:catAx>
      <c:valAx>
        <c:axId val="41050880"/>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1044608"/>
        <c:crosses val="autoZero"/>
        <c:crossBetween val="between"/>
        <c:dispUnits>
          <c:builtInUnit val="millions"/>
          <c:dispUnitsLbl>
            <c:layout>
              <c:manualLayout>
                <c:xMode val="edge"/>
                <c:yMode val="edge"/>
                <c:x val="2.4271883014580602E-2"/>
                <c:y val="0.18904109589042373"/>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6697278772798636"/>
          <c:y val="0.92191541548490363"/>
          <c:w val="0.36041967551985876"/>
          <c:h val="6.0453400503777802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100" b="1" i="0" u="none" strike="noStrike" baseline="0">
                <a:solidFill>
                  <a:srgbClr val="000000"/>
                </a:solidFill>
                <a:latin typeface="Arial"/>
                <a:ea typeface="Arial"/>
                <a:cs typeface="Arial"/>
              </a:defRPr>
            </a:pPr>
            <a:r>
              <a:rPr lang="en-US"/>
              <a:t>Salewise Price movement of All Tea at Cochin During 2016 Vs 2015</a:t>
            </a:r>
          </a:p>
        </c:rich>
      </c:tx>
      <c:layout>
        <c:manualLayout>
          <c:xMode val="edge"/>
          <c:yMode val="edge"/>
          <c:x val="0.11812312349845594"/>
          <c:y val="3.2876783702285382E-2"/>
        </c:manualLayout>
      </c:layout>
      <c:overlay val="0"/>
      <c:spPr>
        <a:noFill/>
        <a:ln w="25400">
          <a:noFill/>
        </a:ln>
      </c:spPr>
    </c:title>
    <c:autoTitleDeleted val="0"/>
    <c:plotArea>
      <c:layout>
        <c:manualLayout>
          <c:layoutTarget val="inner"/>
          <c:xMode val="edge"/>
          <c:yMode val="edge"/>
          <c:x val="0.11538475984670453"/>
          <c:y val="0.17283992293577097"/>
          <c:w val="0.86666775173746957"/>
          <c:h val="0.57777917095672005"/>
        </c:manualLayout>
      </c:layout>
      <c:lineChart>
        <c:grouping val="standard"/>
        <c:varyColors val="0"/>
        <c:ser>
          <c:idx val="0"/>
          <c:order val="0"/>
          <c:tx>
            <c:strRef>
              <c:f>Cochin!$AJ$5</c:f>
              <c:strCache>
                <c:ptCount val="1"/>
                <c:pt idx="0">
                  <c:v>Avg Price 2017</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Cochin!$C$6:$C$58</c:f>
              <c:numCache>
                <c:formatCode>General</c:formatCode>
                <c:ptCount val="53"/>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numCache>
            </c:numRef>
          </c:cat>
          <c:val>
            <c:numRef>
              <c:f>Cochin!$AJ$6:$AJ$58</c:f>
              <c:numCache>
                <c:formatCode>0.00</c:formatCode>
                <c:ptCount val="53"/>
                <c:pt idx="1">
                  <c:v>115.88471920914228</c:v>
                </c:pt>
                <c:pt idx="2">
                  <c:v>119.30558318120674</c:v>
                </c:pt>
                <c:pt idx="3">
                  <c:v>121.75026718842504</c:v>
                </c:pt>
                <c:pt idx="4">
                  <c:v>123.60935015824697</c:v>
                </c:pt>
                <c:pt idx="5">
                  <c:v>125.79742497209185</c:v>
                </c:pt>
                <c:pt idx="6">
                  <c:v>130.75321213081611</c:v>
                </c:pt>
                <c:pt idx="7">
                  <c:v>134.48260470818727</c:v>
                </c:pt>
                <c:pt idx="8">
                  <c:v>133.21390538308668</c:v>
                </c:pt>
                <c:pt idx="9">
                  <c:v>136.62213731585697</c:v>
                </c:pt>
                <c:pt idx="10">
                  <c:v>136.99762589603108</c:v>
                </c:pt>
                <c:pt idx="11">
                  <c:v>134.80993574665402</c:v>
                </c:pt>
                <c:pt idx="12">
                  <c:v>135.82791965681255</c:v>
                </c:pt>
                <c:pt idx="13">
                  <c:v>138.72307658812747</c:v>
                </c:pt>
                <c:pt idx="14">
                  <c:v>140.29139716541093</c:v>
                </c:pt>
                <c:pt idx="15">
                  <c:v>0</c:v>
                </c:pt>
                <c:pt idx="16">
                  <c:v>137.75054511313508</c:v>
                </c:pt>
                <c:pt idx="17">
                  <c:v>127.66783661249752</c:v>
                </c:pt>
                <c:pt idx="18">
                  <c:v>122.86866150502438</c:v>
                </c:pt>
                <c:pt idx="19">
                  <c:v>118.51094117316411</c:v>
                </c:pt>
                <c:pt idx="20">
                  <c:v>119.59028530935335</c:v>
                </c:pt>
                <c:pt idx="21">
                  <c:v>116.31219566924565</c:v>
                </c:pt>
                <c:pt idx="22">
                  <c:v>111.80789986652685</c:v>
                </c:pt>
                <c:pt idx="23">
                  <c:v>114.96485392910003</c:v>
                </c:pt>
                <c:pt idx="24">
                  <c:v>114.66702418076845</c:v>
                </c:pt>
                <c:pt idx="25">
                  <c:v>113.16275294445404</c:v>
                </c:pt>
                <c:pt idx="26">
                  <c:v>108.6664763120891</c:v>
                </c:pt>
                <c:pt idx="27">
                  <c:v>108.88524640406393</c:v>
                </c:pt>
                <c:pt idx="28">
                  <c:v>110.81866227163808</c:v>
                </c:pt>
                <c:pt idx="29">
                  <c:v>109.90770242101435</c:v>
                </c:pt>
                <c:pt idx="30">
                  <c:v>110.06077470612942</c:v>
                </c:pt>
                <c:pt idx="31">
                  <c:v>113.2324716949181</c:v>
                </c:pt>
                <c:pt idx="32">
                  <c:v>112.5980056604095</c:v>
                </c:pt>
                <c:pt idx="33">
                  <c:v>112.76335665640335</c:v>
                </c:pt>
                <c:pt idx="34">
                  <c:v>114.14851202690234</c:v>
                </c:pt>
                <c:pt idx="35">
                  <c:v>112.39480247325483</c:v>
                </c:pt>
                <c:pt idx="36">
                  <c:v>0</c:v>
                </c:pt>
                <c:pt idx="37">
                  <c:v>109.98223025070298</c:v>
                </c:pt>
                <c:pt idx="38">
                  <c:v>114.37380294062999</c:v>
                </c:pt>
                <c:pt idx="39">
                  <c:v>111.72642358860831</c:v>
                </c:pt>
                <c:pt idx="40">
                  <c:v>113.57197484519881</c:v>
                </c:pt>
                <c:pt idx="41">
                  <c:v>115.07374024841815</c:v>
                </c:pt>
                <c:pt idx="42">
                  <c:v>114.11170868690355</c:v>
                </c:pt>
                <c:pt idx="43">
                  <c:v>112.29070981939005</c:v>
                </c:pt>
                <c:pt idx="44">
                  <c:v>113.43962635498275</c:v>
                </c:pt>
                <c:pt idx="45">
                  <c:v>113.06234775448797</c:v>
                </c:pt>
                <c:pt idx="46">
                  <c:v>113.61391565654594</c:v>
                </c:pt>
                <c:pt idx="47">
                  <c:v>114.92955771483663</c:v>
                </c:pt>
                <c:pt idx="48">
                  <c:v>113.34631574781254</c:v>
                </c:pt>
                <c:pt idx="49">
                  <c:v>112.6757230328879</c:v>
                </c:pt>
                <c:pt idx="50">
                  <c:v>112.896904616466</c:v>
                </c:pt>
                <c:pt idx="51">
                  <c:v>114.04287953639206</c:v>
                </c:pt>
                <c:pt idx="52">
                  <c:v>0</c:v>
                </c:pt>
              </c:numCache>
            </c:numRef>
          </c:val>
          <c:smooth val="0"/>
          <c:extLst>
            <c:ext xmlns:c16="http://schemas.microsoft.com/office/drawing/2014/chart" uri="{C3380CC4-5D6E-409C-BE32-E72D297353CC}">
              <c16:uniqueId val="{00000000-E056-0242-8945-3E5287EA4638}"/>
            </c:ext>
          </c:extLst>
        </c:ser>
        <c:ser>
          <c:idx val="1"/>
          <c:order val="1"/>
          <c:tx>
            <c:strRef>
              <c:f>Cochin!$BR$5</c:f>
              <c:strCache>
                <c:ptCount val="1"/>
                <c:pt idx="0">
                  <c:v>Avg Price 2016</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Cochin!$C$6:$C$58</c:f>
              <c:numCache>
                <c:formatCode>General</c:formatCode>
                <c:ptCount val="53"/>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numCache>
            </c:numRef>
          </c:cat>
          <c:val>
            <c:numRef>
              <c:f>Cochin!$BR$6:$BR$58</c:f>
              <c:numCache>
                <c:formatCode>0.00</c:formatCode>
                <c:ptCount val="53"/>
                <c:pt idx="1">
                  <c:v>116.15928472563677</c:v>
                </c:pt>
                <c:pt idx="2">
                  <c:v>122.63182112805588</c:v>
                </c:pt>
                <c:pt idx="3">
                  <c:v>122.57171688604578</c:v>
                </c:pt>
                <c:pt idx="4">
                  <c:v>123.81231498820283</c:v>
                </c:pt>
                <c:pt idx="5">
                  <c:v>125.88560379332891</c:v>
                </c:pt>
                <c:pt idx="6">
                  <c:v>123.6328281115655</c:v>
                </c:pt>
                <c:pt idx="7">
                  <c:v>121.16354936058848</c:v>
                </c:pt>
                <c:pt idx="8">
                  <c:v>116.29030137680505</c:v>
                </c:pt>
                <c:pt idx="9">
                  <c:v>111.94160454352743</c:v>
                </c:pt>
                <c:pt idx="10">
                  <c:v>109.2720798889855</c:v>
                </c:pt>
                <c:pt idx="11">
                  <c:v>113.12739155615697</c:v>
                </c:pt>
                <c:pt idx="12">
                  <c:v>0</c:v>
                </c:pt>
                <c:pt idx="13">
                  <c:v>118.08936255719445</c:v>
                </c:pt>
                <c:pt idx="14">
                  <c:v>118.44932060247858</c:v>
                </c:pt>
                <c:pt idx="15">
                  <c:v>116.35172198837311</c:v>
                </c:pt>
                <c:pt idx="16">
                  <c:v>114.47160537581341</c:v>
                </c:pt>
                <c:pt idx="17">
                  <c:v>113.16225525273688</c:v>
                </c:pt>
                <c:pt idx="18">
                  <c:v>115.17231751860163</c:v>
                </c:pt>
                <c:pt idx="19">
                  <c:v>118.3034315445389</c:v>
                </c:pt>
                <c:pt idx="20">
                  <c:v>116.75261569081989</c:v>
                </c:pt>
                <c:pt idx="21">
                  <c:v>117.49670999047743</c:v>
                </c:pt>
                <c:pt idx="22">
                  <c:v>114.50683117412105</c:v>
                </c:pt>
                <c:pt idx="23">
                  <c:v>118.83006138920146</c:v>
                </c:pt>
                <c:pt idx="24">
                  <c:v>117.84039361450891</c:v>
                </c:pt>
                <c:pt idx="25">
                  <c:v>120.7579107853372</c:v>
                </c:pt>
                <c:pt idx="26">
                  <c:v>114.7510857685468</c:v>
                </c:pt>
                <c:pt idx="27">
                  <c:v>111.71944999999999</c:v>
                </c:pt>
                <c:pt idx="28">
                  <c:v>113.62881156558754</c:v>
                </c:pt>
                <c:pt idx="29">
                  <c:v>115.49917987781062</c:v>
                </c:pt>
                <c:pt idx="30">
                  <c:v>121.14314048736161</c:v>
                </c:pt>
                <c:pt idx="31">
                  <c:v>117.25770374596681</c:v>
                </c:pt>
                <c:pt idx="32">
                  <c:v>117.70119965195589</c:v>
                </c:pt>
                <c:pt idx="33">
                  <c:v>116.62594348771289</c:v>
                </c:pt>
                <c:pt idx="34">
                  <c:v>120.03796694373979</c:v>
                </c:pt>
                <c:pt idx="35">
                  <c:v>121.12289351082872</c:v>
                </c:pt>
                <c:pt idx="36">
                  <c:v>118.51178675637279</c:v>
                </c:pt>
                <c:pt idx="37">
                  <c:v>0</c:v>
                </c:pt>
                <c:pt idx="38">
                  <c:v>117.53862682441786</c:v>
                </c:pt>
                <c:pt idx="39">
                  <c:v>115.00300162716483</c:v>
                </c:pt>
                <c:pt idx="40">
                  <c:v>116.92316935439484</c:v>
                </c:pt>
                <c:pt idx="41">
                  <c:v>114.82424248346832</c:v>
                </c:pt>
                <c:pt idx="42">
                  <c:v>116.51332081368912</c:v>
                </c:pt>
                <c:pt idx="43">
                  <c:v>116.83651171572046</c:v>
                </c:pt>
                <c:pt idx="44">
                  <c:v>116.232648207449</c:v>
                </c:pt>
                <c:pt idx="45">
                  <c:v>120.23604594441977</c:v>
                </c:pt>
                <c:pt idx="46">
                  <c:v>115.27042621592426</c:v>
                </c:pt>
                <c:pt idx="47">
                  <c:v>114.69763376481858</c:v>
                </c:pt>
                <c:pt idx="48">
                  <c:v>114.01260235345865</c:v>
                </c:pt>
                <c:pt idx="49">
                  <c:v>113.20551616448175</c:v>
                </c:pt>
                <c:pt idx="50">
                  <c:v>113.76535701084364</c:v>
                </c:pt>
                <c:pt idx="51">
                  <c:v>115.81211136461431</c:v>
                </c:pt>
                <c:pt idx="52">
                  <c:v>0</c:v>
                </c:pt>
              </c:numCache>
            </c:numRef>
          </c:val>
          <c:smooth val="0"/>
          <c:extLst>
            <c:ext xmlns:c16="http://schemas.microsoft.com/office/drawing/2014/chart" uri="{C3380CC4-5D6E-409C-BE32-E72D297353CC}">
              <c16:uniqueId val="{00000001-E056-0242-8945-3E5287EA4638}"/>
            </c:ext>
          </c:extLst>
        </c:ser>
        <c:dLbls>
          <c:showLegendKey val="0"/>
          <c:showVal val="0"/>
          <c:showCatName val="0"/>
          <c:showSerName val="0"/>
          <c:showPercent val="0"/>
          <c:showBubbleSize val="0"/>
        </c:dLbls>
        <c:marker val="1"/>
        <c:smooth val="0"/>
        <c:axId val="39392384"/>
        <c:axId val="39394688"/>
      </c:lineChart>
      <c:catAx>
        <c:axId val="39392384"/>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9191017789445834"/>
              <c:y val="0.8191782106641518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394688"/>
        <c:crosses val="autoZero"/>
        <c:auto val="1"/>
        <c:lblAlgn val="ctr"/>
        <c:lblOffset val="100"/>
        <c:tickLblSkip val="1"/>
        <c:tickMarkSkip val="1"/>
        <c:noMultiLvlLbl val="0"/>
      </c:catAx>
      <c:valAx>
        <c:axId val="39394688"/>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rPr lang="en-US"/>
                  <a:t>Average Price (Rs.)</a:t>
                </a:r>
              </a:p>
            </c:rich>
          </c:tx>
          <c:layout>
            <c:manualLayout>
              <c:xMode val="edge"/>
              <c:yMode val="edge"/>
              <c:x val="2.589009707120055E-2"/>
              <c:y val="0.290411155181284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392384"/>
        <c:crosses val="autoZero"/>
        <c:crossBetween val="between"/>
      </c:valAx>
      <c:spPr>
        <a:solidFill>
          <a:srgbClr val="C0C0C0"/>
        </a:solidFill>
        <a:ln w="12700">
          <a:solidFill>
            <a:srgbClr val="808080"/>
          </a:solidFill>
          <a:prstDash val="solid"/>
        </a:ln>
      </c:spPr>
    </c:plotArea>
    <c:legend>
      <c:legendPos val="r"/>
      <c:layout>
        <c:manualLayout>
          <c:xMode val="edge"/>
          <c:yMode val="edge"/>
          <c:x val="0.4"/>
          <c:y val="0.92307692307692257"/>
          <c:w val="0.32063492063492088"/>
          <c:h val="5.9553349875930812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North India Auction -2016</a:t>
            </a:r>
          </a:p>
        </c:rich>
      </c:tx>
      <c:layout>
        <c:manualLayout>
          <c:xMode val="edge"/>
          <c:yMode val="edge"/>
          <c:x val="0.18284835414682454"/>
          <c:y val="3.2876839762118491E-2"/>
        </c:manualLayout>
      </c:layout>
      <c:overlay val="0"/>
      <c:spPr>
        <a:noFill/>
        <a:ln w="25400">
          <a:noFill/>
        </a:ln>
      </c:spPr>
    </c:title>
    <c:autoTitleDeleted val="0"/>
    <c:plotArea>
      <c:layout>
        <c:manualLayout>
          <c:layoutTarget val="inner"/>
          <c:xMode val="edge"/>
          <c:yMode val="edge"/>
          <c:x val="7.4523761452895534E-2"/>
          <c:y val="0.15021097046414089"/>
          <c:w val="0.90174966352624564"/>
          <c:h val="0.56962025316460563"/>
        </c:manualLayout>
      </c:layout>
      <c:barChart>
        <c:barDir val="col"/>
        <c:grouping val="clustered"/>
        <c:varyColors val="0"/>
        <c:ser>
          <c:idx val="0"/>
          <c:order val="0"/>
          <c:tx>
            <c:strRef>
              <c:f>NI!$M$5</c:f>
              <c:strCache>
                <c:ptCount val="1"/>
                <c:pt idx="0">
                  <c:v>Total Offer Kgs 2017</c:v>
                </c:pt>
              </c:strCache>
            </c:strRef>
          </c:tx>
          <c:spPr>
            <a:solidFill>
              <a:srgbClr val="9999FF"/>
            </a:solidFill>
            <a:ln w="12700">
              <a:solidFill>
                <a:srgbClr val="000000"/>
              </a:solidFill>
              <a:prstDash val="solid"/>
            </a:ln>
          </c:spPr>
          <c:invertIfNegative val="0"/>
          <c:cat>
            <c:numRef>
              <c:f>NI!$B$7:$B$59</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NI!$M$7:$M$59</c:f>
              <c:numCache>
                <c:formatCode>0.00</c:formatCode>
                <c:ptCount val="53"/>
                <c:pt idx="0">
                  <c:v>16557264.969999999</c:v>
                </c:pt>
                <c:pt idx="1">
                  <c:v>16231753.23</c:v>
                </c:pt>
                <c:pt idx="2">
                  <c:v>15833180.859999999</c:v>
                </c:pt>
                <c:pt idx="3">
                  <c:v>14775305.75</c:v>
                </c:pt>
                <c:pt idx="4">
                  <c:v>15476508.100000001</c:v>
                </c:pt>
                <c:pt idx="5">
                  <c:v>16297985.099999998</c:v>
                </c:pt>
                <c:pt idx="6">
                  <c:v>12025005.67</c:v>
                </c:pt>
                <c:pt idx="7">
                  <c:v>7266647.5600000005</c:v>
                </c:pt>
                <c:pt idx="8">
                  <c:v>7872082.2800000003</c:v>
                </c:pt>
                <c:pt idx="9">
                  <c:v>4608503.05</c:v>
                </c:pt>
                <c:pt idx="10">
                  <c:v>3922874.05</c:v>
                </c:pt>
                <c:pt idx="11">
                  <c:v>1748673.8</c:v>
                </c:pt>
                <c:pt idx="12">
                  <c:v>1709997.8</c:v>
                </c:pt>
                <c:pt idx="13">
                  <c:v>2559862.33</c:v>
                </c:pt>
                <c:pt idx="14">
                  <c:v>2962986.3000000003</c:v>
                </c:pt>
                <c:pt idx="15">
                  <c:v>4318085.34</c:v>
                </c:pt>
                <c:pt idx="16">
                  <c:v>5585488.6199999992</c:v>
                </c:pt>
                <c:pt idx="17">
                  <c:v>6828944.9500000002</c:v>
                </c:pt>
                <c:pt idx="18">
                  <c:v>7824935.29</c:v>
                </c:pt>
                <c:pt idx="19">
                  <c:v>8971244.25</c:v>
                </c:pt>
                <c:pt idx="20">
                  <c:v>9196658.4999999981</c:v>
                </c:pt>
                <c:pt idx="21">
                  <c:v>9350763.2999999989</c:v>
                </c:pt>
                <c:pt idx="22">
                  <c:v>9072052.7999999989</c:v>
                </c:pt>
                <c:pt idx="23">
                  <c:v>10244942.25</c:v>
                </c:pt>
                <c:pt idx="24">
                  <c:v>10634108.6</c:v>
                </c:pt>
                <c:pt idx="25">
                  <c:v>12341581.329999998</c:v>
                </c:pt>
                <c:pt idx="26">
                  <c:v>12002253.979999999</c:v>
                </c:pt>
                <c:pt idx="27">
                  <c:v>12812235.459999997</c:v>
                </c:pt>
                <c:pt idx="28">
                  <c:v>14478574.360000003</c:v>
                </c:pt>
                <c:pt idx="29">
                  <c:v>12706597.530000001</c:v>
                </c:pt>
                <c:pt idx="30">
                  <c:v>13461659.599999998</c:v>
                </c:pt>
                <c:pt idx="31">
                  <c:v>14270465.309999999</c:v>
                </c:pt>
                <c:pt idx="32">
                  <c:v>15485967.550000003</c:v>
                </c:pt>
                <c:pt idx="33">
                  <c:v>15778589.159999998</c:v>
                </c:pt>
                <c:pt idx="34">
                  <c:v>16498715.27</c:v>
                </c:pt>
                <c:pt idx="35">
                  <c:v>15329461.440000003</c:v>
                </c:pt>
                <c:pt idx="36">
                  <c:v>15397721.660000002</c:v>
                </c:pt>
                <c:pt idx="37">
                  <c:v>17309421.309999999</c:v>
                </c:pt>
                <c:pt idx="38">
                  <c:v>0</c:v>
                </c:pt>
                <c:pt idx="39">
                  <c:v>14260794.920000002</c:v>
                </c:pt>
                <c:pt idx="40">
                  <c:v>17216872.500000004</c:v>
                </c:pt>
                <c:pt idx="41">
                  <c:v>9934279.0199999996</c:v>
                </c:pt>
                <c:pt idx="42">
                  <c:v>18461034.839999996</c:v>
                </c:pt>
                <c:pt idx="43">
                  <c:v>16190087.41</c:v>
                </c:pt>
                <c:pt idx="44">
                  <c:v>16213637.119999999</c:v>
                </c:pt>
                <c:pt idx="45">
                  <c:v>16607338.949999999</c:v>
                </c:pt>
                <c:pt idx="46">
                  <c:v>16991156.260000002</c:v>
                </c:pt>
                <c:pt idx="47">
                  <c:v>17556194.649999999</c:v>
                </c:pt>
                <c:pt idx="48">
                  <c:v>17065357.219999999</c:v>
                </c:pt>
                <c:pt idx="49">
                  <c:v>17222643.850000001</c:v>
                </c:pt>
                <c:pt idx="50">
                  <c:v>17090933.170000002</c:v>
                </c:pt>
                <c:pt idx="51">
                  <c:v>16948339.030000001</c:v>
                </c:pt>
              </c:numCache>
            </c:numRef>
          </c:val>
          <c:extLst>
            <c:ext xmlns:c16="http://schemas.microsoft.com/office/drawing/2014/chart" uri="{C3380CC4-5D6E-409C-BE32-E72D297353CC}">
              <c16:uniqueId val="{00000000-C18E-2D4C-9FD7-6E9582A510EA}"/>
            </c:ext>
          </c:extLst>
        </c:ser>
        <c:ser>
          <c:idx val="1"/>
          <c:order val="1"/>
          <c:tx>
            <c:strRef>
              <c:f>NI!$AH$5</c:f>
              <c:strCache>
                <c:ptCount val="1"/>
                <c:pt idx="0">
                  <c:v>Total Sold Kgs 2017</c:v>
                </c:pt>
              </c:strCache>
            </c:strRef>
          </c:tx>
          <c:spPr>
            <a:solidFill>
              <a:srgbClr val="993366"/>
            </a:solidFill>
            <a:ln w="12700">
              <a:solidFill>
                <a:srgbClr val="000000"/>
              </a:solidFill>
              <a:prstDash val="solid"/>
            </a:ln>
          </c:spPr>
          <c:invertIfNegative val="0"/>
          <c:cat>
            <c:numRef>
              <c:f>NI!$B$7:$B$59</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NI!$AH$7:$AH$59</c:f>
              <c:numCache>
                <c:formatCode>0.00</c:formatCode>
                <c:ptCount val="53"/>
                <c:pt idx="0">
                  <c:v>12063391.559999999</c:v>
                </c:pt>
                <c:pt idx="1">
                  <c:v>10978074.9</c:v>
                </c:pt>
                <c:pt idx="2">
                  <c:v>10395273.809999999</c:v>
                </c:pt>
                <c:pt idx="3">
                  <c:v>10368339.59</c:v>
                </c:pt>
                <c:pt idx="4">
                  <c:v>11110675.199999999</c:v>
                </c:pt>
                <c:pt idx="5">
                  <c:v>12683979.569999998</c:v>
                </c:pt>
                <c:pt idx="6">
                  <c:v>9086564.5700000003</c:v>
                </c:pt>
                <c:pt idx="7">
                  <c:v>5553418.3100000005</c:v>
                </c:pt>
                <c:pt idx="8">
                  <c:v>6235822.6699999999</c:v>
                </c:pt>
                <c:pt idx="9">
                  <c:v>3473471.13</c:v>
                </c:pt>
                <c:pt idx="10">
                  <c:v>2870506.05</c:v>
                </c:pt>
                <c:pt idx="11">
                  <c:v>1464787.9000000001</c:v>
                </c:pt>
                <c:pt idx="12">
                  <c:v>1241570.0000000002</c:v>
                </c:pt>
                <c:pt idx="13">
                  <c:v>1821680.13</c:v>
                </c:pt>
                <c:pt idx="14">
                  <c:v>1804522.8800000001</c:v>
                </c:pt>
                <c:pt idx="15">
                  <c:v>2962787.2899999996</c:v>
                </c:pt>
                <c:pt idx="16">
                  <c:v>3715605.47</c:v>
                </c:pt>
                <c:pt idx="17">
                  <c:v>4467511.4000000004</c:v>
                </c:pt>
                <c:pt idx="18">
                  <c:v>5452228.6600000001</c:v>
                </c:pt>
                <c:pt idx="19">
                  <c:v>5908284.8500000006</c:v>
                </c:pt>
                <c:pt idx="20">
                  <c:v>6584570.1500000004</c:v>
                </c:pt>
                <c:pt idx="21">
                  <c:v>6847379.4500000011</c:v>
                </c:pt>
                <c:pt idx="22">
                  <c:v>6493966.8499999996</c:v>
                </c:pt>
                <c:pt idx="23">
                  <c:v>7908915.1000000006</c:v>
                </c:pt>
                <c:pt idx="24">
                  <c:v>7531720.4400000013</c:v>
                </c:pt>
                <c:pt idx="25">
                  <c:v>8659972.7300000004</c:v>
                </c:pt>
                <c:pt idx="26">
                  <c:v>8516612.5300000031</c:v>
                </c:pt>
                <c:pt idx="27">
                  <c:v>9747320.209999999</c:v>
                </c:pt>
                <c:pt idx="28">
                  <c:v>10448311.26</c:v>
                </c:pt>
                <c:pt idx="29">
                  <c:v>9819994.5800000001</c:v>
                </c:pt>
                <c:pt idx="30">
                  <c:v>10333222.999999998</c:v>
                </c:pt>
                <c:pt idx="31">
                  <c:v>11192262.059999999</c:v>
                </c:pt>
                <c:pt idx="32">
                  <c:v>11424846.649999999</c:v>
                </c:pt>
                <c:pt idx="33">
                  <c:v>12106059.27</c:v>
                </c:pt>
                <c:pt idx="34">
                  <c:v>12134821.370000001</c:v>
                </c:pt>
                <c:pt idx="35">
                  <c:v>11266750.68</c:v>
                </c:pt>
                <c:pt idx="36">
                  <c:v>12408534.16</c:v>
                </c:pt>
                <c:pt idx="37">
                  <c:v>14118053.850000001</c:v>
                </c:pt>
                <c:pt idx="38">
                  <c:v>0</c:v>
                </c:pt>
                <c:pt idx="39">
                  <c:v>11274115.020000001</c:v>
                </c:pt>
                <c:pt idx="40">
                  <c:v>14120494.749999998</c:v>
                </c:pt>
                <c:pt idx="41">
                  <c:v>8220575.169999999</c:v>
                </c:pt>
                <c:pt idx="42">
                  <c:v>14349643.210000001</c:v>
                </c:pt>
                <c:pt idx="43">
                  <c:v>12200439.210000001</c:v>
                </c:pt>
                <c:pt idx="44">
                  <c:v>11976118.34</c:v>
                </c:pt>
                <c:pt idx="45">
                  <c:v>13029434.450000001</c:v>
                </c:pt>
                <c:pt idx="46">
                  <c:v>12963128.360000001</c:v>
                </c:pt>
                <c:pt idx="47">
                  <c:v>13837714.249999998</c:v>
                </c:pt>
                <c:pt idx="48">
                  <c:v>13406996.020000001</c:v>
                </c:pt>
                <c:pt idx="49">
                  <c:v>13137578.85</c:v>
                </c:pt>
                <c:pt idx="50">
                  <c:v>13268757.57</c:v>
                </c:pt>
                <c:pt idx="51">
                  <c:v>12500170.48</c:v>
                </c:pt>
              </c:numCache>
            </c:numRef>
          </c:val>
          <c:extLst>
            <c:ext xmlns:c16="http://schemas.microsoft.com/office/drawing/2014/chart" uri="{C3380CC4-5D6E-409C-BE32-E72D297353CC}">
              <c16:uniqueId val="{00000001-C18E-2D4C-9FD7-6E9582A510EA}"/>
            </c:ext>
          </c:extLst>
        </c:ser>
        <c:dLbls>
          <c:showLegendKey val="0"/>
          <c:showVal val="0"/>
          <c:showCatName val="0"/>
          <c:showSerName val="0"/>
          <c:showPercent val="0"/>
          <c:showBubbleSize val="0"/>
        </c:dLbls>
        <c:gapWidth val="150"/>
        <c:axId val="41313408"/>
        <c:axId val="41315328"/>
      </c:barChart>
      <c:catAx>
        <c:axId val="4131340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8543780753520482"/>
              <c:y val="0.8191780457822271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n-US"/>
          </a:p>
        </c:txPr>
        <c:crossAx val="41315328"/>
        <c:crosses val="autoZero"/>
        <c:auto val="1"/>
        <c:lblAlgn val="ctr"/>
        <c:lblOffset val="100"/>
        <c:tickLblSkip val="1"/>
        <c:tickMarkSkip val="1"/>
        <c:noMultiLvlLbl val="0"/>
      </c:catAx>
      <c:valAx>
        <c:axId val="41315328"/>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1313408"/>
        <c:crosses val="autoZero"/>
        <c:crossBetween val="between"/>
        <c:dispUnits>
          <c:builtInUnit val="millions"/>
          <c:dispUnitsLbl>
            <c:layout>
              <c:manualLayout>
                <c:xMode val="edge"/>
                <c:yMode val="edge"/>
                <c:x val="4.7358182791253671E-3"/>
                <c:y val="0.35106628127182227"/>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7513191061104134"/>
          <c:y val="0.92151898734177218"/>
          <c:w val="0.3667019800355123"/>
          <c:h val="6.0759493670886094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North India During 2016 Vs 2015</a:t>
            </a:r>
          </a:p>
        </c:rich>
      </c:tx>
      <c:layout>
        <c:manualLayout>
          <c:xMode val="edge"/>
          <c:yMode val="edge"/>
          <c:x val="0.21783440706275889"/>
          <c:y val="3.3419023136246784E-2"/>
        </c:manualLayout>
      </c:layout>
      <c:overlay val="0"/>
      <c:spPr>
        <a:noFill/>
        <a:ln w="25400">
          <a:noFill/>
        </a:ln>
      </c:spPr>
    </c:title>
    <c:autoTitleDeleted val="0"/>
    <c:plotArea>
      <c:layout>
        <c:manualLayout>
          <c:layoutTarget val="inner"/>
          <c:xMode val="edge"/>
          <c:yMode val="edge"/>
          <c:x val="0.11464968152866242"/>
          <c:y val="0.16452442159383041"/>
          <c:w val="0.8675159235669001"/>
          <c:h val="0.58097686375321256"/>
        </c:manualLayout>
      </c:layout>
      <c:lineChart>
        <c:grouping val="standard"/>
        <c:varyColors val="0"/>
        <c:ser>
          <c:idx val="0"/>
          <c:order val="0"/>
          <c:tx>
            <c:strRef>
              <c:f>NI!$AI$5</c:f>
              <c:strCache>
                <c:ptCount val="1"/>
                <c:pt idx="0">
                  <c:v>Avg Price 2017</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NI!$B$7:$B$59</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NI!$AI$7:$AI$59</c:f>
              <c:numCache>
                <c:formatCode>0.00</c:formatCode>
                <c:ptCount val="53"/>
                <c:pt idx="0">
                  <c:v>134.27899976175445</c:v>
                </c:pt>
                <c:pt idx="1">
                  <c:v>128.19560811327958</c:v>
                </c:pt>
                <c:pt idx="2">
                  <c:v>125.72364634149879</c:v>
                </c:pt>
                <c:pt idx="3">
                  <c:v>119.31823147052479</c:v>
                </c:pt>
                <c:pt idx="4">
                  <c:v>116.27254948551574</c:v>
                </c:pt>
                <c:pt idx="5">
                  <c:v>112.65704378161527</c:v>
                </c:pt>
                <c:pt idx="6">
                  <c:v>112.11577989698756</c:v>
                </c:pt>
                <c:pt idx="7">
                  <c:v>111.61002725343084</c:v>
                </c:pt>
                <c:pt idx="8">
                  <c:v>107.88191050301464</c:v>
                </c:pt>
                <c:pt idx="9">
                  <c:v>107.8293338971414</c:v>
                </c:pt>
                <c:pt idx="10">
                  <c:v>107.90813880844209</c:v>
                </c:pt>
                <c:pt idx="11">
                  <c:v>110.58932269483424</c:v>
                </c:pt>
                <c:pt idx="12">
                  <c:v>114.73574216393676</c:v>
                </c:pt>
                <c:pt idx="13">
                  <c:v>125.53402787115364</c:v>
                </c:pt>
                <c:pt idx="14">
                  <c:v>142.88948879784007</c:v>
                </c:pt>
                <c:pt idx="15">
                  <c:v>147.48249881800868</c:v>
                </c:pt>
                <c:pt idx="16">
                  <c:v>149.68155419764093</c:v>
                </c:pt>
                <c:pt idx="17">
                  <c:v>150.90959821461217</c:v>
                </c:pt>
                <c:pt idx="18">
                  <c:v>151.82547983488817</c:v>
                </c:pt>
                <c:pt idx="19">
                  <c:v>148.25074957062532</c:v>
                </c:pt>
                <c:pt idx="20">
                  <c:v>143.40367822105475</c:v>
                </c:pt>
                <c:pt idx="21">
                  <c:v>145.36530683247202</c:v>
                </c:pt>
                <c:pt idx="22">
                  <c:v>153.64707161689267</c:v>
                </c:pt>
                <c:pt idx="23">
                  <c:v>160.61247453461741</c:v>
                </c:pt>
                <c:pt idx="24">
                  <c:v>160.85395968212404</c:v>
                </c:pt>
                <c:pt idx="25">
                  <c:v>158.74170918842827</c:v>
                </c:pt>
                <c:pt idx="26">
                  <c:v>159.35023205938231</c:v>
                </c:pt>
                <c:pt idx="27">
                  <c:v>153.46763890598413</c:v>
                </c:pt>
                <c:pt idx="28">
                  <c:v>154.55641087264627</c:v>
                </c:pt>
                <c:pt idx="29">
                  <c:v>152.94214869768902</c:v>
                </c:pt>
                <c:pt idx="30">
                  <c:v>152.63450494133957</c:v>
                </c:pt>
                <c:pt idx="31">
                  <c:v>153.55459951197483</c:v>
                </c:pt>
                <c:pt idx="32">
                  <c:v>155.438028579042</c:v>
                </c:pt>
                <c:pt idx="33">
                  <c:v>153.72960002420061</c:v>
                </c:pt>
                <c:pt idx="34">
                  <c:v>149.38510218822753</c:v>
                </c:pt>
                <c:pt idx="35">
                  <c:v>147.74452133399299</c:v>
                </c:pt>
                <c:pt idx="36">
                  <c:v>147.18382692880294</c:v>
                </c:pt>
                <c:pt idx="37">
                  <c:v>151.95096251763266</c:v>
                </c:pt>
                <c:pt idx="38">
                  <c:v>0</c:v>
                </c:pt>
                <c:pt idx="39">
                  <c:v>148.94318010078669</c:v>
                </c:pt>
                <c:pt idx="40">
                  <c:v>152.6937255288382</c:v>
                </c:pt>
                <c:pt idx="41">
                  <c:v>156.5638823825519</c:v>
                </c:pt>
                <c:pt idx="42">
                  <c:v>152.47032449816842</c:v>
                </c:pt>
                <c:pt idx="43">
                  <c:v>149.71099824309573</c:v>
                </c:pt>
                <c:pt idx="44">
                  <c:v>152.26803822503348</c:v>
                </c:pt>
                <c:pt idx="45">
                  <c:v>149.52789073096829</c:v>
                </c:pt>
                <c:pt idx="46">
                  <c:v>149.72187068625237</c:v>
                </c:pt>
                <c:pt idx="47">
                  <c:v>147.58228193381402</c:v>
                </c:pt>
                <c:pt idx="48">
                  <c:v>146.6581248102207</c:v>
                </c:pt>
                <c:pt idx="49">
                  <c:v>144.99932311889131</c:v>
                </c:pt>
                <c:pt idx="50">
                  <c:v>143.1963914465052</c:v>
                </c:pt>
                <c:pt idx="51">
                  <c:v>141.24560528646808</c:v>
                </c:pt>
              </c:numCache>
            </c:numRef>
          </c:val>
          <c:smooth val="0"/>
          <c:extLst>
            <c:ext xmlns:c16="http://schemas.microsoft.com/office/drawing/2014/chart" uri="{C3380CC4-5D6E-409C-BE32-E72D297353CC}">
              <c16:uniqueId val="{00000000-F796-B948-921D-95EB66279242}"/>
            </c:ext>
          </c:extLst>
        </c:ser>
        <c:ser>
          <c:idx val="1"/>
          <c:order val="1"/>
          <c:tx>
            <c:strRef>
              <c:f>NI!$BP$5</c:f>
              <c:strCache>
                <c:ptCount val="1"/>
                <c:pt idx="0">
                  <c:v>Avg Price 2016</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NI!$B$7:$B$59</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NI!$BP$7:$BP$59</c:f>
              <c:numCache>
                <c:formatCode>0.00</c:formatCode>
                <c:ptCount val="53"/>
                <c:pt idx="0">
                  <c:v>133.84747287390729</c:v>
                </c:pt>
                <c:pt idx="1">
                  <c:v>129.78244134365193</c:v>
                </c:pt>
                <c:pt idx="2">
                  <c:v>121.1096629900884</c:v>
                </c:pt>
                <c:pt idx="3">
                  <c:v>116.2788100592942</c:v>
                </c:pt>
                <c:pt idx="4">
                  <c:v>113.72661378553737</c:v>
                </c:pt>
                <c:pt idx="5">
                  <c:v>111.55649803307448</c:v>
                </c:pt>
                <c:pt idx="6">
                  <c:v>111.94511699974369</c:v>
                </c:pt>
                <c:pt idx="7">
                  <c:v>109.08971476898692</c:v>
                </c:pt>
                <c:pt idx="8">
                  <c:v>102.39843143895442</c:v>
                </c:pt>
                <c:pt idx="9">
                  <c:v>105.37620451307903</c:v>
                </c:pt>
                <c:pt idx="10">
                  <c:v>114.80889404789858</c:v>
                </c:pt>
                <c:pt idx="11">
                  <c:v>0</c:v>
                </c:pt>
                <c:pt idx="12">
                  <c:v>133.96682607369547</c:v>
                </c:pt>
                <c:pt idx="13">
                  <c:v>159.07388779003952</c:v>
                </c:pt>
                <c:pt idx="14">
                  <c:v>157.70586357673542</c:v>
                </c:pt>
                <c:pt idx="15">
                  <c:v>151.11909022487217</c:v>
                </c:pt>
                <c:pt idx="16">
                  <c:v>143.95127872531643</c:v>
                </c:pt>
                <c:pt idx="17">
                  <c:v>141.64815105176393</c:v>
                </c:pt>
                <c:pt idx="18">
                  <c:v>145.41583430848752</c:v>
                </c:pt>
                <c:pt idx="19">
                  <c:v>142.70777381530485</c:v>
                </c:pt>
                <c:pt idx="20">
                  <c:v>143.24909257255567</c:v>
                </c:pt>
                <c:pt idx="21">
                  <c:v>148.71748210647107</c:v>
                </c:pt>
                <c:pt idx="22">
                  <c:v>153.62810561102881</c:v>
                </c:pt>
                <c:pt idx="23">
                  <c:v>160.03795165873134</c:v>
                </c:pt>
                <c:pt idx="24">
                  <c:v>162.9913453086763</c:v>
                </c:pt>
                <c:pt idx="25">
                  <c:v>163.51142939941104</c:v>
                </c:pt>
                <c:pt idx="26">
                  <c:v>160.75798764809173</c:v>
                </c:pt>
                <c:pt idx="27">
                  <c:v>162.15624740462357</c:v>
                </c:pt>
                <c:pt idx="28">
                  <c:v>157.49234044279271</c:v>
                </c:pt>
                <c:pt idx="29">
                  <c:v>154.22386220962383</c:v>
                </c:pt>
                <c:pt idx="30">
                  <c:v>154.29024109157592</c:v>
                </c:pt>
                <c:pt idx="31">
                  <c:v>149.88440799781642</c:v>
                </c:pt>
                <c:pt idx="32">
                  <c:v>148.42613372168753</c:v>
                </c:pt>
                <c:pt idx="33">
                  <c:v>147.85440278350657</c:v>
                </c:pt>
                <c:pt idx="34">
                  <c:v>147.20307753754571</c:v>
                </c:pt>
                <c:pt idx="35">
                  <c:v>146.30447316624014</c:v>
                </c:pt>
                <c:pt idx="36">
                  <c:v>144.78310272595306</c:v>
                </c:pt>
                <c:pt idx="37">
                  <c:v>144.73468082488509</c:v>
                </c:pt>
                <c:pt idx="38">
                  <c:v>144.56536376006829</c:v>
                </c:pt>
                <c:pt idx="39">
                  <c:v>141.67090566485248</c:v>
                </c:pt>
                <c:pt idx="40">
                  <c:v>0</c:v>
                </c:pt>
                <c:pt idx="41">
                  <c:v>145.82303210374229</c:v>
                </c:pt>
                <c:pt idx="42">
                  <c:v>145.05745743433002</c:v>
                </c:pt>
                <c:pt idx="43">
                  <c:v>144.42197014810756</c:v>
                </c:pt>
                <c:pt idx="44">
                  <c:v>147.59768286886379</c:v>
                </c:pt>
                <c:pt idx="45">
                  <c:v>145.65600881399263</c:v>
                </c:pt>
                <c:pt idx="46">
                  <c:v>145.21245017805245</c:v>
                </c:pt>
                <c:pt idx="47">
                  <c:v>143.50554902260686</c:v>
                </c:pt>
                <c:pt idx="48">
                  <c:v>148.12491994784355</c:v>
                </c:pt>
                <c:pt idx="49">
                  <c:v>140.38731618466758</c:v>
                </c:pt>
                <c:pt idx="50">
                  <c:v>139.86628351298862</c:v>
                </c:pt>
                <c:pt idx="51">
                  <c:v>127.40225265365424</c:v>
                </c:pt>
              </c:numCache>
            </c:numRef>
          </c:val>
          <c:smooth val="0"/>
          <c:extLst>
            <c:ext xmlns:c16="http://schemas.microsoft.com/office/drawing/2014/chart" uri="{C3380CC4-5D6E-409C-BE32-E72D297353CC}">
              <c16:uniqueId val="{00000001-F796-B948-921D-95EB66279242}"/>
            </c:ext>
          </c:extLst>
        </c:ser>
        <c:dLbls>
          <c:showLegendKey val="0"/>
          <c:showVal val="0"/>
          <c:showCatName val="0"/>
          <c:showSerName val="0"/>
          <c:showPercent val="0"/>
          <c:showBubbleSize val="0"/>
        </c:dLbls>
        <c:marker val="1"/>
        <c:smooth val="0"/>
        <c:axId val="41299328"/>
        <c:axId val="41375616"/>
      </c:lineChart>
      <c:catAx>
        <c:axId val="4129932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91910188499176"/>
              <c:y val="0.8191780526149217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n-US"/>
          </a:p>
        </c:txPr>
        <c:crossAx val="41375616"/>
        <c:crosses val="autoZero"/>
        <c:auto val="1"/>
        <c:lblAlgn val="ctr"/>
        <c:lblOffset val="100"/>
        <c:tickLblSkip val="1"/>
        <c:tickMarkSkip val="1"/>
        <c:noMultiLvlLbl val="0"/>
      </c:catAx>
      <c:valAx>
        <c:axId val="41375616"/>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90050107372942E-2"/>
              <c:y val="0.2821917697305833"/>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1299328"/>
        <c:crosses val="autoZero"/>
        <c:crossBetween val="between"/>
      </c:valAx>
      <c:spPr>
        <a:solidFill>
          <a:srgbClr val="C0C0C0"/>
        </a:solidFill>
        <a:ln w="12700">
          <a:solidFill>
            <a:srgbClr val="808080"/>
          </a:solidFill>
          <a:prstDash val="solid"/>
        </a:ln>
      </c:spPr>
    </c:plotArea>
    <c:legend>
      <c:legendPos val="r"/>
      <c:layout>
        <c:manualLayout>
          <c:xMode val="edge"/>
          <c:yMode val="edge"/>
          <c:x val="0.38545454545456326"/>
          <c:y val="0.92030848329048864"/>
          <c:w val="0.3200000000000105"/>
          <c:h val="6.1696658097686423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South India Auction -2016</a:t>
            </a:r>
          </a:p>
        </c:rich>
      </c:tx>
      <c:layout>
        <c:manualLayout>
          <c:xMode val="edge"/>
          <c:yMode val="edge"/>
          <c:x val="0.18123007591316134"/>
          <c:y val="3.287679118439181E-2"/>
        </c:manualLayout>
      </c:layout>
      <c:overlay val="0"/>
      <c:spPr>
        <a:noFill/>
        <a:ln w="25400">
          <a:noFill/>
        </a:ln>
      </c:spPr>
    </c:title>
    <c:autoTitleDeleted val="0"/>
    <c:plotArea>
      <c:layout>
        <c:manualLayout>
          <c:layoutTarget val="inner"/>
          <c:xMode val="edge"/>
          <c:yMode val="edge"/>
          <c:x val="6.052044520660687E-2"/>
          <c:y val="0.17928633594430704"/>
          <c:w val="0.91739730656811536"/>
          <c:h val="0.55874673629243365"/>
        </c:manualLayout>
      </c:layout>
      <c:barChart>
        <c:barDir val="col"/>
        <c:grouping val="clustered"/>
        <c:varyColors val="0"/>
        <c:ser>
          <c:idx val="0"/>
          <c:order val="0"/>
          <c:tx>
            <c:strRef>
              <c:f>SI!$M$5</c:f>
              <c:strCache>
                <c:ptCount val="1"/>
                <c:pt idx="0">
                  <c:v>Total Offer Kgs 2017</c:v>
                </c:pt>
              </c:strCache>
            </c:strRef>
          </c:tx>
          <c:spPr>
            <a:solidFill>
              <a:srgbClr val="9999FF"/>
            </a:solidFill>
            <a:ln w="12700">
              <a:solidFill>
                <a:srgbClr val="000000"/>
              </a:solidFill>
              <a:prstDash val="solid"/>
            </a:ln>
          </c:spPr>
          <c:invertIfNegative val="0"/>
          <c:cat>
            <c:numRef>
              <c:f>SI!$B$6:$B$58</c:f>
              <c:numCache>
                <c:formatCode>General</c:formatCode>
                <c:ptCount val="53"/>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numCache>
            </c:numRef>
          </c:cat>
          <c:val>
            <c:numRef>
              <c:f>SI!$M$6:$M$58</c:f>
              <c:numCache>
                <c:formatCode>0.00</c:formatCode>
                <c:ptCount val="53"/>
                <c:pt idx="1">
                  <c:v>3069378.0999999996</c:v>
                </c:pt>
                <c:pt idx="2">
                  <c:v>2997239.1</c:v>
                </c:pt>
                <c:pt idx="3">
                  <c:v>2634758.3999999994</c:v>
                </c:pt>
                <c:pt idx="4">
                  <c:v>2480397</c:v>
                </c:pt>
                <c:pt idx="5">
                  <c:v>2228384.5</c:v>
                </c:pt>
                <c:pt idx="6">
                  <c:v>2293150</c:v>
                </c:pt>
                <c:pt idx="7">
                  <c:v>2152448.2999999998</c:v>
                </c:pt>
                <c:pt idx="8">
                  <c:v>2104732.5</c:v>
                </c:pt>
                <c:pt idx="9">
                  <c:v>2245132.2000000002</c:v>
                </c:pt>
                <c:pt idx="10">
                  <c:v>2052872.2</c:v>
                </c:pt>
                <c:pt idx="11">
                  <c:v>2103392.4</c:v>
                </c:pt>
                <c:pt idx="12">
                  <c:v>2099286.6</c:v>
                </c:pt>
                <c:pt idx="13">
                  <c:v>2120740.5999999996</c:v>
                </c:pt>
                <c:pt idx="14">
                  <c:v>2198911.1</c:v>
                </c:pt>
                <c:pt idx="15">
                  <c:v>2281104.1</c:v>
                </c:pt>
                <c:pt idx="16">
                  <c:v>2554559.6999999997</c:v>
                </c:pt>
                <c:pt idx="17">
                  <c:v>2868544.8</c:v>
                </c:pt>
                <c:pt idx="18">
                  <c:v>3956463.3</c:v>
                </c:pt>
                <c:pt idx="19">
                  <c:v>4176428.02</c:v>
                </c:pt>
                <c:pt idx="20">
                  <c:v>3824626.4</c:v>
                </c:pt>
                <c:pt idx="21">
                  <c:v>3913892.2</c:v>
                </c:pt>
                <c:pt idx="22">
                  <c:v>4010767.4</c:v>
                </c:pt>
                <c:pt idx="23">
                  <c:v>3881309.3</c:v>
                </c:pt>
                <c:pt idx="24">
                  <c:v>4063001.8000000003</c:v>
                </c:pt>
                <c:pt idx="25">
                  <c:v>3974530.1999999997</c:v>
                </c:pt>
                <c:pt idx="26">
                  <c:v>4228968.0999999996</c:v>
                </c:pt>
                <c:pt idx="27">
                  <c:v>3790565.3</c:v>
                </c:pt>
                <c:pt idx="28">
                  <c:v>3903814.5</c:v>
                </c:pt>
                <c:pt idx="29">
                  <c:v>4364842.5</c:v>
                </c:pt>
                <c:pt idx="30">
                  <c:v>3388090.9</c:v>
                </c:pt>
                <c:pt idx="31">
                  <c:v>4085118.1</c:v>
                </c:pt>
                <c:pt idx="32">
                  <c:v>4088751.0999999996</c:v>
                </c:pt>
                <c:pt idx="33">
                  <c:v>3924875.6</c:v>
                </c:pt>
                <c:pt idx="34">
                  <c:v>3885281.7</c:v>
                </c:pt>
                <c:pt idx="35">
                  <c:v>3951118</c:v>
                </c:pt>
                <c:pt idx="36">
                  <c:v>3648913.5333333332</c:v>
                </c:pt>
                <c:pt idx="37">
                  <c:v>3592126.5</c:v>
                </c:pt>
                <c:pt idx="38">
                  <c:v>3311970</c:v>
                </c:pt>
                <c:pt idx="39">
                  <c:v>3513049.0999999996</c:v>
                </c:pt>
                <c:pt idx="40">
                  <c:v>3270782.3</c:v>
                </c:pt>
                <c:pt idx="41">
                  <c:v>2875706.1</c:v>
                </c:pt>
                <c:pt idx="42">
                  <c:v>1142493.2</c:v>
                </c:pt>
                <c:pt idx="43">
                  <c:v>3658420.1999999997</c:v>
                </c:pt>
                <c:pt idx="44">
                  <c:v>3690547.8000000003</c:v>
                </c:pt>
                <c:pt idx="45">
                  <c:v>3765192.2</c:v>
                </c:pt>
                <c:pt idx="46">
                  <c:v>3711108.1</c:v>
                </c:pt>
                <c:pt idx="47">
                  <c:v>3699912.2</c:v>
                </c:pt>
                <c:pt idx="48">
                  <c:v>3675267</c:v>
                </c:pt>
                <c:pt idx="49">
                  <c:v>3457353.5</c:v>
                </c:pt>
                <c:pt idx="50">
                  <c:v>3090417.6999999997</c:v>
                </c:pt>
                <c:pt idx="51">
                  <c:v>3218981.9</c:v>
                </c:pt>
                <c:pt idx="52">
                  <c:v>1218287.5333333334</c:v>
                </c:pt>
              </c:numCache>
            </c:numRef>
          </c:val>
          <c:extLst>
            <c:ext xmlns:c16="http://schemas.microsoft.com/office/drawing/2014/chart" uri="{C3380CC4-5D6E-409C-BE32-E72D297353CC}">
              <c16:uniqueId val="{00000000-F59F-8943-A21E-ABF5DAFE0055}"/>
            </c:ext>
          </c:extLst>
        </c:ser>
        <c:ser>
          <c:idx val="1"/>
          <c:order val="1"/>
          <c:tx>
            <c:strRef>
              <c:f>SI!$AH$5</c:f>
              <c:strCache>
                <c:ptCount val="1"/>
                <c:pt idx="0">
                  <c:v>Total Sold Kgs 2017</c:v>
                </c:pt>
              </c:strCache>
            </c:strRef>
          </c:tx>
          <c:spPr>
            <a:solidFill>
              <a:srgbClr val="993366"/>
            </a:solidFill>
            <a:ln w="12700">
              <a:solidFill>
                <a:srgbClr val="000000"/>
              </a:solidFill>
              <a:prstDash val="solid"/>
            </a:ln>
          </c:spPr>
          <c:invertIfNegative val="0"/>
          <c:cat>
            <c:numRef>
              <c:f>SI!$B$6:$B$58</c:f>
              <c:numCache>
                <c:formatCode>General</c:formatCode>
                <c:ptCount val="53"/>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numCache>
            </c:numRef>
          </c:cat>
          <c:val>
            <c:numRef>
              <c:f>SI!$AH$6:$AH$58</c:f>
              <c:numCache>
                <c:formatCode>0.00</c:formatCode>
                <c:ptCount val="53"/>
                <c:pt idx="1">
                  <c:v>2738665.5</c:v>
                </c:pt>
                <c:pt idx="2">
                  <c:v>2399481.4000000004</c:v>
                </c:pt>
                <c:pt idx="3">
                  <c:v>2285034.5</c:v>
                </c:pt>
                <c:pt idx="4">
                  <c:v>2068937.4</c:v>
                </c:pt>
                <c:pt idx="5">
                  <c:v>1995365.7999999998</c:v>
                </c:pt>
                <c:pt idx="6">
                  <c:v>2042362.4</c:v>
                </c:pt>
                <c:pt idx="7">
                  <c:v>1960131.2</c:v>
                </c:pt>
                <c:pt idx="8">
                  <c:v>1862835.3</c:v>
                </c:pt>
                <c:pt idx="9">
                  <c:v>1900630.4</c:v>
                </c:pt>
                <c:pt idx="10">
                  <c:v>1690062.6</c:v>
                </c:pt>
                <c:pt idx="11">
                  <c:v>1690739.9</c:v>
                </c:pt>
                <c:pt idx="12">
                  <c:v>1700243.6</c:v>
                </c:pt>
                <c:pt idx="13">
                  <c:v>1824756.9000000001</c:v>
                </c:pt>
                <c:pt idx="14">
                  <c:v>1794652.9</c:v>
                </c:pt>
                <c:pt idx="15">
                  <c:v>1759065.0333333332</c:v>
                </c:pt>
                <c:pt idx="16">
                  <c:v>1891835.5</c:v>
                </c:pt>
                <c:pt idx="17">
                  <c:v>2130463.2999999998</c:v>
                </c:pt>
                <c:pt idx="18">
                  <c:v>3013997.3</c:v>
                </c:pt>
                <c:pt idx="19">
                  <c:v>3520609.42</c:v>
                </c:pt>
                <c:pt idx="20">
                  <c:v>2947489.6999999997</c:v>
                </c:pt>
                <c:pt idx="21">
                  <c:v>2848876.1</c:v>
                </c:pt>
                <c:pt idx="22">
                  <c:v>2794664.3</c:v>
                </c:pt>
                <c:pt idx="23">
                  <c:v>2946339.7</c:v>
                </c:pt>
                <c:pt idx="24">
                  <c:v>3110898.9</c:v>
                </c:pt>
                <c:pt idx="25">
                  <c:v>2777595.5</c:v>
                </c:pt>
                <c:pt idx="26">
                  <c:v>2543167.4</c:v>
                </c:pt>
                <c:pt idx="27">
                  <c:v>1423192.2</c:v>
                </c:pt>
                <c:pt idx="28">
                  <c:v>2140306.7000000002</c:v>
                </c:pt>
                <c:pt idx="29">
                  <c:v>3537450.8000000003</c:v>
                </c:pt>
                <c:pt idx="30">
                  <c:v>2596946.2000000002</c:v>
                </c:pt>
                <c:pt idx="31">
                  <c:v>3012224</c:v>
                </c:pt>
                <c:pt idx="32">
                  <c:v>2570473.8000000003</c:v>
                </c:pt>
                <c:pt idx="33">
                  <c:v>2871444.1</c:v>
                </c:pt>
                <c:pt idx="34">
                  <c:v>2955917.8</c:v>
                </c:pt>
                <c:pt idx="35">
                  <c:v>3009992.1999999997</c:v>
                </c:pt>
                <c:pt idx="36">
                  <c:v>3013350.0666666669</c:v>
                </c:pt>
                <c:pt idx="37">
                  <c:v>3008852.8000000003</c:v>
                </c:pt>
                <c:pt idx="38">
                  <c:v>2858272</c:v>
                </c:pt>
                <c:pt idx="39">
                  <c:v>2896343.6999999997</c:v>
                </c:pt>
                <c:pt idx="40">
                  <c:v>2514206.9</c:v>
                </c:pt>
                <c:pt idx="41">
                  <c:v>2433783.4</c:v>
                </c:pt>
                <c:pt idx="42">
                  <c:v>890432.4</c:v>
                </c:pt>
                <c:pt idx="43">
                  <c:v>3000846</c:v>
                </c:pt>
                <c:pt idx="44">
                  <c:v>2926827.9</c:v>
                </c:pt>
                <c:pt idx="45">
                  <c:v>2891610.5</c:v>
                </c:pt>
                <c:pt idx="46">
                  <c:v>2910905</c:v>
                </c:pt>
                <c:pt idx="47">
                  <c:v>2735362.3000000003</c:v>
                </c:pt>
                <c:pt idx="48">
                  <c:v>2823722.7</c:v>
                </c:pt>
                <c:pt idx="49">
                  <c:v>2737597.7</c:v>
                </c:pt>
                <c:pt idx="50">
                  <c:v>2603541.7999999998</c:v>
                </c:pt>
                <c:pt idx="51">
                  <c:v>2747420</c:v>
                </c:pt>
                <c:pt idx="52">
                  <c:v>1042124.5</c:v>
                </c:pt>
              </c:numCache>
            </c:numRef>
          </c:val>
          <c:extLst>
            <c:ext xmlns:c16="http://schemas.microsoft.com/office/drawing/2014/chart" uri="{C3380CC4-5D6E-409C-BE32-E72D297353CC}">
              <c16:uniqueId val="{00000001-F59F-8943-A21E-ABF5DAFE0055}"/>
            </c:ext>
          </c:extLst>
        </c:ser>
        <c:dLbls>
          <c:showLegendKey val="0"/>
          <c:showVal val="0"/>
          <c:showCatName val="0"/>
          <c:showSerName val="0"/>
          <c:showPercent val="0"/>
          <c:showBubbleSize val="0"/>
        </c:dLbls>
        <c:gapWidth val="150"/>
        <c:axId val="41597952"/>
        <c:axId val="41604224"/>
      </c:barChart>
      <c:catAx>
        <c:axId val="41597952"/>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20854639729"/>
              <c:y val="0.819178059661602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n-US"/>
          </a:p>
        </c:txPr>
        <c:crossAx val="41604224"/>
        <c:crosses val="autoZero"/>
        <c:auto val="1"/>
        <c:lblAlgn val="ctr"/>
        <c:lblOffset val="100"/>
        <c:tickLblSkip val="1"/>
        <c:tickMarkSkip val="1"/>
        <c:noMultiLvlLbl val="0"/>
      </c:catAx>
      <c:valAx>
        <c:axId val="41604224"/>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1597952"/>
        <c:crosses val="autoZero"/>
        <c:crossBetween val="between"/>
        <c:dispUnits>
          <c:builtInUnit val="millions"/>
          <c:dispUnitsLbl>
            <c:layout>
              <c:manualLayout>
                <c:xMode val="edge"/>
                <c:yMode val="edge"/>
                <c:x val="1.4668234885690593E-3"/>
                <c:y val="0.35962418535804919"/>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9037424440213192"/>
          <c:y val="0.91906005221932163"/>
          <c:w val="0.32406422270078838"/>
          <c:h val="6.2663185378589836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South India During 2016 Vs 2015</a:t>
            </a:r>
          </a:p>
        </c:rich>
      </c:tx>
      <c:layout>
        <c:manualLayout>
          <c:xMode val="edge"/>
          <c:yMode val="edge"/>
          <c:x val="0.1310680802846482"/>
          <c:y val="3.2876708593245492E-2"/>
        </c:manualLayout>
      </c:layout>
      <c:overlay val="0"/>
      <c:spPr>
        <a:noFill/>
        <a:ln w="25400">
          <a:noFill/>
        </a:ln>
      </c:spPr>
    </c:title>
    <c:autoTitleDeleted val="0"/>
    <c:plotArea>
      <c:layout>
        <c:manualLayout>
          <c:layoutTarget val="inner"/>
          <c:xMode val="edge"/>
          <c:yMode val="edge"/>
          <c:x val="0.10989024092148209"/>
          <c:y val="0.16623397706216694"/>
          <c:w val="0.87301691398727721"/>
          <c:h val="0.57662410793441132"/>
        </c:manualLayout>
      </c:layout>
      <c:lineChart>
        <c:grouping val="standard"/>
        <c:varyColors val="0"/>
        <c:ser>
          <c:idx val="0"/>
          <c:order val="0"/>
          <c:tx>
            <c:strRef>
              <c:f>SI!$AI$5</c:f>
              <c:strCache>
                <c:ptCount val="1"/>
                <c:pt idx="0">
                  <c:v>Avg Price 2017</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SI!$B$6:$B$58</c:f>
              <c:numCache>
                <c:formatCode>General</c:formatCode>
                <c:ptCount val="53"/>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numCache>
            </c:numRef>
          </c:cat>
          <c:val>
            <c:numRef>
              <c:f>SI!$AI$6:$AI$58</c:f>
              <c:numCache>
                <c:formatCode>0.00</c:formatCode>
                <c:ptCount val="53"/>
                <c:pt idx="1">
                  <c:v>112.02085856871882</c:v>
                </c:pt>
                <c:pt idx="2">
                  <c:v>113.48639292276589</c:v>
                </c:pt>
                <c:pt idx="3">
                  <c:v>114.13228053994615</c:v>
                </c:pt>
                <c:pt idx="4">
                  <c:v>113.92443198213682</c:v>
                </c:pt>
                <c:pt idx="5">
                  <c:v>115.09473639682571</c:v>
                </c:pt>
                <c:pt idx="6">
                  <c:v>117.50886113683535</c:v>
                </c:pt>
                <c:pt idx="7">
                  <c:v>119.20416295274651</c:v>
                </c:pt>
                <c:pt idx="8">
                  <c:v>119.86571809949903</c:v>
                </c:pt>
                <c:pt idx="9">
                  <c:v>122.32334819548271</c:v>
                </c:pt>
                <c:pt idx="10">
                  <c:v>121.15606369688815</c:v>
                </c:pt>
                <c:pt idx="11">
                  <c:v>120.99956655216879</c:v>
                </c:pt>
                <c:pt idx="12">
                  <c:v>120.48508344335715</c:v>
                </c:pt>
                <c:pt idx="13">
                  <c:v>121.00257285826503</c:v>
                </c:pt>
                <c:pt idx="14">
                  <c:v>120.62116483015714</c:v>
                </c:pt>
                <c:pt idx="15">
                  <c:v>120.26208218190099</c:v>
                </c:pt>
                <c:pt idx="16">
                  <c:v>117.60970242970944</c:v>
                </c:pt>
                <c:pt idx="17">
                  <c:v>106.78326138148046</c:v>
                </c:pt>
                <c:pt idx="18">
                  <c:v>102.50845277446673</c:v>
                </c:pt>
                <c:pt idx="19">
                  <c:v>100.6704122069399</c:v>
                </c:pt>
                <c:pt idx="20">
                  <c:v>102.12033041267749</c:v>
                </c:pt>
                <c:pt idx="21">
                  <c:v>97.926896209014487</c:v>
                </c:pt>
                <c:pt idx="22">
                  <c:v>92.945256647841859</c:v>
                </c:pt>
                <c:pt idx="23">
                  <c:v>91.8060466060209</c:v>
                </c:pt>
                <c:pt idx="24">
                  <c:v>91.834589729504231</c:v>
                </c:pt>
                <c:pt idx="25">
                  <c:v>90.650712864145945</c:v>
                </c:pt>
                <c:pt idx="26">
                  <c:v>88.858203028890756</c:v>
                </c:pt>
                <c:pt idx="27">
                  <c:v>106.27746718902276</c:v>
                </c:pt>
                <c:pt idx="28">
                  <c:v>91.94682660453995</c:v>
                </c:pt>
                <c:pt idx="29">
                  <c:v>86.407459712400922</c:v>
                </c:pt>
                <c:pt idx="30">
                  <c:v>90.904340788635352</c:v>
                </c:pt>
                <c:pt idx="31">
                  <c:v>89.402905080981498</c:v>
                </c:pt>
                <c:pt idx="32">
                  <c:v>90.406558401867002</c:v>
                </c:pt>
                <c:pt idx="33">
                  <c:v>84.351811982564342</c:v>
                </c:pt>
                <c:pt idx="34">
                  <c:v>83.861635042169041</c:v>
                </c:pt>
                <c:pt idx="35">
                  <c:v>83.472275126059074</c:v>
                </c:pt>
                <c:pt idx="36">
                  <c:v>85.208262009088784</c:v>
                </c:pt>
                <c:pt idx="37">
                  <c:v>88.489237218352983</c:v>
                </c:pt>
                <c:pt idx="38">
                  <c:v>93.452892565100811</c:v>
                </c:pt>
                <c:pt idx="39">
                  <c:v>94.81452353441189</c:v>
                </c:pt>
                <c:pt idx="40">
                  <c:v>94.914568514073579</c:v>
                </c:pt>
                <c:pt idx="41">
                  <c:v>96.834506040525596</c:v>
                </c:pt>
                <c:pt idx="42">
                  <c:v>114.11170868690355</c:v>
                </c:pt>
                <c:pt idx="43">
                  <c:v>93.785536695769338</c:v>
                </c:pt>
                <c:pt idx="44">
                  <c:v>91.604204233667929</c:v>
                </c:pt>
                <c:pt idx="45">
                  <c:v>93.04610785071209</c:v>
                </c:pt>
                <c:pt idx="46">
                  <c:v>91.827370679601657</c:v>
                </c:pt>
                <c:pt idx="47">
                  <c:v>92.348480091244326</c:v>
                </c:pt>
                <c:pt idx="48">
                  <c:v>90.576702201304144</c:v>
                </c:pt>
                <c:pt idx="49">
                  <c:v>92.262842128169012</c:v>
                </c:pt>
                <c:pt idx="50">
                  <c:v>96.27449449511424</c:v>
                </c:pt>
                <c:pt idx="51">
                  <c:v>96.601257842148996</c:v>
                </c:pt>
                <c:pt idx="52">
                  <c:v>0</c:v>
                </c:pt>
              </c:numCache>
            </c:numRef>
          </c:val>
          <c:smooth val="0"/>
          <c:extLst>
            <c:ext xmlns:c16="http://schemas.microsoft.com/office/drawing/2014/chart" uri="{C3380CC4-5D6E-409C-BE32-E72D297353CC}">
              <c16:uniqueId val="{00000000-67EB-C14B-8D6C-4FCFFAD79827}"/>
            </c:ext>
          </c:extLst>
        </c:ser>
        <c:ser>
          <c:idx val="1"/>
          <c:order val="1"/>
          <c:tx>
            <c:strRef>
              <c:f>SI!$BP$5</c:f>
              <c:strCache>
                <c:ptCount val="1"/>
                <c:pt idx="0">
                  <c:v>Avg Price 2016</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SI!$B$6:$B$58</c:f>
              <c:numCache>
                <c:formatCode>General</c:formatCode>
                <c:ptCount val="53"/>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numCache>
            </c:numRef>
          </c:cat>
          <c:val>
            <c:numRef>
              <c:f>SI!$BP$7:$BP$59</c:f>
              <c:numCache>
                <c:formatCode>0.00</c:formatCode>
                <c:ptCount val="53"/>
                <c:pt idx="0">
                  <c:v>100.46537641891534</c:v>
                </c:pt>
                <c:pt idx="1">
                  <c:v>107.94707524826906</c:v>
                </c:pt>
                <c:pt idx="2">
                  <c:v>108.97041909106105</c:v>
                </c:pt>
                <c:pt idx="3">
                  <c:v>113.7287752187349</c:v>
                </c:pt>
                <c:pt idx="4">
                  <c:v>114.94037168168289</c:v>
                </c:pt>
                <c:pt idx="5">
                  <c:v>116.51759763056953</c:v>
                </c:pt>
                <c:pt idx="6">
                  <c:v>115.19850584583615</c:v>
                </c:pt>
                <c:pt idx="7">
                  <c:v>110.93366637412949</c:v>
                </c:pt>
                <c:pt idx="8">
                  <c:v>105.67882713508077</c:v>
                </c:pt>
                <c:pt idx="9">
                  <c:v>101.61569779450055</c:v>
                </c:pt>
                <c:pt idx="10">
                  <c:v>102.12129909037425</c:v>
                </c:pt>
                <c:pt idx="11">
                  <c:v>92.382956144787457</c:v>
                </c:pt>
                <c:pt idx="12">
                  <c:v>105.2516002419457</c:v>
                </c:pt>
                <c:pt idx="13">
                  <c:v>105.66735645166159</c:v>
                </c:pt>
                <c:pt idx="14">
                  <c:v>106.13898004529943</c:v>
                </c:pt>
                <c:pt idx="15">
                  <c:v>105.02686259651527</c:v>
                </c:pt>
                <c:pt idx="16">
                  <c:v>105.67481790446796</c:v>
                </c:pt>
                <c:pt idx="17">
                  <c:v>107.05408251494003</c:v>
                </c:pt>
                <c:pt idx="18">
                  <c:v>108.80616672652502</c:v>
                </c:pt>
                <c:pt idx="19">
                  <c:v>107.2219677238548</c:v>
                </c:pt>
                <c:pt idx="20">
                  <c:v>108.35190171617978</c:v>
                </c:pt>
                <c:pt idx="21">
                  <c:v>106.55862167674084</c:v>
                </c:pt>
                <c:pt idx="22">
                  <c:v>108.722135788589</c:v>
                </c:pt>
                <c:pt idx="23">
                  <c:v>108.04050060256287</c:v>
                </c:pt>
                <c:pt idx="24">
                  <c:v>105.34983999467551</c:v>
                </c:pt>
                <c:pt idx="25">
                  <c:v>101.26994925418732</c:v>
                </c:pt>
                <c:pt idx="26">
                  <c:v>99.156538875403868</c:v>
                </c:pt>
                <c:pt idx="27">
                  <c:v>98.259667517303839</c:v>
                </c:pt>
                <c:pt idx="28">
                  <c:v>95.718736331069948</c:v>
                </c:pt>
                <c:pt idx="29">
                  <c:v>99.259410947987035</c:v>
                </c:pt>
                <c:pt idx="30">
                  <c:v>96.669030022484776</c:v>
                </c:pt>
                <c:pt idx="31">
                  <c:v>99.476110318272305</c:v>
                </c:pt>
                <c:pt idx="32">
                  <c:v>103.23603557238717</c:v>
                </c:pt>
                <c:pt idx="33">
                  <c:v>106.1666816416584</c:v>
                </c:pt>
                <c:pt idx="34">
                  <c:v>107.41856045673084</c:v>
                </c:pt>
                <c:pt idx="35">
                  <c:v>108.39382199528086</c:v>
                </c:pt>
                <c:pt idx="36">
                  <c:v>100.99520785826867</c:v>
                </c:pt>
                <c:pt idx="37">
                  <c:v>107.85811852535227</c:v>
                </c:pt>
                <c:pt idx="38">
                  <c:v>106.15369535306129</c:v>
                </c:pt>
                <c:pt idx="39">
                  <c:v>106.46192543110224</c:v>
                </c:pt>
                <c:pt idx="40">
                  <c:v>105.95816783902927</c:v>
                </c:pt>
                <c:pt idx="41">
                  <c:v>106.07892600273074</c:v>
                </c:pt>
                <c:pt idx="42">
                  <c:v>116.83651171572046</c:v>
                </c:pt>
                <c:pt idx="43">
                  <c:v>105.92745030861381</c:v>
                </c:pt>
                <c:pt idx="44">
                  <c:v>107.26890955765393</c:v>
                </c:pt>
                <c:pt idx="45">
                  <c:v>106.00380186184309</c:v>
                </c:pt>
                <c:pt idx="46">
                  <c:v>106.8591351117982</c:v>
                </c:pt>
                <c:pt idx="47">
                  <c:v>107.6451267068208</c:v>
                </c:pt>
                <c:pt idx="48">
                  <c:v>108.52962696852242</c:v>
                </c:pt>
                <c:pt idx="49">
                  <c:v>109.6332596500789</c:v>
                </c:pt>
                <c:pt idx="50">
                  <c:v>111.70166002321173</c:v>
                </c:pt>
                <c:pt idx="51">
                  <c:v>0</c:v>
                </c:pt>
              </c:numCache>
            </c:numRef>
          </c:val>
          <c:smooth val="0"/>
          <c:extLst>
            <c:ext xmlns:c16="http://schemas.microsoft.com/office/drawing/2014/chart" uri="{C3380CC4-5D6E-409C-BE32-E72D297353CC}">
              <c16:uniqueId val="{00000001-67EB-C14B-8D6C-4FCFFAD79827}"/>
            </c:ext>
          </c:extLst>
        </c:ser>
        <c:dLbls>
          <c:showLegendKey val="0"/>
          <c:showVal val="0"/>
          <c:showCatName val="0"/>
          <c:showSerName val="0"/>
          <c:showPercent val="0"/>
          <c:showBubbleSize val="0"/>
        </c:dLbls>
        <c:marker val="1"/>
        <c:smooth val="0"/>
        <c:axId val="41137664"/>
        <c:axId val="41152512"/>
      </c:lineChart>
      <c:catAx>
        <c:axId val="41137664"/>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t>Week SR. Number</a:t>
                </a:r>
              </a:p>
            </c:rich>
          </c:tx>
          <c:layout>
            <c:manualLayout>
              <c:xMode val="edge"/>
              <c:yMode val="edge"/>
              <c:x val="0.49191018858666125"/>
              <c:y val="0.819177966390564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n-US"/>
          </a:p>
        </c:txPr>
        <c:crossAx val="41152512"/>
        <c:crosses val="autoZero"/>
        <c:auto val="1"/>
        <c:lblAlgn val="ctr"/>
        <c:lblOffset val="100"/>
        <c:tickLblSkip val="1"/>
        <c:tickMarkSkip val="1"/>
        <c:noMultiLvlLbl val="0"/>
      </c:catAx>
      <c:valAx>
        <c:axId val="41152512"/>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89994731410192E-2"/>
              <c:y val="0.2821919078297033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1137664"/>
        <c:crosses val="autoZero"/>
        <c:crossBetween val="between"/>
      </c:valAx>
      <c:spPr>
        <a:solidFill>
          <a:srgbClr val="C0C0C0"/>
        </a:solidFill>
        <a:ln w="12700">
          <a:solidFill>
            <a:srgbClr val="808080"/>
          </a:solidFill>
          <a:prstDash val="solid"/>
        </a:ln>
      </c:spPr>
    </c:plotArea>
    <c:legend>
      <c:legendPos val="r"/>
      <c:layout>
        <c:manualLayout>
          <c:xMode val="edge"/>
          <c:yMode val="edge"/>
          <c:x val="0.39046746104493596"/>
          <c:y val="0.91948051948051945"/>
          <c:w val="0.30705774518791307"/>
          <c:h val="6.2337662337662504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All India Auction -2016</a:t>
            </a:r>
          </a:p>
        </c:rich>
      </c:tx>
      <c:layout>
        <c:manualLayout>
          <c:xMode val="edge"/>
          <c:yMode val="edge"/>
          <c:x val="0.20226564671329841"/>
          <c:y val="3.2876832804278222E-2"/>
        </c:manualLayout>
      </c:layout>
      <c:overlay val="0"/>
      <c:spPr>
        <a:noFill/>
        <a:ln w="25400">
          <a:noFill/>
        </a:ln>
      </c:spPr>
    </c:title>
    <c:autoTitleDeleted val="0"/>
    <c:plotArea>
      <c:layout>
        <c:manualLayout>
          <c:layoutTarget val="inner"/>
          <c:xMode val="edge"/>
          <c:yMode val="edge"/>
          <c:x val="5.8850473064517038E-2"/>
          <c:y val="8.3769908342615246E-2"/>
          <c:w val="0.90580702230785171"/>
          <c:h val="0.55759233576409051"/>
        </c:manualLayout>
      </c:layout>
      <c:barChart>
        <c:barDir val="col"/>
        <c:grouping val="clustered"/>
        <c:varyColors val="0"/>
        <c:ser>
          <c:idx val="0"/>
          <c:order val="0"/>
          <c:tx>
            <c:strRef>
              <c:f>'All India'!$M$5</c:f>
              <c:strCache>
                <c:ptCount val="1"/>
                <c:pt idx="0">
                  <c:v>Total Offer Kgs 2017</c:v>
                </c:pt>
              </c:strCache>
            </c:strRef>
          </c:tx>
          <c:spPr>
            <a:solidFill>
              <a:srgbClr val="9999FF"/>
            </a:solidFill>
            <a:ln w="12700">
              <a:solidFill>
                <a:srgbClr val="000000"/>
              </a:solidFill>
              <a:prstDash val="solid"/>
            </a:ln>
          </c:spPr>
          <c:invertIfNegative val="0"/>
          <c:cat>
            <c:numRef>
              <c:f>'All India'!$B$6:$B$58</c:f>
              <c:numCache>
                <c:formatCode>General</c:formatCode>
                <c:ptCount val="53"/>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numCache>
            </c:numRef>
          </c:cat>
          <c:val>
            <c:numRef>
              <c:f>'All India'!$M$6:$M$58</c:f>
              <c:numCache>
                <c:formatCode>0.00</c:formatCode>
                <c:ptCount val="53"/>
                <c:pt idx="1">
                  <c:v>19626643.07</c:v>
                </c:pt>
                <c:pt idx="2">
                  <c:v>19228992.329999998</c:v>
                </c:pt>
                <c:pt idx="3">
                  <c:v>18467939.259999998</c:v>
                </c:pt>
                <c:pt idx="4">
                  <c:v>17255702.749999996</c:v>
                </c:pt>
                <c:pt idx="5">
                  <c:v>17704892.599999998</c:v>
                </c:pt>
                <c:pt idx="6">
                  <c:v>18591135.099999998</c:v>
                </c:pt>
                <c:pt idx="7">
                  <c:v>14177453.969999999</c:v>
                </c:pt>
                <c:pt idx="8">
                  <c:v>9371380.0600000005</c:v>
                </c:pt>
                <c:pt idx="9">
                  <c:v>10117214.48</c:v>
                </c:pt>
                <c:pt idx="10">
                  <c:v>6661375.25</c:v>
                </c:pt>
                <c:pt idx="11">
                  <c:v>6026266.4499999993</c:v>
                </c:pt>
                <c:pt idx="12">
                  <c:v>3847960.4000000004</c:v>
                </c:pt>
                <c:pt idx="13">
                  <c:v>3830738.4000000004</c:v>
                </c:pt>
                <c:pt idx="14">
                  <c:v>4758773.43</c:v>
                </c:pt>
                <c:pt idx="15">
                  <c:v>5244090.4000000004</c:v>
                </c:pt>
                <c:pt idx="16">
                  <c:v>6872645.04</c:v>
                </c:pt>
                <c:pt idx="17">
                  <c:v>8454033.4199999962</c:v>
                </c:pt>
                <c:pt idx="18">
                  <c:v>10785408.25</c:v>
                </c:pt>
                <c:pt idx="19">
                  <c:v>12001363.309999999</c:v>
                </c:pt>
                <c:pt idx="20">
                  <c:v>12795870.649999999</c:v>
                </c:pt>
                <c:pt idx="21">
                  <c:v>13110550.699999997</c:v>
                </c:pt>
                <c:pt idx="22">
                  <c:v>13361530.699999997</c:v>
                </c:pt>
                <c:pt idx="23">
                  <c:v>12953362.1</c:v>
                </c:pt>
                <c:pt idx="24">
                  <c:v>14307944.049999999</c:v>
                </c:pt>
                <c:pt idx="25">
                  <c:v>14608638.799999999</c:v>
                </c:pt>
                <c:pt idx="26">
                  <c:v>16570549.429999998</c:v>
                </c:pt>
                <c:pt idx="27">
                  <c:v>15792819.279999999</c:v>
                </c:pt>
                <c:pt idx="28">
                  <c:v>16716049.959999999</c:v>
                </c:pt>
                <c:pt idx="29">
                  <c:v>18843416.859999999</c:v>
                </c:pt>
                <c:pt idx="30">
                  <c:v>16094688.430000002</c:v>
                </c:pt>
                <c:pt idx="31">
                  <c:v>17546777.699999999</c:v>
                </c:pt>
                <c:pt idx="32">
                  <c:v>18359216.41</c:v>
                </c:pt>
                <c:pt idx="33">
                  <c:v>19410843.149999999</c:v>
                </c:pt>
                <c:pt idx="34">
                  <c:v>19663870.860000003</c:v>
                </c:pt>
                <c:pt idx="35">
                  <c:v>20449833.27</c:v>
                </c:pt>
                <c:pt idx="36">
                  <c:v>18978374.973333336</c:v>
                </c:pt>
                <c:pt idx="37">
                  <c:v>18989848.16</c:v>
                </c:pt>
                <c:pt idx="38">
                  <c:v>20621391.310000002</c:v>
                </c:pt>
                <c:pt idx="39">
                  <c:v>3513049.0999999996</c:v>
                </c:pt>
                <c:pt idx="40">
                  <c:v>17531577.219999999</c:v>
                </c:pt>
                <c:pt idx="41">
                  <c:v>20092578.600000001</c:v>
                </c:pt>
                <c:pt idx="42">
                  <c:v>11076772.220000001</c:v>
                </c:pt>
                <c:pt idx="43">
                  <c:v>22119455.039999995</c:v>
                </c:pt>
                <c:pt idx="44">
                  <c:v>19880635.210000001</c:v>
                </c:pt>
                <c:pt idx="45">
                  <c:v>19978829.320000004</c:v>
                </c:pt>
                <c:pt idx="46">
                  <c:v>20318447.050000001</c:v>
                </c:pt>
                <c:pt idx="47">
                  <c:v>20691068.460000001</c:v>
                </c:pt>
                <c:pt idx="48">
                  <c:v>21231461.649999999</c:v>
                </c:pt>
                <c:pt idx="49">
                  <c:v>20522710.719999995</c:v>
                </c:pt>
                <c:pt idx="50">
                  <c:v>20313061.550000001</c:v>
                </c:pt>
                <c:pt idx="51">
                  <c:v>20309915.070000004</c:v>
                </c:pt>
                <c:pt idx="52">
                  <c:v>18166626.563333336</c:v>
                </c:pt>
              </c:numCache>
            </c:numRef>
          </c:val>
          <c:extLst>
            <c:ext xmlns:c16="http://schemas.microsoft.com/office/drawing/2014/chart" uri="{C3380CC4-5D6E-409C-BE32-E72D297353CC}">
              <c16:uniqueId val="{00000000-000E-F44F-A0ED-C30B32DA5FD4}"/>
            </c:ext>
          </c:extLst>
        </c:ser>
        <c:ser>
          <c:idx val="1"/>
          <c:order val="1"/>
          <c:tx>
            <c:strRef>
              <c:f>'All India'!$AH$5</c:f>
              <c:strCache>
                <c:ptCount val="1"/>
                <c:pt idx="0">
                  <c:v>Total Sold Kgs 2017</c:v>
                </c:pt>
              </c:strCache>
            </c:strRef>
          </c:tx>
          <c:spPr>
            <a:solidFill>
              <a:srgbClr val="993366"/>
            </a:solidFill>
            <a:ln w="12700">
              <a:solidFill>
                <a:srgbClr val="000000"/>
              </a:solidFill>
              <a:prstDash val="solid"/>
            </a:ln>
          </c:spPr>
          <c:invertIfNegative val="0"/>
          <c:cat>
            <c:numRef>
              <c:f>'All India'!$B$6:$B$58</c:f>
              <c:numCache>
                <c:formatCode>General</c:formatCode>
                <c:ptCount val="53"/>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numCache>
            </c:numRef>
          </c:cat>
          <c:val>
            <c:numRef>
              <c:f>'All India'!$AH$6:$AH$58</c:f>
              <c:numCache>
                <c:formatCode>0.00</c:formatCode>
                <c:ptCount val="53"/>
                <c:pt idx="1">
                  <c:v>14802057.059999999</c:v>
                </c:pt>
                <c:pt idx="2">
                  <c:v>13377556.300000001</c:v>
                </c:pt>
                <c:pt idx="3">
                  <c:v>12680308.309999999</c:v>
                </c:pt>
                <c:pt idx="4">
                  <c:v>12437276.989999998</c:v>
                </c:pt>
                <c:pt idx="5">
                  <c:v>13106041</c:v>
                </c:pt>
                <c:pt idx="6">
                  <c:v>14726341.970000001</c:v>
                </c:pt>
                <c:pt idx="7">
                  <c:v>11046695.770000001</c:v>
                </c:pt>
                <c:pt idx="8">
                  <c:v>7416253.6100000003</c:v>
                </c:pt>
                <c:pt idx="9">
                  <c:v>8136453.0700000003</c:v>
                </c:pt>
                <c:pt idx="10">
                  <c:v>5163533.7299999986</c:v>
                </c:pt>
                <c:pt idx="11">
                  <c:v>4561245.95</c:v>
                </c:pt>
                <c:pt idx="12">
                  <c:v>3165031.5</c:v>
                </c:pt>
                <c:pt idx="13">
                  <c:v>3066326.9</c:v>
                </c:pt>
                <c:pt idx="14">
                  <c:v>3616333.0299999993</c:v>
                </c:pt>
                <c:pt idx="15">
                  <c:v>3563587.9133333336</c:v>
                </c:pt>
                <c:pt idx="16">
                  <c:v>4854622.790000001</c:v>
                </c:pt>
                <c:pt idx="17">
                  <c:v>5846068.7700000005</c:v>
                </c:pt>
                <c:pt idx="18">
                  <c:v>7481508.7000000002</c:v>
                </c:pt>
                <c:pt idx="19">
                  <c:v>8972838.0800000001</c:v>
                </c:pt>
                <c:pt idx="20">
                  <c:v>8855774.5499999989</c:v>
                </c:pt>
                <c:pt idx="21">
                  <c:v>9433446.25</c:v>
                </c:pt>
                <c:pt idx="22">
                  <c:v>9642043.7499999981</c:v>
                </c:pt>
                <c:pt idx="23">
                  <c:v>9440306.5499999989</c:v>
                </c:pt>
                <c:pt idx="24">
                  <c:v>11019814</c:v>
                </c:pt>
                <c:pt idx="25">
                  <c:v>10309315.939999999</c:v>
                </c:pt>
                <c:pt idx="26">
                  <c:v>11203140.130000001</c:v>
                </c:pt>
                <c:pt idx="27">
                  <c:v>9939804.7300000042</c:v>
                </c:pt>
                <c:pt idx="28">
                  <c:v>11887626.909999998</c:v>
                </c:pt>
                <c:pt idx="29">
                  <c:v>13985762.060000001</c:v>
                </c:pt>
                <c:pt idx="30">
                  <c:v>12416940.780000001</c:v>
                </c:pt>
                <c:pt idx="31">
                  <c:v>13345446.999999998</c:v>
                </c:pt>
                <c:pt idx="32">
                  <c:v>13762735.860000001</c:v>
                </c:pt>
                <c:pt idx="33">
                  <c:v>14296290.749999998</c:v>
                </c:pt>
                <c:pt idx="34">
                  <c:v>15061977.070000002</c:v>
                </c:pt>
                <c:pt idx="35">
                  <c:v>15144813.570000002</c:v>
                </c:pt>
                <c:pt idx="36">
                  <c:v>14280100.746666666</c:v>
                </c:pt>
                <c:pt idx="37">
                  <c:v>15417386.959999999</c:v>
                </c:pt>
                <c:pt idx="38">
                  <c:v>16976325.849999998</c:v>
                </c:pt>
                <c:pt idx="39">
                  <c:v>2896343.6999999997</c:v>
                </c:pt>
                <c:pt idx="40">
                  <c:v>13788321.92</c:v>
                </c:pt>
                <c:pt idx="41">
                  <c:v>16554278.149999999</c:v>
                </c:pt>
                <c:pt idx="42">
                  <c:v>9111007.5699999984</c:v>
                </c:pt>
                <c:pt idx="43">
                  <c:v>17350489.210000005</c:v>
                </c:pt>
                <c:pt idx="44">
                  <c:v>15127267.110000001</c:v>
                </c:pt>
                <c:pt idx="45">
                  <c:v>14867728.84</c:v>
                </c:pt>
                <c:pt idx="46">
                  <c:v>15940339.450000001</c:v>
                </c:pt>
                <c:pt idx="47">
                  <c:v>15698490.66</c:v>
                </c:pt>
                <c:pt idx="48">
                  <c:v>16661436.949999997</c:v>
                </c:pt>
                <c:pt idx="49">
                  <c:v>16144593.720000003</c:v>
                </c:pt>
                <c:pt idx="50">
                  <c:v>15741120.65</c:v>
                </c:pt>
                <c:pt idx="51">
                  <c:v>16016177.57</c:v>
                </c:pt>
                <c:pt idx="52">
                  <c:v>13542294.979999999</c:v>
                </c:pt>
              </c:numCache>
            </c:numRef>
          </c:val>
          <c:extLst>
            <c:ext xmlns:c16="http://schemas.microsoft.com/office/drawing/2014/chart" uri="{C3380CC4-5D6E-409C-BE32-E72D297353CC}">
              <c16:uniqueId val="{00000001-000E-F44F-A0ED-C30B32DA5FD4}"/>
            </c:ext>
          </c:extLst>
        </c:ser>
        <c:dLbls>
          <c:showLegendKey val="0"/>
          <c:showVal val="0"/>
          <c:showCatName val="0"/>
          <c:showSerName val="0"/>
          <c:showPercent val="0"/>
          <c:showBubbleSize val="0"/>
        </c:dLbls>
        <c:gapWidth val="150"/>
        <c:axId val="39470208"/>
        <c:axId val="39472128"/>
      </c:barChart>
      <c:catAx>
        <c:axId val="3947020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t>Week SR. Number</a:t>
                </a:r>
              </a:p>
            </c:rich>
          </c:tx>
          <c:layout>
            <c:manualLayout>
              <c:xMode val="edge"/>
              <c:yMode val="edge"/>
              <c:x val="0.48543777041346931"/>
              <c:y val="0.8191779692459905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500" b="0" i="0" u="none" strike="noStrike" baseline="0">
                <a:solidFill>
                  <a:srgbClr val="000000"/>
                </a:solidFill>
                <a:latin typeface="Arial"/>
                <a:ea typeface="Arial"/>
                <a:cs typeface="Arial"/>
              </a:defRPr>
            </a:pPr>
            <a:endParaRPr lang="en-US"/>
          </a:p>
        </c:txPr>
        <c:crossAx val="39472128"/>
        <c:crosses val="autoZero"/>
        <c:auto val="1"/>
        <c:lblAlgn val="ctr"/>
        <c:lblOffset val="100"/>
        <c:tickLblSkip val="1"/>
        <c:tickMarkSkip val="1"/>
        <c:noMultiLvlLbl val="0"/>
      </c:catAx>
      <c:valAx>
        <c:axId val="39472128"/>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470208"/>
        <c:crosses val="autoZero"/>
        <c:crossBetween val="between"/>
        <c:dispUnits>
          <c:builtInUnit val="millions"/>
          <c:dispUnitsLbl>
            <c:layout>
              <c:manualLayout>
                <c:xMode val="edge"/>
                <c:yMode val="edge"/>
                <c:x val="5.5534202933056834E-3"/>
                <c:y val="0.38450344230531391"/>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4066230265691182"/>
          <c:y val="0.91884816753926701"/>
          <c:w val="0.34539853677320048"/>
          <c:h val="6.2827225130891132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100" b="1" i="0" u="none" strike="noStrike" baseline="0">
                <a:solidFill>
                  <a:srgbClr val="000000"/>
                </a:solidFill>
                <a:latin typeface="Arial"/>
                <a:ea typeface="Arial"/>
                <a:cs typeface="Arial"/>
              </a:defRPr>
            </a:pPr>
            <a:r>
              <a:rPr lang="en-US"/>
              <a:t>Salewise Price movement of All Tea at Siliguri During 2016 Vs 2015</a:t>
            </a:r>
          </a:p>
        </c:rich>
      </c:tx>
      <c:layout>
        <c:manualLayout>
          <c:xMode val="edge"/>
          <c:yMode val="edge"/>
          <c:x val="0.11812311878446392"/>
          <c:y val="3.2876875465196097E-2"/>
        </c:manualLayout>
      </c:layout>
      <c:overlay val="0"/>
      <c:spPr>
        <a:noFill/>
        <a:ln w="25400">
          <a:noFill/>
        </a:ln>
      </c:spPr>
    </c:title>
    <c:autoTitleDeleted val="0"/>
    <c:plotArea>
      <c:layout>
        <c:manualLayout>
          <c:layoutTarget val="inner"/>
          <c:xMode val="edge"/>
          <c:yMode val="edge"/>
          <c:x val="0.12032093415836381"/>
          <c:y val="0.21854304635762412"/>
          <c:w val="0.86096312886651438"/>
          <c:h val="0.48013245033112573"/>
        </c:manualLayout>
      </c:layout>
      <c:lineChart>
        <c:grouping val="standard"/>
        <c:varyColors val="0"/>
        <c:ser>
          <c:idx val="0"/>
          <c:order val="0"/>
          <c:tx>
            <c:strRef>
              <c:f>Siliguri!$AJ$5</c:f>
              <c:strCache>
                <c:ptCount val="1"/>
                <c:pt idx="0">
                  <c:v>Avg Price 2017</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Siliguri!$C$7:$C$58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Siliguri!$AJ$7:$AJ$56</c:f>
              <c:numCache>
                <c:formatCode>0.00</c:formatCode>
                <c:ptCount val="50"/>
                <c:pt idx="0">
                  <c:v>123.47478956473347</c:v>
                </c:pt>
                <c:pt idx="1">
                  <c:v>119.95538898545104</c:v>
                </c:pt>
                <c:pt idx="2">
                  <c:v>113.57287189473277</c:v>
                </c:pt>
                <c:pt idx="3">
                  <c:v>109.10917026315458</c:v>
                </c:pt>
                <c:pt idx="4">
                  <c:v>105.52128297810332</c:v>
                </c:pt>
                <c:pt idx="5">
                  <c:v>105.31254623144396</c:v>
                </c:pt>
                <c:pt idx="6">
                  <c:v>106.19384158716173</c:v>
                </c:pt>
                <c:pt idx="7">
                  <c:v>0</c:v>
                </c:pt>
                <c:pt idx="8">
                  <c:v>101.8590751175861</c:v>
                </c:pt>
                <c:pt idx="9">
                  <c:v>0</c:v>
                </c:pt>
                <c:pt idx="10">
                  <c:v>0</c:v>
                </c:pt>
                <c:pt idx="11">
                  <c:v>97.726942148800632</c:v>
                </c:pt>
                <c:pt idx="12">
                  <c:v>120.33731102916705</c:v>
                </c:pt>
                <c:pt idx="13">
                  <c:v>144.2749032408779</c:v>
                </c:pt>
                <c:pt idx="14">
                  <c:v>143.20242747710921</c:v>
                </c:pt>
                <c:pt idx="15">
                  <c:v>137.22629824388392</c:v>
                </c:pt>
                <c:pt idx="16">
                  <c:v>139.8291514288799</c:v>
                </c:pt>
                <c:pt idx="17">
                  <c:v>138.16212007063052</c:v>
                </c:pt>
                <c:pt idx="18">
                  <c:v>140.96373209368284</c:v>
                </c:pt>
                <c:pt idx="19">
                  <c:v>143.319318757742</c:v>
                </c:pt>
                <c:pt idx="20">
                  <c:v>135.5456008007983</c:v>
                </c:pt>
                <c:pt idx="21">
                  <c:v>132.83904322645478</c:v>
                </c:pt>
                <c:pt idx="22">
                  <c:v>138.24052474697075</c:v>
                </c:pt>
                <c:pt idx="23">
                  <c:v>144.47014062712569</c:v>
                </c:pt>
                <c:pt idx="24">
                  <c:v>140.95651476430601</c:v>
                </c:pt>
                <c:pt idx="25">
                  <c:v>135.55062831250694</c:v>
                </c:pt>
                <c:pt idx="26">
                  <c:v>132.58937868023392</c:v>
                </c:pt>
                <c:pt idx="27">
                  <c:v>132.72428724721769</c:v>
                </c:pt>
                <c:pt idx="28">
                  <c:v>129.38756911345817</c:v>
                </c:pt>
                <c:pt idx="29">
                  <c:v>126.39812973368306</c:v>
                </c:pt>
                <c:pt idx="30">
                  <c:v>127.60902933407031</c:v>
                </c:pt>
                <c:pt idx="31">
                  <c:v>124.31437238529161</c:v>
                </c:pt>
                <c:pt idx="32">
                  <c:v>126.24277820139152</c:v>
                </c:pt>
                <c:pt idx="33">
                  <c:v>124.4291014927654</c:v>
                </c:pt>
                <c:pt idx="34">
                  <c:v>124.67144188187601</c:v>
                </c:pt>
                <c:pt idx="35">
                  <c:v>124.16956813677122</c:v>
                </c:pt>
                <c:pt idx="36">
                  <c:v>126.72878118253057</c:v>
                </c:pt>
                <c:pt idx="37">
                  <c:v>127.37818661487323</c:v>
                </c:pt>
                <c:pt idx="38">
                  <c:v>0</c:v>
                </c:pt>
                <c:pt idx="39">
                  <c:v>127.19967218843675</c:v>
                </c:pt>
                <c:pt idx="40">
                  <c:v>128.36641023372687</c:v>
                </c:pt>
                <c:pt idx="41">
                  <c:v>132.95023625391192</c:v>
                </c:pt>
                <c:pt idx="42">
                  <c:v>129.0058508976781</c:v>
                </c:pt>
                <c:pt idx="43">
                  <c:v>128.42885437210745</c:v>
                </c:pt>
                <c:pt idx="44">
                  <c:v>131.15761717304122</c:v>
                </c:pt>
                <c:pt idx="45">
                  <c:v>133.27016395749877</c:v>
                </c:pt>
                <c:pt idx="46">
                  <c:v>133.55155888514332</c:v>
                </c:pt>
                <c:pt idx="47">
                  <c:v>128.67594567856526</c:v>
                </c:pt>
                <c:pt idx="48">
                  <c:v>128.1468028643329</c:v>
                </c:pt>
                <c:pt idx="49">
                  <c:v>129.38182720918013</c:v>
                </c:pt>
              </c:numCache>
            </c:numRef>
          </c:val>
          <c:smooth val="0"/>
          <c:extLst>
            <c:ext xmlns:c16="http://schemas.microsoft.com/office/drawing/2014/chart" uri="{C3380CC4-5D6E-409C-BE32-E72D297353CC}">
              <c16:uniqueId val="{00000000-4B0C-2247-81CB-4F8B640A1CA2}"/>
            </c:ext>
          </c:extLst>
        </c:ser>
        <c:ser>
          <c:idx val="1"/>
          <c:order val="1"/>
          <c:tx>
            <c:strRef>
              <c:f>Siliguri!$BR$5</c:f>
              <c:strCache>
                <c:ptCount val="1"/>
                <c:pt idx="0">
                  <c:v>Avg Price 2016</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Siliguri!$C$7:$C$58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Siliguri!$BR$7:$BR$58</c:f>
              <c:numCache>
                <c:formatCode>0.00</c:formatCode>
                <c:ptCount val="52"/>
                <c:pt idx="0">
                  <c:v>124.24536989492772</c:v>
                </c:pt>
                <c:pt idx="1">
                  <c:v>119.05762218876772</c:v>
                </c:pt>
                <c:pt idx="2">
                  <c:v>116.51314503011896</c:v>
                </c:pt>
                <c:pt idx="3">
                  <c:v>110.25385936865507</c:v>
                </c:pt>
                <c:pt idx="4">
                  <c:v>105.46728596947166</c:v>
                </c:pt>
                <c:pt idx="5">
                  <c:v>101.93308782232917</c:v>
                </c:pt>
                <c:pt idx="6">
                  <c:v>104.41037737766764</c:v>
                </c:pt>
                <c:pt idx="7">
                  <c:v>0</c:v>
                </c:pt>
                <c:pt idx="8">
                  <c:v>102.39843143895442</c:v>
                </c:pt>
                <c:pt idx="9">
                  <c:v>0</c:v>
                </c:pt>
                <c:pt idx="10">
                  <c:v>0</c:v>
                </c:pt>
                <c:pt idx="11">
                  <c:v>0</c:v>
                </c:pt>
                <c:pt idx="12">
                  <c:v>140.73625832463199</c:v>
                </c:pt>
                <c:pt idx="13">
                  <c:v>159.94588999786345</c:v>
                </c:pt>
                <c:pt idx="14">
                  <c:v>146.76239247942416</c:v>
                </c:pt>
                <c:pt idx="15">
                  <c:v>135.62154572189579</c:v>
                </c:pt>
                <c:pt idx="16">
                  <c:v>130.79378869763514</c:v>
                </c:pt>
                <c:pt idx="17">
                  <c:v>131.38303841278821</c:v>
                </c:pt>
                <c:pt idx="18">
                  <c:v>136.43787810302427</c:v>
                </c:pt>
                <c:pt idx="19">
                  <c:v>142.27113740825143</c:v>
                </c:pt>
                <c:pt idx="20">
                  <c:v>140.95984518664392</c:v>
                </c:pt>
                <c:pt idx="21">
                  <c:v>144.29157317780968</c:v>
                </c:pt>
                <c:pt idx="22">
                  <c:v>142.78597739100726</c:v>
                </c:pt>
                <c:pt idx="23">
                  <c:v>145.43991854185867</c:v>
                </c:pt>
                <c:pt idx="24">
                  <c:v>118.13177199615399</c:v>
                </c:pt>
                <c:pt idx="25">
                  <c:v>111.332469682446</c:v>
                </c:pt>
                <c:pt idx="26">
                  <c:v>140.09212836636883</c:v>
                </c:pt>
                <c:pt idx="27">
                  <c:v>142.89240800408996</c:v>
                </c:pt>
                <c:pt idx="28">
                  <c:v>138.36456075700352</c:v>
                </c:pt>
                <c:pt idx="29">
                  <c:v>135.77501841448367</c:v>
                </c:pt>
                <c:pt idx="30">
                  <c:v>132.30536977193495</c:v>
                </c:pt>
                <c:pt idx="31">
                  <c:v>128.79018547240437</c:v>
                </c:pt>
                <c:pt idx="32">
                  <c:v>125.12517990470485</c:v>
                </c:pt>
                <c:pt idx="33">
                  <c:v>127.24603843282411</c:v>
                </c:pt>
                <c:pt idx="34">
                  <c:v>130.06933733656916</c:v>
                </c:pt>
                <c:pt idx="35">
                  <c:v>131.50942470080898</c:v>
                </c:pt>
                <c:pt idx="36">
                  <c:v>129.8102137342056</c:v>
                </c:pt>
                <c:pt idx="37">
                  <c:v>129.68490998921772</c:v>
                </c:pt>
                <c:pt idx="38">
                  <c:v>130.50641200660161</c:v>
                </c:pt>
                <c:pt idx="39">
                  <c:v>127.20213598342839</c:v>
                </c:pt>
                <c:pt idx="40">
                  <c:v>0</c:v>
                </c:pt>
                <c:pt idx="41">
                  <c:v>129.57818952512318</c:v>
                </c:pt>
                <c:pt idx="42">
                  <c:v>132.45275008246568</c:v>
                </c:pt>
                <c:pt idx="43">
                  <c:v>130.25063042066915</c:v>
                </c:pt>
                <c:pt idx="44">
                  <c:v>123.98453258528882</c:v>
                </c:pt>
                <c:pt idx="45">
                  <c:v>128.46376116657154</c:v>
                </c:pt>
                <c:pt idx="46">
                  <c:v>126.65581116707219</c:v>
                </c:pt>
                <c:pt idx="47">
                  <c:v>128.6467945416195</c:v>
                </c:pt>
                <c:pt idx="48">
                  <c:v>0</c:v>
                </c:pt>
                <c:pt idx="49">
                  <c:v>129.23966939426634</c:v>
                </c:pt>
                <c:pt idx="50">
                  <c:v>128.19038006852125</c:v>
                </c:pt>
                <c:pt idx="51">
                  <c:v>126.52887773257383</c:v>
                </c:pt>
              </c:numCache>
            </c:numRef>
          </c:val>
          <c:smooth val="0"/>
          <c:extLst>
            <c:ext xmlns:c16="http://schemas.microsoft.com/office/drawing/2014/chart" uri="{C3380CC4-5D6E-409C-BE32-E72D297353CC}">
              <c16:uniqueId val="{00000001-4B0C-2247-81CB-4F8B640A1CA2}"/>
            </c:ext>
          </c:extLst>
        </c:ser>
        <c:dLbls>
          <c:showLegendKey val="0"/>
          <c:showVal val="0"/>
          <c:showCatName val="0"/>
          <c:showSerName val="0"/>
          <c:showPercent val="0"/>
          <c:showBubbleSize val="0"/>
        </c:dLbls>
        <c:marker val="1"/>
        <c:smooth val="0"/>
        <c:axId val="38864000"/>
        <c:axId val="38866304"/>
      </c:lineChart>
      <c:catAx>
        <c:axId val="38864000"/>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US"/>
                  <a:t>Week SR. Number</a:t>
                </a:r>
              </a:p>
            </c:rich>
          </c:tx>
          <c:layout>
            <c:manualLayout>
              <c:xMode val="edge"/>
              <c:yMode val="edge"/>
              <c:x val="0.49191023140457385"/>
              <c:y val="0.8191781251224193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8866304"/>
        <c:crosses val="autoZero"/>
        <c:auto val="1"/>
        <c:lblAlgn val="ctr"/>
        <c:lblOffset val="100"/>
        <c:tickLblSkip val="1"/>
        <c:tickMarkSkip val="1"/>
        <c:noMultiLvlLbl val="0"/>
      </c:catAx>
      <c:valAx>
        <c:axId val="38866304"/>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rPr lang="en-US"/>
                  <a:t>Average Price (Rs.)</a:t>
                </a:r>
              </a:p>
            </c:rich>
          </c:tx>
          <c:layout>
            <c:manualLayout>
              <c:xMode val="edge"/>
              <c:yMode val="edge"/>
              <c:x val="2.5889980495557411E-2"/>
              <c:y val="0.29041093743879032"/>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8864000"/>
        <c:crosses val="autoZero"/>
        <c:crossBetween val="between"/>
      </c:valAx>
      <c:spPr>
        <a:solidFill>
          <a:srgbClr val="C0C0C0"/>
        </a:solidFill>
        <a:ln w="12700">
          <a:solidFill>
            <a:srgbClr val="808080"/>
          </a:solidFill>
          <a:prstDash val="solid"/>
        </a:ln>
      </c:spPr>
    </c:plotArea>
    <c:legend>
      <c:legendPos val="r"/>
      <c:layout>
        <c:manualLayout>
          <c:xMode val="edge"/>
          <c:yMode val="edge"/>
          <c:x val="0.38188073394498634"/>
          <c:y val="0.89850746268656712"/>
          <c:w val="0.33486238532112306"/>
          <c:h val="7.7611940298507487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All India During 2016 Vs 2015</a:t>
            </a:r>
          </a:p>
        </c:rich>
      </c:tx>
      <c:layout>
        <c:manualLayout>
          <c:xMode val="edge"/>
          <c:yMode val="edge"/>
          <c:x val="0.14724942327945989"/>
          <c:y val="3.2876749781279184E-2"/>
        </c:manualLayout>
      </c:layout>
      <c:overlay val="0"/>
      <c:spPr>
        <a:noFill/>
        <a:ln w="25400">
          <a:noFill/>
        </a:ln>
      </c:spPr>
    </c:title>
    <c:autoTitleDeleted val="0"/>
    <c:plotArea>
      <c:layout>
        <c:manualLayout>
          <c:layoutTarget val="inner"/>
          <c:xMode val="edge"/>
          <c:yMode val="edge"/>
          <c:x val="0.11779463036819868"/>
          <c:y val="0.16406291723357067"/>
          <c:w val="0.86967524973964461"/>
          <c:h val="0.57552229696222157"/>
        </c:manualLayout>
      </c:layout>
      <c:lineChart>
        <c:grouping val="standard"/>
        <c:varyColors val="0"/>
        <c:ser>
          <c:idx val="0"/>
          <c:order val="0"/>
          <c:tx>
            <c:strRef>
              <c:f>'All India'!$AI$5</c:f>
              <c:strCache>
                <c:ptCount val="1"/>
                <c:pt idx="0">
                  <c:v>Avg Price 2017</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'All India'!$B$6:$B$58</c:f>
              <c:numCache>
                <c:formatCode>General</c:formatCode>
                <c:ptCount val="53"/>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numCache>
            </c:numRef>
          </c:cat>
          <c:val>
            <c:numRef>
              <c:f>'All India'!$AI$6:$AI$58</c:f>
              <c:numCache>
                <c:formatCode>0.00</c:formatCode>
                <c:ptCount val="53"/>
                <c:pt idx="1">
                  <c:v>130.16081516535652</c:v>
                </c:pt>
                <c:pt idx="2">
                  <c:v>125.55727212225594</c:v>
                </c:pt>
                <c:pt idx="3">
                  <c:v>123.63484296928266</c:v>
                </c:pt>
                <c:pt idx="4">
                  <c:v>118.42097449871341</c:v>
                </c:pt>
                <c:pt idx="5">
                  <c:v>116.09323004374349</c:v>
                </c:pt>
                <c:pt idx="6">
                  <c:v>113.32993113939601</c:v>
                </c:pt>
                <c:pt idx="7">
                  <c:v>113.37354611726107</c:v>
                </c:pt>
                <c:pt idx="8">
                  <c:v>113.68371474346027</c:v>
                </c:pt>
                <c:pt idx="9">
                  <c:v>111.25535041127316</c:v>
                </c:pt>
                <c:pt idx="10">
                  <c:v>112.19127066226787</c:v>
                </c:pt>
                <c:pt idx="11">
                  <c:v>112.76080395233456</c:v>
                </c:pt>
                <c:pt idx="12">
                  <c:v>115.90528997029654</c:v>
                </c:pt>
                <c:pt idx="13">
                  <c:v>118.4651040107142</c:v>
                </c:pt>
                <c:pt idx="14">
                  <c:v>123.09595487547405</c:v>
                </c:pt>
                <c:pt idx="15">
                  <c:v>131.72010537272834</c:v>
                </c:pt>
                <c:pt idx="16">
                  <c:v>135.84113776147714</c:v>
                </c:pt>
                <c:pt idx="17">
                  <c:v>134.04827274421672</c:v>
                </c:pt>
                <c:pt idx="18">
                  <c:v>131.41073407862501</c:v>
                </c:pt>
                <c:pt idx="19">
                  <c:v>131.75412544667975</c:v>
                </c:pt>
                <c:pt idx="20">
                  <c:v>132.89704622632172</c:v>
                </c:pt>
                <c:pt idx="21">
                  <c:v>129.66980897056624</c:v>
                </c:pt>
                <c:pt idx="22">
                  <c:v>130.17180152866192</c:v>
                </c:pt>
                <c:pt idx="23">
                  <c:v>134.34635652748449</c:v>
                </c:pt>
                <c:pt idx="24">
                  <c:v>141.19644390247123</c:v>
                </c:pt>
                <c:pt idx="25">
                  <c:v>141.93939507067171</c:v>
                </c:pt>
                <c:pt idx="26">
                  <c:v>142.87781276293251</c:v>
                </c:pt>
                <c:pt idx="27">
                  <c:v>151.75121507185946</c:v>
                </c:pt>
                <c:pt idx="28">
                  <c:v>142.39112988066657</c:v>
                </c:pt>
                <c:pt idx="29">
                  <c:v>137.31934071753088</c:v>
                </c:pt>
                <c:pt idx="30">
                  <c:v>139.96722577905476</c:v>
                </c:pt>
                <c:pt idx="31">
                  <c:v>138.36239081449409</c:v>
                </c:pt>
                <c:pt idx="32">
                  <c:v>141.76040489500022</c:v>
                </c:pt>
                <c:pt idx="33">
                  <c:v>141.16019240413925</c:v>
                </c:pt>
                <c:pt idx="34">
                  <c:v>140.01798963066784</c:v>
                </c:pt>
                <c:pt idx="35">
                  <c:v>136.28509970750528</c:v>
                </c:pt>
                <c:pt idx="36">
                  <c:v>134.54828101686698</c:v>
                </c:pt>
                <c:pt idx="37">
                  <c:v>135.72900770078905</c:v>
                </c:pt>
                <c:pt idx="38">
                  <c:v>142.10175268997358</c:v>
                </c:pt>
                <c:pt idx="39">
                  <c:v>94.81452353441189</c:v>
                </c:pt>
                <c:pt idx="40">
                  <c:v>139.09142955152666</c:v>
                </c:pt>
                <c:pt idx="41">
                  <c:v>144.48139274719941</c:v>
                </c:pt>
                <c:pt idx="42">
                  <c:v>152.41496793828117</c:v>
                </c:pt>
                <c:pt idx="43">
                  <c:v>142.32052361323537</c:v>
                </c:pt>
                <c:pt idx="44">
                  <c:v>138.46847937635866</c:v>
                </c:pt>
                <c:pt idx="45">
                  <c:v>140.75002107906994</c:v>
                </c:pt>
                <c:pt idx="46">
                  <c:v>138.99105537391927</c:v>
                </c:pt>
                <c:pt idx="47">
                  <c:v>139.72492174028537</c:v>
                </c:pt>
                <c:pt idx="48">
                  <c:v>137.92117347117639</c:v>
                </c:pt>
                <c:pt idx="49">
                  <c:v>137.43445505774122</c:v>
                </c:pt>
                <c:pt idx="50">
                  <c:v>136.94035890405058</c:v>
                </c:pt>
                <c:pt idx="51">
                  <c:v>135.20344797370873</c:v>
                </c:pt>
                <c:pt idx="52">
                  <c:v>130.37628764099188</c:v>
                </c:pt>
              </c:numCache>
            </c:numRef>
          </c:val>
          <c:smooth val="0"/>
          <c:extLst>
            <c:ext xmlns:c16="http://schemas.microsoft.com/office/drawing/2014/chart" uri="{C3380CC4-5D6E-409C-BE32-E72D297353CC}">
              <c16:uniqueId val="{00000000-74C1-FD4E-8710-DE93F8B6286F}"/>
            </c:ext>
          </c:extLst>
        </c:ser>
        <c:ser>
          <c:idx val="1"/>
          <c:order val="1"/>
          <c:tx>
            <c:strRef>
              <c:f>'All India'!$BP$4</c:f>
              <c:strCache>
                <c:ptCount val="1"/>
                <c:pt idx="0">
                  <c:v>Avg Price 2016</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'All India'!$B$6:$B$58</c:f>
              <c:numCache>
                <c:formatCode>General</c:formatCode>
                <c:ptCount val="53"/>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numCache>
            </c:numRef>
          </c:cat>
          <c:val>
            <c:numRef>
              <c:f>'All India'!$BP$7:$BP$59</c:f>
              <c:numCache>
                <c:formatCode>0.00</c:formatCode>
                <c:ptCount val="53"/>
                <c:pt idx="0">
                  <c:v>127.62348767271925</c:v>
                </c:pt>
                <c:pt idx="1">
                  <c:v>124.82511139402801</c:v>
                </c:pt>
                <c:pt idx="2">
                  <c:v>118.90118336428712</c:v>
                </c:pt>
                <c:pt idx="3">
                  <c:v>115.75530563784056</c:v>
                </c:pt>
                <c:pt idx="4">
                  <c:v>113.99422301700656</c:v>
                </c:pt>
                <c:pt idx="5">
                  <c:v>112.93048227841257</c:v>
                </c:pt>
                <c:pt idx="6">
                  <c:v>113.23963533165384</c:v>
                </c:pt>
                <c:pt idx="7">
                  <c:v>110.08789782394912</c:v>
                </c:pt>
                <c:pt idx="8">
                  <c:v>104.82041037761103</c:v>
                </c:pt>
                <c:pt idx="9">
                  <c:v>102.8307928253095</c:v>
                </c:pt>
                <c:pt idx="10">
                  <c:v>105.70800096133357</c:v>
                </c:pt>
                <c:pt idx="11">
                  <c:v>92.382956144787457</c:v>
                </c:pt>
                <c:pt idx="12">
                  <c:v>116.05073888230953</c:v>
                </c:pt>
                <c:pt idx="13">
                  <c:v>132.74733369766881</c:v>
                </c:pt>
                <c:pt idx="14">
                  <c:v>136.17426466723845</c:v>
                </c:pt>
                <c:pt idx="15">
                  <c:v>136.76599083565054</c:v>
                </c:pt>
                <c:pt idx="16">
                  <c:v>132.56535056503165</c:v>
                </c:pt>
                <c:pt idx="17">
                  <c:v>132.99765805398937</c:v>
                </c:pt>
                <c:pt idx="18">
                  <c:v>136.1380028679464</c:v>
                </c:pt>
                <c:pt idx="19">
                  <c:v>134.11787591269012</c:v>
                </c:pt>
                <c:pt idx="20">
                  <c:v>134.55611183029333</c:v>
                </c:pt>
                <c:pt idx="21">
                  <c:v>137.68733748767289</c:v>
                </c:pt>
                <c:pt idx="22">
                  <c:v>142.56236462580509</c:v>
                </c:pt>
                <c:pt idx="23">
                  <c:v>147.07746151441242</c:v>
                </c:pt>
                <c:pt idx="24">
                  <c:v>149.42407955646192</c:v>
                </c:pt>
                <c:pt idx="25">
                  <c:v>150.57417208607384</c:v>
                </c:pt>
                <c:pt idx="26">
                  <c:v>149.65018469856233</c:v>
                </c:pt>
                <c:pt idx="27">
                  <c:v>151.01904368736538</c:v>
                </c:pt>
                <c:pt idx="28">
                  <c:v>147.51341315906026</c:v>
                </c:pt>
                <c:pt idx="29">
                  <c:v>142.59197458046017</c:v>
                </c:pt>
                <c:pt idx="30">
                  <c:v>141.58437167296233</c:v>
                </c:pt>
                <c:pt idx="31">
                  <c:v>139.08094892628799</c:v>
                </c:pt>
                <c:pt idx="32">
                  <c:v>139.75426415793558</c:v>
                </c:pt>
                <c:pt idx="33">
                  <c:v>140.42971273805492</c:v>
                </c:pt>
                <c:pt idx="34">
                  <c:v>140.10450546644762</c:v>
                </c:pt>
                <c:pt idx="35">
                  <c:v>139.28573218491348</c:v>
                </c:pt>
                <c:pt idx="36">
                  <c:v>140.32493796918476</c:v>
                </c:pt>
                <c:pt idx="37">
                  <c:v>138.00356519949125</c:v>
                </c:pt>
                <c:pt idx="38">
                  <c:v>137.75750262744066</c:v>
                </c:pt>
                <c:pt idx="39">
                  <c:v>134.57614230492118</c:v>
                </c:pt>
                <c:pt idx="40">
                  <c:v>105.95816783902927</c:v>
                </c:pt>
                <c:pt idx="41">
                  <c:v>139.19759460572669</c:v>
                </c:pt>
                <c:pt idx="42">
                  <c:v>143.00051664744109</c:v>
                </c:pt>
                <c:pt idx="43">
                  <c:v>136.86383055576405</c:v>
                </c:pt>
                <c:pt idx="44">
                  <c:v>139.32790101805398</c:v>
                </c:pt>
                <c:pt idx="45">
                  <c:v>139.01812250763649</c:v>
                </c:pt>
                <c:pt idx="46">
                  <c:v>138.31526198030934</c:v>
                </c:pt>
                <c:pt idx="47">
                  <c:v>137.48211544760716</c:v>
                </c:pt>
                <c:pt idx="48">
                  <c:v>138.87591157880576</c:v>
                </c:pt>
                <c:pt idx="49">
                  <c:v>135.41724822169579</c:v>
                </c:pt>
                <c:pt idx="50">
                  <c:v>135.37695665539269</c:v>
                </c:pt>
                <c:pt idx="51">
                  <c:v>127.40225265365424</c:v>
                </c:pt>
              </c:numCache>
            </c:numRef>
          </c:val>
          <c:smooth val="0"/>
          <c:extLst>
            <c:ext xmlns:c16="http://schemas.microsoft.com/office/drawing/2014/chart" uri="{C3380CC4-5D6E-409C-BE32-E72D297353CC}">
              <c16:uniqueId val="{00000001-74C1-FD4E-8710-DE93F8B6286F}"/>
            </c:ext>
          </c:extLst>
        </c:ser>
        <c:dLbls>
          <c:showLegendKey val="0"/>
          <c:showVal val="0"/>
          <c:showCatName val="0"/>
          <c:showSerName val="0"/>
          <c:showPercent val="0"/>
          <c:showBubbleSize val="0"/>
        </c:dLbls>
        <c:marker val="1"/>
        <c:smooth val="0"/>
        <c:axId val="41790848"/>
        <c:axId val="41912192"/>
      </c:lineChart>
      <c:catAx>
        <c:axId val="4179084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9191017789445834"/>
              <c:y val="0.8191781496062993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500" b="0" i="0" u="none" strike="noStrike" baseline="0">
                <a:solidFill>
                  <a:srgbClr val="000000"/>
                </a:solidFill>
                <a:latin typeface="Arial"/>
                <a:ea typeface="Arial"/>
                <a:cs typeface="Arial"/>
              </a:defRPr>
            </a:pPr>
            <a:endParaRPr lang="en-US"/>
          </a:p>
        </c:txPr>
        <c:crossAx val="41912192"/>
        <c:crosses val="autoZero"/>
        <c:auto val="1"/>
        <c:lblAlgn val="ctr"/>
        <c:lblOffset val="100"/>
        <c:tickLblSkip val="1"/>
        <c:tickMarkSkip val="1"/>
        <c:noMultiLvlLbl val="0"/>
      </c:catAx>
      <c:valAx>
        <c:axId val="41912192"/>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89787032434896E-2"/>
              <c:y val="0.28219187445318283"/>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1790848"/>
        <c:crosses val="autoZero"/>
        <c:crossBetween val="between"/>
      </c:valAx>
      <c:spPr>
        <a:solidFill>
          <a:srgbClr val="C0C0C0"/>
        </a:solidFill>
        <a:ln w="12700">
          <a:solidFill>
            <a:srgbClr val="808080"/>
          </a:solidFill>
          <a:prstDash val="solid"/>
        </a:ln>
      </c:spPr>
    </c:plotArea>
    <c:legend>
      <c:legendPos val="r"/>
      <c:layout>
        <c:manualLayout>
          <c:xMode val="edge"/>
          <c:yMode val="edge"/>
          <c:x val="0.38796603912884986"/>
          <c:y val="0.91927083333335824"/>
          <c:w val="0.31266149870801035"/>
          <c:h val="6.25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Kolkata Auction -2016</a:t>
            </a:r>
          </a:p>
        </c:rich>
      </c:tx>
      <c:layout>
        <c:manualLayout>
          <c:xMode val="edge"/>
          <c:yMode val="edge"/>
          <c:x val="0.20985692847619591"/>
          <c:y val="3.2876669104886479E-2"/>
        </c:manualLayout>
      </c:layout>
      <c:overlay val="0"/>
      <c:spPr>
        <a:noFill/>
        <a:ln w="25400">
          <a:noFill/>
        </a:ln>
      </c:spPr>
    </c:title>
    <c:autoTitleDeleted val="0"/>
    <c:plotArea>
      <c:layout>
        <c:manualLayout>
          <c:layoutTarget val="inner"/>
          <c:xMode val="edge"/>
          <c:yMode val="edge"/>
          <c:x val="7.2122101547669779E-2"/>
          <c:y val="0.1885250931872689"/>
          <c:w val="0.90846108680237858"/>
          <c:h val="0.5464495454703121"/>
        </c:manualLayout>
      </c:layout>
      <c:barChart>
        <c:barDir val="col"/>
        <c:grouping val="clustered"/>
        <c:varyColors val="0"/>
        <c:ser>
          <c:idx val="0"/>
          <c:order val="0"/>
          <c:tx>
            <c:strRef>
              <c:f>Kol!$N$5</c:f>
              <c:strCache>
                <c:ptCount val="1"/>
                <c:pt idx="0">
                  <c:v>Total Offer Kgs 2017</c:v>
                </c:pt>
              </c:strCache>
            </c:strRef>
          </c:tx>
          <c:spPr>
            <a:solidFill>
              <a:srgbClr val="9999FF"/>
            </a:solidFill>
            <a:ln w="12700">
              <a:solidFill>
                <a:srgbClr val="000000"/>
              </a:solidFill>
              <a:prstDash val="solid"/>
            </a:ln>
          </c:spPr>
          <c:invertIfNegative val="0"/>
          <c:cat>
            <c:numRef>
              <c:f>Kol!$C$7:$C$58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Kol!$N$7:$N$58</c:f>
              <c:numCache>
                <c:formatCode>0.00</c:formatCode>
                <c:ptCount val="52"/>
                <c:pt idx="0">
                  <c:v>5714336.2699999996</c:v>
                </c:pt>
                <c:pt idx="1">
                  <c:v>5303741.4300000006</c:v>
                </c:pt>
                <c:pt idx="2">
                  <c:v>5208836.96</c:v>
                </c:pt>
                <c:pt idx="3">
                  <c:v>4556912.3500000006</c:v>
                </c:pt>
                <c:pt idx="4">
                  <c:v>5487621.1000000006</c:v>
                </c:pt>
                <c:pt idx="5">
                  <c:v>5740862.9500000002</c:v>
                </c:pt>
                <c:pt idx="6">
                  <c:v>4915959.87</c:v>
                </c:pt>
                <c:pt idx="7">
                  <c:v>5199789.2600000007</c:v>
                </c:pt>
                <c:pt idx="8">
                  <c:v>4811202.18</c:v>
                </c:pt>
                <c:pt idx="9">
                  <c:v>3403281.9499999997</c:v>
                </c:pt>
                <c:pt idx="10">
                  <c:v>3350471.65</c:v>
                </c:pt>
                <c:pt idx="11">
                  <c:v>1122209.4000000001</c:v>
                </c:pt>
                <c:pt idx="12">
                  <c:v>0</c:v>
                </c:pt>
                <c:pt idx="13">
                  <c:v>1424899.0299999998</c:v>
                </c:pt>
                <c:pt idx="14">
                  <c:v>701569.96</c:v>
                </c:pt>
                <c:pt idx="15">
                  <c:v>927950.09000000008</c:v>
                </c:pt>
                <c:pt idx="16">
                  <c:v>1671674.8799999999</c:v>
                </c:pt>
                <c:pt idx="17">
                  <c:v>2031032.74</c:v>
                </c:pt>
                <c:pt idx="18">
                  <c:v>2737392.49</c:v>
                </c:pt>
                <c:pt idx="19">
                  <c:v>2927682.8500000006</c:v>
                </c:pt>
                <c:pt idx="20">
                  <c:v>3402202.3000000003</c:v>
                </c:pt>
                <c:pt idx="21">
                  <c:v>3649572.1</c:v>
                </c:pt>
                <c:pt idx="22">
                  <c:v>2939451.1999999997</c:v>
                </c:pt>
                <c:pt idx="23">
                  <c:v>3557859.95</c:v>
                </c:pt>
                <c:pt idx="24">
                  <c:v>3711031.1</c:v>
                </c:pt>
                <c:pt idx="25">
                  <c:v>4220336.68</c:v>
                </c:pt>
                <c:pt idx="26">
                  <c:v>4323182.9800000004</c:v>
                </c:pt>
                <c:pt idx="27">
                  <c:v>4295403.7600000007</c:v>
                </c:pt>
                <c:pt idx="28">
                  <c:v>4720853.96</c:v>
                </c:pt>
                <c:pt idx="29">
                  <c:v>4218457.0299999993</c:v>
                </c:pt>
                <c:pt idx="30">
                  <c:v>4557819.6000000006</c:v>
                </c:pt>
                <c:pt idx="31">
                  <c:v>4596381.2100000009</c:v>
                </c:pt>
                <c:pt idx="32">
                  <c:v>5647858.25</c:v>
                </c:pt>
                <c:pt idx="33">
                  <c:v>5886519.7599999998</c:v>
                </c:pt>
                <c:pt idx="34">
                  <c:v>6179407.9700000007</c:v>
                </c:pt>
                <c:pt idx="35">
                  <c:v>4860705.04</c:v>
                </c:pt>
                <c:pt idx="36">
                  <c:v>4745038.8600000003</c:v>
                </c:pt>
                <c:pt idx="37">
                  <c:v>5926271.6600000001</c:v>
                </c:pt>
                <c:pt idx="38">
                  <c:v>0</c:v>
                </c:pt>
                <c:pt idx="39">
                  <c:v>3121519.62</c:v>
                </c:pt>
                <c:pt idx="40">
                  <c:v>6577759.4000000004</c:v>
                </c:pt>
                <c:pt idx="41">
                  <c:v>4912804.42</c:v>
                </c:pt>
                <c:pt idx="42">
                  <c:v>6745291.9900000002</c:v>
                </c:pt>
                <c:pt idx="43">
                  <c:v>5925621.7600000007</c:v>
                </c:pt>
                <c:pt idx="44">
                  <c:v>6244491.2199999988</c:v>
                </c:pt>
                <c:pt idx="45">
                  <c:v>6147106.8499999996</c:v>
                </c:pt>
                <c:pt idx="46">
                  <c:v>6412612.5600000005</c:v>
                </c:pt>
                <c:pt idx="47">
                  <c:v>6436516.3500000006</c:v>
                </c:pt>
                <c:pt idx="48">
                  <c:v>6448669.8200000003</c:v>
                </c:pt>
                <c:pt idx="49">
                  <c:v>6251874.25</c:v>
                </c:pt>
                <c:pt idx="50">
                  <c:v>6404893.4699999997</c:v>
                </c:pt>
                <c:pt idx="51">
                  <c:v>6127351.3300000001</c:v>
                </c:pt>
              </c:numCache>
            </c:numRef>
          </c:val>
          <c:extLst>
            <c:ext xmlns:c16="http://schemas.microsoft.com/office/drawing/2014/chart" uri="{C3380CC4-5D6E-409C-BE32-E72D297353CC}">
              <c16:uniqueId val="{00000000-6031-784D-88CE-7906C1B6283C}"/>
            </c:ext>
          </c:extLst>
        </c:ser>
        <c:ser>
          <c:idx val="1"/>
          <c:order val="1"/>
          <c:tx>
            <c:strRef>
              <c:f>Kol!$AI$5</c:f>
              <c:strCache>
                <c:ptCount val="1"/>
                <c:pt idx="0">
                  <c:v>Total Sold Kgs 2017</c:v>
                </c:pt>
              </c:strCache>
            </c:strRef>
          </c:tx>
          <c:spPr>
            <a:solidFill>
              <a:srgbClr val="993366"/>
            </a:solidFill>
            <a:ln w="12700">
              <a:solidFill>
                <a:srgbClr val="000000"/>
              </a:solidFill>
              <a:prstDash val="solid"/>
            </a:ln>
          </c:spPr>
          <c:invertIfNegative val="0"/>
          <c:cat>
            <c:numRef>
              <c:f>Kol!$C$7:$C$58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Kol!$AI$7:$AI$58</c:f>
              <c:numCache>
                <c:formatCode>0.00</c:formatCode>
                <c:ptCount val="52"/>
                <c:pt idx="0">
                  <c:v>4271542.76</c:v>
                </c:pt>
                <c:pt idx="1">
                  <c:v>3581869.6</c:v>
                </c:pt>
                <c:pt idx="2">
                  <c:v>3489803.5100000002</c:v>
                </c:pt>
                <c:pt idx="3">
                  <c:v>3255348.09</c:v>
                </c:pt>
                <c:pt idx="4">
                  <c:v>3789755.3000000003</c:v>
                </c:pt>
                <c:pt idx="5">
                  <c:v>4107454.92</c:v>
                </c:pt>
                <c:pt idx="6">
                  <c:v>3652424.5699999994</c:v>
                </c:pt>
                <c:pt idx="7">
                  <c:v>3881214.8099999996</c:v>
                </c:pt>
                <c:pt idx="8">
                  <c:v>3725665.57</c:v>
                </c:pt>
                <c:pt idx="9">
                  <c:v>2546038.83</c:v>
                </c:pt>
                <c:pt idx="10">
                  <c:v>2386963.75</c:v>
                </c:pt>
                <c:pt idx="11">
                  <c:v>924831.79999999993</c:v>
                </c:pt>
                <c:pt idx="12">
                  <c:v>0</c:v>
                </c:pt>
                <c:pt idx="13">
                  <c:v>1043907.1300000001</c:v>
                </c:pt>
                <c:pt idx="14">
                  <c:v>419095.4</c:v>
                </c:pt>
                <c:pt idx="15">
                  <c:v>633126.24</c:v>
                </c:pt>
                <c:pt idx="16">
                  <c:v>1047713.63</c:v>
                </c:pt>
                <c:pt idx="17">
                  <c:v>1337441.5900000001</c:v>
                </c:pt>
                <c:pt idx="18">
                  <c:v>1971335.16</c:v>
                </c:pt>
                <c:pt idx="19">
                  <c:v>1999544.35</c:v>
                </c:pt>
                <c:pt idx="20">
                  <c:v>2518600.25</c:v>
                </c:pt>
                <c:pt idx="21">
                  <c:v>2551553.3499999996</c:v>
                </c:pt>
                <c:pt idx="22">
                  <c:v>2164539.9</c:v>
                </c:pt>
                <c:pt idx="23">
                  <c:v>2800978.7</c:v>
                </c:pt>
                <c:pt idx="24">
                  <c:v>2621813.64</c:v>
                </c:pt>
                <c:pt idx="25">
                  <c:v>3136363.88</c:v>
                </c:pt>
                <c:pt idx="26">
                  <c:v>2998052.53</c:v>
                </c:pt>
                <c:pt idx="27">
                  <c:v>3184447.31</c:v>
                </c:pt>
                <c:pt idx="28">
                  <c:v>3446802.9600000004</c:v>
                </c:pt>
                <c:pt idx="29">
                  <c:v>3290788.88</c:v>
                </c:pt>
                <c:pt idx="30">
                  <c:v>3400548.9</c:v>
                </c:pt>
                <c:pt idx="31">
                  <c:v>3645576.5599999996</c:v>
                </c:pt>
                <c:pt idx="32">
                  <c:v>4269807.3500000006</c:v>
                </c:pt>
                <c:pt idx="33">
                  <c:v>4468027.37</c:v>
                </c:pt>
                <c:pt idx="34">
                  <c:v>4602591.87</c:v>
                </c:pt>
                <c:pt idx="35">
                  <c:v>3507723.88</c:v>
                </c:pt>
                <c:pt idx="36">
                  <c:v>3640024.8599999994</c:v>
                </c:pt>
                <c:pt idx="37">
                  <c:v>4823429.8499999996</c:v>
                </c:pt>
                <c:pt idx="38">
                  <c:v>0</c:v>
                </c:pt>
                <c:pt idx="39">
                  <c:v>2531538.52</c:v>
                </c:pt>
                <c:pt idx="40">
                  <c:v>5292607.0499999989</c:v>
                </c:pt>
                <c:pt idx="41">
                  <c:v>3975207.37</c:v>
                </c:pt>
                <c:pt idx="42">
                  <c:v>5172109.66</c:v>
                </c:pt>
                <c:pt idx="43">
                  <c:v>4468715.3600000013</c:v>
                </c:pt>
                <c:pt idx="44">
                  <c:v>4621947.9400000004</c:v>
                </c:pt>
                <c:pt idx="45">
                  <c:v>4666226.95</c:v>
                </c:pt>
                <c:pt idx="46">
                  <c:v>4683437.66</c:v>
                </c:pt>
                <c:pt idx="47">
                  <c:v>5033264.05</c:v>
                </c:pt>
                <c:pt idx="48">
                  <c:v>4935528.92</c:v>
                </c:pt>
                <c:pt idx="49">
                  <c:v>4596947.6500000004</c:v>
                </c:pt>
                <c:pt idx="50">
                  <c:v>4771025.07</c:v>
                </c:pt>
                <c:pt idx="51">
                  <c:v>4339380.7800000012</c:v>
                </c:pt>
              </c:numCache>
            </c:numRef>
          </c:val>
          <c:extLst>
            <c:ext xmlns:c16="http://schemas.microsoft.com/office/drawing/2014/chart" uri="{C3380CC4-5D6E-409C-BE32-E72D297353CC}">
              <c16:uniqueId val="{00000001-6031-784D-88CE-7906C1B6283C}"/>
            </c:ext>
          </c:extLst>
        </c:ser>
        <c:dLbls>
          <c:showLegendKey val="0"/>
          <c:showVal val="0"/>
          <c:showCatName val="0"/>
          <c:showSerName val="0"/>
          <c:showPercent val="0"/>
          <c:showBubbleSize val="0"/>
        </c:dLbls>
        <c:gapWidth val="150"/>
        <c:axId val="38998784"/>
        <c:axId val="39000704"/>
      </c:barChart>
      <c:catAx>
        <c:axId val="38998784"/>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8012710825726601"/>
              <c:y val="0.8191781764984551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000704"/>
        <c:crosses val="autoZero"/>
        <c:auto val="1"/>
        <c:lblAlgn val="ctr"/>
        <c:lblOffset val="100"/>
        <c:tickLblSkip val="1"/>
        <c:tickMarkSkip val="1"/>
        <c:noMultiLvlLbl val="0"/>
      </c:catAx>
      <c:valAx>
        <c:axId val="39000704"/>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8998784"/>
        <c:crosses val="autoZero"/>
        <c:crossBetween val="between"/>
        <c:dispUnits>
          <c:builtInUnit val="millions"/>
          <c:dispUnitsLbl>
            <c:layout>
              <c:manualLayout>
                <c:xMode val="edge"/>
                <c:yMode val="edge"/>
                <c:x val="2.3847376788555169E-2"/>
                <c:y val="0.18904109589042373"/>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5287392606675888"/>
          <c:y val="0.91530312809259451"/>
          <c:w val="0.38046024429178732"/>
          <c:h val="6.5574057341193273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rPr lang="en-IN" b="1"/>
              <a:t>Salewise Price movement of All Tea at Kolkata During 2016 Vs 2015</a:t>
            </a:r>
          </a:p>
        </c:rich>
      </c:tx>
      <c:layout>
        <c:manualLayout>
          <c:xMode val="edge"/>
          <c:yMode val="edge"/>
          <c:x val="9.3851276359601568E-2"/>
          <c:y val="3.2876782294105192E-2"/>
        </c:manualLayout>
      </c:layout>
      <c:overlay val="0"/>
      <c:spPr>
        <a:noFill/>
        <a:ln w="25400">
          <a:noFill/>
        </a:ln>
      </c:spPr>
    </c:title>
    <c:autoTitleDeleted val="0"/>
    <c:plotArea>
      <c:layout>
        <c:manualLayout>
          <c:layoutTarget val="inner"/>
          <c:xMode val="edge"/>
          <c:yMode val="edge"/>
          <c:x val="0.11920529801324529"/>
          <c:y val="0.17297320124208371"/>
          <c:w val="0.86225165562916994"/>
          <c:h val="0.56216290403677149"/>
        </c:manualLayout>
      </c:layout>
      <c:lineChart>
        <c:grouping val="standard"/>
        <c:varyColors val="0"/>
        <c:ser>
          <c:idx val="0"/>
          <c:order val="0"/>
          <c:tx>
            <c:strRef>
              <c:f>Kol!$AJ$5</c:f>
              <c:strCache>
                <c:ptCount val="1"/>
                <c:pt idx="0">
                  <c:v>Avg Price 2017</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Kol!$C$7:$C$59</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Kol!$AJ$7:$AJ$58</c:f>
              <c:numCache>
                <c:formatCode>0.00</c:formatCode>
                <c:ptCount val="52"/>
                <c:pt idx="0">
                  <c:v>153.46401207668521</c:v>
                </c:pt>
                <c:pt idx="1">
                  <c:v>145.34256217743174</c:v>
                </c:pt>
                <c:pt idx="2">
                  <c:v>144.37151729677663</c:v>
                </c:pt>
                <c:pt idx="3">
                  <c:v>138.88783652856162</c:v>
                </c:pt>
                <c:pt idx="4">
                  <c:v>136.05928026850788</c:v>
                </c:pt>
                <c:pt idx="5">
                  <c:v>127.52849692544703</c:v>
                </c:pt>
                <c:pt idx="6">
                  <c:v>120.49133317784556</c:v>
                </c:pt>
                <c:pt idx="7">
                  <c:v>112.03031433866971</c:v>
                </c:pt>
                <c:pt idx="8">
                  <c:v>110.57411278185589</c:v>
                </c:pt>
                <c:pt idx="9">
                  <c:v>108.96684111331372</c:v>
                </c:pt>
                <c:pt idx="10">
                  <c:v>107.55291381369672</c:v>
                </c:pt>
                <c:pt idx="11">
                  <c:v>118.0989269670405</c:v>
                </c:pt>
                <c:pt idx="12">
                  <c:v>0</c:v>
                </c:pt>
                <c:pt idx="13">
                  <c:v>115.00318165275179</c:v>
                </c:pt>
                <c:pt idx="14">
                  <c:v>125.1041785953222</c:v>
                </c:pt>
                <c:pt idx="15">
                  <c:v>159.45831575808307</c:v>
                </c:pt>
                <c:pt idx="16">
                  <c:v>163.14998196452888</c:v>
                </c:pt>
                <c:pt idx="17">
                  <c:v>175.16353558449845</c:v>
                </c:pt>
                <c:pt idx="18">
                  <c:v>172.35980222262216</c:v>
                </c:pt>
                <c:pt idx="19">
                  <c:v>171.53081282484598</c:v>
                </c:pt>
                <c:pt idx="20">
                  <c:v>160.01798857834879</c:v>
                </c:pt>
                <c:pt idx="21">
                  <c:v>159.56422367975156</c:v>
                </c:pt>
                <c:pt idx="22">
                  <c:v>171.31160185983518</c:v>
                </c:pt>
                <c:pt idx="23">
                  <c:v>176.7525384590395</c:v>
                </c:pt>
                <c:pt idx="24">
                  <c:v>179.97885312681743</c:v>
                </c:pt>
                <c:pt idx="25">
                  <c:v>184.14665514330721</c:v>
                </c:pt>
                <c:pt idx="26">
                  <c:v>189.36264136196209</c:v>
                </c:pt>
                <c:pt idx="27">
                  <c:v>177.55622693240443</c:v>
                </c:pt>
                <c:pt idx="28">
                  <c:v>181.56763600473576</c:v>
                </c:pt>
                <c:pt idx="29">
                  <c:v>178.66637379640954</c:v>
                </c:pt>
                <c:pt idx="30">
                  <c:v>172.63649779773996</c:v>
                </c:pt>
                <c:pt idx="31">
                  <c:v>179.363052398891</c:v>
                </c:pt>
                <c:pt idx="32">
                  <c:v>179.36292897131887</c:v>
                </c:pt>
                <c:pt idx="33">
                  <c:v>176.74292575130508</c:v>
                </c:pt>
                <c:pt idx="34">
                  <c:v>167.64928434083168</c:v>
                </c:pt>
                <c:pt idx="35">
                  <c:v>171.23301002523388</c:v>
                </c:pt>
                <c:pt idx="36">
                  <c:v>165.43379209115855</c:v>
                </c:pt>
                <c:pt idx="37">
                  <c:v>170.80425056513602</c:v>
                </c:pt>
                <c:pt idx="38">
                  <c:v>0</c:v>
                </c:pt>
                <c:pt idx="39">
                  <c:v>176.14974674286768</c:v>
                </c:pt>
                <c:pt idx="40">
                  <c:v>168.59043607539181</c:v>
                </c:pt>
                <c:pt idx="41">
                  <c:v>170.09812579945722</c:v>
                </c:pt>
                <c:pt idx="42">
                  <c:v>170.92982372284746</c:v>
                </c:pt>
                <c:pt idx="43">
                  <c:v>167.41345134308494</c:v>
                </c:pt>
                <c:pt idx="44">
                  <c:v>173.51582906640863</c:v>
                </c:pt>
                <c:pt idx="45">
                  <c:v>169.25435522216688</c:v>
                </c:pt>
                <c:pt idx="46">
                  <c:v>168.06383354401444</c:v>
                </c:pt>
                <c:pt idx="47">
                  <c:v>165.46021033065344</c:v>
                </c:pt>
                <c:pt idx="48">
                  <c:v>166.25171657972714</c:v>
                </c:pt>
                <c:pt idx="49">
                  <c:v>161.43622384158303</c:v>
                </c:pt>
                <c:pt idx="50">
                  <c:v>154.58814359242771</c:v>
                </c:pt>
                <c:pt idx="51">
                  <c:v>154.45213121797613</c:v>
                </c:pt>
              </c:numCache>
            </c:numRef>
          </c:val>
          <c:smooth val="0"/>
          <c:extLst>
            <c:ext xmlns:c16="http://schemas.microsoft.com/office/drawing/2014/chart" uri="{C3380CC4-5D6E-409C-BE32-E72D297353CC}">
              <c16:uniqueId val="{00000000-CC05-4C49-930C-314C2B8DE747}"/>
            </c:ext>
          </c:extLst>
        </c:ser>
        <c:ser>
          <c:idx val="1"/>
          <c:order val="1"/>
          <c:tx>
            <c:strRef>
              <c:f>Kol!$BR$5</c:f>
              <c:strCache>
                <c:ptCount val="1"/>
                <c:pt idx="0">
                  <c:v>Avg Price 2016</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Kol!$C$7:$C$59</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Kol!$BR$7:$BR$58</c:f>
              <c:numCache>
                <c:formatCode>0.00</c:formatCode>
                <c:ptCount val="52"/>
                <c:pt idx="0">
                  <c:v>148.32933369562349</c:v>
                </c:pt>
                <c:pt idx="1">
                  <c:v>141.26486672607783</c:v>
                </c:pt>
                <c:pt idx="2">
                  <c:v>134.08819657349372</c:v>
                </c:pt>
                <c:pt idx="3">
                  <c:v>122.05593252198737</c:v>
                </c:pt>
                <c:pt idx="4">
                  <c:v>121.80119249227809</c:v>
                </c:pt>
                <c:pt idx="5">
                  <c:v>122.58715363401458</c:v>
                </c:pt>
                <c:pt idx="6">
                  <c:v>119.41239486918582</c:v>
                </c:pt>
                <c:pt idx="7">
                  <c:v>109.76984730725952</c:v>
                </c:pt>
                <c:pt idx="8">
                  <c:v>0</c:v>
                </c:pt>
                <c:pt idx="9">
                  <c:v>0</c:v>
                </c:pt>
                <c:pt idx="10">
                  <c:v>114.80889404789858</c:v>
                </c:pt>
                <c:pt idx="11">
                  <c:v>0</c:v>
                </c:pt>
                <c:pt idx="12">
                  <c:v>0</c:v>
                </c:pt>
                <c:pt idx="13">
                  <c:v>144.81865044268315</c:v>
                </c:pt>
                <c:pt idx="14">
                  <c:v>175.99407979859095</c:v>
                </c:pt>
                <c:pt idx="15">
                  <c:v>173.88546170085723</c:v>
                </c:pt>
                <c:pt idx="16">
                  <c:v>163.40306780252163</c:v>
                </c:pt>
                <c:pt idx="17">
                  <c:v>159.92587369753471</c:v>
                </c:pt>
                <c:pt idx="18">
                  <c:v>160.24606452247298</c:v>
                </c:pt>
                <c:pt idx="19">
                  <c:v>156.96595087450746</c:v>
                </c:pt>
                <c:pt idx="20">
                  <c:v>154.72304762049831</c:v>
                </c:pt>
                <c:pt idx="21">
                  <c:v>155.9941195759138</c:v>
                </c:pt>
                <c:pt idx="22">
                  <c:v>168.35477667024145</c:v>
                </c:pt>
                <c:pt idx="23">
                  <c:v>178.75336510658968</c:v>
                </c:pt>
                <c:pt idx="24">
                  <c:v>180.90521608622132</c:v>
                </c:pt>
                <c:pt idx="25">
                  <c:v>183.26388283971511</c:v>
                </c:pt>
                <c:pt idx="26">
                  <c:v>180.74668043707601</c:v>
                </c:pt>
                <c:pt idx="27">
                  <c:v>187.06989561777516</c:v>
                </c:pt>
                <c:pt idx="28">
                  <c:v>179.86911206319058</c:v>
                </c:pt>
                <c:pt idx="29">
                  <c:v>177.97930172487898</c:v>
                </c:pt>
                <c:pt idx="30">
                  <c:v>175.74872032523584</c:v>
                </c:pt>
                <c:pt idx="31">
                  <c:v>174.02922063524551</c:v>
                </c:pt>
                <c:pt idx="32">
                  <c:v>171.08350699265972</c:v>
                </c:pt>
                <c:pt idx="33">
                  <c:v>166.82918870262495</c:v>
                </c:pt>
                <c:pt idx="34">
                  <c:v>165.60533271659082</c:v>
                </c:pt>
                <c:pt idx="35">
                  <c:v>163.35888470592846</c:v>
                </c:pt>
                <c:pt idx="36">
                  <c:v>162.58345342673508</c:v>
                </c:pt>
                <c:pt idx="37">
                  <c:v>160.50402607879516</c:v>
                </c:pt>
                <c:pt idx="38">
                  <c:v>162.03024867173946</c:v>
                </c:pt>
                <c:pt idx="39">
                  <c:v>155.67581616195102</c:v>
                </c:pt>
                <c:pt idx="40">
                  <c:v>0</c:v>
                </c:pt>
                <c:pt idx="41">
                  <c:v>161.14704852512719</c:v>
                </c:pt>
                <c:pt idx="42">
                  <c:v>159.2697083197927</c:v>
                </c:pt>
                <c:pt idx="43">
                  <c:v>160.72753096898467</c:v>
                </c:pt>
                <c:pt idx="44">
                  <c:v>163.55026277793436</c:v>
                </c:pt>
                <c:pt idx="45">
                  <c:v>164.09974453870117</c:v>
                </c:pt>
                <c:pt idx="46">
                  <c:v>164.35319268407196</c:v>
                </c:pt>
                <c:pt idx="47">
                  <c:v>162.26934391779525</c:v>
                </c:pt>
                <c:pt idx="48">
                  <c:v>159.69585142997337</c:v>
                </c:pt>
                <c:pt idx="49">
                  <c:v>161.22011091463835</c:v>
                </c:pt>
                <c:pt idx="50">
                  <c:v>157.36917716880538</c:v>
                </c:pt>
                <c:pt idx="51">
                  <c:v>0</c:v>
                </c:pt>
              </c:numCache>
            </c:numRef>
          </c:val>
          <c:smooth val="0"/>
          <c:extLst>
            <c:ext xmlns:c16="http://schemas.microsoft.com/office/drawing/2014/chart" uri="{C3380CC4-5D6E-409C-BE32-E72D297353CC}">
              <c16:uniqueId val="{00000001-CC05-4C49-930C-314C2B8DE747}"/>
            </c:ext>
          </c:extLst>
        </c:ser>
        <c:dLbls>
          <c:showLegendKey val="0"/>
          <c:showVal val="0"/>
          <c:showCatName val="0"/>
          <c:showSerName val="0"/>
          <c:showPercent val="0"/>
          <c:showBubbleSize val="0"/>
        </c:dLbls>
        <c:marker val="1"/>
        <c:smooth val="0"/>
        <c:axId val="39054336"/>
        <c:axId val="39134720"/>
      </c:lineChart>
      <c:catAx>
        <c:axId val="39054336"/>
        <c:scaling>
          <c:orientation val="minMax"/>
        </c:scaling>
        <c:delete val="0"/>
        <c:axPos val="b"/>
        <c:title>
          <c:tx>
            <c:rich>
              <a:bodyPr/>
              <a:lstStyle/>
              <a:p>
                <a:pPr>
                  <a:defRPr lang="en-US" sz="1000" b="0" i="0" u="none" strike="noStrike" baseline="0">
                    <a:solidFill>
                      <a:srgbClr val="000000"/>
                    </a:solidFill>
                    <a:latin typeface="Arial"/>
                    <a:ea typeface="Arial"/>
                    <a:cs typeface="Arial"/>
                  </a:defRPr>
                </a:pPr>
                <a:r>
                  <a:t>Week SR. Number</a:t>
                </a:r>
              </a:p>
            </c:rich>
          </c:tx>
          <c:layout>
            <c:manualLayout>
              <c:xMode val="edge"/>
              <c:yMode val="edge"/>
              <c:x val="0.49191024262922728"/>
              <c:y val="0.8191779811307365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134720"/>
        <c:crosses val="autoZero"/>
        <c:auto val="1"/>
        <c:lblAlgn val="ctr"/>
        <c:lblOffset val="100"/>
        <c:tickLblSkip val="1"/>
        <c:tickMarkSkip val="1"/>
        <c:noMultiLvlLbl val="0"/>
      </c:catAx>
      <c:valAx>
        <c:axId val="39134720"/>
        <c:scaling>
          <c:orientation val="minMax"/>
        </c:scaling>
        <c:delete val="0"/>
        <c:axPos val="l"/>
        <c:majorGridlines>
          <c:spPr>
            <a:ln w="3175">
              <a:solidFill>
                <a:srgbClr val="000000"/>
              </a:solidFill>
              <a:prstDash val="solid"/>
            </a:ln>
          </c:spPr>
        </c:majorGridlines>
        <c:title>
          <c:tx>
            <c:rich>
              <a:bodyPr/>
              <a:lstStyle/>
              <a:p>
                <a:pPr>
                  <a:defRPr lang="en-US" sz="1000" b="0" i="0" u="none" strike="noStrike" baseline="0">
                    <a:solidFill>
                      <a:srgbClr val="000000"/>
                    </a:solidFill>
                    <a:latin typeface="Arial"/>
                    <a:ea typeface="Arial"/>
                    <a:cs typeface="Arial"/>
                  </a:defRPr>
                </a:pPr>
                <a:r>
                  <a:t>Average Price (Rs.)</a:t>
                </a:r>
              </a:p>
            </c:rich>
          </c:tx>
          <c:layout>
            <c:manualLayout>
              <c:xMode val="edge"/>
              <c:yMode val="edge"/>
              <c:x val="2.5889810388575869E-2"/>
              <c:y val="0.2904110094346318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054336"/>
        <c:crosses val="autoZero"/>
        <c:crossBetween val="between"/>
      </c:valAx>
      <c:spPr>
        <a:solidFill>
          <a:srgbClr val="C0C0C0"/>
        </a:solidFill>
        <a:ln w="12700">
          <a:solidFill>
            <a:srgbClr val="808080"/>
          </a:solidFill>
          <a:prstDash val="solid"/>
        </a:ln>
      </c:spPr>
    </c:plotArea>
    <c:legend>
      <c:legendPos val="r"/>
      <c:layout>
        <c:manualLayout>
          <c:xMode val="edge"/>
          <c:yMode val="edge"/>
          <c:x val="0.38419319429198684"/>
          <c:y val="0.91621742532916139"/>
          <c:w val="0.32821075740945876"/>
          <c:h val="6.4864950465781404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Guwahati Auction -2016</a:t>
            </a:r>
          </a:p>
        </c:rich>
      </c:tx>
      <c:layout>
        <c:manualLayout>
          <c:xMode val="edge"/>
          <c:yMode val="edge"/>
          <c:x val="0.19255697009836389"/>
          <c:y val="3.287665618374281E-2"/>
        </c:manualLayout>
      </c:layout>
      <c:overlay val="0"/>
      <c:spPr>
        <a:noFill/>
        <a:ln w="25400">
          <a:noFill/>
        </a:ln>
      </c:spPr>
    </c:title>
    <c:autoTitleDeleted val="0"/>
    <c:plotArea>
      <c:layout>
        <c:manualLayout>
          <c:layoutTarget val="inner"/>
          <c:xMode val="edge"/>
          <c:yMode val="edge"/>
          <c:x val="7.4498567335247234E-2"/>
          <c:y val="0.20420480305931829"/>
          <c:w val="0.90544412607449865"/>
          <c:h val="0.5135150194579915"/>
        </c:manualLayout>
      </c:layout>
      <c:barChart>
        <c:barDir val="col"/>
        <c:grouping val="clustered"/>
        <c:varyColors val="0"/>
        <c:ser>
          <c:idx val="0"/>
          <c:order val="0"/>
          <c:tx>
            <c:strRef>
              <c:f>Guwahati!$N$4</c:f>
              <c:strCache>
                <c:ptCount val="1"/>
                <c:pt idx="0">
                  <c:v>Total Offer Kgs 2017</c:v>
                </c:pt>
              </c:strCache>
            </c:strRef>
          </c:tx>
          <c:spPr>
            <a:solidFill>
              <a:srgbClr val="9999FF"/>
            </a:solidFill>
            <a:ln w="12700">
              <a:solidFill>
                <a:srgbClr val="000000"/>
              </a:solidFill>
              <a:prstDash val="solid"/>
            </a:ln>
          </c:spPr>
          <c:invertIfNegative val="0"/>
          <c:cat>
            <c:numRef>
              <c:f>Guwahati!$C$7:$C$58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Guwahati!$N$7:$N$58</c:f>
              <c:numCache>
                <c:formatCode>0.00</c:formatCode>
                <c:ptCount val="52"/>
                <c:pt idx="0">
                  <c:v>6091294</c:v>
                </c:pt>
                <c:pt idx="1">
                  <c:v>6362186.5999999996</c:v>
                </c:pt>
                <c:pt idx="2">
                  <c:v>6088646.0999999996</c:v>
                </c:pt>
                <c:pt idx="3">
                  <c:v>6253227.2999999989</c:v>
                </c:pt>
                <c:pt idx="4">
                  <c:v>6175643.3000000007</c:v>
                </c:pt>
                <c:pt idx="5">
                  <c:v>5854552.8999999994</c:v>
                </c:pt>
                <c:pt idx="6">
                  <c:v>4896070.6999999993</c:v>
                </c:pt>
                <c:pt idx="7">
                  <c:v>2066858.3</c:v>
                </c:pt>
                <c:pt idx="8">
                  <c:v>1434163.5999999999</c:v>
                </c:pt>
                <c:pt idx="9">
                  <c:v>1205221.0999999999</c:v>
                </c:pt>
                <c:pt idx="10">
                  <c:v>572402.4</c:v>
                </c:pt>
                <c:pt idx="11">
                  <c:v>0</c:v>
                </c:pt>
                <c:pt idx="12">
                  <c:v>600346.29999999993</c:v>
                </c:pt>
                <c:pt idx="13">
                  <c:v>299616.3</c:v>
                </c:pt>
                <c:pt idx="14">
                  <c:v>599132.79999999993</c:v>
                </c:pt>
                <c:pt idx="15">
                  <c:v>1073136.7</c:v>
                </c:pt>
                <c:pt idx="16">
                  <c:v>1948694.5999999996</c:v>
                </c:pt>
                <c:pt idx="17">
                  <c:v>2743616.2499999995</c:v>
                </c:pt>
                <c:pt idx="18">
                  <c:v>3314884.8</c:v>
                </c:pt>
                <c:pt idx="19">
                  <c:v>4066973.6</c:v>
                </c:pt>
                <c:pt idx="20">
                  <c:v>3706856.1</c:v>
                </c:pt>
                <c:pt idx="21">
                  <c:v>3211234.5000000005</c:v>
                </c:pt>
                <c:pt idx="22">
                  <c:v>3386072.9</c:v>
                </c:pt>
                <c:pt idx="23">
                  <c:v>3500213.6</c:v>
                </c:pt>
                <c:pt idx="24">
                  <c:v>3789083.8000000003</c:v>
                </c:pt>
                <c:pt idx="25">
                  <c:v>4418224.2</c:v>
                </c:pt>
                <c:pt idx="26">
                  <c:v>3872855.3</c:v>
                </c:pt>
                <c:pt idx="27">
                  <c:v>3945733.7999999993</c:v>
                </c:pt>
                <c:pt idx="28">
                  <c:v>4818081.3</c:v>
                </c:pt>
                <c:pt idx="29">
                  <c:v>3914065.1</c:v>
                </c:pt>
                <c:pt idx="30">
                  <c:v>4347061.5999999996</c:v>
                </c:pt>
                <c:pt idx="31">
                  <c:v>4707097.0999999996</c:v>
                </c:pt>
                <c:pt idx="32">
                  <c:v>5109441.1000000006</c:v>
                </c:pt>
                <c:pt idx="33">
                  <c:v>5299827.0999999996</c:v>
                </c:pt>
                <c:pt idx="34">
                  <c:v>5476750.5</c:v>
                </c:pt>
                <c:pt idx="35">
                  <c:v>5667386.1000000015</c:v>
                </c:pt>
                <c:pt idx="36">
                  <c:v>5917409.1999999993</c:v>
                </c:pt>
                <c:pt idx="37">
                  <c:v>6340571.1500000004</c:v>
                </c:pt>
                <c:pt idx="38">
                  <c:v>0</c:v>
                </c:pt>
                <c:pt idx="39">
                  <c:v>6329848.2000000002</c:v>
                </c:pt>
                <c:pt idx="40">
                  <c:v>6312083.4000000004</c:v>
                </c:pt>
                <c:pt idx="41">
                  <c:v>3512717.3</c:v>
                </c:pt>
                <c:pt idx="42">
                  <c:v>6783122.5500000007</c:v>
                </c:pt>
                <c:pt idx="43">
                  <c:v>5958332.5499999998</c:v>
                </c:pt>
                <c:pt idx="44">
                  <c:v>6169514.5</c:v>
                </c:pt>
                <c:pt idx="45">
                  <c:v>6401167.9000000004</c:v>
                </c:pt>
                <c:pt idx="46">
                  <c:v>6308241.4000000004</c:v>
                </c:pt>
                <c:pt idx="47">
                  <c:v>7000921.2999999998</c:v>
                </c:pt>
                <c:pt idx="48">
                  <c:v>6492387.7999999998</c:v>
                </c:pt>
                <c:pt idx="49">
                  <c:v>6827731.0999999996</c:v>
                </c:pt>
                <c:pt idx="50">
                  <c:v>6286625.9999999991</c:v>
                </c:pt>
                <c:pt idx="51">
                  <c:v>6422986.2000000002</c:v>
                </c:pt>
              </c:numCache>
            </c:numRef>
          </c:val>
          <c:extLst>
            <c:ext xmlns:c16="http://schemas.microsoft.com/office/drawing/2014/chart" uri="{C3380CC4-5D6E-409C-BE32-E72D297353CC}">
              <c16:uniqueId val="{00000000-091D-3F46-AB5C-81D7E118205E}"/>
            </c:ext>
          </c:extLst>
        </c:ser>
        <c:ser>
          <c:idx val="1"/>
          <c:order val="1"/>
          <c:tx>
            <c:strRef>
              <c:f>Guwahati!$AI$5</c:f>
              <c:strCache>
                <c:ptCount val="1"/>
                <c:pt idx="0">
                  <c:v>Total Sold Kgs 2017</c:v>
                </c:pt>
              </c:strCache>
            </c:strRef>
          </c:tx>
          <c:spPr>
            <a:solidFill>
              <a:srgbClr val="993366"/>
            </a:solidFill>
            <a:ln w="12700">
              <a:solidFill>
                <a:srgbClr val="000000"/>
              </a:solidFill>
              <a:prstDash val="solid"/>
            </a:ln>
          </c:spPr>
          <c:invertIfNegative val="0"/>
          <c:cat>
            <c:numRef>
              <c:f>Guwahati!$C$7:$C$58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Guwahati!$AI$7:$AI$58</c:f>
              <c:numCache>
                <c:formatCode>0.00</c:formatCode>
                <c:ptCount val="52"/>
                <c:pt idx="0">
                  <c:v>4176665.8999999994</c:v>
                </c:pt>
                <c:pt idx="1">
                  <c:v>4169755.8</c:v>
                </c:pt>
                <c:pt idx="2">
                  <c:v>3886756.2000000007</c:v>
                </c:pt>
                <c:pt idx="3">
                  <c:v>4141864.5</c:v>
                </c:pt>
                <c:pt idx="4">
                  <c:v>4405922.2</c:v>
                </c:pt>
                <c:pt idx="5">
                  <c:v>4638717.2</c:v>
                </c:pt>
                <c:pt idx="6">
                  <c:v>3709295.5000000005</c:v>
                </c:pt>
                <c:pt idx="7">
                  <c:v>1672203.5000000002</c:v>
                </c:pt>
                <c:pt idx="8">
                  <c:v>1141343.1000000001</c:v>
                </c:pt>
                <c:pt idx="9">
                  <c:v>927432.29999999993</c:v>
                </c:pt>
                <c:pt idx="10">
                  <c:v>483542.3</c:v>
                </c:pt>
                <c:pt idx="11">
                  <c:v>0</c:v>
                </c:pt>
                <c:pt idx="12">
                  <c:v>507251.50000000006</c:v>
                </c:pt>
                <c:pt idx="13">
                  <c:v>261798.3</c:v>
                </c:pt>
                <c:pt idx="14">
                  <c:v>380447.50000000006</c:v>
                </c:pt>
                <c:pt idx="15">
                  <c:v>750189.9</c:v>
                </c:pt>
                <c:pt idx="16">
                  <c:v>1297023.2999999998</c:v>
                </c:pt>
                <c:pt idx="17">
                  <c:v>1771984.95</c:v>
                </c:pt>
                <c:pt idx="18">
                  <c:v>2149454.3999999994</c:v>
                </c:pt>
                <c:pt idx="19">
                  <c:v>2435279.9000000004</c:v>
                </c:pt>
                <c:pt idx="20">
                  <c:v>2463766.2000000002</c:v>
                </c:pt>
                <c:pt idx="21">
                  <c:v>2357286.6000000006</c:v>
                </c:pt>
                <c:pt idx="22">
                  <c:v>2291555.6999999997</c:v>
                </c:pt>
                <c:pt idx="23">
                  <c:v>2812165.5</c:v>
                </c:pt>
                <c:pt idx="24">
                  <c:v>2813118.4999999995</c:v>
                </c:pt>
                <c:pt idx="25">
                  <c:v>3082700</c:v>
                </c:pt>
                <c:pt idx="26">
                  <c:v>2786853.0999999996</c:v>
                </c:pt>
                <c:pt idx="27">
                  <c:v>3087160.8</c:v>
                </c:pt>
                <c:pt idx="28">
                  <c:v>3677692.2</c:v>
                </c:pt>
                <c:pt idx="29">
                  <c:v>3196679.3</c:v>
                </c:pt>
                <c:pt idx="30">
                  <c:v>3564986.9999999995</c:v>
                </c:pt>
                <c:pt idx="31">
                  <c:v>3881883.6999999997</c:v>
                </c:pt>
                <c:pt idx="32">
                  <c:v>3898509.3</c:v>
                </c:pt>
                <c:pt idx="33">
                  <c:v>4108986</c:v>
                </c:pt>
                <c:pt idx="34">
                  <c:v>3962853</c:v>
                </c:pt>
                <c:pt idx="35">
                  <c:v>4143419.8</c:v>
                </c:pt>
                <c:pt idx="36">
                  <c:v>4863617.1000000006</c:v>
                </c:pt>
                <c:pt idx="37">
                  <c:v>5132664.6000000006</c:v>
                </c:pt>
                <c:pt idx="38">
                  <c:v>0</c:v>
                </c:pt>
                <c:pt idx="39">
                  <c:v>4989577.3999999994</c:v>
                </c:pt>
                <c:pt idx="40">
                  <c:v>5110340.9000000004</c:v>
                </c:pt>
                <c:pt idx="41">
                  <c:v>2869520.8</c:v>
                </c:pt>
                <c:pt idx="42">
                  <c:v>5140975.45</c:v>
                </c:pt>
                <c:pt idx="43">
                  <c:v>4327086.55</c:v>
                </c:pt>
                <c:pt idx="44">
                  <c:v>4219698.3</c:v>
                </c:pt>
                <c:pt idx="45">
                  <c:v>4803667.1000000006</c:v>
                </c:pt>
                <c:pt idx="46">
                  <c:v>4619220.3000000007</c:v>
                </c:pt>
                <c:pt idx="47">
                  <c:v>5440319.6999999993</c:v>
                </c:pt>
                <c:pt idx="48">
                  <c:v>4983254.0999999996</c:v>
                </c:pt>
                <c:pt idx="49">
                  <c:v>5060114.0000000009</c:v>
                </c:pt>
                <c:pt idx="50">
                  <c:v>4685710.3999999994</c:v>
                </c:pt>
                <c:pt idx="51">
                  <c:v>4514853.9000000004</c:v>
                </c:pt>
              </c:numCache>
            </c:numRef>
          </c:val>
          <c:extLst>
            <c:ext xmlns:c16="http://schemas.microsoft.com/office/drawing/2014/chart" uri="{C3380CC4-5D6E-409C-BE32-E72D297353CC}">
              <c16:uniqueId val="{00000001-091D-3F46-AB5C-81D7E118205E}"/>
            </c:ext>
          </c:extLst>
        </c:ser>
        <c:dLbls>
          <c:showLegendKey val="0"/>
          <c:showVal val="0"/>
          <c:showCatName val="0"/>
          <c:showSerName val="0"/>
          <c:showPercent val="0"/>
          <c:showBubbleSize val="0"/>
        </c:dLbls>
        <c:gapWidth val="150"/>
        <c:axId val="39242368"/>
        <c:axId val="39252736"/>
      </c:barChart>
      <c:catAx>
        <c:axId val="3924236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t>Week SR. Number</a:t>
                </a:r>
              </a:p>
            </c:rich>
          </c:tx>
          <c:layout>
            <c:manualLayout>
              <c:xMode val="edge"/>
              <c:yMode val="edge"/>
              <c:x val="0.47896497166828317"/>
              <c:y val="0.8191782333514934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252736"/>
        <c:crosses val="autoZero"/>
        <c:auto val="1"/>
        <c:lblAlgn val="ctr"/>
        <c:lblOffset val="100"/>
        <c:tickLblSkip val="1"/>
        <c:tickMarkSkip val="1"/>
        <c:noMultiLvlLbl val="0"/>
      </c:catAx>
      <c:valAx>
        <c:axId val="39252736"/>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242368"/>
        <c:crosses val="autoZero"/>
        <c:crossBetween val="between"/>
        <c:dispUnits>
          <c:builtInUnit val="millions"/>
          <c:dispUnitsLbl>
            <c:layout>
              <c:manualLayout>
                <c:xMode val="edge"/>
                <c:yMode val="edge"/>
                <c:x val="2.4271883014580602E-2"/>
                <c:y val="0.18904109589042373"/>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4957011798760146"/>
          <c:y val="0.90991243211715667"/>
          <c:w val="0.39398263301201736"/>
          <c:h val="7.2072387347977981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Guwahati During 2016 Vs 2015</a:t>
            </a:r>
          </a:p>
        </c:rich>
      </c:tx>
      <c:layout>
        <c:manualLayout>
          <c:xMode val="edge"/>
          <c:yMode val="edge"/>
          <c:x val="0.14077686128071507"/>
          <c:y val="3.287665618374281E-2"/>
        </c:manualLayout>
      </c:layout>
      <c:overlay val="0"/>
      <c:spPr>
        <a:noFill/>
        <a:ln w="25400">
          <a:noFill/>
        </a:ln>
      </c:spPr>
    </c:title>
    <c:autoTitleDeleted val="0"/>
    <c:plotArea>
      <c:layout>
        <c:manualLayout>
          <c:layoutTarget val="inner"/>
          <c:xMode val="edge"/>
          <c:yMode val="edge"/>
          <c:x val="0.12032093415836381"/>
          <c:y val="0.18618673220114321"/>
          <c:w val="0.86096312886651438"/>
          <c:h val="0.53153309031616658"/>
        </c:manualLayout>
      </c:layout>
      <c:lineChart>
        <c:grouping val="standard"/>
        <c:varyColors val="0"/>
        <c:ser>
          <c:idx val="0"/>
          <c:order val="0"/>
          <c:tx>
            <c:strRef>
              <c:f>Guwahati!$AJ$5</c:f>
              <c:strCache>
                <c:ptCount val="1"/>
                <c:pt idx="0">
                  <c:v>Avg Price 2017</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Guwahati!$C$7:$C$58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Guwahati!$AJ$7:$AJ$58</c:f>
              <c:numCache>
                <c:formatCode>0.00</c:formatCode>
                <c:ptCount val="52"/>
                <c:pt idx="0">
                  <c:v>124.00994651953143</c:v>
                </c:pt>
                <c:pt idx="1">
                  <c:v>119.84224060669553</c:v>
                </c:pt>
                <c:pt idx="2">
                  <c:v>118.41737604716343</c:v>
                </c:pt>
                <c:pt idx="3">
                  <c:v>111.26063831414217</c:v>
                </c:pt>
                <c:pt idx="4">
                  <c:v>106.36612156145405</c:v>
                </c:pt>
                <c:pt idx="5">
                  <c:v>105.72353073761903</c:v>
                </c:pt>
                <c:pt idx="6">
                  <c:v>106.62237720979066</c:v>
                </c:pt>
                <c:pt idx="7">
                  <c:v>110.63453326619735</c:v>
                </c:pt>
                <c:pt idx="8">
                  <c:v>106.31699637466481</c:v>
                </c:pt>
                <c:pt idx="9">
                  <c:v>104.70658570109518</c:v>
                </c:pt>
                <c:pt idx="10">
                  <c:v>109.66167554256266</c:v>
                </c:pt>
                <c:pt idx="11">
                  <c:v>0</c:v>
                </c:pt>
                <c:pt idx="12">
                  <c:v>106.62667664759512</c:v>
                </c:pt>
                <c:pt idx="13">
                  <c:v>130.58909471342253</c:v>
                </c:pt>
                <c:pt idx="14">
                  <c:v>161.65487583761595</c:v>
                </c:pt>
                <c:pt idx="15">
                  <c:v>158.9691490185057</c:v>
                </c:pt>
                <c:pt idx="16">
                  <c:v>149.21532791864081</c:v>
                </c:pt>
                <c:pt idx="17">
                  <c:v>142.37337024652541</c:v>
                </c:pt>
                <c:pt idx="18">
                  <c:v>139.72088432788996</c:v>
                </c:pt>
                <c:pt idx="19">
                  <c:v>132.11985227902042</c:v>
                </c:pt>
                <c:pt idx="20">
                  <c:v>131.5297571071776</c:v>
                </c:pt>
                <c:pt idx="21">
                  <c:v>140.29734561792537</c:v>
                </c:pt>
                <c:pt idx="22">
                  <c:v>150.66262677114261</c:v>
                </c:pt>
                <c:pt idx="23">
                  <c:v>157.71475218291297</c:v>
                </c:pt>
                <c:pt idx="24">
                  <c:v>157.86042180120353</c:v>
                </c:pt>
                <c:pt idx="25">
                  <c:v>151.25741285238121</c:v>
                </c:pt>
                <c:pt idx="26">
                  <c:v>153.29466644119952</c:v>
                </c:pt>
                <c:pt idx="27">
                  <c:v>151.97405911334667</c:v>
                </c:pt>
                <c:pt idx="28">
                  <c:v>151.98801505067644</c:v>
                </c:pt>
                <c:pt idx="29">
                  <c:v>154.13264974612528</c:v>
                </c:pt>
                <c:pt idx="30">
                  <c:v>157.19559213978505</c:v>
                </c:pt>
                <c:pt idx="31">
                  <c:v>156.9222805457656</c:v>
                </c:pt>
                <c:pt idx="32">
                  <c:v>153.62207630450686</c:v>
                </c:pt>
                <c:pt idx="33">
                  <c:v>153.87042186854114</c:v>
                </c:pt>
                <c:pt idx="34">
                  <c:v>150.43227250685891</c:v>
                </c:pt>
                <c:pt idx="35">
                  <c:v>148.43154636514527</c:v>
                </c:pt>
                <c:pt idx="36">
                  <c:v>149.94811149802894</c:v>
                </c:pt>
                <c:pt idx="37">
                  <c:v>154.15905211569594</c:v>
                </c:pt>
                <c:pt idx="38">
                  <c:v>0</c:v>
                </c:pt>
                <c:pt idx="39">
                  <c:v>151.49427674767256</c:v>
                </c:pt>
                <c:pt idx="40">
                  <c:v>153.9270856785364</c:v>
                </c:pt>
                <c:pt idx="41">
                  <c:v>149.13662832915549</c:v>
                </c:pt>
                <c:pt idx="42">
                  <c:v>152.32271763020916</c:v>
                </c:pt>
                <c:pt idx="43">
                  <c:v>148.17434230759832</c:v>
                </c:pt>
                <c:pt idx="44">
                  <c:v>144.675988977787</c:v>
                </c:pt>
                <c:pt idx="45">
                  <c:v>142.41288374500908</c:v>
                </c:pt>
                <c:pt idx="46">
                  <c:v>143.93897007429541</c:v>
                </c:pt>
                <c:pt idx="47">
                  <c:v>142.73312723271306</c:v>
                </c:pt>
                <c:pt idx="48">
                  <c:v>140.20986744236109</c:v>
                </c:pt>
                <c:pt idx="49">
                  <c:v>140.80917858543185</c:v>
                </c:pt>
                <c:pt idx="50">
                  <c:v>140.07331271092886</c:v>
                </c:pt>
                <c:pt idx="51">
                  <c:v>137.11014233739101</c:v>
                </c:pt>
              </c:numCache>
            </c:numRef>
          </c:val>
          <c:smooth val="0"/>
          <c:extLst>
            <c:ext xmlns:c16="http://schemas.microsoft.com/office/drawing/2014/chart" uri="{C3380CC4-5D6E-409C-BE32-E72D297353CC}">
              <c16:uniqueId val="{00000000-B407-454E-969F-D8BDB7A98E4A}"/>
            </c:ext>
          </c:extLst>
        </c:ser>
        <c:ser>
          <c:idx val="1"/>
          <c:order val="1"/>
          <c:tx>
            <c:strRef>
              <c:f>Guwahati!$BR$5</c:f>
              <c:strCache>
                <c:ptCount val="1"/>
                <c:pt idx="0">
                  <c:v>Avg Price 2016</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Guwahati!$C$7:$C$58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Guwahati!$BR$7:$BR$58</c:f>
              <c:numCache>
                <c:formatCode>0.00</c:formatCode>
                <c:ptCount val="52"/>
                <c:pt idx="0">
                  <c:v>129.2072446067443</c:v>
                </c:pt>
                <c:pt idx="1">
                  <c:v>128.7154477727197</c:v>
                </c:pt>
                <c:pt idx="2">
                  <c:v>115.43424959916334</c:v>
                </c:pt>
                <c:pt idx="3">
                  <c:v>115.74124200689614</c:v>
                </c:pt>
                <c:pt idx="4">
                  <c:v>113.10424700591302</c:v>
                </c:pt>
                <c:pt idx="5">
                  <c:v>113.38551439674352</c:v>
                </c:pt>
                <c:pt idx="6">
                  <c:v>108.34450766477018</c:v>
                </c:pt>
                <c:pt idx="7">
                  <c:v>108.51355267586332</c:v>
                </c:pt>
                <c:pt idx="8">
                  <c:v>0</c:v>
                </c:pt>
                <c:pt idx="9">
                  <c:v>105.37620451307903</c:v>
                </c:pt>
                <c:pt idx="10">
                  <c:v>0</c:v>
                </c:pt>
                <c:pt idx="11">
                  <c:v>0</c:v>
                </c:pt>
                <c:pt idx="12">
                  <c:v>119.22713346460378</c:v>
                </c:pt>
                <c:pt idx="13">
                  <c:v>170.59840422417116</c:v>
                </c:pt>
                <c:pt idx="14">
                  <c:v>154.51192014429711</c:v>
                </c:pt>
                <c:pt idx="15">
                  <c:v>146.73908899698401</c:v>
                </c:pt>
                <c:pt idx="16">
                  <c:v>140.07818367181181</c:v>
                </c:pt>
                <c:pt idx="17">
                  <c:v>133.56897243656564</c:v>
                </c:pt>
                <c:pt idx="18">
                  <c:v>136.33763389316704</c:v>
                </c:pt>
                <c:pt idx="19">
                  <c:v>129.55977064246926</c:v>
                </c:pt>
                <c:pt idx="20">
                  <c:v>133.92765111901357</c:v>
                </c:pt>
                <c:pt idx="21">
                  <c:v>146.72414640884654</c:v>
                </c:pt>
                <c:pt idx="22">
                  <c:v>150.40535583398986</c:v>
                </c:pt>
                <c:pt idx="23">
                  <c:v>153.28593618770574</c:v>
                </c:pt>
                <c:pt idx="24">
                  <c:v>153.31793156170482</c:v>
                </c:pt>
                <c:pt idx="25">
                  <c:v>155.27651462398964</c:v>
                </c:pt>
                <c:pt idx="26">
                  <c:v>156.03536787091565</c:v>
                </c:pt>
                <c:pt idx="27">
                  <c:v>154.33613950918527</c:v>
                </c:pt>
                <c:pt idx="28">
                  <c:v>150.21337574398723</c:v>
                </c:pt>
                <c:pt idx="29">
                  <c:v>146.36186311444357</c:v>
                </c:pt>
                <c:pt idx="30">
                  <c:v>144.59603551290544</c:v>
                </c:pt>
                <c:pt idx="31">
                  <c:v>143.71942753858616</c:v>
                </c:pt>
                <c:pt idx="32">
                  <c:v>141.49798131976453</c:v>
                </c:pt>
                <c:pt idx="33">
                  <c:v>142.38103706550808</c:v>
                </c:pt>
                <c:pt idx="34">
                  <c:v>141.59791846971041</c:v>
                </c:pt>
                <c:pt idx="35">
                  <c:v>140.31606047435551</c:v>
                </c:pt>
                <c:pt idx="36">
                  <c:v>138.3690525755847</c:v>
                </c:pt>
                <c:pt idx="37">
                  <c:v>139.63202700011763</c:v>
                </c:pt>
                <c:pt idx="38">
                  <c:v>138.96958700876004</c:v>
                </c:pt>
                <c:pt idx="39">
                  <c:v>139.25034741492834</c:v>
                </c:pt>
                <c:pt idx="40">
                  <c:v>0</c:v>
                </c:pt>
                <c:pt idx="41">
                  <c:v>140.71242235433516</c:v>
                </c:pt>
                <c:pt idx="42">
                  <c:v>138.31466461718512</c:v>
                </c:pt>
                <c:pt idx="43">
                  <c:v>137.40752349560574</c:v>
                </c:pt>
                <c:pt idx="44">
                  <c:v>139.21671635847287</c:v>
                </c:pt>
                <c:pt idx="45">
                  <c:v>137.27852835410803</c:v>
                </c:pt>
                <c:pt idx="46">
                  <c:v>138.21598320094429</c:v>
                </c:pt>
                <c:pt idx="47">
                  <c:v>133.81380676277925</c:v>
                </c:pt>
                <c:pt idx="48">
                  <c:v>134.05558144083048</c:v>
                </c:pt>
                <c:pt idx="49">
                  <c:v>130.62166310468629</c:v>
                </c:pt>
                <c:pt idx="50">
                  <c:v>131.56103752344998</c:v>
                </c:pt>
                <c:pt idx="51">
                  <c:v>128.13519998692036</c:v>
                </c:pt>
              </c:numCache>
            </c:numRef>
          </c:val>
          <c:smooth val="0"/>
          <c:extLst>
            <c:ext xmlns:c16="http://schemas.microsoft.com/office/drawing/2014/chart" uri="{C3380CC4-5D6E-409C-BE32-E72D297353CC}">
              <c16:uniqueId val="{00000001-B407-454E-969F-D8BDB7A98E4A}"/>
            </c:ext>
          </c:extLst>
        </c:ser>
        <c:dLbls>
          <c:showLegendKey val="0"/>
          <c:showVal val="0"/>
          <c:showCatName val="0"/>
          <c:showSerName val="0"/>
          <c:showPercent val="0"/>
          <c:showBubbleSize val="0"/>
        </c:dLbls>
        <c:marker val="1"/>
        <c:smooth val="0"/>
        <c:axId val="39097472"/>
        <c:axId val="39099776"/>
      </c:lineChart>
      <c:catAx>
        <c:axId val="39097472"/>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9191025494336332"/>
              <c:y val="0.8191782333514934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099776"/>
        <c:crosses val="autoZero"/>
        <c:auto val="1"/>
        <c:lblAlgn val="ctr"/>
        <c:lblOffset val="100"/>
        <c:tickLblSkip val="1"/>
        <c:tickMarkSkip val="1"/>
        <c:noMultiLvlLbl val="0"/>
      </c:catAx>
      <c:valAx>
        <c:axId val="39099776"/>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89874729991692E-2"/>
              <c:y val="0.28219179809730993"/>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097472"/>
        <c:crosses val="autoZero"/>
        <c:crossBetween val="between"/>
      </c:valAx>
      <c:spPr>
        <a:solidFill>
          <a:srgbClr val="C0C0C0"/>
        </a:solidFill>
        <a:ln w="12700">
          <a:solidFill>
            <a:srgbClr val="808080"/>
          </a:solidFill>
          <a:prstDash val="solid"/>
        </a:ln>
      </c:spPr>
    </c:plotArea>
    <c:legend>
      <c:legendPos val="r"/>
      <c:layout>
        <c:manualLayout>
          <c:xMode val="edge"/>
          <c:yMode val="edge"/>
          <c:x val="0.38177014531045433"/>
          <c:y val="0.9099099099099095"/>
          <c:w val="0.33685601056803188"/>
          <c:h val="7.2072072072072071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Jalpiguri Auction -2016</a:t>
            </a:r>
          </a:p>
        </c:rich>
      </c:tx>
      <c:layout>
        <c:manualLayout>
          <c:xMode val="edge"/>
          <c:yMode val="edge"/>
          <c:x val="0.19255704214143976"/>
          <c:y val="3.2876666278784251E-2"/>
        </c:manualLayout>
      </c:layout>
      <c:overlay val="0"/>
      <c:spPr>
        <a:noFill/>
        <a:ln w="25400">
          <a:noFill/>
        </a:ln>
      </c:spPr>
    </c:title>
    <c:autoTitleDeleted val="0"/>
    <c:plotArea>
      <c:layout>
        <c:manualLayout>
          <c:layoutTarget val="inner"/>
          <c:xMode val="edge"/>
          <c:yMode val="edge"/>
          <c:x val="7.5912462870997024E-2"/>
          <c:y val="0.17487705760883815"/>
          <c:w val="0.90365027917590002"/>
          <c:h val="0.57635537296433981"/>
        </c:manualLayout>
      </c:layout>
      <c:barChart>
        <c:barDir val="col"/>
        <c:grouping val="clustered"/>
        <c:varyColors val="0"/>
        <c:ser>
          <c:idx val="0"/>
          <c:order val="0"/>
          <c:tx>
            <c:strRef>
              <c:f>Jalpiguri!$N$4</c:f>
              <c:strCache>
                <c:ptCount val="1"/>
                <c:pt idx="0">
                  <c:v>Total Offer Kgs 2017</c:v>
                </c:pt>
              </c:strCache>
            </c:strRef>
          </c:tx>
          <c:spPr>
            <a:solidFill>
              <a:srgbClr val="9999FF"/>
            </a:solidFill>
            <a:ln w="12700">
              <a:solidFill>
                <a:srgbClr val="000000"/>
              </a:solidFill>
              <a:prstDash val="solid"/>
            </a:ln>
          </c:spPr>
          <c:invertIfNegative val="0"/>
          <c:cat>
            <c:numRef>
              <c:f>Jalpiguri!$C$7:$C$58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Jalpiguri!$N$7:$N$58</c:f>
              <c:numCache>
                <c:formatCode>0.00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0-5F78-7844-A7F3-EB19477FE730}"/>
            </c:ext>
          </c:extLst>
        </c:ser>
        <c:ser>
          <c:idx val="1"/>
          <c:order val="1"/>
          <c:tx>
            <c:strRef>
              <c:f>Jalpiguri!$AI$5</c:f>
              <c:strCache>
                <c:ptCount val="1"/>
                <c:pt idx="0">
                  <c:v>Total Sold Kgs 2017</c:v>
                </c:pt>
              </c:strCache>
            </c:strRef>
          </c:tx>
          <c:spPr>
            <a:solidFill>
              <a:srgbClr val="993366"/>
            </a:solidFill>
            <a:ln w="12700">
              <a:solidFill>
                <a:srgbClr val="000000"/>
              </a:solidFill>
              <a:prstDash val="solid"/>
            </a:ln>
          </c:spPr>
          <c:invertIfNegative val="0"/>
          <c:cat>
            <c:numRef>
              <c:f>Jalpiguri!$C$7:$C$58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Jalpiguri!$AI$7:$AI$58</c:f>
              <c:numCache>
                <c:formatCode>0.00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1-5F78-7844-A7F3-EB19477FE730}"/>
            </c:ext>
          </c:extLst>
        </c:ser>
        <c:dLbls>
          <c:showLegendKey val="0"/>
          <c:showVal val="0"/>
          <c:showCatName val="0"/>
          <c:showSerName val="0"/>
          <c:showPercent val="0"/>
          <c:showBubbleSize val="0"/>
        </c:dLbls>
        <c:gapWidth val="150"/>
        <c:axId val="39293696"/>
        <c:axId val="39295616"/>
      </c:barChart>
      <c:catAx>
        <c:axId val="39293696"/>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11152514981"/>
              <c:y val="0.8191782061725282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295616"/>
        <c:crosses val="autoZero"/>
        <c:auto val="1"/>
        <c:lblAlgn val="ctr"/>
        <c:lblOffset val="100"/>
        <c:tickLblSkip val="1"/>
        <c:tickMarkSkip val="1"/>
        <c:noMultiLvlLbl val="0"/>
      </c:catAx>
      <c:valAx>
        <c:axId val="39295616"/>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293696"/>
        <c:crosses val="autoZero"/>
        <c:crossBetween val="between"/>
        <c:dispUnits>
          <c:builtInUnit val="millions"/>
          <c:dispUnitsLbl>
            <c:layout>
              <c:manualLayout>
                <c:xMode val="edge"/>
                <c:yMode val="edge"/>
                <c:x val="7.2992752760573133E-3"/>
                <c:y val="0.38423691530957865"/>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4598568757979464"/>
          <c:y val="0.92118330036331653"/>
          <c:w val="0.40146007908347092"/>
          <c:h val="5.9113300492606533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Jalpiguri 2016 Vs. 2015</a:t>
            </a:r>
          </a:p>
        </c:rich>
      </c:tx>
      <c:layout>
        <c:manualLayout>
          <c:xMode val="edge"/>
          <c:yMode val="edge"/>
          <c:x val="0.14077681934320538"/>
          <c:y val="3.2876588955792291E-2"/>
        </c:manualLayout>
      </c:layout>
      <c:overlay val="0"/>
      <c:spPr>
        <a:noFill/>
        <a:ln w="25400">
          <a:noFill/>
        </a:ln>
      </c:spPr>
    </c:title>
    <c:autoTitleDeleted val="0"/>
    <c:plotArea>
      <c:layout>
        <c:manualLayout>
          <c:layoutTarget val="inner"/>
          <c:xMode val="edge"/>
          <c:yMode val="edge"/>
          <c:x val="0.11936347252380072"/>
          <c:y val="0.15931410681418023"/>
          <c:w val="0.86206952378300361"/>
          <c:h val="0.5931386746004581"/>
        </c:manualLayout>
      </c:layout>
      <c:lineChart>
        <c:grouping val="standard"/>
        <c:varyColors val="0"/>
        <c:ser>
          <c:idx val="0"/>
          <c:order val="0"/>
          <c:tx>
            <c:strRef>
              <c:f>Jalpiguri!$AJ$5</c:f>
              <c:strCache>
                <c:ptCount val="1"/>
                <c:pt idx="0">
                  <c:v>Avg Price 2017</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Jalpiguri!$C$7:$C$58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Jalpiguri!$AJ$7:$AJ$58</c:f>
              <c:numCache>
                <c:formatCode>0.00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0-21B6-A140-B7C5-70D3ED72ED7C}"/>
            </c:ext>
          </c:extLst>
        </c:ser>
        <c:ser>
          <c:idx val="1"/>
          <c:order val="1"/>
          <c:tx>
            <c:strRef>
              <c:f>Jalpiguri!$BR$5</c:f>
              <c:strCache>
                <c:ptCount val="1"/>
                <c:pt idx="0">
                  <c:v>Avg Price 2016</c:v>
                </c:pt>
              </c:strCache>
            </c:strRef>
          </c:tx>
          <c:val>
            <c:numRef>
              <c:f>Jalpiguri!$BR$7:$BR$58</c:f>
              <c:numCache>
                <c:formatCode>0.00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1-21B6-A140-B7C5-70D3ED72ED7C}"/>
            </c:ext>
          </c:extLst>
        </c:ser>
        <c:dLbls>
          <c:showLegendKey val="0"/>
          <c:showVal val="0"/>
          <c:showCatName val="0"/>
          <c:showSerName val="0"/>
          <c:showPercent val="0"/>
          <c:showBubbleSize val="0"/>
        </c:dLbls>
        <c:marker val="1"/>
        <c:smooth val="0"/>
        <c:axId val="39357824"/>
        <c:axId val="39360000"/>
      </c:lineChart>
      <c:catAx>
        <c:axId val="39357824"/>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t>Week SR. Number</a:t>
                </a:r>
              </a:p>
            </c:rich>
          </c:tx>
          <c:layout>
            <c:manualLayout>
              <c:xMode val="edge"/>
              <c:yMode val="edge"/>
              <c:x val="0.49191030166323391"/>
              <c:y val="0.819178117441202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360000"/>
        <c:crosses val="autoZero"/>
        <c:auto val="1"/>
        <c:lblAlgn val="ctr"/>
        <c:lblOffset val="100"/>
        <c:tickLblSkip val="1"/>
        <c:tickMarkSkip val="1"/>
        <c:noMultiLvlLbl val="0"/>
      </c:catAx>
      <c:valAx>
        <c:axId val="39360000"/>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89986563350852E-2"/>
              <c:y val="0.28219185837064487"/>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357824"/>
        <c:crosses val="autoZero"/>
        <c:crossBetween val="between"/>
      </c:valAx>
      <c:spPr>
        <a:solidFill>
          <a:srgbClr val="C0C0C0"/>
        </a:solidFill>
        <a:ln w="12700">
          <a:solidFill>
            <a:srgbClr val="808080"/>
          </a:solidFill>
          <a:prstDash val="solid"/>
        </a:ln>
      </c:spPr>
    </c:plotArea>
    <c:legend>
      <c:legendPos val="r"/>
      <c:layout>
        <c:manualLayout>
          <c:xMode val="edge"/>
          <c:yMode val="edge"/>
          <c:x val="0.38328912466843501"/>
          <c:y val="0.91421568627452265"/>
          <c:w val="0.41511936339524108"/>
          <c:h val="7.8431372549019607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Coonoor Auction -2016</a:t>
            </a:r>
          </a:p>
        </c:rich>
      </c:tx>
      <c:layout>
        <c:manualLayout>
          <c:xMode val="edge"/>
          <c:yMode val="edge"/>
          <c:x val="0.19579316789947473"/>
          <c:y val="3.2876705226663062E-2"/>
        </c:manualLayout>
      </c:layout>
      <c:overlay val="0"/>
      <c:spPr>
        <a:noFill/>
        <a:ln w="25400">
          <a:noFill/>
        </a:ln>
      </c:spPr>
    </c:title>
    <c:autoTitleDeleted val="0"/>
    <c:plotArea>
      <c:layout>
        <c:manualLayout>
          <c:layoutTarget val="inner"/>
          <c:xMode val="edge"/>
          <c:yMode val="edge"/>
          <c:x val="6.1393187694383032E-2"/>
          <c:y val="0.17884152978580783"/>
          <c:w val="0.92207845364065888"/>
          <c:h val="0.56927022157172635"/>
        </c:manualLayout>
      </c:layout>
      <c:barChart>
        <c:barDir val="col"/>
        <c:grouping val="clustered"/>
        <c:varyColors val="0"/>
        <c:ser>
          <c:idx val="0"/>
          <c:order val="0"/>
          <c:tx>
            <c:strRef>
              <c:f>Coonoor!$N$4</c:f>
              <c:strCache>
                <c:ptCount val="1"/>
                <c:pt idx="0">
                  <c:v>Total Offer Kgs 2017</c:v>
                </c:pt>
              </c:strCache>
            </c:strRef>
          </c:tx>
          <c:spPr>
            <a:solidFill>
              <a:srgbClr val="9999FF"/>
            </a:solidFill>
            <a:ln w="12700">
              <a:solidFill>
                <a:srgbClr val="000000"/>
              </a:solidFill>
              <a:prstDash val="solid"/>
            </a:ln>
          </c:spPr>
          <c:invertIfNegative val="0"/>
          <c:cat>
            <c:numRef>
              <c:f>Coonoor!$C$7:$C$58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Coonoor!$N$7:$N$58</c:f>
              <c:numCache>
                <c:formatCode>0.00</c:formatCode>
                <c:ptCount val="52"/>
                <c:pt idx="0">
                  <c:v>969566.39999999991</c:v>
                </c:pt>
                <c:pt idx="1">
                  <c:v>1384943</c:v>
                </c:pt>
                <c:pt idx="2">
                  <c:v>1079672</c:v>
                </c:pt>
                <c:pt idx="3">
                  <c:v>1042900</c:v>
                </c:pt>
                <c:pt idx="4">
                  <c:v>990096.2</c:v>
                </c:pt>
                <c:pt idx="5">
                  <c:v>1060319.8</c:v>
                </c:pt>
                <c:pt idx="6">
                  <c:v>958231.8</c:v>
                </c:pt>
                <c:pt idx="7">
                  <c:v>908184.2</c:v>
                </c:pt>
                <c:pt idx="8">
                  <c:v>964431</c:v>
                </c:pt>
                <c:pt idx="9">
                  <c:v>911401.2</c:v>
                </c:pt>
                <c:pt idx="10">
                  <c:v>913710</c:v>
                </c:pt>
                <c:pt idx="11">
                  <c:v>870916</c:v>
                </c:pt>
                <c:pt idx="12">
                  <c:v>930866.4</c:v>
                </c:pt>
                <c:pt idx="13">
                  <c:v>1062447.8999999999</c:v>
                </c:pt>
                <c:pt idx="14">
                  <c:v>1114668.1000000001</c:v>
                </c:pt>
                <c:pt idx="15">
                  <c:v>1288661.8</c:v>
                </c:pt>
                <c:pt idx="16">
                  <c:v>1544215</c:v>
                </c:pt>
                <c:pt idx="17">
                  <c:v>1853233</c:v>
                </c:pt>
                <c:pt idx="18">
                  <c:v>2089741.62</c:v>
                </c:pt>
                <c:pt idx="19">
                  <c:v>1864740.5</c:v>
                </c:pt>
                <c:pt idx="20">
                  <c:v>1965055.2</c:v>
                </c:pt>
                <c:pt idx="21">
                  <c:v>2083991.9</c:v>
                </c:pt>
                <c:pt idx="22">
                  <c:v>2040386.9</c:v>
                </c:pt>
                <c:pt idx="23">
                  <c:v>2041296.7</c:v>
                </c:pt>
                <c:pt idx="24">
                  <c:v>1993052.8</c:v>
                </c:pt>
                <c:pt idx="25">
                  <c:v>2050247.4</c:v>
                </c:pt>
                <c:pt idx="26">
                  <c:v>1735952.9</c:v>
                </c:pt>
                <c:pt idx="27">
                  <c:v>2015162.1</c:v>
                </c:pt>
                <c:pt idx="28">
                  <c:v>2316399.9</c:v>
                </c:pt>
                <c:pt idx="29">
                  <c:v>1412173.6</c:v>
                </c:pt>
                <c:pt idx="30">
                  <c:v>2075045.2</c:v>
                </c:pt>
                <c:pt idx="31">
                  <c:v>2011133.8</c:v>
                </c:pt>
                <c:pt idx="32">
                  <c:v>2065233.7</c:v>
                </c:pt>
                <c:pt idx="33">
                  <c:v>1925670.9</c:v>
                </c:pt>
                <c:pt idx="34">
                  <c:v>2087202.6</c:v>
                </c:pt>
                <c:pt idx="35">
                  <c:v>1731466.5</c:v>
                </c:pt>
                <c:pt idx="36">
                  <c:v>1606536.9</c:v>
                </c:pt>
                <c:pt idx="37">
                  <c:v>1450209.9</c:v>
                </c:pt>
                <c:pt idx="38">
                  <c:v>1539420.8</c:v>
                </c:pt>
                <c:pt idx="39">
                  <c:v>1482780.8</c:v>
                </c:pt>
                <c:pt idx="40">
                  <c:v>1271402.6000000001</c:v>
                </c:pt>
                <c:pt idx="41">
                  <c:v>0</c:v>
                </c:pt>
                <c:pt idx="42">
                  <c:v>1911389.8</c:v>
                </c:pt>
                <c:pt idx="43">
                  <c:v>2098496.1</c:v>
                </c:pt>
                <c:pt idx="44">
                  <c:v>2065017.5</c:v>
                </c:pt>
                <c:pt idx="45">
                  <c:v>2005016.3</c:v>
                </c:pt>
                <c:pt idx="46">
                  <c:v>1907197.7</c:v>
                </c:pt>
                <c:pt idx="47">
                  <c:v>1913412.1</c:v>
                </c:pt>
                <c:pt idx="48">
                  <c:v>1711278.6</c:v>
                </c:pt>
                <c:pt idx="49">
                  <c:v>1339420.8</c:v>
                </c:pt>
                <c:pt idx="50">
                  <c:v>1451747.1</c:v>
                </c:pt>
                <c:pt idx="51">
                  <c:v>0</c:v>
                </c:pt>
              </c:numCache>
            </c:numRef>
          </c:val>
          <c:extLst>
            <c:ext xmlns:c16="http://schemas.microsoft.com/office/drawing/2014/chart" uri="{C3380CC4-5D6E-409C-BE32-E72D297353CC}">
              <c16:uniqueId val="{00000000-49AC-504F-B0E0-F688E4632952}"/>
            </c:ext>
          </c:extLst>
        </c:ser>
        <c:ser>
          <c:idx val="1"/>
          <c:order val="1"/>
          <c:tx>
            <c:strRef>
              <c:f>Coonoor!$AI$5</c:f>
              <c:strCache>
                <c:ptCount val="1"/>
                <c:pt idx="0">
                  <c:v>Total Sold Kgs 2017</c:v>
                </c:pt>
              </c:strCache>
            </c:strRef>
          </c:tx>
          <c:spPr>
            <a:solidFill>
              <a:srgbClr val="993366"/>
            </a:solidFill>
            <a:ln w="12700">
              <a:solidFill>
                <a:srgbClr val="000000"/>
              </a:solidFill>
              <a:prstDash val="solid"/>
            </a:ln>
          </c:spPr>
          <c:invertIfNegative val="0"/>
          <c:cat>
            <c:numRef>
              <c:f>Coonoor!$C$7:$C$58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Coonoor!$AI$7:$AI$58</c:f>
              <c:numCache>
                <c:formatCode>0.00</c:formatCode>
                <c:ptCount val="52"/>
                <c:pt idx="0">
                  <c:v>905854.79999999993</c:v>
                </c:pt>
                <c:pt idx="1">
                  <c:v>952332.2</c:v>
                </c:pt>
                <c:pt idx="2">
                  <c:v>880593</c:v>
                </c:pt>
                <c:pt idx="3">
                  <c:v>872100.4</c:v>
                </c:pt>
                <c:pt idx="4">
                  <c:v>878779</c:v>
                </c:pt>
                <c:pt idx="5">
                  <c:v>905175.2</c:v>
                </c:pt>
                <c:pt idx="6">
                  <c:v>883680.8</c:v>
                </c:pt>
                <c:pt idx="7">
                  <c:v>852511</c:v>
                </c:pt>
                <c:pt idx="8">
                  <c:v>819887.2</c:v>
                </c:pt>
                <c:pt idx="9">
                  <c:v>782046</c:v>
                </c:pt>
                <c:pt idx="10">
                  <c:v>762061.4</c:v>
                </c:pt>
                <c:pt idx="11">
                  <c:v>706557</c:v>
                </c:pt>
                <c:pt idx="12">
                  <c:v>785564.6</c:v>
                </c:pt>
                <c:pt idx="13">
                  <c:v>852853.7</c:v>
                </c:pt>
                <c:pt idx="14">
                  <c:v>799409</c:v>
                </c:pt>
                <c:pt idx="15">
                  <c:v>886981.6</c:v>
                </c:pt>
                <c:pt idx="16">
                  <c:v>1172410.5</c:v>
                </c:pt>
                <c:pt idx="17">
                  <c:v>1589391</c:v>
                </c:pt>
                <c:pt idx="18">
                  <c:v>1738463.02</c:v>
                </c:pt>
                <c:pt idx="19">
                  <c:v>1389415.8</c:v>
                </c:pt>
                <c:pt idx="20">
                  <c:v>1459220</c:v>
                </c:pt>
                <c:pt idx="21">
                  <c:v>1481067.8</c:v>
                </c:pt>
                <c:pt idx="22">
                  <c:v>1668689.2</c:v>
                </c:pt>
                <c:pt idx="23">
                  <c:v>1663584.4</c:v>
                </c:pt>
                <c:pt idx="24">
                  <c:v>1566346.6</c:v>
                </c:pt>
                <c:pt idx="25">
                  <c:v>1270669</c:v>
                </c:pt>
                <c:pt idx="26">
                  <c:v>82427.899999999994</c:v>
                </c:pt>
                <c:pt idx="27">
                  <c:v>929758.2</c:v>
                </c:pt>
                <c:pt idx="28">
                  <c:v>1972941.1</c:v>
                </c:pt>
                <c:pt idx="29">
                  <c:v>1162017</c:v>
                </c:pt>
                <c:pt idx="30">
                  <c:v>1566266.1</c:v>
                </c:pt>
                <c:pt idx="31">
                  <c:v>1204855.1000000001</c:v>
                </c:pt>
                <c:pt idx="32">
                  <c:v>1599861.2</c:v>
                </c:pt>
                <c:pt idx="33">
                  <c:v>1636245.7</c:v>
                </c:pt>
                <c:pt idx="34">
                  <c:v>1654475.4</c:v>
                </c:pt>
                <c:pt idx="35">
                  <c:v>1550430.8</c:v>
                </c:pt>
                <c:pt idx="36">
                  <c:v>1404297.2</c:v>
                </c:pt>
                <c:pt idx="37">
                  <c:v>1335359.1000000001</c:v>
                </c:pt>
                <c:pt idx="38">
                  <c:v>1290263.3999999999</c:v>
                </c:pt>
                <c:pt idx="39">
                  <c:v>1226303.3</c:v>
                </c:pt>
                <c:pt idx="40">
                  <c:v>1144523.8999999999</c:v>
                </c:pt>
                <c:pt idx="41">
                  <c:v>0</c:v>
                </c:pt>
                <c:pt idx="42">
                  <c:v>1574229.4</c:v>
                </c:pt>
                <c:pt idx="43">
                  <c:v>1717391</c:v>
                </c:pt>
                <c:pt idx="44">
                  <c:v>1457562.3</c:v>
                </c:pt>
                <c:pt idx="45">
                  <c:v>1539317</c:v>
                </c:pt>
                <c:pt idx="46">
                  <c:v>1426968.6</c:v>
                </c:pt>
                <c:pt idx="47">
                  <c:v>1490381.2</c:v>
                </c:pt>
                <c:pt idx="48">
                  <c:v>1428304.1</c:v>
                </c:pt>
                <c:pt idx="49">
                  <c:v>1157849.8</c:v>
                </c:pt>
                <c:pt idx="50">
                  <c:v>1313261.1000000001</c:v>
                </c:pt>
                <c:pt idx="51">
                  <c:v>0</c:v>
                </c:pt>
              </c:numCache>
            </c:numRef>
          </c:val>
          <c:extLst>
            <c:ext xmlns:c16="http://schemas.microsoft.com/office/drawing/2014/chart" uri="{C3380CC4-5D6E-409C-BE32-E72D297353CC}">
              <c16:uniqueId val="{00000001-49AC-504F-B0E0-F688E4632952}"/>
            </c:ext>
          </c:extLst>
        </c:ser>
        <c:dLbls>
          <c:showLegendKey val="0"/>
          <c:showVal val="0"/>
          <c:showCatName val="0"/>
          <c:showSerName val="0"/>
          <c:showPercent val="0"/>
          <c:showBubbleSize val="0"/>
        </c:dLbls>
        <c:gapWidth val="150"/>
        <c:axId val="39598720"/>
        <c:axId val="39625472"/>
      </c:barChart>
      <c:catAx>
        <c:axId val="39598720"/>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1435616003"/>
              <c:y val="0.8191778620265196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n-US"/>
          </a:p>
        </c:txPr>
        <c:crossAx val="39625472"/>
        <c:crosses val="autoZero"/>
        <c:auto val="1"/>
        <c:lblAlgn val="ctr"/>
        <c:lblOffset val="100"/>
        <c:tickLblSkip val="1"/>
        <c:tickMarkSkip val="1"/>
        <c:noMultiLvlLbl val="0"/>
      </c:catAx>
      <c:valAx>
        <c:axId val="39625472"/>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39598720"/>
        <c:crosses val="autoZero"/>
        <c:crossBetween val="between"/>
        <c:dispUnits>
          <c:builtInUnit val="millions"/>
          <c:dispUnitsLbl>
            <c:layout>
              <c:manualLayout>
                <c:xMode val="edge"/>
                <c:yMode val="edge"/>
                <c:x val="2.4271883014580602E-2"/>
                <c:y val="0.18904109589042373"/>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8370744850075561"/>
          <c:y val="0.92191542723826181"/>
          <c:w val="0.32467539568918796"/>
          <c:h val="6.0453517384399968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2</xdr:col>
      <xdr:colOff>47625</xdr:colOff>
      <xdr:row>60</xdr:row>
      <xdr:rowOff>123825</xdr:rowOff>
    </xdr:from>
    <xdr:to>
      <xdr:col>13</xdr:col>
      <xdr:colOff>676275</xdr:colOff>
      <xdr:row>78</xdr:row>
      <xdr:rowOff>85725</xdr:rowOff>
    </xdr:to>
    <xdr:graphicFrame macro="">
      <xdr:nvGraphicFramePr>
        <xdr:cNvPr id="62960015" name="Chart 3">
          <a:extLst>
            <a:ext uri="{FF2B5EF4-FFF2-40B4-BE49-F238E27FC236}">
              <a16:creationId xmlns:a16="http://schemas.microsoft.com/office/drawing/2014/main" id="{00000000-0008-0000-0100-00008FB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66675</xdr:colOff>
      <xdr:row>60</xdr:row>
      <xdr:rowOff>85725</xdr:rowOff>
    </xdr:from>
    <xdr:to>
      <xdr:col>29</xdr:col>
      <xdr:colOff>219075</xdr:colOff>
      <xdr:row>80</xdr:row>
      <xdr:rowOff>38100</xdr:rowOff>
    </xdr:to>
    <xdr:graphicFrame macro="">
      <xdr:nvGraphicFramePr>
        <xdr:cNvPr id="62960016" name="Chart 5">
          <a:extLst>
            <a:ext uri="{FF2B5EF4-FFF2-40B4-BE49-F238E27FC236}">
              <a16:creationId xmlns:a16="http://schemas.microsoft.com/office/drawing/2014/main" id="{00000000-0008-0000-0100-000090B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114300</xdr:colOff>
      <xdr:row>60</xdr:row>
      <xdr:rowOff>28575</xdr:rowOff>
    </xdr:from>
    <xdr:to>
      <xdr:col>39</xdr:col>
      <xdr:colOff>9525</xdr:colOff>
      <xdr:row>82</xdr:row>
      <xdr:rowOff>104775</xdr:rowOff>
    </xdr:to>
    <xdr:graphicFrame macro="">
      <xdr:nvGraphicFramePr>
        <xdr:cNvPr id="62986639" name="Chart 1">
          <a:extLst>
            <a:ext uri="{FF2B5EF4-FFF2-40B4-BE49-F238E27FC236}">
              <a16:creationId xmlns:a16="http://schemas.microsoft.com/office/drawing/2014/main" id="{00000000-0008-0000-0A00-00008F19C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39</xdr:col>
      <xdr:colOff>190500</xdr:colOff>
      <xdr:row>60</xdr:row>
      <xdr:rowOff>28575</xdr:rowOff>
    </xdr:from>
    <xdr:to>
      <xdr:col>78</xdr:col>
      <xdr:colOff>47625</xdr:colOff>
      <xdr:row>82</xdr:row>
      <xdr:rowOff>123825</xdr:rowOff>
    </xdr:to>
    <xdr:graphicFrame macro="">
      <xdr:nvGraphicFramePr>
        <xdr:cNvPr id="62986640" name="Chart 2">
          <a:extLst>
            <a:ext uri="{FF2B5EF4-FFF2-40B4-BE49-F238E27FC236}">
              <a16:creationId xmlns:a16="http://schemas.microsoft.com/office/drawing/2014/main" id="{00000000-0008-0000-0A00-00009019C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742950</xdr:colOff>
      <xdr:row>63</xdr:row>
      <xdr:rowOff>57150</xdr:rowOff>
    </xdr:from>
    <xdr:to>
      <xdr:col>14</xdr:col>
      <xdr:colOff>685800</xdr:colOff>
      <xdr:row>84</xdr:row>
      <xdr:rowOff>142875</xdr:rowOff>
    </xdr:to>
    <xdr:graphicFrame macro="">
      <xdr:nvGraphicFramePr>
        <xdr:cNvPr id="62963087" name="Chart 5">
          <a:extLst>
            <a:ext uri="{FF2B5EF4-FFF2-40B4-BE49-F238E27FC236}">
              <a16:creationId xmlns:a16="http://schemas.microsoft.com/office/drawing/2014/main" id="{00000000-0008-0000-0200-00008FBD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476250</xdr:colOff>
      <xdr:row>63</xdr:row>
      <xdr:rowOff>66675</xdr:rowOff>
    </xdr:from>
    <xdr:to>
      <xdr:col>31</xdr:col>
      <xdr:colOff>219075</xdr:colOff>
      <xdr:row>85</xdr:row>
      <xdr:rowOff>28575</xdr:rowOff>
    </xdr:to>
    <xdr:graphicFrame macro="">
      <xdr:nvGraphicFramePr>
        <xdr:cNvPr id="62963088" name="Chart 6">
          <a:extLst>
            <a:ext uri="{FF2B5EF4-FFF2-40B4-BE49-F238E27FC236}">
              <a16:creationId xmlns:a16="http://schemas.microsoft.com/office/drawing/2014/main" id="{00000000-0008-0000-0200-000090BD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114300</xdr:colOff>
      <xdr:row>60</xdr:row>
      <xdr:rowOff>114300</xdr:rowOff>
    </xdr:from>
    <xdr:to>
      <xdr:col>13</xdr:col>
      <xdr:colOff>419100</xdr:colOff>
      <xdr:row>80</xdr:row>
      <xdr:rowOff>47625</xdr:rowOff>
    </xdr:to>
    <xdr:graphicFrame macro="">
      <xdr:nvGraphicFramePr>
        <xdr:cNvPr id="62966159" name="Chart 1">
          <a:extLst>
            <a:ext uri="{FF2B5EF4-FFF2-40B4-BE49-F238E27FC236}">
              <a16:creationId xmlns:a16="http://schemas.microsoft.com/office/drawing/2014/main" id="{00000000-0008-0000-0300-00008FC9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228600</xdr:colOff>
      <xdr:row>60</xdr:row>
      <xdr:rowOff>123825</xdr:rowOff>
    </xdr:from>
    <xdr:to>
      <xdr:col>27</xdr:col>
      <xdr:colOff>371475</xdr:colOff>
      <xdr:row>80</xdr:row>
      <xdr:rowOff>57150</xdr:rowOff>
    </xdr:to>
    <xdr:graphicFrame macro="">
      <xdr:nvGraphicFramePr>
        <xdr:cNvPr id="62966160" name="Chart 2">
          <a:extLst>
            <a:ext uri="{FF2B5EF4-FFF2-40B4-BE49-F238E27FC236}">
              <a16:creationId xmlns:a16="http://schemas.microsoft.com/office/drawing/2014/main" id="{00000000-0008-0000-0300-000090C9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400050</xdr:colOff>
      <xdr:row>59</xdr:row>
      <xdr:rowOff>95250</xdr:rowOff>
    </xdr:from>
    <xdr:to>
      <xdr:col>13</xdr:col>
      <xdr:colOff>533400</xdr:colOff>
      <xdr:row>83</xdr:row>
      <xdr:rowOff>76200</xdr:rowOff>
    </xdr:to>
    <xdr:graphicFrame macro="">
      <xdr:nvGraphicFramePr>
        <xdr:cNvPr id="62969231" name="Chart 1">
          <a:extLst>
            <a:ext uri="{FF2B5EF4-FFF2-40B4-BE49-F238E27FC236}">
              <a16:creationId xmlns:a16="http://schemas.microsoft.com/office/drawing/2014/main" id="{00000000-0008-0000-0400-00008FD5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76200</xdr:colOff>
      <xdr:row>59</xdr:row>
      <xdr:rowOff>66675</xdr:rowOff>
    </xdr:from>
    <xdr:to>
      <xdr:col>27</xdr:col>
      <xdr:colOff>276225</xdr:colOff>
      <xdr:row>83</xdr:row>
      <xdr:rowOff>66675</xdr:rowOff>
    </xdr:to>
    <xdr:graphicFrame macro="">
      <xdr:nvGraphicFramePr>
        <xdr:cNvPr id="62969232" name="Chart 2">
          <a:extLst>
            <a:ext uri="{FF2B5EF4-FFF2-40B4-BE49-F238E27FC236}">
              <a16:creationId xmlns:a16="http://schemas.microsoft.com/office/drawing/2014/main" id="{00000000-0008-0000-0400-000090D5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228600</xdr:colOff>
      <xdr:row>59</xdr:row>
      <xdr:rowOff>47625</xdr:rowOff>
    </xdr:from>
    <xdr:to>
      <xdr:col>15</xdr:col>
      <xdr:colOff>123825</xdr:colOff>
      <xdr:row>82</xdr:row>
      <xdr:rowOff>152400</xdr:rowOff>
    </xdr:to>
    <xdr:graphicFrame macro="">
      <xdr:nvGraphicFramePr>
        <xdr:cNvPr id="62972303" name="Chart 1">
          <a:extLst>
            <a:ext uri="{FF2B5EF4-FFF2-40B4-BE49-F238E27FC236}">
              <a16:creationId xmlns:a16="http://schemas.microsoft.com/office/drawing/2014/main" id="{00000000-0008-0000-0500-00008FE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352425</xdr:colOff>
      <xdr:row>59</xdr:row>
      <xdr:rowOff>19050</xdr:rowOff>
    </xdr:from>
    <xdr:to>
      <xdr:col>29</xdr:col>
      <xdr:colOff>314325</xdr:colOff>
      <xdr:row>82</xdr:row>
      <xdr:rowOff>76200</xdr:rowOff>
    </xdr:to>
    <xdr:graphicFrame macro="">
      <xdr:nvGraphicFramePr>
        <xdr:cNvPr id="62972304" name="Chart 2">
          <a:extLst>
            <a:ext uri="{FF2B5EF4-FFF2-40B4-BE49-F238E27FC236}">
              <a16:creationId xmlns:a16="http://schemas.microsoft.com/office/drawing/2014/main" id="{00000000-0008-0000-0500-000090E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600075</xdr:colOff>
      <xdr:row>59</xdr:row>
      <xdr:rowOff>104775</xdr:rowOff>
    </xdr:from>
    <xdr:to>
      <xdr:col>15</xdr:col>
      <xdr:colOff>466725</xdr:colOff>
      <xdr:row>82</xdr:row>
      <xdr:rowOff>133350</xdr:rowOff>
    </xdr:to>
    <xdr:graphicFrame macro="">
      <xdr:nvGraphicFramePr>
        <xdr:cNvPr id="62975375" name="Chart 1">
          <a:extLst>
            <a:ext uri="{FF2B5EF4-FFF2-40B4-BE49-F238E27FC236}">
              <a16:creationId xmlns:a16="http://schemas.microsoft.com/office/drawing/2014/main" id="{00000000-0008-0000-0600-00008FED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314325</xdr:colOff>
      <xdr:row>59</xdr:row>
      <xdr:rowOff>85725</xdr:rowOff>
    </xdr:from>
    <xdr:to>
      <xdr:col>34</xdr:col>
      <xdr:colOff>57150</xdr:colOff>
      <xdr:row>82</xdr:row>
      <xdr:rowOff>104775</xdr:rowOff>
    </xdr:to>
    <xdr:graphicFrame macro="">
      <xdr:nvGraphicFramePr>
        <xdr:cNvPr id="62975376" name="Chart 2">
          <a:extLst>
            <a:ext uri="{FF2B5EF4-FFF2-40B4-BE49-F238E27FC236}">
              <a16:creationId xmlns:a16="http://schemas.microsoft.com/office/drawing/2014/main" id="{00000000-0008-0000-0600-000090ED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342900</xdr:colOff>
      <xdr:row>60</xdr:row>
      <xdr:rowOff>85725</xdr:rowOff>
    </xdr:from>
    <xdr:to>
      <xdr:col>11</xdr:col>
      <xdr:colOff>704850</xdr:colOff>
      <xdr:row>83</xdr:row>
      <xdr:rowOff>142875</xdr:rowOff>
    </xdr:to>
    <xdr:graphicFrame macro="">
      <xdr:nvGraphicFramePr>
        <xdr:cNvPr id="62978447" name="Chart 1">
          <a:extLst>
            <a:ext uri="{FF2B5EF4-FFF2-40B4-BE49-F238E27FC236}">
              <a16:creationId xmlns:a16="http://schemas.microsoft.com/office/drawing/2014/main" id="{00000000-0008-0000-0700-00008FF9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114300</xdr:colOff>
      <xdr:row>60</xdr:row>
      <xdr:rowOff>66675</xdr:rowOff>
    </xdr:from>
    <xdr:to>
      <xdr:col>29</xdr:col>
      <xdr:colOff>238125</xdr:colOff>
      <xdr:row>84</xdr:row>
      <xdr:rowOff>19050</xdr:rowOff>
    </xdr:to>
    <xdr:graphicFrame macro="">
      <xdr:nvGraphicFramePr>
        <xdr:cNvPr id="62978448" name="Chart 2">
          <a:extLst>
            <a:ext uri="{FF2B5EF4-FFF2-40B4-BE49-F238E27FC236}">
              <a16:creationId xmlns:a16="http://schemas.microsoft.com/office/drawing/2014/main" id="{00000000-0008-0000-0700-000090F9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361950</xdr:colOff>
      <xdr:row>62</xdr:row>
      <xdr:rowOff>0</xdr:rowOff>
    </xdr:from>
    <xdr:to>
      <xdr:col>14</xdr:col>
      <xdr:colOff>409575</xdr:colOff>
      <xdr:row>85</xdr:row>
      <xdr:rowOff>38100</xdr:rowOff>
    </xdr:to>
    <xdr:graphicFrame macro="">
      <xdr:nvGraphicFramePr>
        <xdr:cNvPr id="62951826" name="Chart 1">
          <a:extLst>
            <a:ext uri="{FF2B5EF4-FFF2-40B4-BE49-F238E27FC236}">
              <a16:creationId xmlns:a16="http://schemas.microsoft.com/office/drawing/2014/main" id="{00000000-0008-0000-0800-0000929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9525</xdr:colOff>
      <xdr:row>61</xdr:row>
      <xdr:rowOff>133350</xdr:rowOff>
    </xdr:from>
    <xdr:to>
      <xdr:col>33</xdr:col>
      <xdr:colOff>381000</xdr:colOff>
      <xdr:row>84</xdr:row>
      <xdr:rowOff>114300</xdr:rowOff>
    </xdr:to>
    <xdr:graphicFrame macro="">
      <xdr:nvGraphicFramePr>
        <xdr:cNvPr id="62951827" name="Chart 2">
          <a:extLst>
            <a:ext uri="{FF2B5EF4-FFF2-40B4-BE49-F238E27FC236}">
              <a16:creationId xmlns:a16="http://schemas.microsoft.com/office/drawing/2014/main" id="{00000000-0008-0000-0800-0000939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619125</xdr:colOff>
      <xdr:row>59</xdr:row>
      <xdr:rowOff>38100</xdr:rowOff>
    </xdr:from>
    <xdr:to>
      <xdr:col>14</xdr:col>
      <xdr:colOff>104775</xdr:colOff>
      <xdr:row>81</xdr:row>
      <xdr:rowOff>123825</xdr:rowOff>
    </xdr:to>
    <xdr:graphicFrame macro="">
      <xdr:nvGraphicFramePr>
        <xdr:cNvPr id="62983567" name="Chart 1">
          <a:extLst>
            <a:ext uri="{FF2B5EF4-FFF2-40B4-BE49-F238E27FC236}">
              <a16:creationId xmlns:a16="http://schemas.microsoft.com/office/drawing/2014/main" id="{00000000-0008-0000-0900-00008F0DC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9525</xdr:colOff>
      <xdr:row>59</xdr:row>
      <xdr:rowOff>28575</xdr:rowOff>
    </xdr:from>
    <xdr:to>
      <xdr:col>33</xdr:col>
      <xdr:colOff>276225</xdr:colOff>
      <xdr:row>81</xdr:row>
      <xdr:rowOff>133350</xdr:rowOff>
    </xdr:to>
    <xdr:graphicFrame macro="">
      <xdr:nvGraphicFramePr>
        <xdr:cNvPr id="62983568" name="Chart 2">
          <a:extLst>
            <a:ext uri="{FF2B5EF4-FFF2-40B4-BE49-F238E27FC236}">
              <a16:creationId xmlns:a16="http://schemas.microsoft.com/office/drawing/2014/main" id="{00000000-0008-0000-0900-0000900DC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I25"/>
  <sheetViews>
    <sheetView workbookViewId="0">
      <selection activeCell="F19" sqref="F19"/>
    </sheetView>
  </sheetViews>
  <sheetFormatPr baseColWidth="10" defaultColWidth="8.83203125" defaultRowHeight="13" x14ac:dyDescent="0.15"/>
  <sheetData>
    <row r="5" spans="1:9" ht="25" x14ac:dyDescent="0.25">
      <c r="A5" s="200" t="s">
        <v>11</v>
      </c>
      <c r="B5" s="200"/>
      <c r="C5" s="200"/>
      <c r="D5" s="200"/>
      <c r="E5" s="200"/>
      <c r="F5" s="200"/>
      <c r="G5" s="200"/>
      <c r="H5" s="200"/>
      <c r="I5" s="200"/>
    </row>
    <row r="6" spans="1:9" ht="25" x14ac:dyDescent="0.25">
      <c r="A6" s="15"/>
      <c r="B6" s="16"/>
      <c r="C6" s="16"/>
      <c r="D6" s="16"/>
      <c r="E6" s="16"/>
      <c r="F6" s="16"/>
      <c r="G6" s="16"/>
      <c r="H6" s="16"/>
      <c r="I6" s="16"/>
    </row>
    <row r="7" spans="1:9" ht="26" thickBot="1" x14ac:dyDescent="0.3">
      <c r="A7" s="15"/>
      <c r="B7" s="16"/>
      <c r="C7" s="16"/>
      <c r="D7" s="16"/>
      <c r="E7" s="16"/>
      <c r="F7" s="16"/>
      <c r="G7" s="16"/>
      <c r="H7" s="16"/>
      <c r="I7" s="16"/>
    </row>
    <row r="8" spans="1:9" ht="122.25" customHeight="1" thickBot="1" x14ac:dyDescent="0.2">
      <c r="A8" s="201" t="s">
        <v>15</v>
      </c>
      <c r="B8" s="202"/>
      <c r="C8" s="202"/>
      <c r="D8" s="202"/>
      <c r="E8" s="202"/>
      <c r="F8" s="202"/>
      <c r="G8" s="202"/>
      <c r="H8" s="202"/>
      <c r="I8" s="203"/>
    </row>
    <row r="23" spans="1:9" ht="14" thickBot="1" x14ac:dyDescent="0.2"/>
    <row r="24" spans="1:9" x14ac:dyDescent="0.15">
      <c r="A24" s="80" t="s">
        <v>12</v>
      </c>
      <c r="B24" s="81"/>
      <c r="C24" s="81"/>
      <c r="D24" s="81"/>
      <c r="E24" s="81"/>
      <c r="F24" s="81"/>
      <c r="G24" s="81"/>
      <c r="H24" s="81"/>
      <c r="I24" s="82"/>
    </row>
    <row r="25" spans="1:9" ht="206.25" customHeight="1" thickBot="1" x14ac:dyDescent="0.2">
      <c r="A25" s="204" t="s">
        <v>33</v>
      </c>
      <c r="B25" s="205"/>
      <c r="C25" s="205"/>
      <c r="D25" s="205"/>
      <c r="E25" s="205"/>
      <c r="F25" s="205"/>
      <c r="G25" s="205"/>
      <c r="H25" s="205"/>
      <c r="I25" s="206"/>
    </row>
  </sheetData>
  <mergeCells count="3">
    <mergeCell ref="A5:I5"/>
    <mergeCell ref="A8:I8"/>
    <mergeCell ref="A25:I25"/>
  </mergeCells>
  <phoneticPr fontId="8"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P60"/>
  <sheetViews>
    <sheetView topLeftCell="S39" workbookViewId="0">
      <selection activeCell="AH7" sqref="AH7:AI58"/>
    </sheetView>
  </sheetViews>
  <sheetFormatPr baseColWidth="10" defaultColWidth="8.83203125" defaultRowHeight="13" x14ac:dyDescent="0.15"/>
  <cols>
    <col min="1" max="1" width="9.6640625" bestFit="1" customWidth="1"/>
    <col min="2" max="2" width="7.6640625" bestFit="1" customWidth="1"/>
    <col min="3" max="3" width="10.5" bestFit="1" customWidth="1"/>
    <col min="4" max="4" width="10.33203125" customWidth="1"/>
    <col min="5" max="5" width="10.83203125" customWidth="1"/>
    <col min="6" max="8" width="14" customWidth="1"/>
    <col min="9" max="9" width="10.1640625" bestFit="1" customWidth="1"/>
    <col min="10" max="10" width="10.1640625" customWidth="1"/>
    <col min="11" max="11" width="11" bestFit="1" customWidth="1"/>
    <col min="12" max="12" width="11.1640625" bestFit="1" customWidth="1"/>
    <col min="13" max="13" width="12.83203125" bestFit="1" customWidth="1"/>
    <col min="14" max="14" width="10.5" bestFit="1" customWidth="1"/>
    <col min="15" max="15" width="9.33203125" bestFit="1" customWidth="1"/>
    <col min="16" max="16" width="10.5" bestFit="1" customWidth="1"/>
    <col min="17" max="17" width="9.33203125" bestFit="1" customWidth="1"/>
    <col min="18" max="18" width="9.5" bestFit="1" customWidth="1"/>
    <col min="19" max="19" width="9.6640625" bestFit="1" customWidth="1"/>
    <col min="20" max="21" width="9.33203125" bestFit="1" customWidth="1"/>
    <col min="22" max="31" width="9.33203125" customWidth="1"/>
    <col min="32" max="32" width="10.5" bestFit="1" customWidth="1"/>
    <col min="33" max="33" width="9.33203125" customWidth="1"/>
    <col min="34" max="34" width="10.5" bestFit="1" customWidth="1"/>
    <col min="35" max="35" width="9.6640625" bestFit="1" customWidth="1"/>
    <col min="37" max="37" width="9.6640625" bestFit="1" customWidth="1"/>
    <col min="39" max="40" width="10.5" bestFit="1" customWidth="1"/>
    <col min="41" max="41" width="10.5" customWidth="1"/>
    <col min="42" max="43" width="10.5" bestFit="1" customWidth="1"/>
    <col min="44" max="45" width="10.5" customWidth="1"/>
    <col min="46" max="46" width="11.1640625" bestFit="1" customWidth="1"/>
    <col min="47" max="47" width="11.1640625" customWidth="1"/>
    <col min="48" max="48" width="10.5" customWidth="1"/>
    <col min="49" max="49" width="10.5" bestFit="1" customWidth="1"/>
    <col min="50" max="50" width="12.1640625" bestFit="1" customWidth="1"/>
    <col min="51" max="51" width="10.5" bestFit="1" customWidth="1"/>
    <col min="52" max="52" width="9.33203125" bestFit="1" customWidth="1"/>
    <col min="53" max="54" width="9.33203125" customWidth="1"/>
    <col min="55" max="55" width="9.5" bestFit="1" customWidth="1"/>
    <col min="56" max="58" width="9.33203125" bestFit="1" customWidth="1"/>
    <col min="59" max="60" width="9.33203125" customWidth="1"/>
    <col min="67" max="67" width="11" bestFit="1" customWidth="1"/>
    <col min="68" max="68" width="10.5" bestFit="1" customWidth="1"/>
  </cols>
  <sheetData>
    <row r="2" spans="1:68" ht="12.75" customHeight="1" x14ac:dyDescent="0.15">
      <c r="B2" s="209" t="s">
        <v>37</v>
      </c>
      <c r="C2" s="210"/>
      <c r="D2" s="210"/>
      <c r="E2" s="210"/>
      <c r="F2" s="210"/>
      <c r="G2" s="210"/>
      <c r="H2" s="210"/>
      <c r="I2" s="210"/>
      <c r="J2" s="210"/>
      <c r="K2" s="210"/>
      <c r="L2" s="210"/>
      <c r="M2" s="210"/>
      <c r="N2" s="211"/>
      <c r="O2" s="211"/>
      <c r="P2" s="211"/>
      <c r="Q2" s="211"/>
      <c r="R2" s="211"/>
      <c r="S2" s="211"/>
      <c r="T2" s="211"/>
      <c r="U2" s="211"/>
      <c r="V2" s="211"/>
      <c r="W2" s="211"/>
      <c r="X2" s="211"/>
      <c r="Y2" s="211"/>
      <c r="Z2" s="211"/>
      <c r="AA2" s="211"/>
      <c r="AB2" s="211"/>
      <c r="AC2" s="211"/>
      <c r="AD2" s="211"/>
      <c r="AE2" s="211"/>
      <c r="AF2" s="211"/>
      <c r="AG2" s="211"/>
      <c r="AL2" s="210" t="s">
        <v>30</v>
      </c>
      <c r="AM2" s="210"/>
      <c r="AN2" s="210"/>
      <c r="AO2" s="210"/>
      <c r="AP2" s="210"/>
      <c r="AQ2" s="210"/>
      <c r="AR2" s="210"/>
      <c r="AS2" s="210"/>
      <c r="AT2" s="210"/>
      <c r="AU2" s="211"/>
      <c r="AV2" s="211"/>
      <c r="AW2" s="211"/>
      <c r="AX2" s="211"/>
      <c r="AY2" s="211"/>
      <c r="AZ2" s="211"/>
      <c r="BA2" s="211"/>
      <c r="BB2" s="211"/>
      <c r="BC2" s="211"/>
      <c r="BD2" s="211"/>
      <c r="BE2" s="211"/>
    </row>
    <row r="3" spans="1:68" ht="33" customHeight="1" x14ac:dyDescent="0.15">
      <c r="A3" s="208" t="s">
        <v>14</v>
      </c>
      <c r="B3" s="208" t="s">
        <v>17</v>
      </c>
      <c r="C3" s="218" t="s">
        <v>10</v>
      </c>
      <c r="D3" s="219"/>
      <c r="E3" s="219"/>
      <c r="F3" s="219"/>
      <c r="G3" s="219"/>
      <c r="H3" s="219"/>
      <c r="I3" s="219"/>
      <c r="J3" s="219"/>
      <c r="K3" s="219"/>
      <c r="L3" s="219"/>
      <c r="M3" s="220"/>
      <c r="N3" s="207" t="s">
        <v>1</v>
      </c>
      <c r="O3" s="207"/>
      <c r="P3" s="207"/>
      <c r="Q3" s="207"/>
      <c r="R3" s="207"/>
      <c r="S3" s="207"/>
      <c r="T3" s="207"/>
      <c r="U3" s="207"/>
      <c r="V3" s="207"/>
      <c r="W3" s="207"/>
      <c r="X3" s="207"/>
      <c r="Y3" s="207"/>
      <c r="Z3" s="207"/>
      <c r="AA3" s="207"/>
      <c r="AB3" s="207"/>
      <c r="AC3" s="207"/>
      <c r="AD3" s="207"/>
      <c r="AE3" s="207"/>
      <c r="AF3" s="207"/>
      <c r="AG3" s="207"/>
      <c r="AH3" s="207"/>
      <c r="AI3" s="207"/>
      <c r="AK3" s="208" t="s">
        <v>14</v>
      </c>
      <c r="AL3" s="208" t="s">
        <v>17</v>
      </c>
      <c r="AM3" s="218" t="s">
        <v>10</v>
      </c>
      <c r="AN3" s="219"/>
      <c r="AO3" s="219"/>
      <c r="AP3" s="219"/>
      <c r="AQ3" s="219"/>
      <c r="AR3" s="219"/>
      <c r="AS3" s="219"/>
      <c r="AT3" s="219"/>
      <c r="AU3" s="28"/>
      <c r="AV3" s="28"/>
      <c r="AW3" s="207" t="s">
        <v>1</v>
      </c>
      <c r="AX3" s="207"/>
      <c r="AY3" s="207"/>
      <c r="AZ3" s="207"/>
      <c r="BA3" s="207"/>
      <c r="BB3" s="207"/>
      <c r="BC3" s="207"/>
      <c r="BD3" s="207"/>
      <c r="BE3" s="207"/>
      <c r="BF3" s="207"/>
      <c r="BG3" s="207"/>
      <c r="BH3" s="207"/>
      <c r="BI3" s="207"/>
      <c r="BJ3" s="207"/>
      <c r="BK3" s="207"/>
      <c r="BL3" s="207"/>
      <c r="BM3" s="207"/>
      <c r="BN3" s="207"/>
      <c r="BO3" s="207"/>
      <c r="BP3" s="207"/>
    </row>
    <row r="4" spans="1:68" ht="33" customHeight="1" x14ac:dyDescent="0.15">
      <c r="A4" s="208"/>
      <c r="B4" s="208"/>
      <c r="C4" s="2" t="s">
        <v>3</v>
      </c>
      <c r="D4" s="2" t="s">
        <v>4</v>
      </c>
      <c r="E4" s="2" t="s">
        <v>5</v>
      </c>
      <c r="F4" s="2" t="s">
        <v>6</v>
      </c>
      <c r="G4" s="2" t="s">
        <v>16</v>
      </c>
      <c r="H4" s="52" t="s">
        <v>47</v>
      </c>
      <c r="I4" s="5" t="s">
        <v>7</v>
      </c>
      <c r="J4" s="5" t="s">
        <v>8</v>
      </c>
      <c r="K4" s="32" t="s">
        <v>13</v>
      </c>
      <c r="L4" s="32" t="s">
        <v>32</v>
      </c>
      <c r="M4" s="148"/>
      <c r="N4" s="207" t="s">
        <v>3</v>
      </c>
      <c r="O4" s="207"/>
      <c r="P4" s="207" t="s">
        <v>4</v>
      </c>
      <c r="Q4" s="207"/>
      <c r="R4" s="207" t="s">
        <v>5</v>
      </c>
      <c r="S4" s="207"/>
      <c r="T4" s="207" t="s">
        <v>6</v>
      </c>
      <c r="U4" s="207"/>
      <c r="V4" s="207" t="s">
        <v>16</v>
      </c>
      <c r="W4" s="207"/>
      <c r="X4" s="212" t="s">
        <v>47</v>
      </c>
      <c r="Y4" s="212"/>
      <c r="Z4" s="207" t="s">
        <v>7</v>
      </c>
      <c r="AA4" s="207"/>
      <c r="AB4" s="207" t="s">
        <v>8</v>
      </c>
      <c r="AC4" s="207"/>
      <c r="AD4" s="207" t="s">
        <v>13</v>
      </c>
      <c r="AE4" s="207"/>
      <c r="AF4" s="207" t="s">
        <v>32</v>
      </c>
      <c r="AG4" s="207"/>
      <c r="AH4" s="144"/>
      <c r="AI4" s="144"/>
      <c r="AK4" s="208"/>
      <c r="AL4" s="208"/>
      <c r="AM4" s="2" t="s">
        <v>3</v>
      </c>
      <c r="AN4" s="2" t="s">
        <v>4</v>
      </c>
      <c r="AO4" s="2" t="s">
        <v>5</v>
      </c>
      <c r="AP4" s="2" t="s">
        <v>6</v>
      </c>
      <c r="AQ4" s="52" t="s">
        <v>16</v>
      </c>
      <c r="AR4" s="5" t="s">
        <v>7</v>
      </c>
      <c r="AS4" s="51" t="s">
        <v>8</v>
      </c>
      <c r="AT4" s="10" t="s">
        <v>13</v>
      </c>
      <c r="AU4" s="10" t="s">
        <v>32</v>
      </c>
      <c r="AV4" s="34"/>
      <c r="AW4" s="207" t="s">
        <v>3</v>
      </c>
      <c r="AX4" s="207"/>
      <c r="AY4" s="207" t="s">
        <v>4</v>
      </c>
      <c r="AZ4" s="207"/>
      <c r="BA4" s="207" t="s">
        <v>5</v>
      </c>
      <c r="BB4" s="207"/>
      <c r="BC4" s="207" t="s">
        <v>6</v>
      </c>
      <c r="BD4" s="207"/>
      <c r="BE4" s="207" t="s">
        <v>16</v>
      </c>
      <c r="BF4" s="207"/>
      <c r="BG4" s="207" t="s">
        <v>7</v>
      </c>
      <c r="BH4" s="207"/>
      <c r="BI4" s="207" t="s">
        <v>8</v>
      </c>
      <c r="BJ4" s="207"/>
      <c r="BK4" s="207" t="s">
        <v>13</v>
      </c>
      <c r="BL4" s="207"/>
      <c r="BM4" s="207" t="s">
        <v>32</v>
      </c>
      <c r="BN4" s="207"/>
      <c r="BO4" s="34"/>
      <c r="BP4" s="34"/>
    </row>
    <row r="5" spans="1:68" ht="29.25" customHeight="1" x14ac:dyDescent="0.15">
      <c r="A5" s="208"/>
      <c r="B5" s="208"/>
      <c r="C5" s="5" t="s">
        <v>0</v>
      </c>
      <c r="D5" s="5" t="s">
        <v>0</v>
      </c>
      <c r="E5" s="5" t="s">
        <v>0</v>
      </c>
      <c r="F5" s="5" t="s">
        <v>0</v>
      </c>
      <c r="G5" s="5" t="s">
        <v>0</v>
      </c>
      <c r="H5" s="51" t="s">
        <v>0</v>
      </c>
      <c r="I5" s="5" t="s">
        <v>0</v>
      </c>
      <c r="J5" s="5" t="s">
        <v>0</v>
      </c>
      <c r="K5" s="5" t="s">
        <v>0</v>
      </c>
      <c r="L5" s="5" t="s">
        <v>0</v>
      </c>
      <c r="M5" s="140" t="s">
        <v>38</v>
      </c>
      <c r="N5" s="5" t="s">
        <v>0</v>
      </c>
      <c r="O5" s="5" t="s">
        <v>2</v>
      </c>
      <c r="P5" s="5" t="s">
        <v>0</v>
      </c>
      <c r="Q5" s="5" t="s">
        <v>2</v>
      </c>
      <c r="R5" s="5" t="s">
        <v>0</v>
      </c>
      <c r="S5" s="5" t="s">
        <v>2</v>
      </c>
      <c r="T5" s="5" t="s">
        <v>0</v>
      </c>
      <c r="U5" s="5" t="s">
        <v>2</v>
      </c>
      <c r="V5" s="5" t="s">
        <v>0</v>
      </c>
      <c r="W5" s="5" t="s">
        <v>2</v>
      </c>
      <c r="X5" s="51" t="s">
        <v>0</v>
      </c>
      <c r="Y5" s="51" t="s">
        <v>2</v>
      </c>
      <c r="Z5" s="5" t="s">
        <v>0</v>
      </c>
      <c r="AA5" s="5" t="s">
        <v>2</v>
      </c>
      <c r="AB5" s="5" t="s">
        <v>0</v>
      </c>
      <c r="AC5" s="5" t="s">
        <v>2</v>
      </c>
      <c r="AD5" s="5" t="s">
        <v>0</v>
      </c>
      <c r="AE5" s="5" t="s">
        <v>2</v>
      </c>
      <c r="AF5" s="5" t="s">
        <v>0</v>
      </c>
      <c r="AG5" s="5" t="s">
        <v>2</v>
      </c>
      <c r="AH5" s="131" t="s">
        <v>35</v>
      </c>
      <c r="AI5" s="131" t="s">
        <v>34</v>
      </c>
      <c r="AK5" s="208"/>
      <c r="AL5" s="208"/>
      <c r="AM5" s="5" t="s">
        <v>0</v>
      </c>
      <c r="AN5" s="5" t="s">
        <v>0</v>
      </c>
      <c r="AO5" s="5" t="s">
        <v>0</v>
      </c>
      <c r="AP5" s="5" t="s">
        <v>0</v>
      </c>
      <c r="AQ5" s="51" t="s">
        <v>0</v>
      </c>
      <c r="AR5" s="5" t="s">
        <v>0</v>
      </c>
      <c r="AS5" s="51" t="s">
        <v>0</v>
      </c>
      <c r="AT5" s="5" t="s">
        <v>0</v>
      </c>
      <c r="AU5" s="5" t="s">
        <v>0</v>
      </c>
      <c r="AV5" s="35" t="s">
        <v>22</v>
      </c>
      <c r="AW5" s="5" t="s">
        <v>0</v>
      </c>
      <c r="AX5" s="5" t="s">
        <v>2</v>
      </c>
      <c r="AY5" s="5" t="s">
        <v>0</v>
      </c>
      <c r="AZ5" s="5" t="s">
        <v>2</v>
      </c>
      <c r="BA5" s="5" t="s">
        <v>0</v>
      </c>
      <c r="BB5" s="5" t="s">
        <v>2</v>
      </c>
      <c r="BC5" s="5" t="s">
        <v>0</v>
      </c>
      <c r="BD5" s="5" t="s">
        <v>2</v>
      </c>
      <c r="BE5" s="5" t="s">
        <v>0</v>
      </c>
      <c r="BF5" s="5" t="s">
        <v>2</v>
      </c>
      <c r="BG5" s="5" t="s">
        <v>0</v>
      </c>
      <c r="BH5" s="5" t="s">
        <v>2</v>
      </c>
      <c r="BI5" s="5" t="s">
        <v>0</v>
      </c>
      <c r="BJ5" s="5" t="s">
        <v>2</v>
      </c>
      <c r="BK5" s="5" t="s">
        <v>0</v>
      </c>
      <c r="BL5" s="5" t="s">
        <v>2</v>
      </c>
      <c r="BM5" s="5" t="s">
        <v>0</v>
      </c>
      <c r="BN5" s="5" t="s">
        <v>2</v>
      </c>
      <c r="BO5" s="35" t="s">
        <v>20</v>
      </c>
      <c r="BP5" s="35" t="s">
        <v>21</v>
      </c>
    </row>
    <row r="6" spans="1:68" ht="20" customHeight="1" x14ac:dyDescent="0.15">
      <c r="A6" s="76"/>
      <c r="B6" s="3"/>
      <c r="C6" s="4"/>
      <c r="D6" s="4"/>
      <c r="E6" s="4"/>
      <c r="F6" s="4"/>
      <c r="G6" s="4"/>
      <c r="H6" s="125"/>
      <c r="I6" s="4"/>
      <c r="J6" s="4"/>
      <c r="K6" s="4"/>
      <c r="L6" s="4"/>
      <c r="M6" s="139"/>
      <c r="N6" s="4"/>
      <c r="O6" s="4"/>
      <c r="P6" s="4"/>
      <c r="Q6" s="4"/>
      <c r="R6" s="4"/>
      <c r="S6" s="4"/>
      <c r="T6" s="4"/>
      <c r="U6" s="4"/>
      <c r="V6" s="4"/>
      <c r="W6" s="4"/>
      <c r="X6" s="125"/>
      <c r="Y6" s="125"/>
      <c r="Z6" s="4"/>
      <c r="AA6" s="4"/>
      <c r="AB6" s="4"/>
      <c r="AC6" s="4"/>
      <c r="AD6" s="4"/>
      <c r="AE6" s="4"/>
      <c r="AF6" s="4"/>
      <c r="AG6" s="4"/>
      <c r="AH6" s="98"/>
      <c r="AI6" s="98"/>
      <c r="AJ6" s="7"/>
      <c r="AK6" s="17"/>
      <c r="AL6" s="17"/>
      <c r="AM6" s="5"/>
      <c r="AN6" s="5"/>
      <c r="AO6" s="5"/>
      <c r="AP6" s="5"/>
      <c r="AQ6" s="51"/>
      <c r="AR6" s="5"/>
      <c r="AS6" s="51"/>
      <c r="AT6" s="5"/>
      <c r="AU6" s="88"/>
      <c r="AV6" s="35"/>
      <c r="AW6" s="5"/>
      <c r="AX6" s="5"/>
      <c r="AY6" s="5"/>
      <c r="AZ6" s="5"/>
      <c r="BA6" s="5"/>
      <c r="BB6" s="5"/>
      <c r="BC6" s="5"/>
      <c r="BD6" s="5"/>
      <c r="BE6" s="5"/>
      <c r="BF6" s="5"/>
      <c r="BG6" s="5"/>
      <c r="BH6" s="5"/>
      <c r="BI6" s="5"/>
      <c r="BJ6" s="5"/>
      <c r="BK6" s="5"/>
      <c r="BL6" s="5"/>
      <c r="BM6" s="88"/>
      <c r="BN6" s="88"/>
      <c r="BO6" s="35"/>
      <c r="BP6" s="35"/>
    </row>
    <row r="7" spans="1:68" ht="20" customHeight="1" x14ac:dyDescent="0.15">
      <c r="A7" s="76">
        <v>42742</v>
      </c>
      <c r="B7" s="3">
        <v>1</v>
      </c>
      <c r="C7" s="4">
        <f>Coonoor!D7+Coimbatore!D7+Cochin!D7</f>
        <v>785214.7</v>
      </c>
      <c r="D7" s="4">
        <f>Coonoor!E7+Coimbatore!E7+Cochin!E7</f>
        <v>1887438.4</v>
      </c>
      <c r="E7" s="4">
        <f>Coonoor!F7+Coimbatore!F7+Cochin!F7</f>
        <v>303348</v>
      </c>
      <c r="F7" s="4">
        <f>Coonoor!G7+Coimbatore!G7+Cochin!G7</f>
        <v>92927</v>
      </c>
      <c r="G7" s="4">
        <f>Coonoor!H7+Coimbatore!H7+Cochin!H7</f>
        <v>0</v>
      </c>
      <c r="H7" s="126">
        <f>Coonoor!I7+Coimbatore!I7+Cochin!I7</f>
        <v>0</v>
      </c>
      <c r="I7" s="4">
        <f>Coonoor!J7+Coimbatore!J7+Cochin!J7</f>
        <v>0</v>
      </c>
      <c r="J7" s="4">
        <f>Coonoor!K7+Coimbatore!K7+Cochin!K7</f>
        <v>0</v>
      </c>
      <c r="K7" s="4">
        <f>Coonoor!L7+Coimbatore!K7+Cochin!K7</f>
        <v>104</v>
      </c>
      <c r="L7" s="4">
        <f>Coonoor!M7+Coimbatore!L7+Cochin!L7</f>
        <v>346</v>
      </c>
      <c r="M7" s="139">
        <f t="shared" ref="M7" si="0">SUM(C7:L7)</f>
        <v>3069378.0999999996</v>
      </c>
      <c r="N7" s="4">
        <f>Coonoor!O7+Coimbatore!O7+Cochin!O7</f>
        <v>738551.5</v>
      </c>
      <c r="O7" s="4">
        <f>(Coonoor!O7*Coonoor!P7+Coimbatore!O7*Coimbatore!P7+Cochin!O7*Cochin!P7)/SI!N7</f>
        <v>106.40935857618325</v>
      </c>
      <c r="P7" s="4">
        <f>Coonoor!Q7+Coimbatore!Q7+Cochin!Q7</f>
        <v>1685773.4</v>
      </c>
      <c r="Q7" s="4">
        <f>(Coonoor!Q7*Coonoor!R7+Coimbatore!Q7*Coimbatore!R7+Cochin!Q7*Cochin!R7)/SI!P7</f>
        <v>112.07115581461376</v>
      </c>
      <c r="R7" s="4">
        <f>Coonoor!S7+Coimbatore!S7+Cochin!S7</f>
        <v>229626.6</v>
      </c>
      <c r="S7" s="4">
        <f>(Coonoor!S7*Coonoor!T7+Coimbatore!S7*Coimbatore!T7+Cochin!S7*Cochin!T7)/SI!R7</f>
        <v>132.32902432933466</v>
      </c>
      <c r="T7" s="4">
        <f>Coonoor!U7+Coimbatore!U7+Cochin!U7</f>
        <v>84264</v>
      </c>
      <c r="U7" s="4">
        <f>(Coonoor!U7*Coonoor!V7+Coimbatore!U7*Coimbatore!V7+Cochin!U7*Cochin!V7)/SI!T7</f>
        <v>104.76433511888827</v>
      </c>
      <c r="V7" s="126">
        <f>Coonoor!W7+Coimbatore!W7+Cochin!W7</f>
        <v>0</v>
      </c>
      <c r="W7" s="126">
        <v>0</v>
      </c>
      <c r="X7" s="126">
        <f>Coonoor!Y7+Coimbatore!Y7+Cochin!Y7</f>
        <v>0</v>
      </c>
      <c r="Y7" s="126">
        <v>0</v>
      </c>
      <c r="Z7" s="4">
        <f>Coonoor!AA7+Coimbatore!AA7+Cochin!AA7</f>
        <v>0</v>
      </c>
      <c r="AA7" s="4">
        <v>0</v>
      </c>
      <c r="AB7" s="4">
        <f>Coonoor!AC7+Coimbatore!AC7+Cochin!AC7</f>
        <v>0</v>
      </c>
      <c r="AC7" s="4">
        <v>0</v>
      </c>
      <c r="AD7" s="4">
        <f>Coonoor!AE7+Coimbatore!AE7+Cochin!AE7</f>
        <v>104</v>
      </c>
      <c r="AE7" s="106">
        <f>(Coonoor!AE7*Coonoor!AF7+Coimbatore!AE7*Coimbatore!AF7+Cochin!AE7*Cochin!AF7)/SI!AD7</f>
        <v>210</v>
      </c>
      <c r="AF7" s="4">
        <f>Coonoor!AG7+Coimbatore!AG7+Cochin!AG7</f>
        <v>346</v>
      </c>
      <c r="AG7" s="4">
        <f>(Coonoor!AG7*Coonoor!AH7+Coimbatore!AG7*Coimbatore!AH7+Cochin!AG7*Cochin!AH7)/SI!AF7</f>
        <v>105</v>
      </c>
      <c r="AH7" s="98">
        <f>N7+P7+R7+T7+V7+Z7+AB7+AD7+AF7+X7</f>
        <v>2738665.5</v>
      </c>
      <c r="AI7" s="98">
        <f>(N7*O7+P7*Q7+R7*S7+T7*U7+V7*W7+Z7*AA7+AD7*AE7+AF7*AG7+X7*Y7)/AH7</f>
        <v>112.02085856871882</v>
      </c>
      <c r="AJ7" s="7"/>
      <c r="AK7" s="76">
        <v>42378</v>
      </c>
      <c r="AL7" s="3">
        <v>1</v>
      </c>
      <c r="AM7" s="4">
        <v>986425</v>
      </c>
      <c r="AN7" s="4">
        <v>1618088.6</v>
      </c>
      <c r="AO7" s="4">
        <v>228652</v>
      </c>
      <c r="AP7" s="4">
        <v>86438</v>
      </c>
      <c r="AQ7" s="4">
        <v>0</v>
      </c>
      <c r="AR7" s="4">
        <v>0</v>
      </c>
      <c r="AS7" s="4">
        <v>0</v>
      </c>
      <c r="AT7" s="4">
        <v>0</v>
      </c>
      <c r="AU7" s="4">
        <v>346</v>
      </c>
      <c r="AV7" s="19">
        <v>2919949.6</v>
      </c>
      <c r="AW7" s="4">
        <v>955795</v>
      </c>
      <c r="AX7" s="4">
        <v>87.806180408416026</v>
      </c>
      <c r="AY7" s="4">
        <v>1523350.9</v>
      </c>
      <c r="AZ7" s="4">
        <v>105.76711666299556</v>
      </c>
      <c r="BA7" s="4">
        <v>195685.5</v>
      </c>
      <c r="BB7" s="4">
        <v>123.2080066543612</v>
      </c>
      <c r="BC7" s="4">
        <v>76914</v>
      </c>
      <c r="BD7" s="4">
        <v>94.687013827599657</v>
      </c>
      <c r="BE7" s="4">
        <v>0</v>
      </c>
      <c r="BF7" s="4">
        <v>0</v>
      </c>
      <c r="BG7" s="4">
        <v>0</v>
      </c>
      <c r="BH7" s="4">
        <v>0</v>
      </c>
      <c r="BI7" s="4">
        <v>0</v>
      </c>
      <c r="BJ7" s="4">
        <v>0</v>
      </c>
      <c r="BK7" s="4">
        <v>0</v>
      </c>
      <c r="BL7" s="4">
        <v>0</v>
      </c>
      <c r="BM7" s="4">
        <v>173</v>
      </c>
      <c r="BN7" s="4">
        <v>200</v>
      </c>
      <c r="BO7" s="19">
        <v>2751918.4</v>
      </c>
      <c r="BP7" s="19">
        <v>100.46537641891534</v>
      </c>
    </row>
    <row r="8" spans="1:68" ht="20" customHeight="1" x14ac:dyDescent="0.15">
      <c r="A8" s="76">
        <v>42749</v>
      </c>
      <c r="B8" s="3">
        <v>2</v>
      </c>
      <c r="C8" s="107">
        <f>Coonoor!D8+Coimbatore!D8+Cochin!D8</f>
        <v>1017449</v>
      </c>
      <c r="D8" s="107">
        <f>Coonoor!E8+Coimbatore!E8+Cochin!E8</f>
        <v>1618226.1</v>
      </c>
      <c r="E8" s="107">
        <f>Coonoor!F8+Coimbatore!F8+Cochin!F8</f>
        <v>274299</v>
      </c>
      <c r="F8" s="107">
        <f>Coonoor!G8+Coimbatore!G8+Cochin!G8</f>
        <v>86607</v>
      </c>
      <c r="G8" s="107">
        <f>Coonoor!H8+Coimbatore!H8+Cochin!H8</f>
        <v>0</v>
      </c>
      <c r="H8" s="126">
        <f>Coonoor!I8+Coimbatore!I8+Cochin!I8</f>
        <v>0</v>
      </c>
      <c r="I8" s="107">
        <f>Coonoor!J8+Coimbatore!J8+Cochin!J8</f>
        <v>0</v>
      </c>
      <c r="J8" s="107">
        <f>Coonoor!K8+Coimbatore!K8+Cochin!K8</f>
        <v>0</v>
      </c>
      <c r="K8" s="107">
        <f>Coonoor!L8+Coimbatore!K8+Cochin!K8</f>
        <v>312</v>
      </c>
      <c r="L8" s="107">
        <f>Coonoor!M8+Coimbatore!L8+Cochin!L8</f>
        <v>346</v>
      </c>
      <c r="M8" s="139">
        <f t="shared" ref="M8" si="1">SUM(C8:L8)</f>
        <v>2997239.1</v>
      </c>
      <c r="N8" s="107">
        <f>Coonoor!O8+Coimbatore!O8+Cochin!O8</f>
        <v>708703</v>
      </c>
      <c r="O8" s="107">
        <f>(Coonoor!O8*Coonoor!P8+Coimbatore!O8*Coimbatore!P8+Cochin!O8*Cochin!P8)/SI!N8</f>
        <v>106.54892469406366</v>
      </c>
      <c r="P8" s="107">
        <f>Coonoor!Q8+Coimbatore!Q8+Cochin!Q8</f>
        <v>1402601.2</v>
      </c>
      <c r="Q8" s="107">
        <f>(Coonoor!Q8*Coonoor!R8+Coimbatore!Q8*Coimbatore!R8+Cochin!Q8*Cochin!R8)/SI!P8</f>
        <v>114.05350350641507</v>
      </c>
      <c r="R8" s="107">
        <f>Coonoor!S8+Coimbatore!S8+Cochin!S8</f>
        <v>214248.2</v>
      </c>
      <c r="S8" s="107">
        <f>(Coonoor!S8*Coonoor!T8+Coimbatore!S8*Coimbatore!T8+Cochin!S8*Cochin!T8)/SI!R8</f>
        <v>134.61173786354985</v>
      </c>
      <c r="T8" s="107">
        <f>Coonoor!U8+Coimbatore!U8+Cochin!U8</f>
        <v>73271</v>
      </c>
      <c r="U8" s="107">
        <f>(Coonoor!U8*Coonoor!V8+Coimbatore!U8*Coimbatore!V8+Cochin!U8*Cochin!V8)/SI!T8</f>
        <v>107.56256875811712</v>
      </c>
      <c r="V8" s="126">
        <f>Coonoor!W8+Coimbatore!W8+Cochin!W8</f>
        <v>0</v>
      </c>
      <c r="W8" s="126">
        <v>0</v>
      </c>
      <c r="X8" s="126">
        <f>Coonoor!Y8+Coimbatore!Y8+Cochin!Y8</f>
        <v>0</v>
      </c>
      <c r="Y8" s="126">
        <v>0</v>
      </c>
      <c r="Z8" s="107">
        <f>Coonoor!AA8+Coimbatore!AA8+Cochin!AA8</f>
        <v>0</v>
      </c>
      <c r="AA8" s="107">
        <v>0</v>
      </c>
      <c r="AB8" s="107">
        <f>Coonoor!AC8+Coimbatore!AC8+Cochin!AC8</f>
        <v>0</v>
      </c>
      <c r="AC8" s="107">
        <v>0</v>
      </c>
      <c r="AD8" s="107">
        <f>Coonoor!AE8+Coimbatore!AE8+Cochin!AE8</f>
        <v>312</v>
      </c>
      <c r="AE8" s="107">
        <f>(Coonoor!AE8*Coonoor!AF8+Coimbatore!AE8*Coimbatore!AF8+Cochin!AE8*Cochin!AF8)/SI!AD8</f>
        <v>216.33333300000004</v>
      </c>
      <c r="AF8" s="107">
        <f>Coonoor!AG8+Coimbatore!AG8+Cochin!AG8</f>
        <v>346</v>
      </c>
      <c r="AG8" s="107">
        <f>(Coonoor!AG8*Coonoor!AH8+Coimbatore!AG8*Coimbatore!AH8+Cochin!AG8*Cochin!AH8)/SI!AF8</f>
        <v>105</v>
      </c>
      <c r="AH8" s="98">
        <f t="shared" ref="AH8:AH24" si="2">N8+P8+R8+T8+V8+Z8+AB8+AD8+AF8+X8</f>
        <v>2399481.4000000004</v>
      </c>
      <c r="AI8" s="98">
        <f t="shared" ref="AI8:AI25" si="3">(N8*O8+P8*Q8+R8*S8+T8*U8+V8*W8+Z8*AA8+AD8*AE8+AF8*AG8+X8*Y8)/AH8</f>
        <v>113.48639292276589</v>
      </c>
      <c r="AJ8" s="7"/>
      <c r="AK8" s="76">
        <v>42385</v>
      </c>
      <c r="AL8" s="3">
        <v>2</v>
      </c>
      <c r="AM8" s="4">
        <v>826599</v>
      </c>
      <c r="AN8" s="4">
        <v>1397773.5</v>
      </c>
      <c r="AO8" s="4">
        <v>293851.5</v>
      </c>
      <c r="AP8" s="4">
        <v>71854</v>
      </c>
      <c r="AQ8" s="4">
        <v>0</v>
      </c>
      <c r="AR8" s="4">
        <v>0</v>
      </c>
      <c r="AS8" s="4">
        <v>0</v>
      </c>
      <c r="AT8" s="4">
        <v>0</v>
      </c>
      <c r="AU8" s="4">
        <v>0</v>
      </c>
      <c r="AV8" s="19">
        <v>2590078</v>
      </c>
      <c r="AW8" s="4">
        <v>768607</v>
      </c>
      <c r="AX8" s="4">
        <v>92.028511910879033</v>
      </c>
      <c r="AY8" s="4">
        <v>1354814.5</v>
      </c>
      <c r="AZ8" s="4">
        <v>112.92923358076769</v>
      </c>
      <c r="BA8" s="4">
        <v>251924.5</v>
      </c>
      <c r="BB8" s="4">
        <v>133.22165747132971</v>
      </c>
      <c r="BC8" s="4">
        <v>67254</v>
      </c>
      <c r="BD8" s="4">
        <v>94.831608088589519</v>
      </c>
      <c r="BE8" s="4">
        <v>0</v>
      </c>
      <c r="BF8" s="4">
        <v>0</v>
      </c>
      <c r="BG8" s="4">
        <v>0</v>
      </c>
      <c r="BH8" s="4">
        <v>0</v>
      </c>
      <c r="BI8" s="4">
        <v>0</v>
      </c>
      <c r="BJ8" s="4">
        <v>0</v>
      </c>
      <c r="BK8" s="4">
        <v>0</v>
      </c>
      <c r="BL8" s="4">
        <v>0</v>
      </c>
      <c r="BM8" s="4">
        <v>0</v>
      </c>
      <c r="BN8" s="4">
        <v>0</v>
      </c>
      <c r="BO8" s="19">
        <v>2442600</v>
      </c>
      <c r="BP8" s="19">
        <v>107.94707524826906</v>
      </c>
    </row>
    <row r="9" spans="1:68" ht="20" customHeight="1" x14ac:dyDescent="0.15">
      <c r="A9" s="76">
        <v>42756</v>
      </c>
      <c r="B9" s="3">
        <v>3</v>
      </c>
      <c r="C9" s="108">
        <f>Coonoor!D9+Coimbatore!D9+Cochin!D9</f>
        <v>811191.2</v>
      </c>
      <c r="D9" s="108">
        <f>Coonoor!E9+Coimbatore!E9+Cochin!E9</f>
        <v>1488640.4</v>
      </c>
      <c r="E9" s="108">
        <f>Coonoor!F9+Coimbatore!F9+Cochin!F9</f>
        <v>258430.8</v>
      </c>
      <c r="F9" s="108">
        <f>Coonoor!G9+Coimbatore!G9+Cochin!G9</f>
        <v>75942</v>
      </c>
      <c r="G9" s="108">
        <f>Coonoor!H9+Coimbatore!H9+Cochin!H9</f>
        <v>0</v>
      </c>
      <c r="H9" s="126">
        <f>Coonoor!I9+Coimbatore!I9+Cochin!I9</f>
        <v>0</v>
      </c>
      <c r="I9" s="108">
        <f>Coonoor!J9+Coimbatore!J9+Cochin!J9</f>
        <v>0</v>
      </c>
      <c r="J9" s="108">
        <f>Coonoor!K9+Coimbatore!K9+Cochin!K9</f>
        <v>0</v>
      </c>
      <c r="K9" s="108">
        <f>Coonoor!L9+Coimbatore!K9+Cochin!K9</f>
        <v>208</v>
      </c>
      <c r="L9" s="108">
        <f>Coonoor!M9+Coimbatore!L9+Cochin!L9</f>
        <v>346</v>
      </c>
      <c r="M9" s="139">
        <f t="shared" ref="M9" si="4">SUM(C9:L9)</f>
        <v>2634758.3999999994</v>
      </c>
      <c r="N9" s="108">
        <f>Coonoor!O9+Coimbatore!O9+Cochin!O9</f>
        <v>624263.6</v>
      </c>
      <c r="O9" s="108">
        <f>(Coonoor!O9*Coonoor!P9+Coimbatore!O9*Coimbatore!P9+Cochin!O9*Cochin!P9)/SI!N9</f>
        <v>104.90182781536549</v>
      </c>
      <c r="P9" s="108">
        <f>Coonoor!Q9+Coimbatore!Q9+Cochin!Q9</f>
        <v>1410805.5</v>
      </c>
      <c r="Q9" s="108">
        <f>(Coonoor!Q9*Coonoor!R9+Coimbatore!Q9*Coimbatore!R9+Cochin!Q9*Cochin!R9)/SI!P9</f>
        <v>115.82767481588142</v>
      </c>
      <c r="R9" s="108">
        <f>Coonoor!S9+Coimbatore!S9+Cochin!S9</f>
        <v>179089.4</v>
      </c>
      <c r="S9" s="108">
        <f>(Coonoor!S9*Coonoor!T9+Coimbatore!S9*Coimbatore!T9+Cochin!S9*Cochin!T9)/SI!R9</f>
        <v>135.28933748480591</v>
      </c>
      <c r="T9" s="108">
        <f>Coonoor!U9+Coimbatore!U9+Cochin!U9</f>
        <v>70322</v>
      </c>
      <c r="U9" s="108">
        <f>(Coonoor!U9*Coonoor!V9+Coimbatore!U9*Coimbatore!V9+Cochin!U9*Cochin!V9)/SI!T9</f>
        <v>107.9242336658087</v>
      </c>
      <c r="V9" s="126">
        <f>Coonoor!W9+Coimbatore!W9+Cochin!W9</f>
        <v>0</v>
      </c>
      <c r="W9" s="126">
        <v>0</v>
      </c>
      <c r="X9" s="126">
        <f>Coonoor!Y9+Coimbatore!Y9+Cochin!Y9</f>
        <v>0</v>
      </c>
      <c r="Y9" s="126">
        <v>0</v>
      </c>
      <c r="Z9" s="108">
        <f>Coonoor!AA9+Coimbatore!AA9+Cochin!AA9</f>
        <v>0</v>
      </c>
      <c r="AA9" s="108">
        <v>0</v>
      </c>
      <c r="AB9" s="108">
        <f>Coonoor!AC9+Coimbatore!AC9+Cochin!AC9</f>
        <v>0</v>
      </c>
      <c r="AC9" s="108">
        <v>0</v>
      </c>
      <c r="AD9" s="108">
        <f>Coonoor!AE9+Coimbatore!AE9+Cochin!AE9</f>
        <v>208</v>
      </c>
      <c r="AE9" s="108">
        <f>(Coonoor!AE9*Coonoor!AF9+Coimbatore!AE9*Coimbatore!AF9+Cochin!AE9*Cochin!AF9)/SI!AD9</f>
        <v>208</v>
      </c>
      <c r="AF9" s="108">
        <f>Coonoor!AG9+Coimbatore!AG9+Cochin!AG9</f>
        <v>346</v>
      </c>
      <c r="AG9" s="108">
        <f>(Coonoor!AG9*Coonoor!AH9+Coimbatore!AG9*Coimbatore!AH9+Cochin!AG9*Cochin!AH9)/SI!AF9</f>
        <v>109.5</v>
      </c>
      <c r="AH9" s="98">
        <f t="shared" si="2"/>
        <v>2285034.5</v>
      </c>
      <c r="AI9" s="98">
        <f t="shared" si="3"/>
        <v>114.13228053994615</v>
      </c>
      <c r="AJ9" s="7"/>
      <c r="AK9" s="76">
        <v>42392</v>
      </c>
      <c r="AL9" s="3">
        <v>3</v>
      </c>
      <c r="AM9" s="4">
        <v>737303.5</v>
      </c>
      <c r="AN9" s="4">
        <v>1337855.3999999999</v>
      </c>
      <c r="AO9" s="4">
        <v>261790.5</v>
      </c>
      <c r="AP9" s="4">
        <v>64617</v>
      </c>
      <c r="AQ9" s="4">
        <v>0</v>
      </c>
      <c r="AR9" s="4">
        <v>0</v>
      </c>
      <c r="AS9" s="4">
        <v>0</v>
      </c>
      <c r="AT9" s="4">
        <v>0</v>
      </c>
      <c r="AU9" s="4">
        <v>172</v>
      </c>
      <c r="AV9" s="19">
        <v>2401738.4</v>
      </c>
      <c r="AW9" s="4">
        <v>676296.5</v>
      </c>
      <c r="AX9" s="4">
        <v>94.667488864932764</v>
      </c>
      <c r="AY9" s="4">
        <v>1189314.6000000001</v>
      </c>
      <c r="AZ9" s="4">
        <v>114.24821837292099</v>
      </c>
      <c r="BA9" s="4">
        <v>200058</v>
      </c>
      <c r="BB9" s="4">
        <v>130.33996061228243</v>
      </c>
      <c r="BC9" s="4">
        <v>57646</v>
      </c>
      <c r="BD9" s="4">
        <v>93.720621572355412</v>
      </c>
      <c r="BE9" s="4">
        <v>0</v>
      </c>
      <c r="BF9" s="4">
        <v>0</v>
      </c>
      <c r="BG9" s="4">
        <v>0</v>
      </c>
      <c r="BH9" s="4">
        <v>0</v>
      </c>
      <c r="BI9" s="4">
        <v>0</v>
      </c>
      <c r="BJ9" s="4">
        <v>0</v>
      </c>
      <c r="BK9" s="4">
        <v>0</v>
      </c>
      <c r="BL9" s="4">
        <v>0</v>
      </c>
      <c r="BM9" s="4">
        <v>0</v>
      </c>
      <c r="BN9" s="4">
        <v>0</v>
      </c>
      <c r="BO9" s="19">
        <v>2123315.1</v>
      </c>
      <c r="BP9" s="19">
        <v>108.97041909106105</v>
      </c>
    </row>
    <row r="10" spans="1:68" ht="20" customHeight="1" x14ac:dyDescent="0.15">
      <c r="A10" s="76">
        <v>42763</v>
      </c>
      <c r="B10" s="3">
        <v>4</v>
      </c>
      <c r="C10" s="109">
        <f>Coonoor!D10+Coimbatore!D10+Cochin!D10</f>
        <v>847565</v>
      </c>
      <c r="D10" s="109">
        <f>Coonoor!E10+Coimbatore!E10+Cochin!E10</f>
        <v>1355061</v>
      </c>
      <c r="E10" s="109">
        <f>Coonoor!F10+Coimbatore!F10+Cochin!F10</f>
        <v>210053</v>
      </c>
      <c r="F10" s="109">
        <f>Coonoor!G10+Coimbatore!G10+Cochin!G10</f>
        <v>67337</v>
      </c>
      <c r="G10" s="109">
        <f>Coonoor!H10+Coimbatore!H10+Cochin!H10</f>
        <v>0</v>
      </c>
      <c r="H10" s="126">
        <f>Coonoor!I10+Coimbatore!I10+Cochin!I10</f>
        <v>0</v>
      </c>
      <c r="I10" s="109">
        <f>Coonoor!J10+Coimbatore!J10+Cochin!J10</f>
        <v>0</v>
      </c>
      <c r="J10" s="109">
        <f>Coonoor!K10+Coimbatore!K10+Cochin!K10</f>
        <v>0</v>
      </c>
      <c r="K10" s="109">
        <f>Coonoor!L10+Coimbatore!K10+Cochin!K10</f>
        <v>208</v>
      </c>
      <c r="L10" s="109">
        <f>Coonoor!M10+Coimbatore!L10+Cochin!L10</f>
        <v>173</v>
      </c>
      <c r="M10" s="139">
        <f t="shared" ref="M10" si="5">SUM(C10:L10)</f>
        <v>2480397</v>
      </c>
      <c r="N10" s="109">
        <f>Coonoor!O10+Coimbatore!O10+Cochin!O10</f>
        <v>664308</v>
      </c>
      <c r="O10" s="109">
        <f>(Coonoor!O10*Coonoor!P10+Coimbatore!O10*Coimbatore!P10+Cochin!O10*Cochin!P10)/SI!N10</f>
        <v>104.12079013477934</v>
      </c>
      <c r="P10" s="109">
        <f>Coonoor!Q10+Coimbatore!Q10+Cochin!Q10</f>
        <v>1218021</v>
      </c>
      <c r="Q10" s="109">
        <f>(Coonoor!Q10*Coonoor!R10+Coimbatore!Q10*Coimbatore!R10+Cochin!Q10*Cochin!R10)/SI!P10</f>
        <v>117.01004670783426</v>
      </c>
      <c r="R10" s="109">
        <f>Coonoor!S10+Coimbatore!S10+Cochin!S10</f>
        <v>131578.4</v>
      </c>
      <c r="S10" s="109">
        <f>(Coonoor!S10*Coonoor!T10+Coimbatore!S10*Coimbatore!T10+Cochin!S10*Cochin!T10)/SI!R10</f>
        <v>138.07378847102564</v>
      </c>
      <c r="T10" s="109">
        <f>Coonoor!U10+Coimbatore!U10+Cochin!U10</f>
        <v>54649</v>
      </c>
      <c r="U10" s="109">
        <f>(Coonoor!U10*Coonoor!V10+Coimbatore!U10*Coimbatore!V10+Cochin!U10*Cochin!V10)/SI!T10</f>
        <v>105.83536713691009</v>
      </c>
      <c r="V10" s="126">
        <f>Coonoor!W10+Coimbatore!W10+Cochin!W10</f>
        <v>0</v>
      </c>
      <c r="W10" s="126">
        <v>0</v>
      </c>
      <c r="X10" s="126">
        <f>Coonoor!Y10+Coimbatore!Y10+Cochin!Y10</f>
        <v>0</v>
      </c>
      <c r="Y10" s="126">
        <v>0</v>
      </c>
      <c r="Z10" s="109">
        <f>Coonoor!AA10+Coimbatore!AA10+Cochin!AA10</f>
        <v>0</v>
      </c>
      <c r="AA10" s="109">
        <v>0</v>
      </c>
      <c r="AB10" s="109">
        <f>Coonoor!AC10+Coimbatore!AC10+Cochin!AC10</f>
        <v>0</v>
      </c>
      <c r="AC10" s="109">
        <v>0</v>
      </c>
      <c r="AD10" s="109">
        <f>Coonoor!AE10+Coimbatore!AE10+Cochin!AE10</f>
        <v>208</v>
      </c>
      <c r="AE10" s="109">
        <f>(Coonoor!AE10*Coonoor!AF10+Coimbatore!AE10*Coimbatore!AF10+Cochin!AE10*Cochin!AF10)/SI!AD10</f>
        <v>208.5</v>
      </c>
      <c r="AF10" s="109">
        <f>Coonoor!AG10+Coimbatore!AG10+Cochin!AG10</f>
        <v>173</v>
      </c>
      <c r="AG10" s="109">
        <f>(Coonoor!AG10*Coonoor!AH10+Coimbatore!AG10*Coimbatore!AH10+Cochin!AG10*Cochin!AH10)/SI!AF10</f>
        <v>109</v>
      </c>
      <c r="AH10" s="98">
        <f t="shared" si="2"/>
        <v>2068937.4</v>
      </c>
      <c r="AI10" s="98">
        <f t="shared" si="3"/>
        <v>113.92443198213682</v>
      </c>
      <c r="AJ10" s="7"/>
      <c r="AK10" s="76">
        <v>42399</v>
      </c>
      <c r="AL10" s="3">
        <v>4</v>
      </c>
      <c r="AM10" s="4">
        <v>591532</v>
      </c>
      <c r="AN10" s="4">
        <v>1304150.2</v>
      </c>
      <c r="AO10" s="4">
        <v>244062</v>
      </c>
      <c r="AP10" s="4">
        <v>65592</v>
      </c>
      <c r="AQ10" s="4">
        <v>0</v>
      </c>
      <c r="AR10" s="4">
        <v>0</v>
      </c>
      <c r="AS10" s="4">
        <v>0</v>
      </c>
      <c r="AT10" s="4">
        <v>0</v>
      </c>
      <c r="AU10" s="4">
        <v>346</v>
      </c>
      <c r="AV10" s="19">
        <v>2205682.2000000002</v>
      </c>
      <c r="AW10" s="4">
        <v>543532</v>
      </c>
      <c r="AX10" s="4">
        <v>99.974118666742726</v>
      </c>
      <c r="AY10" s="4">
        <v>1227857.2</v>
      </c>
      <c r="AZ10" s="4">
        <v>118.07281039525556</v>
      </c>
      <c r="BA10" s="4">
        <v>201527.5</v>
      </c>
      <c r="BB10" s="4">
        <v>130.88097393695651</v>
      </c>
      <c r="BC10" s="4">
        <v>55863</v>
      </c>
      <c r="BD10" s="4">
        <v>90.199809522062907</v>
      </c>
      <c r="BE10" s="4">
        <v>0</v>
      </c>
      <c r="BF10" s="4">
        <v>0</v>
      </c>
      <c r="BG10" s="4">
        <v>0</v>
      </c>
      <c r="BH10" s="4">
        <v>0</v>
      </c>
      <c r="BI10" s="4">
        <v>0</v>
      </c>
      <c r="BJ10" s="4">
        <v>0</v>
      </c>
      <c r="BK10" s="4">
        <v>0</v>
      </c>
      <c r="BL10" s="4">
        <v>0</v>
      </c>
      <c r="BM10" s="4">
        <v>0</v>
      </c>
      <c r="BN10" s="4">
        <v>0</v>
      </c>
      <c r="BO10" s="19">
        <v>2028779.7</v>
      </c>
      <c r="BP10" s="19">
        <v>113.7287752187349</v>
      </c>
    </row>
    <row r="11" spans="1:68" ht="20" customHeight="1" x14ac:dyDescent="0.15">
      <c r="A11" s="76">
        <v>42770</v>
      </c>
      <c r="B11" s="3">
        <v>5</v>
      </c>
      <c r="C11" s="110">
        <f>Coonoor!D11+Coimbatore!D11+Cochin!D11</f>
        <v>807898.6</v>
      </c>
      <c r="D11" s="110">
        <f>Coonoor!E11+Coimbatore!E11+Cochin!E11</f>
        <v>1161484.3</v>
      </c>
      <c r="E11" s="110">
        <f>Coonoor!F11+Coimbatore!F11+Cochin!F11</f>
        <v>198519.6</v>
      </c>
      <c r="F11" s="110">
        <f>Coonoor!G11+Coimbatore!G11+Cochin!G11</f>
        <v>59928</v>
      </c>
      <c r="G11" s="110">
        <f>Coonoor!H11+Coimbatore!H11+Cochin!H11</f>
        <v>0</v>
      </c>
      <c r="H11" s="126">
        <f>Coonoor!I11+Coimbatore!I11+Cochin!I11</f>
        <v>0</v>
      </c>
      <c r="I11" s="110">
        <f>Coonoor!J11+Coimbatore!J11+Cochin!J11</f>
        <v>0</v>
      </c>
      <c r="J11" s="110">
        <f>Coonoor!K11+Coimbatore!K11+Cochin!K11</f>
        <v>0</v>
      </c>
      <c r="K11" s="110">
        <f>Coonoor!L11+Coimbatore!K11+Cochin!K11</f>
        <v>208</v>
      </c>
      <c r="L11" s="110">
        <f>Coonoor!M11+Coimbatore!L11+Cochin!L11</f>
        <v>346</v>
      </c>
      <c r="M11" s="139">
        <f t="shared" ref="M11" si="6">SUM(C11:L11)</f>
        <v>2228384.5</v>
      </c>
      <c r="N11" s="110">
        <f>Coonoor!O11+Coimbatore!O11+Cochin!O11</f>
        <v>692912.6</v>
      </c>
      <c r="O11" s="110">
        <f>(Coonoor!O11*Coonoor!P11+Coimbatore!O11*Coimbatore!P11+Cochin!O11*Cochin!P11)/SI!N11</f>
        <v>102.73190995305497</v>
      </c>
      <c r="P11" s="110">
        <f>Coonoor!Q11+Coimbatore!Q11+Cochin!Q11</f>
        <v>1099371.8</v>
      </c>
      <c r="Q11" s="110">
        <f>(Coonoor!Q11*Coonoor!R11+Coimbatore!Q11*Coimbatore!R11+Cochin!Q11*Cochin!R11)/SI!P11</f>
        <v>120.67046856963896</v>
      </c>
      <c r="R11" s="110">
        <f>Coonoor!S11+Coimbatore!S11+Cochin!S11</f>
        <v>144195.4</v>
      </c>
      <c r="S11" s="110">
        <f>(Coonoor!S11*Coonoor!T11+Coimbatore!S11*Coimbatore!T11+Cochin!S11*Cochin!T11)/SI!R11</f>
        <v>134.721653633747</v>
      </c>
      <c r="T11" s="110">
        <f>Coonoor!U11+Coimbatore!U11+Cochin!U11</f>
        <v>58609</v>
      </c>
      <c r="U11" s="110">
        <f>(Coonoor!U11*Coonoor!V11+Coimbatore!U11*Coimbatore!V11+Cochin!U11*Cochin!V11)/SI!T11</f>
        <v>108.23883644281595</v>
      </c>
      <c r="V11" s="126">
        <f>Coonoor!W11+Coimbatore!W11+Cochin!W11</f>
        <v>0</v>
      </c>
      <c r="W11" s="126">
        <v>0</v>
      </c>
      <c r="X11" s="126">
        <f>Coonoor!Y11+Coimbatore!Y11+Cochin!Y11</f>
        <v>0</v>
      </c>
      <c r="Y11" s="126">
        <v>0</v>
      </c>
      <c r="Z11" s="110">
        <f>Coonoor!AA11+Coimbatore!AA11+Cochin!AA11</f>
        <v>0</v>
      </c>
      <c r="AA11" s="110">
        <v>0</v>
      </c>
      <c r="AB11" s="110">
        <f>Coonoor!AC11+Coimbatore!AC11+Cochin!AC11</f>
        <v>0</v>
      </c>
      <c r="AC11" s="110">
        <v>0</v>
      </c>
      <c r="AD11" s="110">
        <f>Coonoor!AE11+Coimbatore!AE11+Cochin!AE11</f>
        <v>104</v>
      </c>
      <c r="AE11" s="110">
        <f>(Coonoor!AE11*Coonoor!AF11+Coimbatore!AE11*Coimbatore!AF11+Cochin!AE11*Cochin!AF11)/SI!AD11</f>
        <v>208</v>
      </c>
      <c r="AF11" s="110">
        <f>Coonoor!AG11+Coimbatore!AG11+Cochin!AG11</f>
        <v>173</v>
      </c>
      <c r="AG11" s="110">
        <f>(Coonoor!AG11*Coonoor!AH11+Coimbatore!AG11*Coimbatore!AH11+Cochin!AG11*Cochin!AH11)/SI!AF11</f>
        <v>107</v>
      </c>
      <c r="AH11" s="98">
        <f t="shared" si="2"/>
        <v>1995365.7999999998</v>
      </c>
      <c r="AI11" s="98">
        <f t="shared" si="3"/>
        <v>115.09473639682571</v>
      </c>
      <c r="AJ11" s="7"/>
      <c r="AK11" s="76">
        <v>42406</v>
      </c>
      <c r="AL11" s="3">
        <v>5</v>
      </c>
      <c r="AM11" s="4">
        <v>664100</v>
      </c>
      <c r="AN11" s="4">
        <v>1284814</v>
      </c>
      <c r="AO11" s="4">
        <v>266949.5</v>
      </c>
      <c r="AP11" s="4">
        <v>68261</v>
      </c>
      <c r="AQ11" s="4">
        <v>0</v>
      </c>
      <c r="AR11" s="4">
        <v>0</v>
      </c>
      <c r="AS11" s="4">
        <v>0</v>
      </c>
      <c r="AT11" s="4">
        <v>0</v>
      </c>
      <c r="AU11" s="4">
        <v>346</v>
      </c>
      <c r="AV11" s="19">
        <v>2284470.5</v>
      </c>
      <c r="AW11" s="4">
        <v>632516</v>
      </c>
      <c r="AX11" s="4">
        <v>101.49162834612089</v>
      </c>
      <c r="AY11" s="4">
        <v>1206425</v>
      </c>
      <c r="AZ11" s="4">
        <v>120.4670089638005</v>
      </c>
      <c r="BA11" s="4">
        <v>212866</v>
      </c>
      <c r="BB11" s="4">
        <v>129.963800641831</v>
      </c>
      <c r="BC11" s="4">
        <v>55959</v>
      </c>
      <c r="BD11" s="4">
        <v>90.656426785003305</v>
      </c>
      <c r="BE11" s="4">
        <v>0</v>
      </c>
      <c r="BF11" s="4">
        <v>0</v>
      </c>
      <c r="BG11" s="4">
        <v>0</v>
      </c>
      <c r="BH11" s="4">
        <v>0</v>
      </c>
      <c r="BI11" s="4">
        <v>0</v>
      </c>
      <c r="BJ11" s="4">
        <v>0</v>
      </c>
      <c r="BK11" s="4">
        <v>0</v>
      </c>
      <c r="BL11" s="4">
        <v>0</v>
      </c>
      <c r="BM11" s="4">
        <v>0</v>
      </c>
      <c r="BN11" s="4">
        <v>0</v>
      </c>
      <c r="BO11" s="19">
        <v>2107766</v>
      </c>
      <c r="BP11" s="19">
        <v>114.94037168168289</v>
      </c>
    </row>
    <row r="12" spans="1:68" ht="20" customHeight="1" x14ac:dyDescent="0.15">
      <c r="A12" s="76">
        <v>42777</v>
      </c>
      <c r="B12" s="3">
        <v>6</v>
      </c>
      <c r="C12" s="111">
        <f>Coonoor!D12+Coimbatore!D12+Cochin!D12</f>
        <v>851905</v>
      </c>
      <c r="D12" s="111">
        <f>Coonoor!E12+Coimbatore!E12+Cochin!E12</f>
        <v>1215757.2</v>
      </c>
      <c r="E12" s="111">
        <f>Coonoor!F12+Coimbatore!F12+Cochin!F12</f>
        <v>174274.8</v>
      </c>
      <c r="F12" s="111">
        <f>Coonoor!G12+Coimbatore!G12+Cochin!G12</f>
        <v>50555</v>
      </c>
      <c r="G12" s="111">
        <f>Coonoor!H12+Coimbatore!H12+Cochin!H12</f>
        <v>0</v>
      </c>
      <c r="H12" s="126">
        <f>Coonoor!I12+Coimbatore!I12+Cochin!I12</f>
        <v>0</v>
      </c>
      <c r="I12" s="111">
        <f>Coonoor!J12+Coimbatore!J12+Cochin!J12</f>
        <v>0</v>
      </c>
      <c r="J12" s="111">
        <f>Coonoor!K12+Coimbatore!K12+Cochin!K12</f>
        <v>0</v>
      </c>
      <c r="K12" s="111">
        <f>Coonoor!L12+Coimbatore!K12+Cochin!K12</f>
        <v>312</v>
      </c>
      <c r="L12" s="111">
        <f>Coonoor!M12+Coimbatore!L12+Cochin!L12</f>
        <v>346</v>
      </c>
      <c r="M12" s="139">
        <f t="shared" ref="M12" si="7">SUM(C12:L12)</f>
        <v>2293150</v>
      </c>
      <c r="N12" s="111">
        <f>Coonoor!O12+Coimbatore!O12+Cochin!O12</f>
        <v>734248</v>
      </c>
      <c r="O12" s="111">
        <f>(Coonoor!O12*Coonoor!P12+Coimbatore!O12*Coimbatore!P12+Cochin!O12*Cochin!P12)/SI!N12</f>
        <v>103.35251902993403</v>
      </c>
      <c r="P12" s="111">
        <f>Coonoor!Q12+Coimbatore!Q12+Cochin!Q12</f>
        <v>1149202.2</v>
      </c>
      <c r="Q12" s="111">
        <f>(Coonoor!Q12*Coonoor!R12+Coimbatore!Q12*Coimbatore!R12+Cochin!Q12*Cochin!R12)/SI!P12</f>
        <v>124.37178253231571</v>
      </c>
      <c r="R12" s="111">
        <f>Coonoor!S12+Coimbatore!S12+Cochin!S12</f>
        <v>114157.2</v>
      </c>
      <c r="S12" s="111">
        <f>(Coonoor!S12*Coonoor!T12+Coimbatore!S12*Coimbatore!T12+Cochin!S12*Cochin!T12)/SI!R12</f>
        <v>141.92715983412347</v>
      </c>
      <c r="T12" s="111">
        <f>Coonoor!U12+Coimbatore!U12+Cochin!U12</f>
        <v>44409</v>
      </c>
      <c r="U12" s="111">
        <f>(Coonoor!U12*Coonoor!V12+Coimbatore!U12*Coimbatore!V12+Cochin!U12*Cochin!V12)/SI!T12</f>
        <v>111.24353138616044</v>
      </c>
      <c r="V12" s="126">
        <f>Coonoor!W12+Coimbatore!W12+Cochin!W12</f>
        <v>0</v>
      </c>
      <c r="W12" s="126">
        <v>0</v>
      </c>
      <c r="X12" s="126">
        <f>Coonoor!Y12+Coimbatore!Y12+Cochin!Y12</f>
        <v>0</v>
      </c>
      <c r="Y12" s="126">
        <v>0</v>
      </c>
      <c r="Z12" s="111">
        <f>Coonoor!AA12+Coimbatore!AA12+Cochin!AA12</f>
        <v>0</v>
      </c>
      <c r="AA12" s="111">
        <v>0</v>
      </c>
      <c r="AB12" s="111">
        <f>Coonoor!AC12+Coimbatore!AC12+Cochin!AC12</f>
        <v>0</v>
      </c>
      <c r="AC12" s="111">
        <v>0</v>
      </c>
      <c r="AD12" s="111">
        <f>Coonoor!AE12+Coimbatore!AE12+Cochin!AE12</f>
        <v>0</v>
      </c>
      <c r="AE12" s="111">
        <v>0</v>
      </c>
      <c r="AF12" s="111">
        <f>Coonoor!AG12+Coimbatore!AG12+Cochin!AG12</f>
        <v>346</v>
      </c>
      <c r="AG12" s="111">
        <f>(Coonoor!AG12*Coonoor!AH12+Coimbatore!AG12*Coimbatore!AH12+Cochin!AG12*Cochin!AH12)/SI!AF12</f>
        <v>112</v>
      </c>
      <c r="AH12" s="98">
        <f t="shared" si="2"/>
        <v>2042362.4</v>
      </c>
      <c r="AI12" s="98">
        <f t="shared" si="3"/>
        <v>117.50886113683535</v>
      </c>
      <c r="AJ12" s="7"/>
      <c r="AK12" s="76">
        <v>42413</v>
      </c>
      <c r="AL12" s="3">
        <v>6</v>
      </c>
      <c r="AM12" s="4">
        <v>688738</v>
      </c>
      <c r="AN12" s="4">
        <v>1386928.7</v>
      </c>
      <c r="AO12" s="4">
        <v>216481</v>
      </c>
      <c r="AP12" s="4">
        <v>57087</v>
      </c>
      <c r="AQ12" s="4">
        <v>0</v>
      </c>
      <c r="AR12" s="4">
        <v>0</v>
      </c>
      <c r="AS12" s="4">
        <v>0</v>
      </c>
      <c r="AT12" s="4">
        <v>0</v>
      </c>
      <c r="AU12" s="4">
        <v>172</v>
      </c>
      <c r="AV12" s="19">
        <v>2349406.7000000002</v>
      </c>
      <c r="AW12" s="4">
        <v>593469</v>
      </c>
      <c r="AX12" s="4">
        <v>106.88715787222247</v>
      </c>
      <c r="AY12" s="4">
        <v>1230646</v>
      </c>
      <c r="AZ12" s="4">
        <v>120.10767183764867</v>
      </c>
      <c r="BA12" s="4">
        <v>166101.5</v>
      </c>
      <c r="BB12" s="4">
        <v>131.13961612786758</v>
      </c>
      <c r="BC12" s="4">
        <v>51751</v>
      </c>
      <c r="BD12" s="4">
        <v>94.653629492222379</v>
      </c>
      <c r="BE12" s="4">
        <v>0</v>
      </c>
      <c r="BF12" s="4">
        <v>0</v>
      </c>
      <c r="BG12" s="4">
        <v>0</v>
      </c>
      <c r="BH12" s="4">
        <v>0</v>
      </c>
      <c r="BI12" s="4">
        <v>0</v>
      </c>
      <c r="BJ12" s="4">
        <v>0</v>
      </c>
      <c r="BK12" s="4">
        <v>0</v>
      </c>
      <c r="BL12" s="4">
        <v>0</v>
      </c>
      <c r="BM12" s="4">
        <v>0</v>
      </c>
      <c r="BN12" s="4">
        <v>0</v>
      </c>
      <c r="BO12" s="19">
        <v>2041967.5</v>
      </c>
      <c r="BP12" s="19">
        <v>116.51759763056953</v>
      </c>
    </row>
    <row r="13" spans="1:68" ht="20" customHeight="1" x14ac:dyDescent="0.15">
      <c r="A13" s="76">
        <v>42784</v>
      </c>
      <c r="B13" s="3">
        <v>7</v>
      </c>
      <c r="C13" s="112">
        <f>Coonoor!D13+Coimbatore!D13+Cochin!D13</f>
        <v>774988</v>
      </c>
      <c r="D13" s="112">
        <f>Coonoor!E13+Coimbatore!E13+Cochin!E13</f>
        <v>1153560.5</v>
      </c>
      <c r="E13" s="112">
        <f>Coonoor!F13+Coimbatore!F13+Cochin!F13</f>
        <v>176552.8</v>
      </c>
      <c r="F13" s="112">
        <f>Coonoor!G13+Coimbatore!G13+Cochin!G13</f>
        <v>46585</v>
      </c>
      <c r="G13" s="112">
        <f>Coonoor!H13+Coimbatore!H13+Cochin!H13</f>
        <v>0</v>
      </c>
      <c r="H13" s="126">
        <f>Coonoor!I13+Coimbatore!I13+Cochin!I13</f>
        <v>0</v>
      </c>
      <c r="I13" s="112">
        <f>Coonoor!J13+Coimbatore!J13+Cochin!J13</f>
        <v>0</v>
      </c>
      <c r="J13" s="112">
        <f>Coonoor!K13+Coimbatore!K13+Cochin!K13</f>
        <v>0</v>
      </c>
      <c r="K13" s="112">
        <f>Coonoor!L13+Coimbatore!K13+Cochin!K13</f>
        <v>416</v>
      </c>
      <c r="L13" s="112">
        <f>Coonoor!M13+Coimbatore!L13+Cochin!L13</f>
        <v>346</v>
      </c>
      <c r="M13" s="139">
        <f t="shared" ref="M13" si="8">SUM(C13:L13)</f>
        <v>2152448.2999999998</v>
      </c>
      <c r="N13" s="112">
        <f>Coonoor!O13+Coimbatore!O13+Cochin!O13</f>
        <v>720179</v>
      </c>
      <c r="O13" s="112">
        <f>(Coonoor!O13*Coonoor!P13+Coimbatore!O13*Coimbatore!P13+Cochin!O13*Cochin!P13)/SI!N13</f>
        <v>104.16935141600629</v>
      </c>
      <c r="P13" s="112">
        <f>Coonoor!Q13+Coimbatore!Q13+Cochin!Q13</f>
        <v>1061302.3999999999</v>
      </c>
      <c r="Q13" s="112">
        <f>(Coonoor!Q13*Coonoor!R13+Coimbatore!Q13*Coimbatore!R13+Cochin!Q13*Cochin!R13)/SI!P13</f>
        <v>127.26025182404487</v>
      </c>
      <c r="R13" s="112">
        <f>Coonoor!S13+Coimbatore!S13+Cochin!S13</f>
        <v>136457.79999999999</v>
      </c>
      <c r="S13" s="112">
        <f>(Coonoor!S13*Coonoor!T13+Coimbatore!S13*Coimbatore!T13+Cochin!S13*Cochin!T13)/SI!R13</f>
        <v>138.26562477090647</v>
      </c>
      <c r="T13" s="112">
        <f>Coonoor!U13+Coimbatore!U13+Cochin!U13</f>
        <v>41742</v>
      </c>
      <c r="U13" s="112">
        <f>(Coonoor!U13*Coonoor!V13+Coimbatore!U13*Coimbatore!V13+Cochin!U13*Cochin!V13)/SI!T13</f>
        <v>111.35522933275836</v>
      </c>
      <c r="V13" s="126">
        <f>Coonoor!W13+Coimbatore!W13+Cochin!W13</f>
        <v>0</v>
      </c>
      <c r="W13" s="126">
        <v>0</v>
      </c>
      <c r="X13" s="126">
        <f>Coonoor!Y13+Coimbatore!Y13+Cochin!Y13</f>
        <v>0</v>
      </c>
      <c r="Y13" s="126">
        <v>0</v>
      </c>
      <c r="Z13" s="112">
        <f>Coonoor!AA13+Coimbatore!AA13+Cochin!AA13</f>
        <v>0</v>
      </c>
      <c r="AA13" s="112">
        <v>0</v>
      </c>
      <c r="AB13" s="112">
        <f>Coonoor!AC13+Coimbatore!AC13+Cochin!AC13</f>
        <v>0</v>
      </c>
      <c r="AC13" s="112">
        <v>0</v>
      </c>
      <c r="AD13" s="112">
        <f>Coonoor!AE13+Coimbatore!AE13+Cochin!AE13</f>
        <v>104</v>
      </c>
      <c r="AE13" s="112">
        <f>(Coonoor!AE13*Coonoor!AF13+Coimbatore!AE13*Coimbatore!AF13+Cochin!AE13*Cochin!AF13)/SI!AD13</f>
        <v>205</v>
      </c>
      <c r="AF13" s="112">
        <f>Coonoor!AG13+Coimbatore!AG13+Cochin!AG13</f>
        <v>346</v>
      </c>
      <c r="AG13" s="112">
        <f>(Coonoor!AG13*Coonoor!AH13+Coimbatore!AG13*Coimbatore!AH13+Cochin!AG13*Cochin!AH13)/SI!AF13</f>
        <v>106</v>
      </c>
      <c r="AH13" s="98">
        <f t="shared" si="2"/>
        <v>1960131.2</v>
      </c>
      <c r="AI13" s="98">
        <f t="shared" si="3"/>
        <v>119.20416295274651</v>
      </c>
      <c r="AJ13" s="7"/>
      <c r="AK13" s="76">
        <v>42420</v>
      </c>
      <c r="AL13" s="3">
        <v>7</v>
      </c>
      <c r="AM13" s="4">
        <v>782474</v>
      </c>
      <c r="AN13" s="4">
        <v>1418983.3</v>
      </c>
      <c r="AO13" s="4">
        <v>242850.5</v>
      </c>
      <c r="AP13" s="4">
        <v>64021</v>
      </c>
      <c r="AQ13" s="4">
        <v>0</v>
      </c>
      <c r="AR13" s="4">
        <v>0</v>
      </c>
      <c r="AS13" s="4">
        <v>0</v>
      </c>
      <c r="AT13" s="4">
        <v>0</v>
      </c>
      <c r="AU13" s="4">
        <v>172</v>
      </c>
      <c r="AV13" s="19">
        <v>2508500.7999999998</v>
      </c>
      <c r="AW13" s="4">
        <v>640002</v>
      </c>
      <c r="AX13" s="4">
        <v>108.4841120968575</v>
      </c>
      <c r="AY13" s="4">
        <v>1213025.3</v>
      </c>
      <c r="AZ13" s="4">
        <v>117.77352862868514</v>
      </c>
      <c r="BA13" s="4">
        <v>201047</v>
      </c>
      <c r="BB13" s="4">
        <v>124.40965730838559</v>
      </c>
      <c r="BC13" s="4">
        <v>52395</v>
      </c>
      <c r="BD13" s="4">
        <v>102.25420345763909</v>
      </c>
      <c r="BE13" s="4">
        <v>0</v>
      </c>
      <c r="BF13" s="4">
        <v>0</v>
      </c>
      <c r="BG13" s="4">
        <v>0</v>
      </c>
      <c r="BH13" s="4">
        <v>0</v>
      </c>
      <c r="BI13" s="4">
        <v>0</v>
      </c>
      <c r="BJ13" s="4">
        <v>0</v>
      </c>
      <c r="BK13" s="4">
        <v>0</v>
      </c>
      <c r="BL13" s="4">
        <v>0</v>
      </c>
      <c r="BM13" s="4">
        <v>0</v>
      </c>
      <c r="BN13" s="4">
        <v>0</v>
      </c>
      <c r="BO13" s="19">
        <v>2106469.2999999998</v>
      </c>
      <c r="BP13" s="19">
        <v>115.19850584583615</v>
      </c>
    </row>
    <row r="14" spans="1:68" ht="20" customHeight="1" x14ac:dyDescent="0.15">
      <c r="A14" s="76">
        <v>42791</v>
      </c>
      <c r="B14" s="3">
        <v>8</v>
      </c>
      <c r="C14" s="113">
        <f>Coonoor!D14+Coimbatore!D14+Cochin!D14</f>
        <v>721208</v>
      </c>
      <c r="D14" s="113">
        <f>Coonoor!E14+Coimbatore!E14+Cochin!E14</f>
        <v>1144824.3</v>
      </c>
      <c r="E14" s="113">
        <f>Coonoor!F14+Coimbatore!F14+Cochin!F14</f>
        <v>190611.20000000001</v>
      </c>
      <c r="F14" s="113">
        <f>Coonoor!G14+Coimbatore!G14+Cochin!G14</f>
        <v>48089</v>
      </c>
      <c r="G14" s="113">
        <f>Coonoor!H14+Coimbatore!H14+Cochin!H14</f>
        <v>0</v>
      </c>
      <c r="H14" s="126">
        <f>Coonoor!I14+Coimbatore!I14+Cochin!I14</f>
        <v>0</v>
      </c>
      <c r="I14" s="113">
        <f>Coonoor!J14+Coimbatore!J14+Cochin!J14</f>
        <v>0</v>
      </c>
      <c r="J14" s="113">
        <f>Coonoor!K14+Coimbatore!K14+Cochin!K14</f>
        <v>0</v>
      </c>
      <c r="K14" s="113">
        <f>Coonoor!L14+Coimbatore!K14+Cochin!K14</f>
        <v>0</v>
      </c>
      <c r="L14" s="113">
        <f>Coonoor!M14+Coimbatore!L14+Cochin!L14</f>
        <v>0</v>
      </c>
      <c r="M14" s="139">
        <f t="shared" ref="M14" si="9">SUM(C14:L14)</f>
        <v>2104732.5</v>
      </c>
      <c r="N14" s="113">
        <f>Coonoor!O14+Coimbatore!O14+Cochin!O14</f>
        <v>677571</v>
      </c>
      <c r="O14" s="113">
        <f>(Coonoor!O14*Coonoor!P14+Coimbatore!O14*Coimbatore!P14+Cochin!O14*Cochin!P14)/SI!N14</f>
        <v>105.48944494323253</v>
      </c>
      <c r="P14" s="113">
        <f>Coonoor!Q14+Coimbatore!Q14+Cochin!Q14</f>
        <v>991892.3</v>
      </c>
      <c r="Q14" s="113">
        <f>(Coonoor!Q14*Coonoor!R14+Coimbatore!Q14*Coimbatore!R14+Cochin!Q14*Cochin!R14)/SI!P14</f>
        <v>127.52237867059328</v>
      </c>
      <c r="R14" s="113">
        <f>Coonoor!S14+Coimbatore!S14+Cochin!S14</f>
        <v>152607</v>
      </c>
      <c r="S14" s="113">
        <f>(Coonoor!S14*Coonoor!T14+Coimbatore!S14*Coimbatore!T14+Cochin!S14*Cochin!T14)/SI!R14</f>
        <v>136.69909493864634</v>
      </c>
      <c r="T14" s="113">
        <f>Coonoor!U14+Coimbatore!U14+Cochin!U14</f>
        <v>40765</v>
      </c>
      <c r="U14" s="113">
        <f>(Coonoor!U14*Coonoor!V14+Coimbatore!U14*Coimbatore!V14+Cochin!U14*Cochin!V14)/SI!T14</f>
        <v>109.50074754365265</v>
      </c>
      <c r="V14" s="126">
        <f>Coonoor!W14+Coimbatore!W14+Cochin!W14</f>
        <v>0</v>
      </c>
      <c r="W14" s="126">
        <v>0</v>
      </c>
      <c r="X14" s="126">
        <f>Coonoor!Y14+Coimbatore!Y14+Cochin!Y14</f>
        <v>0</v>
      </c>
      <c r="Y14" s="126">
        <v>0</v>
      </c>
      <c r="Z14" s="113">
        <f>Coonoor!AA14+Coimbatore!AA14+Cochin!AA14</f>
        <v>0</v>
      </c>
      <c r="AA14" s="113">
        <v>0</v>
      </c>
      <c r="AB14" s="113">
        <f>Coonoor!AC14+Coimbatore!AC14+Cochin!AC14</f>
        <v>0</v>
      </c>
      <c r="AC14" s="113">
        <v>0</v>
      </c>
      <c r="AD14" s="113">
        <f>Coonoor!AE14+Coimbatore!AE14+Cochin!AE14</f>
        <v>0</v>
      </c>
      <c r="AE14" s="113">
        <v>0</v>
      </c>
      <c r="AF14" s="113">
        <f>Coonoor!AG14+Coimbatore!AG14+Cochin!AG14</f>
        <v>0</v>
      </c>
      <c r="AG14" s="113">
        <v>0</v>
      </c>
      <c r="AH14" s="98">
        <f t="shared" si="2"/>
        <v>1862835.3</v>
      </c>
      <c r="AI14" s="98">
        <f t="shared" si="3"/>
        <v>119.86571809949903</v>
      </c>
      <c r="AJ14" s="7"/>
      <c r="AK14" s="76">
        <v>42427</v>
      </c>
      <c r="AL14" s="3">
        <v>8</v>
      </c>
      <c r="AM14" s="4">
        <v>771587</v>
      </c>
      <c r="AN14" s="4">
        <v>1446385.5</v>
      </c>
      <c r="AO14" s="4">
        <v>185099</v>
      </c>
      <c r="AP14" s="4">
        <v>56291</v>
      </c>
      <c r="AQ14" s="4">
        <v>0</v>
      </c>
      <c r="AR14" s="4">
        <v>0</v>
      </c>
      <c r="AS14" s="4">
        <v>0</v>
      </c>
      <c r="AT14" s="4">
        <v>0</v>
      </c>
      <c r="AU14" s="4">
        <v>171</v>
      </c>
      <c r="AV14" s="19">
        <v>2459533.5</v>
      </c>
      <c r="AW14" s="4">
        <v>608819</v>
      </c>
      <c r="AX14" s="4">
        <v>103.92973388584129</v>
      </c>
      <c r="AY14" s="4">
        <v>1153751.3</v>
      </c>
      <c r="AZ14" s="4">
        <v>113.33658193418114</v>
      </c>
      <c r="BA14" s="4">
        <v>131424.5</v>
      </c>
      <c r="BB14" s="4">
        <v>126.07623356928883</v>
      </c>
      <c r="BC14" s="4">
        <v>40868</v>
      </c>
      <c r="BD14" s="4">
        <v>98.739673520235883</v>
      </c>
      <c r="BE14" s="4">
        <v>0</v>
      </c>
      <c r="BF14" s="4">
        <v>0</v>
      </c>
      <c r="BG14" s="4">
        <v>0</v>
      </c>
      <c r="BH14" s="4">
        <v>0</v>
      </c>
      <c r="BI14" s="4">
        <v>0</v>
      </c>
      <c r="BJ14" s="4">
        <v>0</v>
      </c>
      <c r="BK14" s="4">
        <v>0</v>
      </c>
      <c r="BL14" s="4">
        <v>0</v>
      </c>
      <c r="BM14" s="4">
        <v>0</v>
      </c>
      <c r="BN14" s="4">
        <v>0</v>
      </c>
      <c r="BO14" s="19">
        <v>1934862.8</v>
      </c>
      <c r="BP14" s="19">
        <v>110.93366637412949</v>
      </c>
    </row>
    <row r="15" spans="1:68" ht="20" customHeight="1" x14ac:dyDescent="0.15">
      <c r="A15" s="76">
        <v>42798</v>
      </c>
      <c r="B15" s="3">
        <v>9</v>
      </c>
      <c r="C15" s="114">
        <f>Coonoor!D15+Coimbatore!D15+Cochin!D15</f>
        <v>757098</v>
      </c>
      <c r="D15" s="114">
        <f>Coonoor!E15+Coimbatore!E15+Cochin!E15</f>
        <v>1232534.2</v>
      </c>
      <c r="E15" s="114">
        <f>Coonoor!F15+Coimbatore!F15+Cochin!F15</f>
        <v>207043</v>
      </c>
      <c r="F15" s="114">
        <f>Coonoor!G15+Coimbatore!G15+Cochin!G15</f>
        <v>47697</v>
      </c>
      <c r="G15" s="114">
        <f>Coonoor!H15+Coimbatore!H15+Cochin!H15</f>
        <v>0</v>
      </c>
      <c r="H15" s="126">
        <f>Coonoor!I15+Coimbatore!I15+Cochin!I15</f>
        <v>0</v>
      </c>
      <c r="I15" s="114">
        <f>Coonoor!J15+Coimbatore!J15+Cochin!J15</f>
        <v>0</v>
      </c>
      <c r="J15" s="114">
        <f>Coonoor!K15+Coimbatore!K15+Cochin!K15</f>
        <v>0</v>
      </c>
      <c r="K15" s="114">
        <f>Coonoor!L15+Coimbatore!K15+Cochin!K15</f>
        <v>414</v>
      </c>
      <c r="L15" s="114">
        <f>Coonoor!M15+Coimbatore!L15+Cochin!L15</f>
        <v>346</v>
      </c>
      <c r="M15" s="139">
        <f t="shared" ref="M15" si="10">SUM(C15:L15)</f>
        <v>2245132.2000000002</v>
      </c>
      <c r="N15" s="114">
        <f>Coonoor!O15+Coimbatore!O15+Cochin!O15</f>
        <v>631243</v>
      </c>
      <c r="O15" s="114">
        <f>(Coonoor!O15*Coonoor!P15+Coimbatore!O15*Coimbatore!P15+Cochin!O15*Cochin!P15)/SI!N15</f>
        <v>106.08081158401913</v>
      </c>
      <c r="P15" s="114">
        <f>Coonoor!Q15+Coimbatore!Q15+Cochin!Q15</f>
        <v>1083534.2</v>
      </c>
      <c r="Q15" s="114">
        <f>(Coonoor!Q15*Coonoor!R15+Coimbatore!Q15*Coimbatore!R15+Cochin!Q15*Cochin!R15)/SI!P15</f>
        <v>129.60878484587971</v>
      </c>
      <c r="R15" s="114">
        <f>Coonoor!S15+Coimbatore!S15+Cochin!S15</f>
        <v>148008.20000000001</v>
      </c>
      <c r="S15" s="114">
        <f>(Coonoor!S15*Coonoor!T15+Coimbatore!S15*Coimbatore!T15+Cochin!S15*Cochin!T15)/SI!R15</f>
        <v>141.91932266081338</v>
      </c>
      <c r="T15" s="114">
        <f>Coonoor!U15+Coimbatore!U15+Cochin!U15</f>
        <v>37845</v>
      </c>
      <c r="U15" s="114">
        <f>(Coonoor!U15*Coonoor!V15+Coimbatore!U15*Coimbatore!V15+Cochin!U15*Cochin!V15)/SI!T15</f>
        <v>108.01770300409567</v>
      </c>
      <c r="V15" s="126">
        <f>Coonoor!W15+Coimbatore!W15+Cochin!W15</f>
        <v>0</v>
      </c>
      <c r="W15" s="126">
        <v>0</v>
      </c>
      <c r="X15" s="126">
        <f>Coonoor!Y15+Coimbatore!Y15+Cochin!Y15</f>
        <v>0</v>
      </c>
      <c r="Y15" s="126">
        <v>0</v>
      </c>
      <c r="Z15" s="114">
        <f>Coonoor!AA15+Coimbatore!AA15+Cochin!AA15</f>
        <v>0</v>
      </c>
      <c r="AA15" s="114">
        <v>0</v>
      </c>
      <c r="AB15" s="114">
        <f>Coonoor!AC15+Coimbatore!AC15+Cochin!AC15</f>
        <v>0</v>
      </c>
      <c r="AC15" s="114">
        <v>0</v>
      </c>
      <c r="AD15" s="114">
        <f>Coonoor!AE15+Coimbatore!AE15+Cochin!AE15</f>
        <v>0</v>
      </c>
      <c r="AE15" s="114">
        <v>0</v>
      </c>
      <c r="AF15" s="114">
        <f>Coonoor!AG15+Coimbatore!AG15+Cochin!AG15</f>
        <v>0</v>
      </c>
      <c r="AG15" s="114">
        <v>0</v>
      </c>
      <c r="AH15" s="98">
        <f t="shared" si="2"/>
        <v>1900630.4</v>
      </c>
      <c r="AI15" s="98">
        <f t="shared" si="3"/>
        <v>122.32334819548271</v>
      </c>
      <c r="AJ15" s="7"/>
      <c r="AK15" s="76">
        <v>42434</v>
      </c>
      <c r="AL15" s="3">
        <v>9</v>
      </c>
      <c r="AM15" s="4">
        <v>918710</v>
      </c>
      <c r="AN15" s="4">
        <v>1535815.2</v>
      </c>
      <c r="AO15" s="4">
        <v>195876</v>
      </c>
      <c r="AP15" s="4">
        <v>66647</v>
      </c>
      <c r="AQ15" s="4">
        <v>0</v>
      </c>
      <c r="AR15" s="4">
        <v>0</v>
      </c>
      <c r="AS15" s="4">
        <v>0</v>
      </c>
      <c r="AT15" s="4">
        <v>0</v>
      </c>
      <c r="AU15" s="4">
        <v>171</v>
      </c>
      <c r="AV15" s="19">
        <v>2717219.2</v>
      </c>
      <c r="AW15" s="4">
        <v>588810</v>
      </c>
      <c r="AX15" s="4">
        <v>99.16804187316113</v>
      </c>
      <c r="AY15" s="4">
        <v>1184976.8999999999</v>
      </c>
      <c r="AZ15" s="4">
        <v>106.97885191136537</v>
      </c>
      <c r="BA15" s="4">
        <v>150784</v>
      </c>
      <c r="BB15" s="4">
        <v>123.00701295854998</v>
      </c>
      <c r="BC15" s="4">
        <v>52576</v>
      </c>
      <c r="BD15" s="4">
        <v>99.598162374353308</v>
      </c>
      <c r="BE15" s="4">
        <v>0</v>
      </c>
      <c r="BF15" s="4">
        <v>0</v>
      </c>
      <c r="BG15" s="4">
        <v>0</v>
      </c>
      <c r="BH15" s="4">
        <v>0</v>
      </c>
      <c r="BI15" s="4">
        <v>0</v>
      </c>
      <c r="BJ15" s="4">
        <v>0</v>
      </c>
      <c r="BK15" s="4">
        <v>0</v>
      </c>
      <c r="BL15" s="4">
        <v>0</v>
      </c>
      <c r="BM15" s="4">
        <v>0</v>
      </c>
      <c r="BN15" s="4">
        <v>0</v>
      </c>
      <c r="BO15" s="19">
        <v>1977146.9</v>
      </c>
      <c r="BP15" s="19">
        <v>105.67882713508077</v>
      </c>
    </row>
    <row r="16" spans="1:68" ht="20" customHeight="1" x14ac:dyDescent="0.15">
      <c r="A16" s="76">
        <v>42805</v>
      </c>
      <c r="B16" s="3">
        <v>10</v>
      </c>
      <c r="C16" s="115">
        <f>Coonoor!D16+Coimbatore!D16+Cochin!D16</f>
        <v>694438</v>
      </c>
      <c r="D16" s="115">
        <f>Coonoor!E16+Coimbatore!E16+Cochin!E16</f>
        <v>1132066</v>
      </c>
      <c r="E16" s="115">
        <f>Coonoor!F16+Coimbatore!F16+Cochin!F16</f>
        <v>183950.2</v>
      </c>
      <c r="F16" s="115">
        <f>Coonoor!G16+Coimbatore!G16+Cochin!G16</f>
        <v>41864</v>
      </c>
      <c r="G16" s="115">
        <f>Coonoor!H16+Coimbatore!H16+Cochin!H16</f>
        <v>0</v>
      </c>
      <c r="H16" s="126">
        <f>Coonoor!I16+Coimbatore!I16+Cochin!I16</f>
        <v>0</v>
      </c>
      <c r="I16" s="115">
        <f>Coonoor!J16+Coimbatore!J16+Cochin!J16</f>
        <v>0</v>
      </c>
      <c r="J16" s="115">
        <f>Coonoor!K16+Coimbatore!K16+Cochin!K16</f>
        <v>0</v>
      </c>
      <c r="K16" s="115">
        <f>Coonoor!L16+Coimbatore!K16+Cochin!K16</f>
        <v>208</v>
      </c>
      <c r="L16" s="115">
        <f>Coonoor!M16+Coimbatore!L16+Cochin!L16</f>
        <v>346</v>
      </c>
      <c r="M16" s="139">
        <f t="shared" ref="M16" si="11">SUM(C16:L16)</f>
        <v>2052872.2</v>
      </c>
      <c r="N16" s="115">
        <f>Coonoor!O16+Coimbatore!O16+Cochin!O16</f>
        <v>595719</v>
      </c>
      <c r="O16" s="115">
        <f>(Coonoor!O16*Coonoor!P16+Coimbatore!O16*Coimbatore!P16+Cochin!O16*Cochin!P16)/SI!N16</f>
        <v>106.16241483346175</v>
      </c>
      <c r="P16" s="115">
        <f>Coonoor!Q16+Coimbatore!Q16+Cochin!Q16</f>
        <v>916916.6</v>
      </c>
      <c r="Q16" s="115">
        <f>(Coonoor!Q16*Coonoor!R16+Coimbatore!Q16*Coimbatore!R16+Cochin!Q16*Cochin!R16)/SI!P16</f>
        <v>128.18171113847038</v>
      </c>
      <c r="R16" s="115">
        <f>Coonoor!S16+Coimbatore!S16+Cochin!S16</f>
        <v>143213</v>
      </c>
      <c r="S16" s="115">
        <f>(Coonoor!S16*Coonoor!T16+Coimbatore!S16*Coimbatore!T16+Cochin!S16*Cochin!T16)/SI!R16</f>
        <v>141.45372055902047</v>
      </c>
      <c r="T16" s="115">
        <f>Coonoor!U16+Coimbatore!U16+Cochin!U16</f>
        <v>33764</v>
      </c>
      <c r="U16" s="115">
        <f>(Coonoor!U16*Coonoor!V16+Coimbatore!U16*Coimbatore!V16+Cochin!U16*Cochin!V16)/SI!T16</f>
        <v>108.69268965365478</v>
      </c>
      <c r="V16" s="126">
        <f>Coonoor!W16+Coimbatore!W16+Cochin!W16</f>
        <v>0</v>
      </c>
      <c r="W16" s="126">
        <v>0</v>
      </c>
      <c r="X16" s="126">
        <f>Coonoor!Y16+Coimbatore!Y16+Cochin!Y16</f>
        <v>0</v>
      </c>
      <c r="Y16" s="126">
        <v>0</v>
      </c>
      <c r="Z16" s="115">
        <f>Coonoor!AA16+Coimbatore!AA16+Cochin!AA16</f>
        <v>0</v>
      </c>
      <c r="AA16" s="115">
        <v>0</v>
      </c>
      <c r="AB16" s="115">
        <f>Coonoor!AC16+Coimbatore!AC16+Cochin!AC16</f>
        <v>0</v>
      </c>
      <c r="AC16" s="115">
        <v>0</v>
      </c>
      <c r="AD16" s="115">
        <f>Coonoor!AE16+Coimbatore!AE16+Cochin!AE16</f>
        <v>104</v>
      </c>
      <c r="AE16" s="115">
        <f>(Coonoor!AE16*Coonoor!AF16+Coimbatore!AE16*Coimbatore!AF16+Cochin!AE16*Cochin!AF16)/SI!AD16</f>
        <v>200</v>
      </c>
      <c r="AF16" s="115">
        <f>Coonoor!AG16+Coimbatore!AG16+Cochin!AG16</f>
        <v>346</v>
      </c>
      <c r="AG16" s="115">
        <f>(Coonoor!AG16*Coonoor!AH16+Coimbatore!AG16*Coimbatore!AH16+Cochin!AG16*Cochin!AH16)/SI!AF16</f>
        <v>109</v>
      </c>
      <c r="AH16" s="98">
        <f t="shared" si="2"/>
        <v>1690062.6</v>
      </c>
      <c r="AI16" s="98">
        <f t="shared" si="3"/>
        <v>121.15606369688815</v>
      </c>
      <c r="AJ16" s="7"/>
      <c r="AK16" s="76">
        <v>42441</v>
      </c>
      <c r="AL16" s="3">
        <v>10</v>
      </c>
      <c r="AM16" s="4">
        <v>933577</v>
      </c>
      <c r="AN16" s="4">
        <v>1497611.8</v>
      </c>
      <c r="AO16" s="4">
        <v>219735.5</v>
      </c>
      <c r="AP16" s="4">
        <v>75810</v>
      </c>
      <c r="AQ16" s="4">
        <v>0</v>
      </c>
      <c r="AR16" s="4">
        <v>0</v>
      </c>
      <c r="AS16" s="4">
        <v>0</v>
      </c>
      <c r="AT16" s="4">
        <v>0</v>
      </c>
      <c r="AU16" s="4">
        <v>0</v>
      </c>
      <c r="AV16" s="19">
        <v>2726734.3</v>
      </c>
      <c r="AW16" s="4">
        <v>606823</v>
      </c>
      <c r="AX16" s="4">
        <v>91.47655988689948</v>
      </c>
      <c r="AY16" s="4">
        <v>1312581.6000000001</v>
      </c>
      <c r="AZ16" s="4">
        <v>104.16017614849179</v>
      </c>
      <c r="BA16" s="4">
        <v>173533.5</v>
      </c>
      <c r="BB16" s="4">
        <v>117.86057405028424</v>
      </c>
      <c r="BC16" s="4">
        <v>54034</v>
      </c>
      <c r="BD16" s="4">
        <v>101.50088822504348</v>
      </c>
      <c r="BE16" s="4">
        <v>0</v>
      </c>
      <c r="BF16" s="4">
        <v>0</v>
      </c>
      <c r="BG16" s="4">
        <v>0</v>
      </c>
      <c r="BH16" s="4">
        <v>0</v>
      </c>
      <c r="BI16" s="4">
        <v>0</v>
      </c>
      <c r="BJ16" s="4">
        <v>0</v>
      </c>
      <c r="BK16" s="4">
        <v>0</v>
      </c>
      <c r="BL16" s="4">
        <v>0</v>
      </c>
      <c r="BM16" s="4">
        <v>0</v>
      </c>
      <c r="BN16" s="4">
        <v>0</v>
      </c>
      <c r="BO16" s="19">
        <v>2146972.1</v>
      </c>
      <c r="BP16" s="19">
        <v>101.61569779450055</v>
      </c>
    </row>
    <row r="17" spans="1:68" ht="20" customHeight="1" x14ac:dyDescent="0.15">
      <c r="A17" s="76">
        <v>42812</v>
      </c>
      <c r="B17" s="3">
        <v>11</v>
      </c>
      <c r="C17" s="117">
        <f>Coonoor!D17+Coimbatore!D17+Cochin!D17</f>
        <v>695086</v>
      </c>
      <c r="D17" s="117">
        <f>Coonoor!E17+Coimbatore!E17+Cochin!E17</f>
        <v>1163862.3999999999</v>
      </c>
      <c r="E17" s="117">
        <f>Coonoor!F17+Coimbatore!F17+Cochin!F17</f>
        <v>195331</v>
      </c>
      <c r="F17" s="117">
        <f>Coonoor!G17+Coimbatore!G17+Cochin!G17</f>
        <v>48415</v>
      </c>
      <c r="G17" s="117">
        <f>Coonoor!H17+Coimbatore!H17+Cochin!H17</f>
        <v>0</v>
      </c>
      <c r="H17" s="126">
        <f>Coonoor!I17+Coimbatore!I17+Cochin!I17</f>
        <v>0</v>
      </c>
      <c r="I17" s="117">
        <f>Coonoor!J17+Coimbatore!J17+Cochin!J17</f>
        <v>0</v>
      </c>
      <c r="J17" s="117">
        <f>Coonoor!K17+Coimbatore!K17+Cochin!K17</f>
        <v>0</v>
      </c>
      <c r="K17" s="117">
        <f>Coonoor!L17+Coimbatore!K17+Cochin!K17</f>
        <v>352</v>
      </c>
      <c r="L17" s="117">
        <f>Coonoor!M17+Coimbatore!L17+Cochin!L17</f>
        <v>346</v>
      </c>
      <c r="M17" s="139">
        <f t="shared" ref="M17" si="12">SUM(C17:L17)</f>
        <v>2103392.4</v>
      </c>
      <c r="N17" s="117">
        <f>Coonoor!O17+Coimbatore!O17+Cochin!O17</f>
        <v>555648</v>
      </c>
      <c r="O17" s="117">
        <f>(Coonoor!O17*Coonoor!P17+Coimbatore!O17*Coimbatore!P17+Cochin!O17*Cochin!P17)/SI!N17</f>
        <v>103.91425264132508</v>
      </c>
      <c r="P17" s="117">
        <f>Coonoor!Q17+Coimbatore!Q17+Cochin!Q17</f>
        <v>931747.5</v>
      </c>
      <c r="Q17" s="117">
        <f>(Coonoor!Q17*Coonoor!R17+Coimbatore!Q17*Coimbatore!R17+Cochin!Q17*Cochin!R17)/SI!P17</f>
        <v>128.61316324778011</v>
      </c>
      <c r="R17" s="117">
        <f>Coonoor!S17+Coimbatore!S17+Cochin!S17</f>
        <v>158775.4</v>
      </c>
      <c r="S17" s="117">
        <f>(Coonoor!S17*Coonoor!T17+Coimbatore!S17*Coimbatore!T17+Cochin!S17*Cochin!T17)/SI!R17</f>
        <v>139.35439682564302</v>
      </c>
      <c r="T17" s="117">
        <f>Coonoor!U17+Coimbatore!U17+Cochin!U17</f>
        <v>44099</v>
      </c>
      <c r="U17" s="117">
        <f>(Coonoor!U17*Coonoor!V17+Coimbatore!U17*Coimbatore!V17+Cochin!U17*Cochin!V17)/SI!T17</f>
        <v>109.29504024692169</v>
      </c>
      <c r="V17" s="126">
        <f>Coonoor!W17+Coimbatore!W17+Cochin!W17</f>
        <v>0</v>
      </c>
      <c r="W17" s="126">
        <v>0</v>
      </c>
      <c r="X17" s="126">
        <f>Coonoor!Y17+Coimbatore!Y17+Cochin!Y17</f>
        <v>0</v>
      </c>
      <c r="Y17" s="126">
        <v>0</v>
      </c>
      <c r="Z17" s="117">
        <f>Coonoor!AA17+Coimbatore!AA17+Cochin!AA17</f>
        <v>0</v>
      </c>
      <c r="AA17" s="117">
        <v>0</v>
      </c>
      <c r="AB17" s="117">
        <f>Coonoor!AC17+Coimbatore!AC17+Cochin!AC17</f>
        <v>0</v>
      </c>
      <c r="AC17" s="117">
        <v>0</v>
      </c>
      <c r="AD17" s="117">
        <f>Coonoor!AE17+Coimbatore!AE17+Cochin!AE17</f>
        <v>124</v>
      </c>
      <c r="AE17" s="117">
        <f>(Coonoor!AE17*Coonoor!AF17+Coimbatore!AE17*Coimbatore!AF17+Cochin!AE17*Cochin!AF17)/SI!AD17</f>
        <v>175</v>
      </c>
      <c r="AF17" s="117">
        <f>Coonoor!AG17+Coimbatore!AG17+Cochin!AG17</f>
        <v>346</v>
      </c>
      <c r="AG17" s="117">
        <f>(Coonoor!AG17*Coonoor!AH17+Coimbatore!AG17*Coimbatore!AH17+Cochin!AG17*Cochin!AH17)/SI!AF17</f>
        <v>105.5</v>
      </c>
      <c r="AH17" s="98">
        <f t="shared" si="2"/>
        <v>1690739.9</v>
      </c>
      <c r="AI17" s="98">
        <f t="shared" si="3"/>
        <v>120.99956655216879</v>
      </c>
      <c r="AJ17" s="7"/>
      <c r="AK17" s="76">
        <v>42448</v>
      </c>
      <c r="AL17" s="3">
        <v>11</v>
      </c>
      <c r="AM17" s="4">
        <v>1038804</v>
      </c>
      <c r="AN17" s="4">
        <v>1517908.1</v>
      </c>
      <c r="AO17" s="4">
        <v>187489.5</v>
      </c>
      <c r="AP17" s="4">
        <v>62373</v>
      </c>
      <c r="AQ17" s="4">
        <v>0</v>
      </c>
      <c r="AR17" s="4">
        <v>0</v>
      </c>
      <c r="AS17" s="4">
        <v>0</v>
      </c>
      <c r="AT17" s="4">
        <v>0</v>
      </c>
      <c r="AU17" s="4">
        <v>173</v>
      </c>
      <c r="AV17" s="19">
        <v>2806747.6</v>
      </c>
      <c r="AW17" s="4">
        <v>783464</v>
      </c>
      <c r="AX17" s="4">
        <v>88.719343242188557</v>
      </c>
      <c r="AY17" s="4">
        <v>1422824.7</v>
      </c>
      <c r="AZ17" s="4">
        <v>107.43835073261864</v>
      </c>
      <c r="BA17" s="4">
        <v>145224.5</v>
      </c>
      <c r="BB17" s="4">
        <v>123.22327816856316</v>
      </c>
      <c r="BC17" s="4">
        <v>46050</v>
      </c>
      <c r="BD17" s="4">
        <v>99.348012510228003</v>
      </c>
      <c r="BE17" s="4">
        <v>0</v>
      </c>
      <c r="BF17" s="4">
        <v>0</v>
      </c>
      <c r="BG17" s="4">
        <v>0</v>
      </c>
      <c r="BH17" s="4">
        <v>0</v>
      </c>
      <c r="BI17" s="4">
        <v>0</v>
      </c>
      <c r="BJ17" s="4">
        <v>0</v>
      </c>
      <c r="BK17" s="4">
        <v>0</v>
      </c>
      <c r="BL17" s="4">
        <v>0</v>
      </c>
      <c r="BM17" s="4">
        <v>173</v>
      </c>
      <c r="BN17" s="4">
        <v>90</v>
      </c>
      <c r="BO17" s="19">
        <v>2397736.2000000002</v>
      </c>
      <c r="BP17" s="19">
        <v>102.12129909037425</v>
      </c>
    </row>
    <row r="18" spans="1:68" ht="20" customHeight="1" x14ac:dyDescent="0.15">
      <c r="A18" s="76">
        <v>42819</v>
      </c>
      <c r="B18" s="3">
        <v>12</v>
      </c>
      <c r="C18" s="118">
        <f>Coonoor!D18+Coimbatore!D18+Cochin!D18</f>
        <v>680548</v>
      </c>
      <c r="D18" s="118">
        <f>Coonoor!E18+Coimbatore!E18+Cochin!E18</f>
        <v>1245603.6000000001</v>
      </c>
      <c r="E18" s="118">
        <f>Coonoor!F18+Coimbatore!F18+Cochin!F18</f>
        <v>133808.6</v>
      </c>
      <c r="F18" s="118">
        <f>Coonoor!G18+Coimbatore!G18+Cochin!G18</f>
        <v>38672</v>
      </c>
      <c r="G18" s="118">
        <f>Coonoor!H18+Coimbatore!H18+Cochin!H18</f>
        <v>0</v>
      </c>
      <c r="H18" s="126">
        <f>Coonoor!I18+Coimbatore!I18+Cochin!I18</f>
        <v>0</v>
      </c>
      <c r="I18" s="118">
        <f>Coonoor!J18+Coimbatore!J18+Cochin!J18</f>
        <v>0</v>
      </c>
      <c r="J18" s="118">
        <f>Coonoor!K18+Coimbatore!K18+Cochin!K18</f>
        <v>0</v>
      </c>
      <c r="K18" s="118">
        <f>Coonoor!L18+Coimbatore!K18+Cochin!K18</f>
        <v>309.39999999999998</v>
      </c>
      <c r="L18" s="118">
        <f>Coonoor!M18+Coimbatore!L18+Cochin!L18</f>
        <v>345</v>
      </c>
      <c r="M18" s="139">
        <f t="shared" ref="M18" si="13">SUM(C18:L18)</f>
        <v>2099286.6</v>
      </c>
      <c r="N18" s="118">
        <f>Coonoor!O18+Coimbatore!O18+Cochin!O18</f>
        <v>554530</v>
      </c>
      <c r="O18" s="118">
        <f>(Coonoor!O18*Coonoor!P18+Coimbatore!O18*Coimbatore!P18+Cochin!O18*Cochin!P18)/SI!N18</f>
        <v>103.31111719145942</v>
      </c>
      <c r="P18" s="118">
        <f>Coonoor!Q18+Coimbatore!Q18+Cochin!Q18</f>
        <v>1008789.6</v>
      </c>
      <c r="Q18" s="118">
        <f>(Coonoor!Q18*Coonoor!R18+Coimbatore!Q18*Coimbatore!R18+Cochin!Q18*Cochin!R18)/SI!P18</f>
        <v>127.40853301600116</v>
      </c>
      <c r="R18" s="118">
        <f>Coonoor!S18+Coimbatore!S18+Cochin!S18</f>
        <v>100029.8</v>
      </c>
      <c r="S18" s="118">
        <f>(Coonoor!S18*Coonoor!T18+Coimbatore!S18*Coimbatore!T18+Cochin!S18*Cochin!T18)/SI!R18</f>
        <v>149.34031618547073</v>
      </c>
      <c r="T18" s="118">
        <f>Coonoor!U18+Coimbatore!U18+Cochin!U18</f>
        <v>36549.199999999997</v>
      </c>
      <c r="U18" s="118">
        <f>(Coonoor!U18*Coonoor!V18+Coimbatore!U18*Coimbatore!V18+Cochin!U18*Cochin!V18)/SI!T18</f>
        <v>111.04656698603527</v>
      </c>
      <c r="V18" s="126">
        <f>Coonoor!W18+Coimbatore!W18+Cochin!W18</f>
        <v>0</v>
      </c>
      <c r="W18" s="126">
        <v>0</v>
      </c>
      <c r="X18" s="126">
        <f>Coonoor!Y18+Coimbatore!Y18+Cochin!Y18</f>
        <v>0</v>
      </c>
      <c r="Y18" s="126">
        <v>0</v>
      </c>
      <c r="Z18" s="118">
        <f>Coonoor!AA18+Coimbatore!AA18+Cochin!AA18</f>
        <v>0</v>
      </c>
      <c r="AA18" s="118">
        <v>0</v>
      </c>
      <c r="AB18" s="118">
        <f>Coonoor!AC18+Coimbatore!AC18+Cochin!AC18</f>
        <v>0</v>
      </c>
      <c r="AC18" s="118">
        <v>0</v>
      </c>
      <c r="AD18" s="118">
        <f>Coonoor!AE18+Coimbatore!AE18+Cochin!AE18</f>
        <v>0</v>
      </c>
      <c r="AE18" s="118">
        <v>0</v>
      </c>
      <c r="AF18" s="118">
        <f>Coonoor!AG18+Coimbatore!AG18+Cochin!AG18</f>
        <v>345</v>
      </c>
      <c r="AG18" s="118">
        <f>(Coonoor!AG18*Coonoor!AH18+Coimbatore!AG18*Coimbatore!AH18+Cochin!AG18*Cochin!AH18)/SI!AF18</f>
        <v>114</v>
      </c>
      <c r="AH18" s="98">
        <f t="shared" si="2"/>
        <v>1700243.6</v>
      </c>
      <c r="AI18" s="98">
        <f t="shared" si="3"/>
        <v>120.48508344335715</v>
      </c>
      <c r="AJ18" s="7"/>
      <c r="AK18" s="76">
        <v>42455</v>
      </c>
      <c r="AL18" s="3">
        <v>12</v>
      </c>
      <c r="AM18" s="4">
        <v>834160</v>
      </c>
      <c r="AN18" s="4">
        <v>444056</v>
      </c>
      <c r="AO18" s="4">
        <v>57360</v>
      </c>
      <c r="AP18" s="4">
        <v>50366</v>
      </c>
      <c r="AQ18" s="4">
        <v>0</v>
      </c>
      <c r="AR18" s="4">
        <v>0</v>
      </c>
      <c r="AS18" s="4">
        <v>0</v>
      </c>
      <c r="AT18" s="4">
        <v>172.5</v>
      </c>
      <c r="AU18" s="4">
        <v>0</v>
      </c>
      <c r="AV18" s="19">
        <v>1386114.5</v>
      </c>
      <c r="AW18" s="4">
        <v>647197</v>
      </c>
      <c r="AX18" s="4">
        <v>88.153866441439007</v>
      </c>
      <c r="AY18" s="4">
        <v>424893</v>
      </c>
      <c r="AZ18" s="4">
        <v>97.718116508697491</v>
      </c>
      <c r="BA18" s="4">
        <v>51199</v>
      </c>
      <c r="BB18" s="4">
        <v>100.3616663523311</v>
      </c>
      <c r="BC18" s="4">
        <v>39374</v>
      </c>
      <c r="BD18" s="4">
        <v>93.902955440112763</v>
      </c>
      <c r="BE18" s="4">
        <v>0</v>
      </c>
      <c r="BF18" s="4">
        <v>0</v>
      </c>
      <c r="BG18" s="4">
        <v>0</v>
      </c>
      <c r="BH18" s="4">
        <v>0</v>
      </c>
      <c r="BI18" s="4">
        <v>0</v>
      </c>
      <c r="BJ18" s="4">
        <v>0</v>
      </c>
      <c r="BK18" s="4">
        <v>172.5</v>
      </c>
      <c r="BL18" s="4">
        <v>103</v>
      </c>
      <c r="BM18" s="4">
        <v>0</v>
      </c>
      <c r="BN18" s="4">
        <v>0</v>
      </c>
      <c r="BO18" s="19">
        <v>1162835.5</v>
      </c>
      <c r="BP18" s="19">
        <v>92.382956144787457</v>
      </c>
    </row>
    <row r="19" spans="1:68" ht="20" customHeight="1" x14ac:dyDescent="0.15">
      <c r="A19" s="76">
        <v>42826</v>
      </c>
      <c r="B19" s="11">
        <v>13</v>
      </c>
      <c r="C19" s="119">
        <f>Coonoor!D19+Coimbatore!D19+Cochin!D19</f>
        <v>700550</v>
      </c>
      <c r="D19" s="119">
        <f>Coonoor!E19+Coimbatore!E19+Cochin!E19</f>
        <v>1223965.2</v>
      </c>
      <c r="E19" s="119">
        <f>Coonoor!F19+Coimbatore!F19+Cochin!F19</f>
        <v>151802.4</v>
      </c>
      <c r="F19" s="119">
        <f>Coonoor!G19+Coimbatore!G19+Cochin!G19</f>
        <v>43955</v>
      </c>
      <c r="G19" s="119">
        <f>Coonoor!H19+Coimbatore!H19+Cochin!H19</f>
        <v>0</v>
      </c>
      <c r="H19" s="126">
        <f>Coonoor!I19+Coimbatore!I19+Cochin!I19</f>
        <v>0</v>
      </c>
      <c r="I19" s="119">
        <f>Coonoor!J19+Coimbatore!J19+Cochin!J19</f>
        <v>0</v>
      </c>
      <c r="J19" s="119">
        <f>Coonoor!K19+Coimbatore!K19+Cochin!K19</f>
        <v>0</v>
      </c>
      <c r="K19" s="119">
        <f>Coonoor!L19+Coimbatore!K19+Cochin!K19</f>
        <v>123</v>
      </c>
      <c r="L19" s="119">
        <f>Coonoor!M19+Coimbatore!L19+Cochin!L19</f>
        <v>345</v>
      </c>
      <c r="M19" s="139">
        <f t="shared" ref="M19" si="14">SUM(C19:L19)</f>
        <v>2120740.5999999996</v>
      </c>
      <c r="N19" s="119">
        <f>Coonoor!O19+Coimbatore!O19+Cochin!O19</f>
        <v>586507</v>
      </c>
      <c r="O19" s="119">
        <f>(Coonoor!O19*Coonoor!P19+Coimbatore!O19*Coimbatore!P19+Cochin!O19*Cochin!P19)/SI!N19</f>
        <v>104.14558524919907</v>
      </c>
      <c r="P19" s="119">
        <f>Coonoor!Q19+Coimbatore!Q19+Cochin!Q19</f>
        <v>1083793.3</v>
      </c>
      <c r="Q19" s="119">
        <f>(Coonoor!Q19*Coonoor!R19+Coimbatore!Q19*Coimbatore!R19+Cochin!Q19*Cochin!R19)/SI!P19</f>
        <v>127.64253368805326</v>
      </c>
      <c r="R19" s="119">
        <f>Coonoor!S19+Coimbatore!S19+Cochin!S19</f>
        <v>112435.6</v>
      </c>
      <c r="S19" s="119">
        <f>(Coonoor!S19*Coonoor!T19+Coimbatore!S19*Coimbatore!T19+Cochin!S19*Cochin!T19)/SI!R19</f>
        <v>148.92410567591048</v>
      </c>
      <c r="T19" s="119">
        <f>Coonoor!U19+Coimbatore!U19+Cochin!U19</f>
        <v>41553</v>
      </c>
      <c r="U19" s="119">
        <f>(Coonoor!U19*Coonoor!V19+Coimbatore!U19*Coimbatore!V19+Cochin!U19*Cochin!V19)/SI!T19</f>
        <v>110.07640822657811</v>
      </c>
      <c r="V19" s="126">
        <f>Coonoor!W19+Coimbatore!W19+Cochin!W19</f>
        <v>0</v>
      </c>
      <c r="W19" s="126">
        <v>0</v>
      </c>
      <c r="X19" s="126">
        <f>Coonoor!Y19+Coimbatore!Y19+Cochin!Y19</f>
        <v>0</v>
      </c>
      <c r="Y19" s="126">
        <v>0</v>
      </c>
      <c r="Z19" s="119">
        <f>Coonoor!AA19+Coimbatore!AA19+Cochin!AA19</f>
        <v>0</v>
      </c>
      <c r="AA19" s="119">
        <v>0</v>
      </c>
      <c r="AB19" s="119">
        <f>Coonoor!AC19+Coimbatore!AC19+Cochin!AC19</f>
        <v>0</v>
      </c>
      <c r="AC19" s="119">
        <v>0</v>
      </c>
      <c r="AD19" s="119">
        <f>Coonoor!AE19+Coimbatore!AE19+Cochin!AE19</f>
        <v>123</v>
      </c>
      <c r="AE19" s="119">
        <f>(Coonoor!AE19*Coonoor!AF19+Coimbatore!AE19*Coimbatore!AF19+Cochin!AE19*Cochin!AF19)/SI!AD19</f>
        <v>190</v>
      </c>
      <c r="AF19" s="119">
        <f>Coonoor!AG19+Coimbatore!AG19+Cochin!AG19</f>
        <v>345</v>
      </c>
      <c r="AG19" s="119">
        <f>(Coonoor!AG19*Coonoor!AH19+Coimbatore!AG19*Coimbatore!AH19+Cochin!AG19*Cochin!AH19)/SI!AF19</f>
        <v>111.002898</v>
      </c>
      <c r="AH19" s="98">
        <f t="shared" si="2"/>
        <v>1824756.9000000001</v>
      </c>
      <c r="AI19" s="98">
        <f t="shared" si="3"/>
        <v>121.00257285826503</v>
      </c>
      <c r="AJ19" s="7"/>
      <c r="AK19" s="76">
        <v>42462</v>
      </c>
      <c r="AL19" s="3">
        <v>13</v>
      </c>
      <c r="AM19" s="4">
        <v>854300</v>
      </c>
      <c r="AN19" s="4">
        <v>1288288.2</v>
      </c>
      <c r="AO19" s="4">
        <v>193264.25</v>
      </c>
      <c r="AP19" s="4">
        <v>56385</v>
      </c>
      <c r="AQ19" s="4">
        <v>0</v>
      </c>
      <c r="AR19" s="4">
        <v>0</v>
      </c>
      <c r="AS19" s="4">
        <v>0</v>
      </c>
      <c r="AT19" s="4">
        <v>172.5</v>
      </c>
      <c r="AU19" s="4">
        <v>341</v>
      </c>
      <c r="AV19" s="19">
        <v>2392750.9500000002</v>
      </c>
      <c r="AW19" s="4">
        <v>684959</v>
      </c>
      <c r="AX19" s="4">
        <v>86.981476109340861</v>
      </c>
      <c r="AY19" s="4">
        <v>1208189.3</v>
      </c>
      <c r="AZ19" s="4">
        <v>113.01554852331411</v>
      </c>
      <c r="BA19" s="4">
        <v>165524</v>
      </c>
      <c r="BB19" s="4">
        <v>125.62936450019333</v>
      </c>
      <c r="BC19" s="4">
        <v>39010</v>
      </c>
      <c r="BD19" s="4">
        <v>99.186900585490889</v>
      </c>
      <c r="BE19" s="4">
        <v>0</v>
      </c>
      <c r="BF19" s="4">
        <v>0</v>
      </c>
      <c r="BG19" s="4">
        <v>0</v>
      </c>
      <c r="BH19" s="4">
        <v>0</v>
      </c>
      <c r="BI19" s="4">
        <v>0</v>
      </c>
      <c r="BJ19" s="4">
        <v>0</v>
      </c>
      <c r="BK19" s="4">
        <v>172.5</v>
      </c>
      <c r="BL19" s="4">
        <v>91</v>
      </c>
      <c r="BM19" s="4">
        <v>0</v>
      </c>
      <c r="BN19" s="4">
        <v>0</v>
      </c>
      <c r="BO19" s="19">
        <v>2097854.7999999998</v>
      </c>
      <c r="BP19" s="19">
        <v>105.2516002419457</v>
      </c>
    </row>
    <row r="20" spans="1:68" s="137" customFormat="1" ht="20" customHeight="1" x14ac:dyDescent="0.15">
      <c r="A20" s="135">
        <v>42833</v>
      </c>
      <c r="B20" s="136">
        <v>14</v>
      </c>
      <c r="C20" s="97">
        <f>Coonoor!D20+Coimbatore!D20+Cochin!D20</f>
        <v>789033</v>
      </c>
      <c r="D20" s="97">
        <f>Coonoor!E20+Coimbatore!E20+Cochin!E20</f>
        <v>1246013.7</v>
      </c>
      <c r="E20" s="97">
        <f>Coonoor!F20+Coimbatore!F20+Cochin!F20</f>
        <v>128638.39999999999</v>
      </c>
      <c r="F20" s="97">
        <f>Coonoor!G20+Coimbatore!G20+Cochin!G20</f>
        <v>34777</v>
      </c>
      <c r="G20" s="97">
        <f>Coonoor!H20+Coimbatore!H20+Cochin!H20</f>
        <v>0</v>
      </c>
      <c r="H20" s="97">
        <f>Coonoor!I20+Coimbatore!I20+Cochin!I20</f>
        <v>0</v>
      </c>
      <c r="I20" s="97">
        <f>Coonoor!J20+Coimbatore!J20+Cochin!J20</f>
        <v>0</v>
      </c>
      <c r="J20" s="97">
        <f>Coonoor!K20+Coimbatore!K20+Cochin!K20</f>
        <v>0</v>
      </c>
      <c r="K20" s="97">
        <f>Coonoor!L20+Coimbatore!K20+Cochin!K20</f>
        <v>103</v>
      </c>
      <c r="L20" s="97">
        <f>Coonoor!M20+Coimbatore!L20+Cochin!L20</f>
        <v>346</v>
      </c>
      <c r="M20" s="139">
        <f t="shared" ref="M20" si="15">SUM(C20:L20)</f>
        <v>2198911.1</v>
      </c>
      <c r="N20" s="97">
        <f>Coonoor!O20+Coimbatore!O20+Cochin!O20</f>
        <v>641167</v>
      </c>
      <c r="O20" s="97">
        <f>(Coonoor!O20*Coonoor!P20+Coimbatore!O20*Coimbatore!P20+Cochin!O20*Cochin!P20)/SI!N20</f>
        <v>102.59022161128225</v>
      </c>
      <c r="P20" s="97">
        <f>Coonoor!Q20+Coimbatore!Q20+Cochin!Q20</f>
        <v>1011240.7</v>
      </c>
      <c r="Q20" s="97">
        <f>(Coonoor!Q20*Coonoor!R20+Coimbatore!Q20*Coimbatore!R20+Cochin!Q20*Cochin!R20)/SI!P20</f>
        <v>128.63703363543348</v>
      </c>
      <c r="R20" s="97">
        <f>Coonoor!S20+Coimbatore!S20+Cochin!S20</f>
        <v>110092.2</v>
      </c>
      <c r="S20" s="97">
        <f>(Coonoor!S20*Coonoor!T20+Coimbatore!S20*Coimbatore!T20+Cochin!S20*Cochin!T20)/SI!R20</f>
        <v>153.83759906987234</v>
      </c>
      <c r="T20" s="97">
        <f>Coonoor!U20+Coimbatore!U20+Cochin!U20</f>
        <v>31807</v>
      </c>
      <c r="U20" s="97">
        <f>(Coonoor!U20*Coonoor!V20+Coimbatore!U20*Coimbatore!V20+Cochin!U20*Cochin!V20)/SI!T20</f>
        <v>114.26632440151538</v>
      </c>
      <c r="V20" s="97">
        <f>Coonoor!W20+Coimbatore!W20+Cochin!W20</f>
        <v>0</v>
      </c>
      <c r="W20" s="97">
        <v>0</v>
      </c>
      <c r="X20" s="97">
        <f>Coonoor!Y20+Coimbatore!Y20+Cochin!Y20</f>
        <v>0</v>
      </c>
      <c r="Y20" s="97">
        <v>0</v>
      </c>
      <c r="Z20" s="97">
        <f>Coonoor!AA20+Coimbatore!AA20+Cochin!AA20</f>
        <v>0</v>
      </c>
      <c r="AA20" s="97">
        <v>0</v>
      </c>
      <c r="AB20" s="97">
        <f>Coonoor!AC20+Coimbatore!AC20+Cochin!AC20</f>
        <v>0</v>
      </c>
      <c r="AC20" s="97">
        <v>0</v>
      </c>
      <c r="AD20" s="97">
        <f>Coonoor!AE20+Coimbatore!AE20+Cochin!AE20</f>
        <v>0</v>
      </c>
      <c r="AE20" s="97">
        <v>0</v>
      </c>
      <c r="AF20" s="97">
        <f>Coonoor!AG20+Coimbatore!AG20+Cochin!AG20</f>
        <v>346</v>
      </c>
      <c r="AG20" s="97">
        <f>(Coonoor!AG20*Coonoor!AH20+Coimbatore!AG20*Coimbatore!AH20+Cochin!AG20*Cochin!AH20)/SI!AF20</f>
        <v>121</v>
      </c>
      <c r="AH20" s="98">
        <f t="shared" ref="AH20" si="16">N20+P20+R20+T20+V20+Z20+AB20+AD20+AF20+X20</f>
        <v>1794652.9</v>
      </c>
      <c r="AI20" s="98">
        <f t="shared" ref="AI20" si="17">(N20*O20+P20*Q20+R20*S20+T20*U20+V20*W20+Z20*AA20+AD20*AE20+AF20*AG20+X20*Y20)/AH20</f>
        <v>120.62116483015714</v>
      </c>
      <c r="AJ20" s="138"/>
      <c r="AK20" s="135">
        <v>42469</v>
      </c>
      <c r="AL20" s="136">
        <v>14</v>
      </c>
      <c r="AM20" s="97">
        <v>759879</v>
      </c>
      <c r="AN20" s="97">
        <v>1211316.2</v>
      </c>
      <c r="AO20" s="97">
        <v>113739.25</v>
      </c>
      <c r="AP20" s="97">
        <v>60062</v>
      </c>
      <c r="AQ20" s="97">
        <v>0</v>
      </c>
      <c r="AR20" s="97">
        <v>0</v>
      </c>
      <c r="AS20" s="97">
        <v>0</v>
      </c>
      <c r="AT20" s="97">
        <v>0</v>
      </c>
      <c r="AU20" s="97">
        <v>342</v>
      </c>
      <c r="AV20" s="97">
        <v>2145338.4500000002</v>
      </c>
      <c r="AW20" s="97">
        <v>630077</v>
      </c>
      <c r="AX20" s="97">
        <v>88.497121527002264</v>
      </c>
      <c r="AY20" s="97">
        <v>1089881.8999999999</v>
      </c>
      <c r="AZ20" s="97">
        <v>112.60687356451182</v>
      </c>
      <c r="BA20" s="97">
        <v>98794.75</v>
      </c>
      <c r="BB20" s="97">
        <v>139.09959754812121</v>
      </c>
      <c r="BC20" s="97">
        <v>39248</v>
      </c>
      <c r="BD20" s="97">
        <v>104.52206405768446</v>
      </c>
      <c r="BE20" s="97">
        <v>0</v>
      </c>
      <c r="BF20" s="97">
        <v>0</v>
      </c>
      <c r="BG20" s="97">
        <v>0</v>
      </c>
      <c r="BH20" s="97">
        <v>0</v>
      </c>
      <c r="BI20" s="97">
        <v>0</v>
      </c>
      <c r="BJ20" s="97">
        <v>0</v>
      </c>
      <c r="BK20" s="97">
        <v>0</v>
      </c>
      <c r="BL20" s="97">
        <v>0</v>
      </c>
      <c r="BM20" s="97">
        <v>170</v>
      </c>
      <c r="BN20" s="97">
        <v>90</v>
      </c>
      <c r="BO20" s="97">
        <v>1858171.65</v>
      </c>
      <c r="BP20" s="97">
        <v>105.66735645166159</v>
      </c>
    </row>
    <row r="21" spans="1:68" ht="20" customHeight="1" x14ac:dyDescent="0.15">
      <c r="A21" s="76">
        <v>42840</v>
      </c>
      <c r="B21" s="11">
        <v>15</v>
      </c>
      <c r="C21" s="121">
        <f>Coonoor!D21+Coimbatore!D21+Cochin!D21</f>
        <v>827204.33333333337</v>
      </c>
      <c r="D21" s="121">
        <f>Coonoor!E21+Coimbatore!E21+Cochin!E21</f>
        <v>1268213.5</v>
      </c>
      <c r="E21" s="121">
        <f>Coonoor!F21+Coimbatore!F21+Cochin!F21</f>
        <v>141898.93333333332</v>
      </c>
      <c r="F21" s="121">
        <f>Coonoor!G21+Coimbatore!G21+Cochin!G21</f>
        <v>43338.333333333336</v>
      </c>
      <c r="G21" s="121">
        <f>Coonoor!H21+Coimbatore!H21+Cochin!H21</f>
        <v>0</v>
      </c>
      <c r="H21" s="126">
        <f>Coonoor!I21+Coimbatore!I21+Cochin!I21</f>
        <v>0</v>
      </c>
      <c r="I21" s="121">
        <f>Coonoor!J21+Coimbatore!J21+Cochin!J21</f>
        <v>0</v>
      </c>
      <c r="J21" s="121">
        <f>Coonoor!K21+Coimbatore!K21+Cochin!K21</f>
        <v>0</v>
      </c>
      <c r="K21" s="121">
        <f>Coonoor!L21+Coimbatore!K21+Cochin!K21</f>
        <v>103</v>
      </c>
      <c r="L21" s="121">
        <f>Coonoor!M21+Coimbatore!L21+Cochin!L21</f>
        <v>346</v>
      </c>
      <c r="M21" s="139">
        <f t="shared" ref="M21" si="18">SUM(C21:L21)</f>
        <v>2281104.1</v>
      </c>
      <c r="N21" s="121">
        <f>Coonoor!O21+Coimbatore!O21+Cochin!O21</f>
        <v>570149.66666666663</v>
      </c>
      <c r="O21" s="121">
        <f>(Coonoor!O21*Coonoor!P21+Coimbatore!O21*Coimbatore!P21+Cochin!O21*Cochin!P21)/SI!N21</f>
        <v>101.09962743068769</v>
      </c>
      <c r="P21" s="121">
        <f>Coonoor!Q21+Coimbatore!Q21+Cochin!Q21</f>
        <v>1029511.0333333333</v>
      </c>
      <c r="Q21" s="121">
        <f>(Coonoor!Q21*Coonoor!R21+Coimbatore!Q21*Coimbatore!R21+Cochin!Q21*Cochin!R21)/SI!P21</f>
        <v>127.64453351738432</v>
      </c>
      <c r="R21" s="121">
        <f>Coonoor!S21+Coimbatore!S21+Cochin!S21</f>
        <v>117756.33333333333</v>
      </c>
      <c r="S21" s="121">
        <f>(Coonoor!S21*Coonoor!T21+Coimbatore!S21*Coimbatore!T21+Cochin!S21*Cochin!T21)/SI!R21</f>
        <v>150.52147978608937</v>
      </c>
      <c r="T21" s="121">
        <f>Coonoor!U21+Coimbatore!U21+Cochin!U21</f>
        <v>41302</v>
      </c>
      <c r="U21" s="121">
        <f>(Coonoor!U21*Coonoor!V21+Coimbatore!U21*Coimbatore!V21+Cochin!U21*Cochin!V21)/SI!T21</f>
        <v>114.53332947460173</v>
      </c>
      <c r="V21" s="126">
        <f>Coonoor!W21+Coimbatore!W21+Cochin!W21</f>
        <v>0</v>
      </c>
      <c r="W21" s="126">
        <v>0</v>
      </c>
      <c r="X21" s="126">
        <f>Coonoor!Y21+Coimbatore!Y21+Cochin!Y21</f>
        <v>0</v>
      </c>
      <c r="Y21" s="126">
        <v>0</v>
      </c>
      <c r="Z21" s="121">
        <f>Coonoor!AA21+Coimbatore!AA21+Cochin!AA21</f>
        <v>0</v>
      </c>
      <c r="AA21" s="121">
        <v>0</v>
      </c>
      <c r="AB21" s="121">
        <f>Coonoor!AC21+Coimbatore!AC21+Cochin!AC21</f>
        <v>0</v>
      </c>
      <c r="AC21" s="121">
        <v>0</v>
      </c>
      <c r="AD21" s="121">
        <f>Coonoor!AE21+Coimbatore!AE21+Cochin!AE21</f>
        <v>0</v>
      </c>
      <c r="AE21" s="121">
        <v>0</v>
      </c>
      <c r="AF21" s="121">
        <f>Coonoor!AG21+Coimbatore!AG21+Cochin!AG21</f>
        <v>346</v>
      </c>
      <c r="AG21" s="121">
        <f>(Coonoor!AG21*Coonoor!AH21+Coimbatore!AG21*Coimbatore!AH21+Cochin!AG21*Cochin!AH21)/SI!AF21</f>
        <v>116</v>
      </c>
      <c r="AH21" s="98">
        <f t="shared" si="2"/>
        <v>1759065.0333333332</v>
      </c>
      <c r="AI21" s="98">
        <f t="shared" si="3"/>
        <v>120.26208218190099</v>
      </c>
      <c r="AJ21" s="7"/>
      <c r="AK21" s="76">
        <v>42476</v>
      </c>
      <c r="AL21" s="11">
        <v>15</v>
      </c>
      <c r="AM21" s="4">
        <v>825883</v>
      </c>
      <c r="AN21" s="4">
        <v>1514967.3</v>
      </c>
      <c r="AO21" s="4">
        <v>172326.5</v>
      </c>
      <c r="AP21" s="4">
        <v>60712</v>
      </c>
      <c r="AQ21" s="4">
        <v>0</v>
      </c>
      <c r="AR21" s="4">
        <v>0</v>
      </c>
      <c r="AS21" s="4">
        <v>0</v>
      </c>
      <c r="AT21" s="4">
        <v>0</v>
      </c>
      <c r="AU21" s="4">
        <v>342</v>
      </c>
      <c r="AV21" s="19">
        <v>2574230.7999999998</v>
      </c>
      <c r="AW21" s="4">
        <v>722034</v>
      </c>
      <c r="AX21" s="4">
        <v>88.831401155981567</v>
      </c>
      <c r="AY21" s="4">
        <v>1381107.4</v>
      </c>
      <c r="AZ21" s="4">
        <v>111.47988861964959</v>
      </c>
      <c r="BA21" s="4">
        <v>157454.5</v>
      </c>
      <c r="BB21" s="4">
        <v>139.85364274492949</v>
      </c>
      <c r="BC21" s="4">
        <v>55312</v>
      </c>
      <c r="BD21" s="4">
        <v>102.735861426779</v>
      </c>
      <c r="BE21" s="4">
        <v>0</v>
      </c>
      <c r="BF21" s="4">
        <v>0</v>
      </c>
      <c r="BG21" s="4">
        <v>0</v>
      </c>
      <c r="BH21" s="4">
        <v>0</v>
      </c>
      <c r="BI21" s="4">
        <v>0</v>
      </c>
      <c r="BJ21" s="4">
        <v>0</v>
      </c>
      <c r="BK21" s="4">
        <v>0</v>
      </c>
      <c r="BL21" s="4">
        <v>0</v>
      </c>
      <c r="BM21" s="4">
        <v>0</v>
      </c>
      <c r="BN21" s="4">
        <v>0</v>
      </c>
      <c r="BO21" s="19">
        <v>2315907.9</v>
      </c>
      <c r="BP21" s="19">
        <v>106.13898004529943</v>
      </c>
    </row>
    <row r="22" spans="1:68" ht="20" customHeight="1" x14ac:dyDescent="0.15">
      <c r="A22" s="76">
        <v>42847</v>
      </c>
      <c r="B22" s="11">
        <v>16</v>
      </c>
      <c r="C22" s="122">
        <f>Coonoor!D22+Coimbatore!D22+Cochin!D22</f>
        <v>924356</v>
      </c>
      <c r="D22" s="122">
        <f>Coonoor!E22+Coimbatore!E22+Cochin!E22</f>
        <v>1410636.9</v>
      </c>
      <c r="E22" s="122">
        <f>Coonoor!F22+Coimbatore!F22+Cochin!F22</f>
        <v>172436.8</v>
      </c>
      <c r="F22" s="122">
        <f>Coonoor!G22+Coimbatore!G22+Cochin!G22</f>
        <v>46784</v>
      </c>
      <c r="G22" s="122">
        <f>Coonoor!H22+Coimbatore!H22+Cochin!H22</f>
        <v>0</v>
      </c>
      <c r="H22" s="126">
        <f>Coonoor!I22+Coimbatore!I22+Cochin!I22</f>
        <v>0</v>
      </c>
      <c r="I22" s="122">
        <f>Coonoor!J22+Coimbatore!J22+Cochin!J22</f>
        <v>0</v>
      </c>
      <c r="J22" s="122">
        <f>Coonoor!K22+Coimbatore!K22+Cochin!K22</f>
        <v>0</v>
      </c>
      <c r="K22" s="122">
        <f>Coonoor!L22+Coimbatore!K22+Cochin!K22</f>
        <v>0</v>
      </c>
      <c r="L22" s="122">
        <f>Coonoor!M22+Coimbatore!L22+Cochin!L22</f>
        <v>346</v>
      </c>
      <c r="M22" s="139">
        <f t="shared" ref="M22:M23" si="19">SUM(C22:L22)</f>
        <v>2554559.6999999997</v>
      </c>
      <c r="N22" s="122">
        <f>Coonoor!O22+Coimbatore!O22+Cochin!O22</f>
        <v>587043</v>
      </c>
      <c r="O22" s="122">
        <f>(Coonoor!O22*Coonoor!P22+Coimbatore!O22*Coimbatore!P22+Cochin!O22*Cochin!P22)/SI!N22</f>
        <v>96.092190406169564</v>
      </c>
      <c r="P22" s="122">
        <f>Coonoor!Q22+Coimbatore!Q22+Cochin!Q22</f>
        <v>1106647.8999999999</v>
      </c>
      <c r="Q22" s="122">
        <f>(Coonoor!Q22*Coonoor!R22+Coimbatore!Q22*Coimbatore!R22+Cochin!Q22*Cochin!R22)/SI!P22</f>
        <v>124.30416844453345</v>
      </c>
      <c r="R22" s="122">
        <f>Coonoor!S22+Coimbatore!S22+Cochin!S22</f>
        <v>154160.6</v>
      </c>
      <c r="S22" s="122">
        <f>(Coonoor!S22*Coonoor!T22+Coimbatore!S22*Coimbatore!T22+Cochin!S22*Cochin!T22)/SI!R22</f>
        <v>152.9243562006466</v>
      </c>
      <c r="T22" s="122">
        <f>Coonoor!U22+Coimbatore!U22+Cochin!U22</f>
        <v>43638</v>
      </c>
      <c r="U22" s="122">
        <f>(Coonoor!U22*Coonoor!V22+Coimbatore!U22*Coimbatore!V22+Cochin!U22*Cochin!V22)/SI!T22</f>
        <v>112.56173498916081</v>
      </c>
      <c r="V22" s="126">
        <f>Coonoor!W22+Coimbatore!W22+Cochin!W22</f>
        <v>0</v>
      </c>
      <c r="W22" s="126">
        <v>0</v>
      </c>
      <c r="X22" s="126">
        <f>Coonoor!Y22+Coimbatore!Y22+Cochin!Y22</f>
        <v>0</v>
      </c>
      <c r="Y22" s="126">
        <v>0</v>
      </c>
      <c r="Z22" s="122">
        <f>Coonoor!AA22+Coimbatore!AA22+Cochin!AA22</f>
        <v>0</v>
      </c>
      <c r="AA22" s="122">
        <v>0</v>
      </c>
      <c r="AB22" s="122">
        <f>Coonoor!AC22+Coimbatore!AC22+Cochin!AC22</f>
        <v>0</v>
      </c>
      <c r="AC22" s="122">
        <v>0</v>
      </c>
      <c r="AD22" s="122">
        <f>Coonoor!AE22+Coimbatore!AE22+Cochin!AE22</f>
        <v>0</v>
      </c>
      <c r="AE22" s="122">
        <v>0</v>
      </c>
      <c r="AF22" s="122">
        <f>Coonoor!AG22+Coimbatore!AG22+Cochin!AG22</f>
        <v>346</v>
      </c>
      <c r="AG22" s="122">
        <f>(Coonoor!AG22*Coonoor!AH22+Coimbatore!AG22*Coimbatore!AH22+Cochin!AG22*Cochin!AH22)/SI!AF22</f>
        <v>116</v>
      </c>
      <c r="AH22" s="98">
        <f t="shared" si="2"/>
        <v>1891835.5</v>
      </c>
      <c r="AI22" s="98">
        <f t="shared" si="3"/>
        <v>117.60970242970944</v>
      </c>
      <c r="AJ22" s="7"/>
      <c r="AK22" s="76">
        <v>42483</v>
      </c>
      <c r="AL22" s="11">
        <v>16</v>
      </c>
      <c r="AM22" s="4">
        <v>749090</v>
      </c>
      <c r="AN22" s="4">
        <v>1492434.8</v>
      </c>
      <c r="AO22" s="4">
        <v>185056</v>
      </c>
      <c r="AP22" s="4">
        <v>68199</v>
      </c>
      <c r="AQ22" s="4">
        <v>0</v>
      </c>
      <c r="AR22" s="4">
        <v>0</v>
      </c>
      <c r="AS22" s="4">
        <v>0</v>
      </c>
      <c r="AT22" s="4">
        <v>0</v>
      </c>
      <c r="AU22" s="4">
        <v>169</v>
      </c>
      <c r="AV22" s="19">
        <v>2494948.7999999998</v>
      </c>
      <c r="AW22" s="4">
        <v>675217</v>
      </c>
      <c r="AX22" s="4">
        <v>89.126050806635504</v>
      </c>
      <c r="AY22" s="4">
        <v>1296712.8999999999</v>
      </c>
      <c r="AZ22" s="4">
        <v>109.27349724793054</v>
      </c>
      <c r="BA22" s="4">
        <v>169332</v>
      </c>
      <c r="BB22" s="4">
        <v>138.00188043733613</v>
      </c>
      <c r="BC22" s="4">
        <v>49982</v>
      </c>
      <c r="BD22" s="4">
        <v>97.997258319114891</v>
      </c>
      <c r="BE22" s="4">
        <v>0</v>
      </c>
      <c r="BF22" s="4">
        <v>0</v>
      </c>
      <c r="BG22" s="4">
        <v>0</v>
      </c>
      <c r="BH22" s="4">
        <v>0</v>
      </c>
      <c r="BI22" s="4">
        <v>0</v>
      </c>
      <c r="BJ22" s="4">
        <v>0</v>
      </c>
      <c r="BK22" s="4">
        <v>0</v>
      </c>
      <c r="BL22" s="4">
        <v>0</v>
      </c>
      <c r="BM22" s="4">
        <v>169</v>
      </c>
      <c r="BN22" s="4">
        <v>90</v>
      </c>
      <c r="BO22" s="19">
        <v>2191412.9</v>
      </c>
      <c r="BP22" s="19">
        <v>105.02686259651527</v>
      </c>
    </row>
    <row r="23" spans="1:68" ht="20" customHeight="1" x14ac:dyDescent="0.15">
      <c r="A23" s="76">
        <v>42854</v>
      </c>
      <c r="B23" s="39">
        <v>17</v>
      </c>
      <c r="C23" s="123">
        <f>Coonoor!D23+Coimbatore!D23+Cochin!D23</f>
        <v>1119195</v>
      </c>
      <c r="D23" s="123">
        <f>Coonoor!E23+Coimbatore!E23+Cochin!E23</f>
        <v>1565386.8</v>
      </c>
      <c r="E23" s="123">
        <f>Coonoor!F23+Coimbatore!F23+Cochin!F23</f>
        <v>135176</v>
      </c>
      <c r="F23" s="123">
        <f>Coonoor!G23+Coimbatore!G23+Cochin!G23</f>
        <v>48095</v>
      </c>
      <c r="G23" s="123">
        <f>Coonoor!H23+Coimbatore!H23+Cochin!H23</f>
        <v>0</v>
      </c>
      <c r="H23" s="126">
        <f>Coonoor!I23+Coimbatore!I23+Cochin!I23</f>
        <v>0</v>
      </c>
      <c r="I23" s="123">
        <f>Coonoor!J23+Coimbatore!J23+Cochin!J23</f>
        <v>0</v>
      </c>
      <c r="J23" s="123">
        <f>Coonoor!K23+Coimbatore!K23+Cochin!K23</f>
        <v>0</v>
      </c>
      <c r="K23" s="123">
        <f>Coonoor!L23+Coimbatore!K23+Cochin!K23</f>
        <v>0</v>
      </c>
      <c r="L23" s="123">
        <f>Coonoor!M23+Coimbatore!L23+Cochin!L23</f>
        <v>692</v>
      </c>
      <c r="M23" s="139">
        <f t="shared" si="19"/>
        <v>2868544.8</v>
      </c>
      <c r="N23" s="123">
        <f>Coonoor!O23+Coimbatore!O23+Cochin!O23</f>
        <v>862971</v>
      </c>
      <c r="O23" s="123">
        <f>(Coonoor!O23*Coonoor!P23+Coimbatore!O23*Coimbatore!P23+Cochin!O23*Cochin!P23)/SI!N23</f>
        <v>88.697069057011191</v>
      </c>
      <c r="P23" s="123">
        <f>Coonoor!Q23+Coimbatore!Q23+Cochin!Q23</f>
        <v>1120718.3</v>
      </c>
      <c r="Q23" s="123">
        <f>(Coonoor!Q23*Coonoor!R23+Coimbatore!Q23*Coimbatore!R23+Cochin!Q23*Cochin!R23)/SI!P23</f>
        <v>116.49557584429503</v>
      </c>
      <c r="R23" s="123">
        <f>Coonoor!S23+Coimbatore!S23+Cochin!S23</f>
        <v>107132</v>
      </c>
      <c r="S23" s="123">
        <f>(Coonoor!S23*Coonoor!T23+Coimbatore!S23*Coimbatore!T23+Cochin!S23*Cochin!T23)/SI!R23</f>
        <v>148.26689833616473</v>
      </c>
      <c r="T23" s="123">
        <f>Coonoor!U23+Coimbatore!U23+Cochin!U23</f>
        <v>38950</v>
      </c>
      <c r="U23" s="123">
        <f>(Coonoor!U23*Coonoor!V23+Coimbatore!U23*Coimbatore!V23+Cochin!U23*Cochin!V23)/SI!T23</f>
        <v>113.77910079753531</v>
      </c>
      <c r="V23" s="126">
        <f>Coonoor!W23+Coimbatore!W23+Cochin!W23</f>
        <v>0</v>
      </c>
      <c r="W23" s="126">
        <v>0</v>
      </c>
      <c r="X23" s="126">
        <f>Coonoor!Y23+Coimbatore!Y23+Cochin!Y23</f>
        <v>0</v>
      </c>
      <c r="Y23" s="126">
        <v>0</v>
      </c>
      <c r="Z23" s="123">
        <f>Coonoor!AA23+Coimbatore!AA23+Cochin!AA23</f>
        <v>0</v>
      </c>
      <c r="AA23" s="123">
        <v>0</v>
      </c>
      <c r="AB23" s="123">
        <f>Coonoor!AC23+Coimbatore!AC23+Cochin!AC23</f>
        <v>0</v>
      </c>
      <c r="AC23" s="123">
        <v>0</v>
      </c>
      <c r="AD23" s="123">
        <f>Coonoor!AE23+Coimbatore!AE23+Cochin!AE23</f>
        <v>0</v>
      </c>
      <c r="AE23" s="123">
        <v>0</v>
      </c>
      <c r="AF23" s="123">
        <f>Coonoor!AG23+Coimbatore!AG23+Cochin!AG23</f>
        <v>692</v>
      </c>
      <c r="AG23" s="123">
        <f>(Coonoor!AG23*Coonoor!AH23+Coimbatore!AG23*Coimbatore!AH23+Cochin!AG23*Cochin!AH23)/SI!AF23</f>
        <v>116</v>
      </c>
      <c r="AH23" s="98">
        <f t="shared" si="2"/>
        <v>2130463.2999999998</v>
      </c>
      <c r="AI23" s="98">
        <f t="shared" si="3"/>
        <v>106.78326138148046</v>
      </c>
      <c r="AJ23" s="7"/>
      <c r="AK23" s="76">
        <v>42490</v>
      </c>
      <c r="AL23" s="11">
        <v>17</v>
      </c>
      <c r="AM23" s="4">
        <v>686474</v>
      </c>
      <c r="AN23" s="4">
        <v>1525091.2</v>
      </c>
      <c r="AO23" s="4">
        <v>186742</v>
      </c>
      <c r="AP23" s="4">
        <v>54826</v>
      </c>
      <c r="AQ23" s="4">
        <v>0</v>
      </c>
      <c r="AR23" s="4">
        <v>0</v>
      </c>
      <c r="AS23" s="4">
        <v>0</v>
      </c>
      <c r="AT23" s="4">
        <v>0</v>
      </c>
      <c r="AU23" s="4">
        <v>171</v>
      </c>
      <c r="AV23" s="19">
        <v>2453304.2000000002</v>
      </c>
      <c r="AW23" s="4">
        <v>645473</v>
      </c>
      <c r="AX23" s="4">
        <v>91.954640388480996</v>
      </c>
      <c r="AY23" s="4">
        <v>1404092.7</v>
      </c>
      <c r="AZ23" s="4">
        <v>108.98633671660704</v>
      </c>
      <c r="BA23" s="4">
        <v>148851.5</v>
      </c>
      <c r="BB23" s="4">
        <v>135.94785323287303</v>
      </c>
      <c r="BC23" s="4">
        <v>47266</v>
      </c>
      <c r="BD23" s="4">
        <v>99.330681179410149</v>
      </c>
      <c r="BE23" s="4">
        <v>0</v>
      </c>
      <c r="BF23" s="4">
        <v>0</v>
      </c>
      <c r="BG23" s="4">
        <v>0</v>
      </c>
      <c r="BH23" s="4">
        <v>0</v>
      </c>
      <c r="BI23" s="4">
        <v>0</v>
      </c>
      <c r="BJ23" s="4">
        <v>0</v>
      </c>
      <c r="BK23" s="4">
        <v>0</v>
      </c>
      <c r="BL23" s="4">
        <v>0</v>
      </c>
      <c r="BM23" s="4">
        <v>0</v>
      </c>
      <c r="BN23" s="4">
        <v>0</v>
      </c>
      <c r="BO23" s="19">
        <v>2245683.2000000002</v>
      </c>
      <c r="BP23" s="19">
        <v>105.67481790446796</v>
      </c>
    </row>
    <row r="24" spans="1:68" ht="20" customHeight="1" x14ac:dyDescent="0.15">
      <c r="A24" s="76">
        <v>42861</v>
      </c>
      <c r="B24" s="43">
        <v>18</v>
      </c>
      <c r="C24" s="124">
        <f>Coonoor!D24+Coimbatore!D24+Cochin!D24</f>
        <v>1396505</v>
      </c>
      <c r="D24" s="124">
        <f>Coonoor!E24+Coimbatore!E24+Cochin!E24</f>
        <v>2195206.2999999998</v>
      </c>
      <c r="E24" s="124">
        <f>Coonoor!F24+Coimbatore!F24+Cochin!F24</f>
        <v>306683</v>
      </c>
      <c r="F24" s="124">
        <f>Coonoor!G24+Coimbatore!G24+Cochin!G24</f>
        <v>57723</v>
      </c>
      <c r="G24" s="124">
        <f>Coonoor!H24+Coimbatore!H24+Cochin!H24</f>
        <v>0</v>
      </c>
      <c r="H24" s="126">
        <f>Coonoor!I24+Coimbatore!I24+Cochin!I24</f>
        <v>0</v>
      </c>
      <c r="I24" s="124">
        <f>Coonoor!J24+Coimbatore!J24+Cochin!J24</f>
        <v>0</v>
      </c>
      <c r="J24" s="124">
        <f>Coonoor!K24+Coimbatore!K24+Cochin!K24</f>
        <v>0</v>
      </c>
      <c r="K24" s="124">
        <f>Coonoor!L24+Coimbatore!K24+Cochin!K24</f>
        <v>0</v>
      </c>
      <c r="L24" s="124">
        <f>Coonoor!M24+Coimbatore!L24+Cochin!L24</f>
        <v>346</v>
      </c>
      <c r="M24" s="139">
        <f t="shared" ref="M24" si="20">SUM(C24:L24)</f>
        <v>3956463.3</v>
      </c>
      <c r="N24" s="124">
        <f>Coonoor!O24+Coimbatore!O24+Cochin!O24</f>
        <v>1152405</v>
      </c>
      <c r="O24" s="124">
        <f>(Coonoor!O24*Coonoor!P24+Coimbatore!O24*Coimbatore!P24+Cochin!O24*Cochin!P24)/SI!N24</f>
        <v>84.270485814022848</v>
      </c>
      <c r="P24" s="124">
        <f>Coonoor!Q24+Coimbatore!Q24+Cochin!Q24</f>
        <v>1556702.3</v>
      </c>
      <c r="Q24" s="124">
        <f>(Coonoor!Q24*Coonoor!R24+Coimbatore!Q24*Coimbatore!R24+Cochin!Q24*Cochin!R24)/SI!P24</f>
        <v>108.17403619616172</v>
      </c>
      <c r="R24" s="124">
        <f>Coonoor!S24+Coimbatore!S24+Cochin!S24</f>
        <v>252385</v>
      </c>
      <c r="S24" s="124">
        <f>(Coonoor!S24*Coonoor!T24+Coimbatore!S24*Coimbatore!T24+Cochin!S24*Cochin!T24)/SI!R24</f>
        <v>149.37220026576463</v>
      </c>
      <c r="T24" s="124">
        <f>Coonoor!U24+Coimbatore!U24+Cochin!U24</f>
        <v>52505</v>
      </c>
      <c r="U24" s="124">
        <f>(Coonoor!U24*Coonoor!V24+Coimbatore!U24*Coimbatore!V24+Cochin!U24*Cochin!V24)/SI!T24</f>
        <v>109.55903197767832</v>
      </c>
      <c r="V24" s="126">
        <f>Coonoor!W24+Coimbatore!W24+Cochin!W24</f>
        <v>0</v>
      </c>
      <c r="W24" s="126">
        <v>0</v>
      </c>
      <c r="X24" s="126">
        <f>Coonoor!Y24+Coimbatore!Y24+Cochin!Y24</f>
        <v>0</v>
      </c>
      <c r="Y24" s="126">
        <v>0</v>
      </c>
      <c r="Z24" s="124">
        <f>Coonoor!AA24+Coimbatore!AA24+Cochin!AA24</f>
        <v>0</v>
      </c>
      <c r="AA24" s="124">
        <v>0</v>
      </c>
      <c r="AB24" s="124">
        <f>Coonoor!AC24+Coimbatore!AC24+Cochin!AC24</f>
        <v>0</v>
      </c>
      <c r="AC24" s="124">
        <v>0</v>
      </c>
      <c r="AD24" s="124">
        <f>Coonoor!AE24+Coimbatore!AE24+Cochin!AE24</f>
        <v>0</v>
      </c>
      <c r="AE24" s="124">
        <v>0</v>
      </c>
      <c r="AF24" s="124">
        <f>Coonoor!AG24+Coimbatore!AG24+Cochin!AG24</f>
        <v>0</v>
      </c>
      <c r="AG24" s="124">
        <v>0</v>
      </c>
      <c r="AH24" s="98">
        <f t="shared" si="2"/>
        <v>3013997.3</v>
      </c>
      <c r="AI24" s="98">
        <f t="shared" si="3"/>
        <v>102.50845277446673</v>
      </c>
      <c r="AJ24" s="7"/>
      <c r="AK24" s="76">
        <v>42497</v>
      </c>
      <c r="AL24" s="39">
        <v>18</v>
      </c>
      <c r="AM24" s="4">
        <v>615371.30000000005</v>
      </c>
      <c r="AN24" s="4">
        <v>1395972.2999999998</v>
      </c>
      <c r="AO24" s="4">
        <v>155228</v>
      </c>
      <c r="AP24" s="4">
        <v>49621</v>
      </c>
      <c r="AQ24" s="4">
        <v>0</v>
      </c>
      <c r="AR24" s="4">
        <v>0</v>
      </c>
      <c r="AS24" s="4">
        <v>0</v>
      </c>
      <c r="AT24" s="4">
        <v>0</v>
      </c>
      <c r="AU24" s="4">
        <v>171</v>
      </c>
      <c r="AV24" s="19">
        <v>2216363.5999999996</v>
      </c>
      <c r="AW24" s="4">
        <v>565802.30000000005</v>
      </c>
      <c r="AX24" s="4">
        <v>92.595715959576339</v>
      </c>
      <c r="AY24" s="4">
        <v>1284753.6000000001</v>
      </c>
      <c r="AZ24" s="4">
        <v>110.77046555548488</v>
      </c>
      <c r="BA24" s="4">
        <v>133336.5</v>
      </c>
      <c r="BB24" s="4">
        <v>134.31857312763947</v>
      </c>
      <c r="BC24" s="4">
        <v>42087</v>
      </c>
      <c r="BD24" s="4">
        <v>101.60320239444485</v>
      </c>
      <c r="BE24" s="4">
        <v>0</v>
      </c>
      <c r="BF24" s="4">
        <v>0</v>
      </c>
      <c r="BG24" s="4">
        <v>0</v>
      </c>
      <c r="BH24" s="4">
        <v>0</v>
      </c>
      <c r="BI24" s="4">
        <v>0</v>
      </c>
      <c r="BJ24" s="4">
        <v>0</v>
      </c>
      <c r="BK24" s="4">
        <v>0</v>
      </c>
      <c r="BL24" s="4">
        <v>0</v>
      </c>
      <c r="BM24" s="4">
        <v>0</v>
      </c>
      <c r="BN24" s="4">
        <v>0</v>
      </c>
      <c r="BO24" s="19">
        <v>2025979.4000000001</v>
      </c>
      <c r="BP24" s="19">
        <v>107.05408251494003</v>
      </c>
    </row>
    <row r="25" spans="1:68" s="137" customFormat="1" ht="20" customHeight="1" x14ac:dyDescent="0.15">
      <c r="A25" s="135">
        <v>42868</v>
      </c>
      <c r="B25" s="136">
        <v>19</v>
      </c>
      <c r="C25" s="97">
        <f>Coonoor!D25+Coimbatore!D25+Cochin!D25</f>
        <v>1523300.12</v>
      </c>
      <c r="D25" s="97">
        <f>Coonoor!E25+Coimbatore!E25+Cochin!E25</f>
        <v>2256059.9</v>
      </c>
      <c r="E25" s="97">
        <f>Coonoor!F25+Coimbatore!F25+Cochin!F25</f>
        <v>283426</v>
      </c>
      <c r="F25" s="97">
        <f>Coonoor!G25+Coimbatore!G25+Cochin!G25</f>
        <v>69771</v>
      </c>
      <c r="G25" s="97">
        <f>Coonoor!H25+Coimbatore!H25+Cochin!H25</f>
        <v>29634</v>
      </c>
      <c r="H25" s="97">
        <f>Coonoor!I25+Coimbatore!I25+Cochin!I25</f>
        <v>13545</v>
      </c>
      <c r="I25" s="97">
        <f>Coonoor!J25+Coimbatore!J25+Cochin!J25</f>
        <v>0</v>
      </c>
      <c r="J25" s="97">
        <f>Coonoor!K25+Coimbatore!K25+Cochin!K25</f>
        <v>0</v>
      </c>
      <c r="K25" s="97">
        <f>Coonoor!L25+Coimbatore!K25+Cochin!K25</f>
        <v>0</v>
      </c>
      <c r="L25" s="97">
        <f>Coonoor!M25+Coimbatore!L25+Cochin!L25</f>
        <v>692</v>
      </c>
      <c r="M25" s="139">
        <f t="shared" ref="M25" si="21">SUM(C25:L25)</f>
        <v>4176428.02</v>
      </c>
      <c r="N25" s="97">
        <f>Coonoor!O25+Coimbatore!O25+Cochin!O25</f>
        <v>1260769.1200000001</v>
      </c>
      <c r="O25" s="97">
        <f>(Coonoor!O25*Coonoor!P25+Coimbatore!O25*Coimbatore!P25+Cochin!O25*Cochin!P25)/SI!N25</f>
        <v>84.282406071022308</v>
      </c>
      <c r="P25" s="97">
        <f>Coonoor!Q25+Coimbatore!Q25+Cochin!Q25</f>
        <v>1973656.9</v>
      </c>
      <c r="Q25" s="97">
        <f>(Coonoor!Q25*Coonoor!R25+Coimbatore!Q25*Coimbatore!R25+Cochin!Q25*Cochin!R25)/SI!P25</f>
        <v>106.17233881893853</v>
      </c>
      <c r="R25" s="97">
        <f>Coonoor!S25+Coimbatore!S25+Cochin!S25</f>
        <v>201533.4</v>
      </c>
      <c r="S25" s="97">
        <f>(Coonoor!S25*Coonoor!T25+Coimbatore!S25*Coimbatore!T25+Cochin!S25*Cochin!T25)/SI!R25</f>
        <v>141.52515430772371</v>
      </c>
      <c r="T25" s="97">
        <f>Coonoor!U25+Coimbatore!U25+Cochin!U25</f>
        <v>60324</v>
      </c>
      <c r="U25" s="97">
        <f>(Coonoor!U25*Coonoor!V25+Coimbatore!U25*Coimbatore!V25+Cochin!U25*Cochin!V25)/SI!T25</f>
        <v>107.7628302633446</v>
      </c>
      <c r="V25" s="97">
        <f>Coonoor!W25+Coimbatore!W25+Cochin!W25</f>
        <v>14449</v>
      </c>
      <c r="W25" s="97">
        <f>(Coonoor!W25*Coonoor!X25+Coimbatore!W25*Coimbatore!X25+Cochin!W25*Cochin!X25)/SI!V25</f>
        <v>160.01903200000001</v>
      </c>
      <c r="X25" s="97">
        <f>Coonoor!Y25+Coimbatore!Y25+Cochin!Y25</f>
        <v>9185</v>
      </c>
      <c r="Y25" s="97">
        <f>(Coonoor!Y25*Coonoor!Z25+Coimbatore!Y25*Coimbatore!Z25+Cochin!Y25*Cochin!Z25)/SI!X25</f>
        <v>130.39303200000001</v>
      </c>
      <c r="Z25" s="97">
        <f>Coonoor!AA25+Coimbatore!AA25+Cochin!AA25</f>
        <v>0</v>
      </c>
      <c r="AA25" s="97">
        <v>0</v>
      </c>
      <c r="AB25" s="97">
        <f>Coonoor!AC25+Coimbatore!AC25+Cochin!AC25</f>
        <v>0</v>
      </c>
      <c r="AC25" s="97">
        <v>0</v>
      </c>
      <c r="AD25" s="97">
        <f>Coonoor!AE25+Coimbatore!AE25+Cochin!AE25</f>
        <v>0</v>
      </c>
      <c r="AE25" s="97">
        <v>0</v>
      </c>
      <c r="AF25" s="97">
        <f>Coonoor!AG25+Coimbatore!AG25+Cochin!AG25</f>
        <v>692</v>
      </c>
      <c r="AG25" s="97">
        <f>(Coonoor!AG25*Coonoor!AH25+Coimbatore!AG25*Coimbatore!AH25+Cochin!AG25*Cochin!AH25)/SI!AF25</f>
        <v>116</v>
      </c>
      <c r="AH25" s="139">
        <f t="shared" ref="AH25" si="22">N25+P25+R25+T25+V25+Z25+AB25+AD25+AF25+X25</f>
        <v>3520609.42</v>
      </c>
      <c r="AI25" s="139">
        <f t="shared" si="3"/>
        <v>100.6704122069399</v>
      </c>
      <c r="AK25" s="135">
        <v>42504</v>
      </c>
      <c r="AL25" s="147">
        <v>19</v>
      </c>
      <c r="AM25" s="97">
        <v>607901.4</v>
      </c>
      <c r="AN25" s="97">
        <v>1435187.85</v>
      </c>
      <c r="AO25" s="97">
        <v>154694.5</v>
      </c>
      <c r="AP25" s="97">
        <v>54874</v>
      </c>
      <c r="AQ25" s="97">
        <v>0</v>
      </c>
      <c r="AR25" s="97">
        <v>0</v>
      </c>
      <c r="AS25" s="97">
        <v>0</v>
      </c>
      <c r="AT25" s="97">
        <v>0</v>
      </c>
      <c r="AU25" s="97">
        <v>170</v>
      </c>
      <c r="AV25" s="97">
        <v>2252827.75</v>
      </c>
      <c r="AW25" s="97">
        <v>554232.4</v>
      </c>
      <c r="AX25" s="97">
        <v>92.912438235268453</v>
      </c>
      <c r="AY25" s="97">
        <v>1305061.2000000002</v>
      </c>
      <c r="AZ25" s="97">
        <v>112.62883246290426</v>
      </c>
      <c r="BA25" s="97">
        <v>127209.5</v>
      </c>
      <c r="BB25" s="97">
        <v>140.99208339325284</v>
      </c>
      <c r="BC25" s="97">
        <v>51370</v>
      </c>
      <c r="BD25" s="97">
        <v>103.46554354808254</v>
      </c>
      <c r="BE25" s="97">
        <v>0</v>
      </c>
      <c r="BF25" s="97">
        <v>0</v>
      </c>
      <c r="BG25" s="97">
        <v>0</v>
      </c>
      <c r="BH25" s="97">
        <v>0</v>
      </c>
      <c r="BI25" s="97">
        <v>0</v>
      </c>
      <c r="BJ25" s="97">
        <v>0</v>
      </c>
      <c r="BK25" s="97">
        <v>0</v>
      </c>
      <c r="BL25" s="97">
        <v>0</v>
      </c>
      <c r="BM25" s="97">
        <v>0</v>
      </c>
      <c r="BN25" s="97">
        <v>0</v>
      </c>
      <c r="BO25" s="97">
        <v>2037873.1</v>
      </c>
      <c r="BP25" s="97">
        <v>108.80616672652502</v>
      </c>
    </row>
    <row r="26" spans="1:68" ht="20" customHeight="1" x14ac:dyDescent="0.15">
      <c r="A26" s="76">
        <v>42875</v>
      </c>
      <c r="B26" s="3">
        <v>20</v>
      </c>
      <c r="C26" s="127">
        <f>Coonoor!D26+Coimbatore!D26+Cochin!D26</f>
        <v>1349936</v>
      </c>
      <c r="D26" s="127">
        <f>Coonoor!E26+Coimbatore!E26+Cochin!E26</f>
        <v>2103734.9</v>
      </c>
      <c r="E26" s="127">
        <f>Coonoor!F26+Coimbatore!F26+Cochin!F26</f>
        <v>303041.5</v>
      </c>
      <c r="F26" s="127">
        <f>Coonoor!G26+Coimbatore!G26+Cochin!G26</f>
        <v>67395</v>
      </c>
      <c r="G26" s="127">
        <f>Coonoor!H26+Coimbatore!H26+Cochin!H26</f>
        <v>0</v>
      </c>
      <c r="H26" s="127">
        <f>Coonoor!I26+Coimbatore!I26+Cochin!I26</f>
        <v>0</v>
      </c>
      <c r="I26" s="127">
        <f>Coonoor!J26+Coimbatore!J26+Cochin!J26</f>
        <v>0</v>
      </c>
      <c r="J26" s="127">
        <f>Coonoor!K26+Coimbatore!K26+Cochin!K26</f>
        <v>0</v>
      </c>
      <c r="K26" s="127">
        <f>Coonoor!L26+Coimbatore!K26+Cochin!K26</f>
        <v>0</v>
      </c>
      <c r="L26" s="127">
        <f>Coonoor!M26+Coimbatore!L26+Cochin!L26</f>
        <v>519</v>
      </c>
      <c r="M26" s="139">
        <f t="shared" ref="M26" si="23">SUM(C26:L26)</f>
        <v>3824626.4</v>
      </c>
      <c r="N26" s="127">
        <f>Coonoor!O26+Coimbatore!O26+Cochin!O26</f>
        <v>1085802</v>
      </c>
      <c r="O26" s="127">
        <f>(Coonoor!O26*Coonoor!P26+Coimbatore!O26*Coimbatore!P26+Cochin!O26*Cochin!P26)/SI!N26</f>
        <v>83.586168795045523</v>
      </c>
      <c r="P26" s="127">
        <f>Coonoor!Q26+Coimbatore!Q26+Cochin!Q26</f>
        <v>1572443.9</v>
      </c>
      <c r="Q26" s="127">
        <f>(Coonoor!Q26*Coonoor!R26+Coimbatore!Q26*Coimbatore!R26+Cochin!Q26*Cochin!R26)/SI!P26</f>
        <v>109.41802102562413</v>
      </c>
      <c r="R26" s="127">
        <f>Coonoor!S26+Coimbatore!S26+Cochin!S26</f>
        <v>231245.8</v>
      </c>
      <c r="S26" s="127">
        <f>(Coonoor!S26*Coonoor!T26+Coimbatore!S26*Coimbatore!T26+Cochin!S26*Cochin!T26)/SI!R26</f>
        <v>137.27620620617628</v>
      </c>
      <c r="T26" s="127">
        <f>Coonoor!U26+Coimbatore!U26+Cochin!U26</f>
        <v>57998</v>
      </c>
      <c r="U26" s="127">
        <f>(Coonoor!U26*Coonoor!V26+Coimbatore!U26*Coimbatore!V26+Cochin!U26*Cochin!V26)/SI!T26</f>
        <v>111.07877797577503</v>
      </c>
      <c r="V26" s="127">
        <f>Coonoor!W26+Coimbatore!W26+Cochin!W26</f>
        <v>0</v>
      </c>
      <c r="W26" s="127">
        <v>0</v>
      </c>
      <c r="X26" s="127">
        <f>Coonoor!Y26+Coimbatore!Y26+Cochin!Y26</f>
        <v>0</v>
      </c>
      <c r="Y26" s="127">
        <v>0</v>
      </c>
      <c r="Z26" s="127">
        <f>Coonoor!AA26+Coimbatore!AA26+Cochin!AA26</f>
        <v>0</v>
      </c>
      <c r="AA26" s="127">
        <v>0</v>
      </c>
      <c r="AB26" s="127">
        <f>Coonoor!AC26+Coimbatore!AC26+Cochin!AC26</f>
        <v>0</v>
      </c>
      <c r="AC26" s="127">
        <v>0</v>
      </c>
      <c r="AD26" s="127">
        <f>Coonoor!AE26+Coimbatore!AE26+Cochin!AE26</f>
        <v>0</v>
      </c>
      <c r="AE26" s="127">
        <v>0</v>
      </c>
      <c r="AF26" s="127">
        <f>Coonoor!AG26+Coimbatore!AG26+Cochin!AG26</f>
        <v>0</v>
      </c>
      <c r="AG26" s="127">
        <v>0</v>
      </c>
      <c r="AH26" s="98">
        <f t="shared" ref="AH26" si="24">N26+P26+R26+T26+V26+Z26+AB26+AD26+AF26+X26</f>
        <v>2947489.6999999997</v>
      </c>
      <c r="AI26" s="98">
        <f t="shared" ref="AI26" si="25">(N26*O26+P26*Q26+R26*S26+T26*U26+V26*W26+Z26*AA26+AD26*AE26+AF26*AG26+X26*Y26)/AH26</f>
        <v>102.12033041267749</v>
      </c>
      <c r="AK26" s="76">
        <v>42511</v>
      </c>
      <c r="AL26" s="43">
        <v>20</v>
      </c>
      <c r="AM26" s="4">
        <v>555412.80000000005</v>
      </c>
      <c r="AN26" s="4">
        <v>1285416.8500000001</v>
      </c>
      <c r="AO26" s="4">
        <v>161758.9</v>
      </c>
      <c r="AP26" s="4">
        <v>61271</v>
      </c>
      <c r="AQ26" s="4">
        <v>0</v>
      </c>
      <c r="AR26" s="4">
        <v>0</v>
      </c>
      <c r="AS26" s="4">
        <v>0</v>
      </c>
      <c r="AT26" s="4">
        <v>0</v>
      </c>
      <c r="AU26" s="4">
        <v>0</v>
      </c>
      <c r="AV26" s="19">
        <v>2063859.55</v>
      </c>
      <c r="AW26" s="4">
        <v>510284</v>
      </c>
      <c r="AX26" s="4">
        <v>92.336968675408215</v>
      </c>
      <c r="AY26" s="4">
        <v>1149967.1499999999</v>
      </c>
      <c r="AZ26" s="4">
        <v>110.77239155537328</v>
      </c>
      <c r="BA26" s="4">
        <v>142782.29999999999</v>
      </c>
      <c r="BB26" s="4">
        <v>134.70182014012593</v>
      </c>
      <c r="BC26" s="4">
        <v>48045</v>
      </c>
      <c r="BD26" s="4">
        <v>98.668935107732324</v>
      </c>
      <c r="BE26" s="4">
        <v>0</v>
      </c>
      <c r="BF26" s="4">
        <v>0</v>
      </c>
      <c r="BG26" s="4">
        <v>0</v>
      </c>
      <c r="BH26" s="4">
        <v>0</v>
      </c>
      <c r="BI26" s="4">
        <v>0</v>
      </c>
      <c r="BJ26" s="4">
        <v>0</v>
      </c>
      <c r="BK26" s="4">
        <v>0</v>
      </c>
      <c r="BL26" s="4">
        <v>0</v>
      </c>
      <c r="BM26" s="4">
        <v>0</v>
      </c>
      <c r="BN26" s="4">
        <v>0</v>
      </c>
      <c r="BO26" s="19">
        <v>1851078.45</v>
      </c>
      <c r="BP26" s="19">
        <v>107.2219677238548</v>
      </c>
    </row>
    <row r="27" spans="1:68" ht="20" customHeight="1" x14ac:dyDescent="0.15">
      <c r="A27" s="76">
        <v>42882</v>
      </c>
      <c r="B27" s="3">
        <v>21</v>
      </c>
      <c r="C27" s="128">
        <f>Coonoor!D27+Coimbatore!D27+Cochin!D27</f>
        <v>1418718</v>
      </c>
      <c r="D27" s="128">
        <f>Coonoor!E27+Coimbatore!E27+Cochin!E27</f>
        <v>2102288</v>
      </c>
      <c r="E27" s="128">
        <f>Coonoor!F27+Coimbatore!F27+Cochin!F27</f>
        <v>316712.2</v>
      </c>
      <c r="F27" s="128">
        <f>Coonoor!G27+Coimbatore!G27+Cochin!G27</f>
        <v>75655</v>
      </c>
      <c r="G27" s="128">
        <f>Coonoor!H27+Coimbatore!H27+Cochin!H27</f>
        <v>0</v>
      </c>
      <c r="H27" s="128">
        <f>Coonoor!I27+Coimbatore!I27+Cochin!I27</f>
        <v>0</v>
      </c>
      <c r="I27" s="128">
        <f>Coonoor!J27+Coimbatore!J27+Cochin!J27</f>
        <v>0</v>
      </c>
      <c r="J27" s="128">
        <f>Coonoor!K27+Coimbatore!K27+Cochin!K27</f>
        <v>0</v>
      </c>
      <c r="K27" s="128">
        <f>Coonoor!L27+Coimbatore!K27+Cochin!K27</f>
        <v>0</v>
      </c>
      <c r="L27" s="128">
        <f>Coonoor!M27+Coimbatore!L27+Cochin!L27</f>
        <v>519</v>
      </c>
      <c r="M27" s="139">
        <f t="shared" ref="M27" si="26">SUM(C27:L27)</f>
        <v>3913892.2</v>
      </c>
      <c r="N27" s="128">
        <f>Coonoor!O27+Coimbatore!O27+Cochin!O27</f>
        <v>1046683</v>
      </c>
      <c r="O27" s="128">
        <f>(Coonoor!O27*Coonoor!P27+Coimbatore!O27*Coimbatore!P27+Cochin!O27*Cochin!P27)/SI!N27</f>
        <v>81.321861553399643</v>
      </c>
      <c r="P27" s="128">
        <f>Coonoor!Q27+Coimbatore!Q27+Cochin!Q27</f>
        <v>1533520.1</v>
      </c>
      <c r="Q27" s="128">
        <f>(Coonoor!Q27*Coonoor!R27+Coimbatore!Q27*Coimbatore!R27+Cochin!Q27*Cochin!R27)/SI!P27</f>
        <v>103.81110061147615</v>
      </c>
      <c r="R27" s="128">
        <f>Coonoor!S27+Coimbatore!S27+Cochin!S27</f>
        <v>209630</v>
      </c>
      <c r="S27" s="128">
        <f>(Coonoor!S27*Coonoor!T27+Coimbatore!S27*Coimbatore!T27+Cochin!S27*Cochin!T27)/SI!R27</f>
        <v>135.90260822703812</v>
      </c>
      <c r="T27" s="128">
        <f>Coonoor!U27+Coimbatore!U27+Cochin!U27</f>
        <v>59043</v>
      </c>
      <c r="U27" s="128">
        <f>(Coonoor!U27*Coonoor!V27+Coimbatore!U27*Coimbatore!V27+Cochin!U27*Cochin!V27)/SI!T27</f>
        <v>104.63070960638858</v>
      </c>
      <c r="V27" s="128">
        <f>Coonoor!W27+Coimbatore!W27+Cochin!W27</f>
        <v>0</v>
      </c>
      <c r="W27" s="128">
        <v>0</v>
      </c>
      <c r="X27" s="128">
        <f>Coonoor!Y27+Coimbatore!Y27+Cochin!Y27</f>
        <v>0</v>
      </c>
      <c r="Y27" s="128">
        <v>0</v>
      </c>
      <c r="Z27" s="128">
        <f>Coonoor!AA27+Coimbatore!AA27+Cochin!AA27</f>
        <v>0</v>
      </c>
      <c r="AA27" s="128">
        <v>0</v>
      </c>
      <c r="AB27" s="128">
        <f>Coonoor!AC27+Coimbatore!AC27+Cochin!AC27</f>
        <v>0</v>
      </c>
      <c r="AC27" s="128">
        <v>0</v>
      </c>
      <c r="AD27" s="128">
        <f>Coonoor!AE27+Coimbatore!AE27+Cochin!AE27</f>
        <v>0</v>
      </c>
      <c r="AE27" s="128">
        <v>0</v>
      </c>
      <c r="AF27" s="128">
        <f>Coonoor!AG27+Coimbatore!AG27+Cochin!AG27</f>
        <v>0</v>
      </c>
      <c r="AG27" s="128">
        <v>0</v>
      </c>
      <c r="AH27" s="98">
        <f t="shared" ref="AH27" si="27">N27+P27+R27+T27+V27+Z27+AB27+AD27+AF27+X27</f>
        <v>2848876.1</v>
      </c>
      <c r="AI27" s="98">
        <f t="shared" ref="AI27" si="28">(N27*O27+P27*Q27+R27*S27+T27*U27+V27*W27+Z27*AA27+AD27*AE27+AF27*AG27+X27*Y27)/AH27</f>
        <v>97.926896209014487</v>
      </c>
      <c r="AK27" s="76">
        <v>42518</v>
      </c>
      <c r="AL27" s="43">
        <v>21</v>
      </c>
      <c r="AM27" s="4">
        <v>499238.8</v>
      </c>
      <c r="AN27" s="4">
        <v>1240253.75</v>
      </c>
      <c r="AO27" s="4">
        <v>189229</v>
      </c>
      <c r="AP27" s="4">
        <v>57162</v>
      </c>
      <c r="AQ27" s="4">
        <v>0</v>
      </c>
      <c r="AR27" s="4">
        <v>0</v>
      </c>
      <c r="AS27" s="4">
        <v>0</v>
      </c>
      <c r="AT27" s="4">
        <v>0</v>
      </c>
      <c r="AU27" s="4">
        <v>0</v>
      </c>
      <c r="AV27" s="19">
        <v>1985883.55</v>
      </c>
      <c r="AW27" s="4">
        <v>469232.8</v>
      </c>
      <c r="AX27" s="4">
        <v>94.583513272153198</v>
      </c>
      <c r="AY27" s="4">
        <v>1062490.1499999999</v>
      </c>
      <c r="AZ27" s="4">
        <v>110.96185479036097</v>
      </c>
      <c r="BA27" s="4">
        <v>159954</v>
      </c>
      <c r="BB27" s="4">
        <v>134.58380616916739</v>
      </c>
      <c r="BC27" s="4">
        <v>48775</v>
      </c>
      <c r="BD27" s="4">
        <v>97.92918481049719</v>
      </c>
      <c r="BE27" s="4">
        <v>0</v>
      </c>
      <c r="BF27" s="4">
        <v>0</v>
      </c>
      <c r="BG27" s="4">
        <v>0</v>
      </c>
      <c r="BH27" s="4">
        <v>0</v>
      </c>
      <c r="BI27" s="4">
        <v>0</v>
      </c>
      <c r="BJ27" s="4">
        <v>0</v>
      </c>
      <c r="BK27" s="4">
        <v>0</v>
      </c>
      <c r="BL27" s="4">
        <v>0</v>
      </c>
      <c r="BM27" s="4">
        <v>0</v>
      </c>
      <c r="BN27" s="4">
        <v>0</v>
      </c>
      <c r="BO27" s="19">
        <v>1740451.95</v>
      </c>
      <c r="BP27" s="19">
        <v>108.35190171617978</v>
      </c>
    </row>
    <row r="28" spans="1:68" ht="20" customHeight="1" x14ac:dyDescent="0.15">
      <c r="A28" s="76">
        <v>42889</v>
      </c>
      <c r="B28" s="43">
        <v>22</v>
      </c>
      <c r="C28" s="149">
        <f>Coonoor!D28+Coimbatore!D28+Cochin!D28</f>
        <v>1483811</v>
      </c>
      <c r="D28" s="149">
        <f>Coonoor!E28+Coimbatore!E28+Cochin!E28</f>
        <v>2158630.5</v>
      </c>
      <c r="E28" s="149">
        <f>Coonoor!F28+Coimbatore!F28+Cochin!F28</f>
        <v>288414.90000000002</v>
      </c>
      <c r="F28" s="149">
        <f>Coonoor!G28+Coimbatore!G28+Cochin!G28</f>
        <v>79115</v>
      </c>
      <c r="G28" s="149">
        <f>Coonoor!H28+Coimbatore!H28+Cochin!H28</f>
        <v>0</v>
      </c>
      <c r="H28" s="149">
        <f>Coonoor!I28+Coimbatore!I28+Cochin!I28</f>
        <v>0</v>
      </c>
      <c r="I28" s="149">
        <f>Coonoor!J28+Coimbatore!J28+Cochin!J28</f>
        <v>0</v>
      </c>
      <c r="J28" s="149">
        <f>Coonoor!K28+Coimbatore!K28+Cochin!K28</f>
        <v>0</v>
      </c>
      <c r="K28" s="149">
        <f>Coonoor!L28+Coimbatore!K28+Cochin!K28</f>
        <v>104</v>
      </c>
      <c r="L28" s="149">
        <f>Coonoor!M28+Coimbatore!L28+Cochin!L28</f>
        <v>692</v>
      </c>
      <c r="M28" s="139">
        <f t="shared" ref="M28" si="29">SUM(C28:L28)</f>
        <v>4010767.4</v>
      </c>
      <c r="N28" s="149">
        <f>Coonoor!O28+Coimbatore!O28+Cochin!O28</f>
        <v>968222</v>
      </c>
      <c r="O28" s="149">
        <f>(Coonoor!O28*Coonoor!P28+Coimbatore!O28*Coimbatore!P28+Cochin!O28*Cochin!P28)/SI!N28</f>
        <v>76.811261900317277</v>
      </c>
      <c r="P28" s="149">
        <f>Coonoor!Q28+Coimbatore!Q28+Cochin!Q28</f>
        <v>1570722.5</v>
      </c>
      <c r="Q28" s="149">
        <f>(Coonoor!Q28*Coonoor!R28+Coimbatore!Q28*Coimbatore!R28+Cochin!Q28*Cochin!R28)/SI!P28</f>
        <v>97.95380432370294</v>
      </c>
      <c r="R28" s="149">
        <f>Coonoor!S28+Coimbatore!S28+Cochin!S28</f>
        <v>192429.8</v>
      </c>
      <c r="S28" s="149">
        <f>(Coonoor!S28*Coonoor!T28+Coimbatore!S28*Coimbatore!T28+Cochin!S28*Cochin!T28)/SI!R28</f>
        <v>130.43349636513057</v>
      </c>
      <c r="T28" s="149">
        <f>Coonoor!U28+Coimbatore!U28+Cochin!U28</f>
        <v>63290</v>
      </c>
      <c r="U28" s="149">
        <f>(Coonoor!U28*Coonoor!V28+Coimbatore!U28*Coimbatore!V28+Cochin!U28*Cochin!V28)/SI!T28</f>
        <v>101.48366183807869</v>
      </c>
      <c r="V28" s="149">
        <f>Coonoor!W28+Coimbatore!W28+Cochin!W28</f>
        <v>0</v>
      </c>
      <c r="W28" s="149">
        <v>0</v>
      </c>
      <c r="X28" s="149">
        <f>Coonoor!Y28+Coimbatore!Y28+Cochin!Y28</f>
        <v>0</v>
      </c>
      <c r="Y28" s="149">
        <v>0</v>
      </c>
      <c r="Z28" s="149">
        <f>Coonoor!AA28+Coimbatore!AA28+Cochin!AA28</f>
        <v>0</v>
      </c>
      <c r="AA28" s="149">
        <v>0</v>
      </c>
      <c r="AB28" s="149">
        <f>Coonoor!AC28+Coimbatore!AC28+Cochin!AC28</f>
        <v>0</v>
      </c>
      <c r="AC28" s="149">
        <v>0</v>
      </c>
      <c r="AD28" s="149">
        <f>Coonoor!AE28+Coimbatore!AE28+Cochin!AE28</f>
        <v>0</v>
      </c>
      <c r="AE28" s="149">
        <v>0</v>
      </c>
      <c r="AF28" s="149">
        <f>Coonoor!AG28+Coimbatore!AG28+Cochin!AG28</f>
        <v>0</v>
      </c>
      <c r="AG28" s="149">
        <v>0</v>
      </c>
      <c r="AH28" s="98">
        <f t="shared" ref="AH28" si="30">N28+P28+R28+T28+V28+Z28+AB28+AD28+AF28+X28</f>
        <v>2794664.3</v>
      </c>
      <c r="AI28" s="98">
        <f t="shared" ref="AI28" si="31">(N28*O28+P28*Q28+R28*S28+T28*U28+V28*W28+Z28*AA28+AD28*AE28+AF28*AG28+X28*Y28)/AH28</f>
        <v>92.945256647841859</v>
      </c>
      <c r="AK28" s="76">
        <v>42525</v>
      </c>
      <c r="AL28" s="43">
        <v>22</v>
      </c>
      <c r="AM28" s="4">
        <v>576880</v>
      </c>
      <c r="AN28" s="4">
        <v>1322828.3999999999</v>
      </c>
      <c r="AO28" s="4">
        <v>160905.20000000001</v>
      </c>
      <c r="AP28" s="4">
        <v>63147</v>
      </c>
      <c r="AQ28" s="4">
        <v>0</v>
      </c>
      <c r="AR28" s="4">
        <v>0</v>
      </c>
      <c r="AS28" s="4">
        <v>0</v>
      </c>
      <c r="AT28" s="4">
        <v>0</v>
      </c>
      <c r="AU28" s="4">
        <v>0</v>
      </c>
      <c r="AV28" s="19">
        <v>2123760.5999999996</v>
      </c>
      <c r="AW28" s="4">
        <v>554163</v>
      </c>
      <c r="AX28" s="4">
        <v>95.684938712534034</v>
      </c>
      <c r="AY28" s="4">
        <v>1160264.6000000001</v>
      </c>
      <c r="AZ28" s="4">
        <v>108.66366594653752</v>
      </c>
      <c r="BA28" s="4">
        <v>143909.20000000001</v>
      </c>
      <c r="BB28" s="4">
        <v>134.4387179583932</v>
      </c>
      <c r="BC28" s="4">
        <v>57221</v>
      </c>
      <c r="BD28" s="4">
        <v>99.064556088935888</v>
      </c>
      <c r="BE28" s="4">
        <v>0</v>
      </c>
      <c r="BF28" s="4">
        <v>0</v>
      </c>
      <c r="BG28" s="4">
        <v>0</v>
      </c>
      <c r="BH28" s="4">
        <v>0</v>
      </c>
      <c r="BI28" s="4">
        <v>0</v>
      </c>
      <c r="BJ28" s="4">
        <v>0</v>
      </c>
      <c r="BK28" s="4">
        <v>0</v>
      </c>
      <c r="BL28" s="4">
        <v>0</v>
      </c>
      <c r="BM28" s="4">
        <v>0</v>
      </c>
      <c r="BN28" s="4">
        <v>0</v>
      </c>
      <c r="BO28" s="19">
        <v>1915557.8</v>
      </c>
      <c r="BP28" s="19">
        <v>106.55862167674084</v>
      </c>
    </row>
    <row r="29" spans="1:68" ht="20" customHeight="1" x14ac:dyDescent="0.15">
      <c r="A29" s="76">
        <v>42896</v>
      </c>
      <c r="B29" s="11">
        <v>23</v>
      </c>
      <c r="C29" s="149">
        <f>Coonoor!D29+Coimbatore!D29+Cochin!D29</f>
        <v>1443533</v>
      </c>
      <c r="D29" s="149">
        <f>Coonoor!E29+Coimbatore!E29+Cochin!E29</f>
        <v>2032979.4</v>
      </c>
      <c r="E29" s="149">
        <f>Coonoor!F29+Coimbatore!F29+Cochin!F29</f>
        <v>317217.90000000002</v>
      </c>
      <c r="F29" s="149">
        <f>Coonoor!G29+Coimbatore!G29+Cochin!G29</f>
        <v>87120</v>
      </c>
      <c r="G29" s="149">
        <f>Coonoor!H29+Coimbatore!H29+Cochin!H29</f>
        <v>0</v>
      </c>
      <c r="H29" s="149">
        <f>Coonoor!I29+Coimbatore!I29+Cochin!I29</f>
        <v>0</v>
      </c>
      <c r="I29" s="149">
        <f>Coonoor!J29+Coimbatore!J29+Cochin!J29</f>
        <v>0</v>
      </c>
      <c r="J29" s="149">
        <f>Coonoor!K29+Coimbatore!K29+Cochin!K29</f>
        <v>0</v>
      </c>
      <c r="K29" s="149">
        <f>Coonoor!L29+Coimbatore!K29+Cochin!K29</f>
        <v>113</v>
      </c>
      <c r="L29" s="149">
        <f>Coonoor!M29+Coimbatore!L29+Cochin!L29</f>
        <v>346</v>
      </c>
      <c r="M29" s="139">
        <f t="shared" ref="M29" si="32">SUM(C29:L29)</f>
        <v>3881309.3</v>
      </c>
      <c r="N29" s="149">
        <f>Coonoor!O29+Coimbatore!O29+Cochin!O29</f>
        <v>1158797</v>
      </c>
      <c r="O29" s="149">
        <f>(Coonoor!O29*Coonoor!P29+Coimbatore!O29*Coimbatore!P29+Cochin!O29*Cochin!P29)/SI!N29</f>
        <v>74.81010954335315</v>
      </c>
      <c r="P29" s="149">
        <f>Coonoor!Q29+Coimbatore!Q29+Cochin!Q29</f>
        <v>1478238.5</v>
      </c>
      <c r="Q29" s="149">
        <f>(Coonoor!Q29*Coonoor!R29+Coimbatore!Q29*Coimbatore!R29+Cochin!Q29*Cochin!R29)/SI!P29</f>
        <v>99.279952431505137</v>
      </c>
      <c r="R29" s="149">
        <f>Coonoor!S29+Coimbatore!S29+Cochin!S29</f>
        <v>231573.2</v>
      </c>
      <c r="S29" s="149">
        <f>(Coonoor!S29*Coonoor!T29+Coimbatore!S29*Coimbatore!T29+Cochin!S29*Cochin!T29)/SI!R29</f>
        <v>125.62035407280807</v>
      </c>
      <c r="T29" s="149">
        <f>Coonoor!U29+Coimbatore!U29+Cochin!U29</f>
        <v>77272</v>
      </c>
      <c r="U29" s="149">
        <f>(Coonoor!U29*Coonoor!V29+Coimbatore!U29*Coimbatore!V29+Cochin!U29*Cochin!V29)/SI!T29</f>
        <v>102.29057053872037</v>
      </c>
      <c r="V29" s="149">
        <f>Coonoor!W29+Coimbatore!W29+Cochin!W29</f>
        <v>0</v>
      </c>
      <c r="W29" s="149">
        <v>0</v>
      </c>
      <c r="X29" s="149">
        <f>Coonoor!Y29+Coimbatore!Y29+Cochin!Y29</f>
        <v>0</v>
      </c>
      <c r="Y29" s="149">
        <v>0</v>
      </c>
      <c r="Z29" s="149">
        <f>Coonoor!AA29+Coimbatore!AA29+Cochin!AA29</f>
        <v>0</v>
      </c>
      <c r="AA29" s="149">
        <v>0</v>
      </c>
      <c r="AB29" s="149">
        <f>Coonoor!AC29+Coimbatore!AC29+Cochin!AC29</f>
        <v>0</v>
      </c>
      <c r="AC29" s="149">
        <v>0</v>
      </c>
      <c r="AD29" s="149">
        <f>Coonoor!AE29+Coimbatore!AE29+Cochin!AE29</f>
        <v>113</v>
      </c>
      <c r="AE29" s="149">
        <f>(Coonoor!AE29*Coonoor!AF29+Coimbatore!AE29*Coimbatore!AF29+Cochin!AE29*Cochin!AF29)/SI!AD29</f>
        <v>89</v>
      </c>
      <c r="AF29" s="149">
        <f>Coonoor!AG29+Coimbatore!AG29+Cochin!AG29</f>
        <v>346</v>
      </c>
      <c r="AG29" s="97">
        <f>(Coonoor!AG29*Coonoor!AH29+Coimbatore!AG29*Coimbatore!AH29+Cochin!AG29*Cochin!AH29)/SI!AF29</f>
        <v>110</v>
      </c>
      <c r="AH29" s="98">
        <f t="shared" ref="AH29" si="33">N29+P29+R29+T29+V29+Z29+AB29+AD29+AF29+X29</f>
        <v>2946339.7</v>
      </c>
      <c r="AI29" s="98">
        <f t="shared" ref="AI29" si="34">(N29*O29+P29*Q29+R29*S29+T29*U29+V29*W29+Z29*AA29+AD29*AE29+AF29*AG29+X29*Y29)/AH29</f>
        <v>91.8060466060209</v>
      </c>
      <c r="AK29" s="76">
        <v>42532</v>
      </c>
      <c r="AL29" s="43">
        <v>23</v>
      </c>
      <c r="AM29" s="4">
        <v>664702</v>
      </c>
      <c r="AN29" s="4">
        <v>1356030.95</v>
      </c>
      <c r="AO29" s="4">
        <v>174156.4</v>
      </c>
      <c r="AP29" s="4">
        <v>51332</v>
      </c>
      <c r="AQ29" s="4">
        <v>0</v>
      </c>
      <c r="AR29" s="4">
        <v>0</v>
      </c>
      <c r="AS29" s="4">
        <v>0</v>
      </c>
      <c r="AT29" s="4">
        <v>0</v>
      </c>
      <c r="AU29" s="4">
        <v>0</v>
      </c>
      <c r="AV29" s="19">
        <v>2246221.35</v>
      </c>
      <c r="AW29" s="4">
        <v>629808</v>
      </c>
      <c r="AX29" s="4">
        <v>97.082196223145772</v>
      </c>
      <c r="AY29" s="4">
        <v>1248223.95</v>
      </c>
      <c r="AZ29" s="4">
        <v>110.39159396138946</v>
      </c>
      <c r="BA29" s="4">
        <v>160781</v>
      </c>
      <c r="BB29" s="4">
        <v>143.13705956472469</v>
      </c>
      <c r="BC29" s="4">
        <v>42278</v>
      </c>
      <c r="BD29" s="4">
        <v>101.9527409110885</v>
      </c>
      <c r="BE29" s="4">
        <v>0</v>
      </c>
      <c r="BF29" s="4">
        <v>0</v>
      </c>
      <c r="BG29" s="4">
        <v>0</v>
      </c>
      <c r="BH29" s="4">
        <v>0</v>
      </c>
      <c r="BI29" s="4">
        <v>0</v>
      </c>
      <c r="BJ29" s="4">
        <v>0</v>
      </c>
      <c r="BK29" s="4">
        <v>0</v>
      </c>
      <c r="BL29" s="4">
        <v>0</v>
      </c>
      <c r="BM29" s="4">
        <v>0</v>
      </c>
      <c r="BN29" s="4">
        <v>0</v>
      </c>
      <c r="BO29" s="19">
        <v>2081090.95</v>
      </c>
      <c r="BP29" s="19">
        <v>108.722135788589</v>
      </c>
    </row>
    <row r="30" spans="1:68" ht="20" customHeight="1" x14ac:dyDescent="0.15">
      <c r="A30" s="76">
        <v>42903</v>
      </c>
      <c r="B30" s="11">
        <v>24</v>
      </c>
      <c r="C30" s="152">
        <f>Coonoor!D30+Coimbatore!D30+Cochin!D30</f>
        <v>1571776</v>
      </c>
      <c r="D30" s="152">
        <f>Coonoor!E30+Coimbatore!E30+Cochin!E30</f>
        <v>2072939.1</v>
      </c>
      <c r="E30" s="152">
        <f>Coonoor!F30+Coimbatore!F30+Cochin!F30</f>
        <v>330711.7</v>
      </c>
      <c r="F30" s="152">
        <f>Coonoor!G30+Coimbatore!G30+Cochin!G30</f>
        <v>87056</v>
      </c>
      <c r="G30" s="152">
        <f>Coonoor!H30+Coimbatore!H30+Cochin!H30</f>
        <v>0</v>
      </c>
      <c r="H30" s="152">
        <f>Coonoor!I30+Coimbatore!I30+Cochin!I30</f>
        <v>0</v>
      </c>
      <c r="I30" s="152">
        <f>Coonoor!J30+Coimbatore!J30+Cochin!J30</f>
        <v>0</v>
      </c>
      <c r="J30" s="152">
        <f>Coonoor!K30+Coimbatore!K30+Cochin!K30</f>
        <v>0</v>
      </c>
      <c r="K30" s="152">
        <f>Coonoor!L30+Coimbatore!K30+Cochin!K30</f>
        <v>0</v>
      </c>
      <c r="L30" s="152">
        <f>Coonoor!M30+Coimbatore!L30+Cochin!L30</f>
        <v>519</v>
      </c>
      <c r="M30" s="139">
        <f t="shared" ref="M30" si="35">SUM(C30:L30)</f>
        <v>4063001.8000000003</v>
      </c>
      <c r="N30" s="152">
        <f>Coonoor!O30+Coimbatore!O30+Cochin!O30</f>
        <v>1177812</v>
      </c>
      <c r="O30" s="152">
        <f>(Coonoor!O30*Coonoor!P30+Coimbatore!O30*Coimbatore!P30+Cochin!O30*Cochin!P30)/SI!N30</f>
        <v>73.650536199941072</v>
      </c>
      <c r="P30" s="152">
        <f>Coonoor!Q30+Coimbatore!Q30+Cochin!Q30</f>
        <v>1609409.5</v>
      </c>
      <c r="Q30" s="152">
        <f>(Coonoor!Q30*Coonoor!R30+Coimbatore!Q30*Coimbatore!R30+Cochin!Q30*Cochin!R30)/SI!P30</f>
        <v>99.23612404918822</v>
      </c>
      <c r="R30" s="152">
        <f>Coonoor!S30+Coimbatore!S30+Cochin!S30</f>
        <v>255349.4</v>
      </c>
      <c r="S30" s="152">
        <f>(Coonoor!S30*Coonoor!T30+Coimbatore!S30*Coimbatore!T30+Cochin!S30*Cochin!T30)/SI!R30</f>
        <v>126.73984376399945</v>
      </c>
      <c r="T30" s="152">
        <f>Coonoor!U30+Coimbatore!U30+Cochin!U30</f>
        <v>67809</v>
      </c>
      <c r="U30" s="152">
        <f>(Coonoor!U30*Coonoor!V30+Coimbatore!U30*Coimbatore!V30+Cochin!U30*Cochin!V30)/SI!T30</f>
        <v>100.42980990086863</v>
      </c>
      <c r="V30" s="152">
        <f>Coonoor!W30+Coimbatore!W30+Cochin!W30</f>
        <v>0</v>
      </c>
      <c r="W30" s="152">
        <v>0</v>
      </c>
      <c r="X30" s="152">
        <f>Coonoor!Y30+Coimbatore!Y30+Cochin!Y30</f>
        <v>0</v>
      </c>
      <c r="Y30" s="152">
        <v>0</v>
      </c>
      <c r="Z30" s="152">
        <f>Coonoor!AA30+Coimbatore!AA30+Cochin!AA30</f>
        <v>0</v>
      </c>
      <c r="AA30" s="152">
        <v>0</v>
      </c>
      <c r="AB30" s="152">
        <f>Coonoor!AC30+Coimbatore!AC30+Cochin!AC30</f>
        <v>0</v>
      </c>
      <c r="AC30" s="152">
        <v>0</v>
      </c>
      <c r="AD30" s="152">
        <f>Coonoor!AE30+Coimbatore!AE30+Cochin!AE30</f>
        <v>0</v>
      </c>
      <c r="AE30" s="152">
        <v>0</v>
      </c>
      <c r="AF30" s="152">
        <f>Coonoor!AG30+Coimbatore!AG30+Cochin!AG30</f>
        <v>519</v>
      </c>
      <c r="AG30" s="97">
        <f>(Coonoor!AG30*Coonoor!AH30+Coimbatore!AG30*Coimbatore!AH30+Cochin!AG30*Cochin!AH30)/SI!AF30</f>
        <v>110</v>
      </c>
      <c r="AH30" s="98">
        <f t="shared" ref="AH30" si="36">N30+P30+R30+T30+V30+Z30+AB30+AD30+AF30+X30</f>
        <v>3110898.9</v>
      </c>
      <c r="AI30" s="98">
        <f t="shared" ref="AI30" si="37">(N30*O30+P30*Q30+R30*S30+T30*U30+V30*W30+Z30*AA30+AD30*AE30+AF30*AG30+X30*Y30)/AH30</f>
        <v>91.834589729504231</v>
      </c>
      <c r="AK30" s="76">
        <v>42539</v>
      </c>
      <c r="AL30" s="11">
        <v>24</v>
      </c>
      <c r="AM30" s="4">
        <v>833731</v>
      </c>
      <c r="AN30" s="4">
        <v>1537815.25</v>
      </c>
      <c r="AO30" s="4">
        <v>218393.2</v>
      </c>
      <c r="AP30" s="4">
        <v>62044</v>
      </c>
      <c r="AQ30" s="4">
        <v>0</v>
      </c>
      <c r="AR30" s="4">
        <v>0</v>
      </c>
      <c r="AS30" s="4">
        <v>0</v>
      </c>
      <c r="AT30" s="4">
        <v>0</v>
      </c>
      <c r="AU30" s="4">
        <v>346</v>
      </c>
      <c r="AV30" s="19">
        <v>2652329.4500000002</v>
      </c>
      <c r="AW30" s="4">
        <v>761222</v>
      </c>
      <c r="AX30" s="4">
        <v>96.541806096000897</v>
      </c>
      <c r="AY30" s="4">
        <v>1390786.35</v>
      </c>
      <c r="AZ30" s="4">
        <v>109.39819520058684</v>
      </c>
      <c r="BA30" s="4">
        <v>188965.4</v>
      </c>
      <c r="BB30" s="4">
        <v>145.30005572615514</v>
      </c>
      <c r="BC30" s="4">
        <v>57643</v>
      </c>
      <c r="BD30" s="4">
        <v>105.0059845421647</v>
      </c>
      <c r="BE30" s="4">
        <v>0</v>
      </c>
      <c r="BF30" s="4">
        <v>0</v>
      </c>
      <c r="BG30" s="4">
        <v>0</v>
      </c>
      <c r="BH30" s="4">
        <v>0</v>
      </c>
      <c r="BI30" s="4">
        <v>0</v>
      </c>
      <c r="BJ30" s="4">
        <v>0</v>
      </c>
      <c r="BK30" s="4">
        <v>0</v>
      </c>
      <c r="BL30" s="4">
        <v>0</v>
      </c>
      <c r="BM30" s="4">
        <v>346</v>
      </c>
      <c r="BN30" s="4">
        <v>105</v>
      </c>
      <c r="BO30" s="19">
        <v>2398962.75</v>
      </c>
      <c r="BP30" s="19">
        <v>108.04050060256287</v>
      </c>
    </row>
    <row r="31" spans="1:68" ht="20" customHeight="1" x14ac:dyDescent="0.15">
      <c r="A31" s="76">
        <v>42910</v>
      </c>
      <c r="B31" s="11">
        <v>25</v>
      </c>
      <c r="C31" s="153">
        <f>Coonoor!D31+Coimbatore!D31+Cochin!D31</f>
        <v>1502029</v>
      </c>
      <c r="D31" s="153">
        <f>Coonoor!E31+Coimbatore!E31+Cochin!E31</f>
        <v>2070376.4</v>
      </c>
      <c r="E31" s="153">
        <f>Coonoor!F31+Coimbatore!F31+Cochin!F31</f>
        <v>312325.8</v>
      </c>
      <c r="F31" s="153">
        <f>Coonoor!G31+Coimbatore!G31+Cochin!G31</f>
        <v>89109</v>
      </c>
      <c r="G31" s="153">
        <f>Coonoor!H31+Coimbatore!H31+Cochin!H31</f>
        <v>0</v>
      </c>
      <c r="H31" s="153">
        <f>Coonoor!I31+Coimbatore!I31+Cochin!I31</f>
        <v>0</v>
      </c>
      <c r="I31" s="153">
        <f>Coonoor!J31+Coimbatore!J31+Cochin!J31</f>
        <v>0</v>
      </c>
      <c r="J31" s="153">
        <f>Coonoor!K31+Coimbatore!K31+Cochin!K31</f>
        <v>0</v>
      </c>
      <c r="K31" s="153">
        <f>Coonoor!L31+Coimbatore!K31+Cochin!K31</f>
        <v>0</v>
      </c>
      <c r="L31" s="153">
        <f>Coonoor!M31+Coimbatore!L31+Cochin!L31</f>
        <v>690</v>
      </c>
      <c r="M31" s="139">
        <f t="shared" ref="M31" si="38">SUM(C31:L31)</f>
        <v>3974530.1999999997</v>
      </c>
      <c r="N31" s="153">
        <f>Coonoor!O31+Coimbatore!O31+Cochin!O31</f>
        <v>1007580</v>
      </c>
      <c r="O31" s="153">
        <f>(Coonoor!O31*Coonoor!P31+Coimbatore!O31*Coimbatore!P31+Cochin!O31*Cochin!P31)/SI!N31</f>
        <v>72.731960176427677</v>
      </c>
      <c r="P31" s="153">
        <f>Coonoor!Q31+Coimbatore!Q31+Cochin!Q31</f>
        <v>1480410.9</v>
      </c>
      <c r="Q31" s="153">
        <f>(Coonoor!Q31*Coonoor!R31+Coimbatore!Q31*Coimbatore!R31+Cochin!Q31*Cochin!R31)/SI!P31</f>
        <v>96.775121365652538</v>
      </c>
      <c r="R31" s="153">
        <f>Coonoor!S31+Coimbatore!S31+Cochin!S31</f>
        <v>226375.6</v>
      </c>
      <c r="S31" s="153">
        <f>(Coonoor!S31*Coonoor!T31+Coimbatore!S31*Coimbatore!T31+Cochin!S31*Cochin!T31)/SI!R31</f>
        <v>128.32164414689126</v>
      </c>
      <c r="T31" s="153">
        <f>Coonoor!U31+Coimbatore!U31+Cochin!U31</f>
        <v>63229</v>
      </c>
      <c r="U31" s="153">
        <f>(Coonoor!U31*Coonoor!V31+Coimbatore!U31*Coimbatore!V31+Cochin!U31*Cochin!V31)/SI!T31</f>
        <v>97.928323766072538</v>
      </c>
      <c r="V31" s="153">
        <f>Coonoor!W31+Coimbatore!W31+Cochin!W31</f>
        <v>0</v>
      </c>
      <c r="W31" s="153">
        <v>0</v>
      </c>
      <c r="X31" s="153">
        <f>Coonoor!Y31+Coimbatore!Y31+Cochin!Y31</f>
        <v>0</v>
      </c>
      <c r="Y31" s="153">
        <v>0</v>
      </c>
      <c r="Z31" s="153">
        <f>Coonoor!AA31+Coimbatore!AA31+Cochin!AA31</f>
        <v>0</v>
      </c>
      <c r="AA31" s="153">
        <v>0</v>
      </c>
      <c r="AB31" s="153">
        <f>Coonoor!AC31+Coimbatore!AC31+Cochin!AC31</f>
        <v>0</v>
      </c>
      <c r="AC31" s="153">
        <v>0</v>
      </c>
      <c r="AD31" s="153">
        <f>Coonoor!AE31+Coimbatore!AE31+Cochin!AE31</f>
        <v>0</v>
      </c>
      <c r="AE31" s="153">
        <v>0</v>
      </c>
      <c r="AF31" s="153">
        <f>Coonoor!AG31+Coimbatore!AG31+Cochin!AG31</f>
        <v>0</v>
      </c>
      <c r="AG31" s="153">
        <v>0</v>
      </c>
      <c r="AH31" s="98">
        <f t="shared" ref="AH31" si="39">N31+P31+R31+T31+V31+Z31+AB31+AD31+AF31+X31</f>
        <v>2777595.5</v>
      </c>
      <c r="AI31" s="98">
        <f t="shared" ref="AI31" si="40">(N31*O31+P31*Q31+R31*S31+T31*U31+V31*W31+Z31*AA31+AD31*AE31+AF31*AG31+X31*Y31)/AH31</f>
        <v>90.650712864145945</v>
      </c>
      <c r="AK31" s="76">
        <v>42546</v>
      </c>
      <c r="AL31" s="11">
        <v>25</v>
      </c>
      <c r="AM31" s="4">
        <v>829622</v>
      </c>
      <c r="AN31" s="4">
        <v>1630996.15</v>
      </c>
      <c r="AO31" s="4">
        <v>258345.60000000001</v>
      </c>
      <c r="AP31" s="4">
        <v>66164</v>
      </c>
      <c r="AQ31" s="4">
        <v>0</v>
      </c>
      <c r="AR31" s="4">
        <v>0</v>
      </c>
      <c r="AS31" s="4">
        <v>0</v>
      </c>
      <c r="AT31" s="4">
        <v>0</v>
      </c>
      <c r="AU31" s="4">
        <v>346</v>
      </c>
      <c r="AV31" s="19">
        <v>2785473.75</v>
      </c>
      <c r="AW31" s="4">
        <v>720449</v>
      </c>
      <c r="AX31" s="4">
        <v>95.138607853687063</v>
      </c>
      <c r="AY31" s="4">
        <v>939906.75</v>
      </c>
      <c r="AZ31" s="4">
        <v>106.99359507054611</v>
      </c>
      <c r="BA31" s="4">
        <v>157226.6</v>
      </c>
      <c r="BB31" s="4">
        <v>141.8336397839233</v>
      </c>
      <c r="BC31" s="4">
        <v>50984</v>
      </c>
      <c r="BD31" s="4">
        <v>106.8664479948219</v>
      </c>
      <c r="BE31" s="4">
        <v>0</v>
      </c>
      <c r="BF31" s="4">
        <v>0</v>
      </c>
      <c r="BG31" s="4">
        <v>0</v>
      </c>
      <c r="BH31" s="4">
        <v>0</v>
      </c>
      <c r="BI31" s="4">
        <v>0</v>
      </c>
      <c r="BJ31" s="4">
        <v>0</v>
      </c>
      <c r="BK31" s="4">
        <v>0</v>
      </c>
      <c r="BL31" s="4">
        <v>0</v>
      </c>
      <c r="BM31" s="4">
        <v>346</v>
      </c>
      <c r="BN31" s="4">
        <v>100</v>
      </c>
      <c r="BO31" s="19">
        <v>1868912.35</v>
      </c>
      <c r="BP31" s="19">
        <v>105.34983999467551</v>
      </c>
    </row>
    <row r="32" spans="1:68" ht="20" customHeight="1" x14ac:dyDescent="0.15">
      <c r="A32" s="76">
        <v>42917</v>
      </c>
      <c r="B32" s="11">
        <v>26</v>
      </c>
      <c r="C32" s="154">
        <f>Coonoor!D32+Coimbatore!D32+Cochin!D32</f>
        <v>1573819</v>
      </c>
      <c r="D32" s="154">
        <f>Coonoor!E32+Coimbatore!E32+Cochin!E32</f>
        <v>2224054.7000000002</v>
      </c>
      <c r="E32" s="154">
        <f>Coonoor!F32+Coimbatore!F32+Cochin!F32</f>
        <v>341188.4</v>
      </c>
      <c r="F32" s="154">
        <f>Coonoor!G32+Coimbatore!G32+Cochin!G32</f>
        <v>89114</v>
      </c>
      <c r="G32" s="154">
        <f>Coonoor!H32+Coimbatore!H32+Cochin!H32</f>
        <v>0</v>
      </c>
      <c r="H32" s="154">
        <f>Coonoor!I32+Coimbatore!I32+Cochin!I32</f>
        <v>0</v>
      </c>
      <c r="I32" s="154">
        <f>Coonoor!J32+Coimbatore!J32+Cochin!J32</f>
        <v>0</v>
      </c>
      <c r="J32" s="154">
        <f>Coonoor!K32+Coimbatore!K32+Cochin!K32</f>
        <v>0</v>
      </c>
      <c r="K32" s="154">
        <f>Coonoor!L32+Coimbatore!K32+Cochin!K32</f>
        <v>103</v>
      </c>
      <c r="L32" s="154">
        <f>Coonoor!M32+Coimbatore!L32+Cochin!L32</f>
        <v>689</v>
      </c>
      <c r="M32" s="139">
        <f t="shared" ref="M32" si="41">SUM(C32:L32)</f>
        <v>4228968.0999999996</v>
      </c>
      <c r="N32" s="154">
        <f>Coonoor!O32+Coimbatore!O32+Cochin!O32</f>
        <v>941176</v>
      </c>
      <c r="O32" s="154">
        <f>(Coonoor!O32*Coonoor!P32+Coimbatore!O32*Coimbatore!P32+Cochin!O32*Cochin!P32)/SI!N32</f>
        <v>68.406507956254728</v>
      </c>
      <c r="P32" s="154">
        <f>Coonoor!Q32+Coimbatore!Q32+Cochin!Q32</f>
        <v>1327004.3999999999</v>
      </c>
      <c r="Q32" s="154">
        <f>(Coonoor!Q32*Coonoor!R32+Coimbatore!Q32*Coimbatore!R32+Cochin!Q32*Cochin!R32)/SI!P32</f>
        <v>96.920264645530352</v>
      </c>
      <c r="R32" s="154">
        <f>Coonoor!S32+Coimbatore!S32+Cochin!S32</f>
        <v>215111</v>
      </c>
      <c r="S32" s="154">
        <f>(Coonoor!S32*Coonoor!T32+Coimbatore!S32*Coimbatore!T32+Cochin!S32*Cochin!T32)/SI!R32</f>
        <v>126.95585549672498</v>
      </c>
      <c r="T32" s="154">
        <f>Coonoor!U32+Coimbatore!U32+Cochin!U32</f>
        <v>59531</v>
      </c>
      <c r="U32" s="154">
        <f>(Coonoor!U32*Coonoor!V32+Coimbatore!U32*Coimbatore!V32+Cochin!U32*Cochin!V32)/SI!T32</f>
        <v>94.69945016682064</v>
      </c>
      <c r="V32" s="154">
        <f>Coonoor!W32+Coimbatore!W32+Cochin!W32</f>
        <v>0</v>
      </c>
      <c r="W32" s="154">
        <v>0</v>
      </c>
      <c r="X32" s="154">
        <f>Coonoor!Y32+Coimbatore!Y32+Cochin!Y32</f>
        <v>0</v>
      </c>
      <c r="Y32" s="154">
        <v>0</v>
      </c>
      <c r="Z32" s="154">
        <f>Coonoor!AA32+Coimbatore!AA32+Cochin!AA32</f>
        <v>0</v>
      </c>
      <c r="AA32" s="154">
        <v>0</v>
      </c>
      <c r="AB32" s="154">
        <f>Coonoor!AC32+Coimbatore!AC32+Cochin!AC32</f>
        <v>0</v>
      </c>
      <c r="AC32" s="154">
        <v>0</v>
      </c>
      <c r="AD32" s="154">
        <f>Coonoor!AE32+Coimbatore!AE32+Cochin!AE32</f>
        <v>0</v>
      </c>
      <c r="AE32" s="154">
        <v>0</v>
      </c>
      <c r="AF32" s="154">
        <f>Coonoor!AG32+Coimbatore!AG32+Cochin!AG32</f>
        <v>345</v>
      </c>
      <c r="AG32" s="97">
        <f>(Coonoor!AG32*Coonoor!AH32+Coimbatore!AG32*Coimbatore!AH32+Cochin!AG32*Cochin!AH32)/SI!AF32</f>
        <v>110</v>
      </c>
      <c r="AH32" s="98">
        <f t="shared" ref="AH32" si="42">N32+P32+R32+T32+V32+Z32+AB32+AD32+AF32+X32</f>
        <v>2543167.4</v>
      </c>
      <c r="AI32" s="98">
        <f t="shared" ref="AI32" si="43">(N32*O32+P32*Q32+R32*S32+T32*U32+V32*W32+Z32*AA32+AD32*AE32+AF32*AG32+X32*Y32)/AH32</f>
        <v>88.858203028890756</v>
      </c>
      <c r="AK32" s="76">
        <v>42553</v>
      </c>
      <c r="AL32" s="11">
        <v>26</v>
      </c>
      <c r="AM32" s="4">
        <v>988405</v>
      </c>
      <c r="AN32" s="4">
        <v>1823397</v>
      </c>
      <c r="AO32" s="4">
        <v>258374.6</v>
      </c>
      <c r="AP32" s="4">
        <v>69839</v>
      </c>
      <c r="AQ32" s="4">
        <v>0</v>
      </c>
      <c r="AR32" s="4">
        <v>0</v>
      </c>
      <c r="AS32" s="4">
        <v>0</v>
      </c>
      <c r="AT32" s="4">
        <v>0</v>
      </c>
      <c r="AU32" s="4">
        <v>346</v>
      </c>
      <c r="AV32" s="19">
        <v>3140361.6</v>
      </c>
      <c r="AW32" s="4">
        <v>796962</v>
      </c>
      <c r="AX32" s="4">
        <v>94.875909101703741</v>
      </c>
      <c r="AY32" s="4">
        <v>818198.2</v>
      </c>
      <c r="AZ32" s="4">
        <v>105.41225999639036</v>
      </c>
      <c r="BA32" s="4">
        <v>55884.6</v>
      </c>
      <c r="BB32" s="4">
        <v>128.01607198850846</v>
      </c>
      <c r="BC32" s="4">
        <v>44967</v>
      </c>
      <c r="BD32" s="4">
        <v>105.99441754326506</v>
      </c>
      <c r="BE32" s="4">
        <v>0</v>
      </c>
      <c r="BF32" s="4">
        <v>0</v>
      </c>
      <c r="BG32" s="4">
        <v>0</v>
      </c>
      <c r="BH32" s="4">
        <v>0</v>
      </c>
      <c r="BI32" s="4">
        <v>0</v>
      </c>
      <c r="BJ32" s="4">
        <v>0</v>
      </c>
      <c r="BK32" s="4">
        <v>0</v>
      </c>
      <c r="BL32" s="4">
        <v>0</v>
      </c>
      <c r="BM32" s="4">
        <v>173</v>
      </c>
      <c r="BN32" s="4">
        <v>98</v>
      </c>
      <c r="BO32" s="19">
        <v>1716184.8</v>
      </c>
      <c r="BP32" s="19">
        <v>101.26994925418732</v>
      </c>
    </row>
    <row r="33" spans="1:68" ht="20" customHeight="1" x14ac:dyDescent="0.15">
      <c r="A33" s="76">
        <v>42924</v>
      </c>
      <c r="B33" s="11">
        <v>27</v>
      </c>
      <c r="C33" s="155">
        <f>Coonoor!D33+Coimbatore!D33+Cochin!D33</f>
        <v>1354281</v>
      </c>
      <c r="D33" s="155">
        <f>Coonoor!E33+Coimbatore!E33+Cochin!E33</f>
        <v>2010804.4</v>
      </c>
      <c r="E33" s="155">
        <f>Coonoor!F33+Coimbatore!F33+Cochin!F33</f>
        <v>334284.90000000002</v>
      </c>
      <c r="F33" s="155">
        <f>Coonoor!G33+Coimbatore!G33+Cochin!G33</f>
        <v>90677</v>
      </c>
      <c r="G33" s="155">
        <f>Coonoor!H33+Coimbatore!H33+Cochin!H33</f>
        <v>0</v>
      </c>
      <c r="H33" s="155">
        <f>Coonoor!I33+Coimbatore!I33+Cochin!I33</f>
        <v>0</v>
      </c>
      <c r="I33" s="155">
        <f>Coonoor!J33+Coimbatore!J33+Cochin!J33</f>
        <v>0</v>
      </c>
      <c r="J33" s="155">
        <f>Coonoor!K33+Coimbatore!K33+Cochin!K33</f>
        <v>0</v>
      </c>
      <c r="K33" s="155">
        <f>Coonoor!L33+Coimbatore!K33+Cochin!K33</f>
        <v>0</v>
      </c>
      <c r="L33" s="155">
        <f>Coonoor!M33+Coimbatore!L33+Cochin!L33</f>
        <v>518</v>
      </c>
      <c r="M33" s="139">
        <f t="shared" ref="M33" si="44">SUM(C33:L33)</f>
        <v>3790565.3</v>
      </c>
      <c r="N33" s="155">
        <f>Coonoor!O33+Coimbatore!O33+Cochin!O33</f>
        <v>117589</v>
      </c>
      <c r="O33" s="155">
        <f>(Coonoor!O33*Coonoor!P33+Coimbatore!O33*Coimbatore!P33+Cochin!O33*Cochin!P33)/SI!N33</f>
        <v>76.088596155091039</v>
      </c>
      <c r="P33" s="155">
        <f>Coonoor!Q33+Coimbatore!Q33+Cochin!Q33</f>
        <v>1101674.3</v>
      </c>
      <c r="Q33" s="155">
        <f>(Coonoor!Q33*Coonoor!R33+Coimbatore!Q33*Coimbatore!R33+Cochin!Q33*Cochin!R33)/SI!P33</f>
        <v>105.53616752296809</v>
      </c>
      <c r="R33" s="155">
        <f>Coonoor!S33+Coimbatore!S33+Cochin!S33</f>
        <v>182521.9</v>
      </c>
      <c r="S33" s="155">
        <f>(Coonoor!S33*Coonoor!T33+Coimbatore!S33*Coimbatore!T33+Cochin!S33*Cochin!T33)/SI!R33</f>
        <v>132.63707498505934</v>
      </c>
      <c r="T33" s="155">
        <f>Coonoor!U33+Coimbatore!U33+Cochin!U33</f>
        <v>21407</v>
      </c>
      <c r="U33" s="155">
        <f>(Coonoor!U33*Coonoor!V33+Coimbatore!U33*Coimbatore!V33+Cochin!U33*Cochin!V33)/SI!T33</f>
        <v>85.505955464474241</v>
      </c>
      <c r="V33" s="155">
        <f>Coonoor!W33+Coimbatore!W33+Cochin!W33</f>
        <v>0</v>
      </c>
      <c r="W33" s="155">
        <v>0</v>
      </c>
      <c r="X33" s="155">
        <f>Coonoor!Y33+Coimbatore!Y33+Cochin!Y33</f>
        <v>0</v>
      </c>
      <c r="Y33" s="155">
        <v>0</v>
      </c>
      <c r="Z33" s="155">
        <f>Coonoor!AA33+Coimbatore!AA33+Cochin!AA33</f>
        <v>0</v>
      </c>
      <c r="AA33" s="155">
        <v>0</v>
      </c>
      <c r="AB33" s="155">
        <f>Coonoor!AC33+Coimbatore!AC33+Cochin!AC33</f>
        <v>0</v>
      </c>
      <c r="AC33" s="155">
        <v>0</v>
      </c>
      <c r="AD33" s="155">
        <f>Coonoor!AE33+Coimbatore!AE33+Cochin!AE33</f>
        <v>0</v>
      </c>
      <c r="AE33" s="155">
        <v>0</v>
      </c>
      <c r="AF33" s="155">
        <f>Coonoor!AG33+Coimbatore!AG33+Cochin!AG33</f>
        <v>0</v>
      </c>
      <c r="AG33" s="155">
        <v>0</v>
      </c>
      <c r="AH33" s="98">
        <f t="shared" ref="AH33" si="45">N33+P33+R33+T33+V33+Z33+AB33+AD33+AF33+X33</f>
        <v>1423192.2</v>
      </c>
      <c r="AI33" s="98">
        <f t="shared" ref="AI33" si="46">(N33*O33+P33*Q33+R33*S33+T33*U33+V33*W33+Z33*AA33+AD33*AE33+AF33*AG33+X33*Y33)/AH33</f>
        <v>106.27746718902276</v>
      </c>
      <c r="AK33" s="76">
        <v>42560</v>
      </c>
      <c r="AL33" s="11">
        <v>27</v>
      </c>
      <c r="AM33" s="4">
        <v>1189707</v>
      </c>
      <c r="AN33" s="4">
        <v>1866509.7</v>
      </c>
      <c r="AO33" s="4">
        <v>301237</v>
      </c>
      <c r="AP33" s="4">
        <v>75432</v>
      </c>
      <c r="AQ33" s="4">
        <v>0</v>
      </c>
      <c r="AR33" s="4">
        <v>0</v>
      </c>
      <c r="AS33" s="4">
        <v>0</v>
      </c>
      <c r="AT33" s="4">
        <v>0</v>
      </c>
      <c r="AU33" s="4">
        <v>346</v>
      </c>
      <c r="AV33" s="19">
        <v>3433231.7</v>
      </c>
      <c r="AW33" s="4">
        <v>911100</v>
      </c>
      <c r="AX33" s="4">
        <v>93.718202423905169</v>
      </c>
      <c r="AY33" s="4">
        <v>842130.5</v>
      </c>
      <c r="AZ33" s="4">
        <v>101.94574613679114</v>
      </c>
      <c r="BA33" s="4">
        <v>84809.2</v>
      </c>
      <c r="BB33" s="4">
        <v>126.1846988179537</v>
      </c>
      <c r="BC33" s="4">
        <v>47654</v>
      </c>
      <c r="BD33" s="4">
        <v>105.75565530530493</v>
      </c>
      <c r="BE33" s="4">
        <v>0</v>
      </c>
      <c r="BF33" s="4">
        <v>0</v>
      </c>
      <c r="BG33" s="4">
        <v>0</v>
      </c>
      <c r="BH33" s="4">
        <v>0</v>
      </c>
      <c r="BI33" s="4">
        <v>0</v>
      </c>
      <c r="BJ33" s="4">
        <v>0</v>
      </c>
      <c r="BK33" s="4">
        <v>0</v>
      </c>
      <c r="BL33" s="4">
        <v>0</v>
      </c>
      <c r="BM33" s="4">
        <v>173</v>
      </c>
      <c r="BN33" s="4">
        <v>95</v>
      </c>
      <c r="BO33" s="19">
        <v>1885866.7</v>
      </c>
      <c r="BP33" s="19">
        <v>99.156538875403868</v>
      </c>
    </row>
    <row r="34" spans="1:68" ht="20" customHeight="1" x14ac:dyDescent="0.15">
      <c r="A34" s="76">
        <v>42931</v>
      </c>
      <c r="B34" s="11">
        <v>28</v>
      </c>
      <c r="C34" s="156">
        <f>Coonoor!D34+Coimbatore!D34+Cochin!D34</f>
        <v>1484776</v>
      </c>
      <c r="D34" s="156">
        <f>Coonoor!E34+Coimbatore!E34+Cochin!E34</f>
        <v>2033132.4</v>
      </c>
      <c r="E34" s="156">
        <f>Coonoor!F34+Coimbatore!F34+Cochin!F34</f>
        <v>299777.09999999998</v>
      </c>
      <c r="F34" s="156">
        <f>Coonoor!G34+Coimbatore!G34+Cochin!G34</f>
        <v>85439</v>
      </c>
      <c r="G34" s="156">
        <f>Coonoor!H34+Coimbatore!H34+Cochin!H34</f>
        <v>0</v>
      </c>
      <c r="H34" s="156">
        <f>Coonoor!I34+Coimbatore!I34+Cochin!I34</f>
        <v>0</v>
      </c>
      <c r="I34" s="156">
        <f>Coonoor!J34+Coimbatore!J34+Cochin!J34</f>
        <v>0</v>
      </c>
      <c r="J34" s="156">
        <f>Coonoor!K34+Coimbatore!K34+Cochin!K34</f>
        <v>0</v>
      </c>
      <c r="K34" s="156">
        <f>Coonoor!L34+Coimbatore!K34+Cochin!K34</f>
        <v>0</v>
      </c>
      <c r="L34" s="156">
        <f>Coonoor!M34+Coimbatore!L34+Cochin!L34</f>
        <v>690</v>
      </c>
      <c r="M34" s="139">
        <f t="shared" ref="M34" si="47">SUM(C34:L34)</f>
        <v>3903814.5</v>
      </c>
      <c r="N34" s="156">
        <f>Coonoor!O34+Coimbatore!O34+Cochin!O34</f>
        <v>743585</v>
      </c>
      <c r="O34" s="156">
        <f>(Coonoor!O34*Coonoor!P34+Coimbatore!O34*Coimbatore!P34+Cochin!O34*Cochin!P34)/SI!N34</f>
        <v>67.88307936586402</v>
      </c>
      <c r="P34" s="156">
        <f>Coonoor!Q34+Coimbatore!Q34+Cochin!Q34</f>
        <v>1192289.5</v>
      </c>
      <c r="Q34" s="156">
        <f>(Coonoor!Q34*Coonoor!R34+Coimbatore!Q34*Coimbatore!R34+Cochin!Q34*Cochin!R34)/SI!P34</f>
        <v>100.90462017697506</v>
      </c>
      <c r="R34" s="156">
        <f>Coonoor!S34+Coimbatore!S34+Cochin!S34</f>
        <v>172268.2</v>
      </c>
      <c r="S34" s="156">
        <f>(Coonoor!S34*Coonoor!T34+Coimbatore!S34*Coimbatore!T34+Cochin!S34*Cochin!T34)/SI!R34</f>
        <v>132.27193025592419</v>
      </c>
      <c r="T34" s="156">
        <f>Coonoor!U34+Coimbatore!U34+Cochin!U34</f>
        <v>32164</v>
      </c>
      <c r="U34" s="156">
        <f>(Coonoor!U34*Coonoor!V34+Coimbatore!U34*Coimbatore!V34+Cochin!U34*Cochin!V34)/SI!T34</f>
        <v>100.23016356672056</v>
      </c>
      <c r="V34" s="156">
        <f>Coonoor!W34+Coimbatore!W34+Cochin!W34</f>
        <v>0</v>
      </c>
      <c r="W34" s="156">
        <v>0</v>
      </c>
      <c r="X34" s="156">
        <f>Coonoor!Y34+Coimbatore!Y34+Cochin!Y34</f>
        <v>0</v>
      </c>
      <c r="Y34" s="156">
        <v>0</v>
      </c>
      <c r="Z34" s="156">
        <f>Coonoor!AA34+Coimbatore!AA34+Cochin!AA34</f>
        <v>0</v>
      </c>
      <c r="AA34" s="156">
        <v>0</v>
      </c>
      <c r="AB34" s="156">
        <f>Coonoor!AC34+Coimbatore!AC34+Cochin!AC34</f>
        <v>0</v>
      </c>
      <c r="AC34" s="156">
        <v>0</v>
      </c>
      <c r="AD34" s="156">
        <f>Coonoor!AE34+Coimbatore!AE34+Cochin!AE34</f>
        <v>0</v>
      </c>
      <c r="AE34" s="156">
        <v>0</v>
      </c>
      <c r="AF34" s="156">
        <f>Coonoor!AG34+Coimbatore!AG34+Cochin!AG34</f>
        <v>0</v>
      </c>
      <c r="AG34" s="156">
        <v>0</v>
      </c>
      <c r="AH34" s="98">
        <f t="shared" ref="AH34" si="48">N34+P34+R34+T34+V34+Z34+AB34+AD34+AF34+X34</f>
        <v>2140306.7000000002</v>
      </c>
      <c r="AI34" s="98">
        <f t="shared" ref="AI34" si="49">(N34*O34+P34*Q34+R34*S34+T34*U34+V34*W34+Z34*AA34+AD34*AE34+AF34*AG34+X34*Y34)/AH34</f>
        <v>91.94682660453995</v>
      </c>
      <c r="AK34" s="76">
        <v>42567</v>
      </c>
      <c r="AL34" s="11">
        <v>28</v>
      </c>
      <c r="AM34" s="4">
        <v>1176937</v>
      </c>
      <c r="AN34" s="4">
        <v>1884518.5</v>
      </c>
      <c r="AO34" s="4">
        <v>254936.4</v>
      </c>
      <c r="AP34" s="4">
        <v>82858</v>
      </c>
      <c r="AQ34" s="4">
        <v>0</v>
      </c>
      <c r="AR34" s="4">
        <v>0</v>
      </c>
      <c r="AS34" s="4">
        <v>0</v>
      </c>
      <c r="AT34" s="4">
        <v>0</v>
      </c>
      <c r="AU34" s="4">
        <v>346</v>
      </c>
      <c r="AV34" s="19">
        <v>3399595.9</v>
      </c>
      <c r="AW34" s="4">
        <v>727974</v>
      </c>
      <c r="AX34" s="4">
        <v>89.751766944205414</v>
      </c>
      <c r="AY34" s="4">
        <v>1027956.2</v>
      </c>
      <c r="AZ34" s="4">
        <v>101.75857907449755</v>
      </c>
      <c r="BA34" s="4">
        <v>91215.4</v>
      </c>
      <c r="BB34" s="4">
        <v>127.0097831311533</v>
      </c>
      <c r="BC34" s="4">
        <v>48238</v>
      </c>
      <c r="BD34" s="4">
        <v>97.715431282992654</v>
      </c>
      <c r="BE34" s="4">
        <v>0</v>
      </c>
      <c r="BF34" s="4">
        <v>0</v>
      </c>
      <c r="BG34" s="4">
        <v>0</v>
      </c>
      <c r="BH34" s="4">
        <v>0</v>
      </c>
      <c r="BI34" s="4">
        <v>0</v>
      </c>
      <c r="BJ34" s="4">
        <v>0</v>
      </c>
      <c r="BK34" s="4">
        <v>0</v>
      </c>
      <c r="BL34" s="4">
        <v>0</v>
      </c>
      <c r="BM34" s="4">
        <v>346</v>
      </c>
      <c r="BN34" s="4">
        <v>100</v>
      </c>
      <c r="BO34" s="19">
        <v>1895729.5999999999</v>
      </c>
      <c r="BP34" s="19">
        <v>98.259667517303839</v>
      </c>
    </row>
    <row r="35" spans="1:68" ht="20" customHeight="1" x14ac:dyDescent="0.15">
      <c r="A35" s="76">
        <v>42938</v>
      </c>
      <c r="B35" s="11">
        <v>29</v>
      </c>
      <c r="C35" s="157">
        <f>Coonoor!D35+Coimbatore!D35+Cochin!D35</f>
        <v>1602537</v>
      </c>
      <c r="D35" s="157">
        <f>Coonoor!E35+Coimbatore!E35+Cochin!E35</f>
        <v>2248520.6</v>
      </c>
      <c r="E35" s="157">
        <f>Coonoor!F35+Coimbatore!F35+Cochin!F35</f>
        <v>389995.9</v>
      </c>
      <c r="F35" s="157">
        <f>Coonoor!G35+Coimbatore!G35+Cochin!G35</f>
        <v>123101</v>
      </c>
      <c r="G35" s="157">
        <f>Coonoor!H35+Coimbatore!H35+Cochin!H35</f>
        <v>0</v>
      </c>
      <c r="H35" s="157">
        <f>Coonoor!I35+Coimbatore!I35+Cochin!I35</f>
        <v>0</v>
      </c>
      <c r="I35" s="157">
        <f>Coonoor!J35+Coimbatore!J35+Cochin!J35</f>
        <v>0</v>
      </c>
      <c r="J35" s="157">
        <f>Coonoor!K35+Coimbatore!K35+Cochin!K35</f>
        <v>0</v>
      </c>
      <c r="K35" s="157">
        <f>Coonoor!L35+Coimbatore!K35+Cochin!K35</f>
        <v>0</v>
      </c>
      <c r="L35" s="157">
        <f>Coonoor!M35+Coimbatore!L35+Cochin!L35</f>
        <v>688</v>
      </c>
      <c r="M35" s="139">
        <f t="shared" ref="M35" si="50">SUM(C35:L35)</f>
        <v>4364842.5</v>
      </c>
      <c r="N35" s="157">
        <f>Coonoor!O35+Coimbatore!O35+Cochin!O35</f>
        <v>1355697</v>
      </c>
      <c r="O35" s="157">
        <f>(Coonoor!O35*Coonoor!P35+Coimbatore!O35*Coimbatore!P35+Cochin!O35*Cochin!P35)/SI!N35</f>
        <v>69.232280188140862</v>
      </c>
      <c r="P35" s="157">
        <f>Coonoor!Q35+Coimbatore!Q35+Cochin!Q35</f>
        <v>1775310.7</v>
      </c>
      <c r="Q35" s="157">
        <f>(Coonoor!Q35*Coonoor!R35+Coimbatore!Q35*Coimbatore!R35+Cochin!Q35*Cochin!R35)/SI!P35</f>
        <v>92.986612719115527</v>
      </c>
      <c r="R35" s="157">
        <f>Coonoor!S35+Coimbatore!S35+Cochin!S35</f>
        <v>301325.09999999998</v>
      </c>
      <c r="S35" s="157">
        <f>(Coonoor!S35*Coonoor!T35+Coimbatore!S35*Coimbatore!T35+Cochin!S35*Cochin!T35)/SI!R35</f>
        <v>121.88859969586171</v>
      </c>
      <c r="T35" s="157">
        <f>Coonoor!U35+Coimbatore!U35+Cochin!U35</f>
        <v>105118</v>
      </c>
      <c r="U35" s="157">
        <f>(Coonoor!U35*Coonoor!V35+Coimbatore!U35*Coimbatore!V35+Cochin!U35*Cochin!V35)/SI!T35</f>
        <v>95.092371641022467</v>
      </c>
      <c r="V35" s="157">
        <f>Coonoor!W35+Coimbatore!W35+Cochin!W35</f>
        <v>0</v>
      </c>
      <c r="W35" s="157">
        <v>0</v>
      </c>
      <c r="X35" s="157">
        <f>Coonoor!Y35+Coimbatore!Y35+Cochin!Y35</f>
        <v>0</v>
      </c>
      <c r="Y35" s="157">
        <v>0</v>
      </c>
      <c r="Z35" s="157">
        <f>Coonoor!AA35+Coimbatore!AA35+Cochin!AA35</f>
        <v>0</v>
      </c>
      <c r="AA35" s="157">
        <v>0</v>
      </c>
      <c r="AB35" s="157">
        <f>Coonoor!AC35+Coimbatore!AC35+Cochin!AC35</f>
        <v>0</v>
      </c>
      <c r="AC35" s="157">
        <v>0</v>
      </c>
      <c r="AD35" s="157">
        <f>Coonoor!AE35+Coimbatore!AE35+Cochin!AE35</f>
        <v>0</v>
      </c>
      <c r="AE35" s="157">
        <v>0</v>
      </c>
      <c r="AF35" s="157">
        <f>Coonoor!AG35+Coimbatore!AG35+Cochin!AG35</f>
        <v>0</v>
      </c>
      <c r="AG35" s="157">
        <v>0</v>
      </c>
      <c r="AH35" s="98">
        <f t="shared" ref="AH35" si="51">N35+P35+R35+T35+V35+Z35+AB35+AD35+AF35+X35</f>
        <v>3537450.8000000003</v>
      </c>
      <c r="AI35" s="98">
        <f t="shared" ref="AI35" si="52">(N35*O35+P35*Q35+R35*S35+T35*U35+V35*W35+Z35*AA35+AD35*AE35+AF35*AG35+X35*Y35)/AH35</f>
        <v>86.407459712400922</v>
      </c>
      <c r="AK35" s="76">
        <v>42574</v>
      </c>
      <c r="AL35" s="11">
        <v>29</v>
      </c>
      <c r="AM35" s="4">
        <v>1210263</v>
      </c>
      <c r="AN35" s="4">
        <v>1699783.6</v>
      </c>
      <c r="AO35" s="4">
        <v>251067.6</v>
      </c>
      <c r="AP35" s="4">
        <v>77689</v>
      </c>
      <c r="AQ35" s="4">
        <v>0</v>
      </c>
      <c r="AR35" s="4">
        <v>0</v>
      </c>
      <c r="AS35" s="4">
        <v>0</v>
      </c>
      <c r="AT35" s="4">
        <v>0</v>
      </c>
      <c r="AU35" s="4">
        <v>508</v>
      </c>
      <c r="AV35" s="19">
        <v>3239311.2</v>
      </c>
      <c r="AW35" s="4">
        <v>815471</v>
      </c>
      <c r="AX35" s="4">
        <v>86.647974508605458</v>
      </c>
      <c r="AY35" s="4">
        <v>926182.40000000002</v>
      </c>
      <c r="AZ35" s="4">
        <v>100.15850593989995</v>
      </c>
      <c r="BA35" s="4">
        <v>111866.4</v>
      </c>
      <c r="BB35" s="4">
        <v>124.87035242427216</v>
      </c>
      <c r="BC35" s="4">
        <v>47829</v>
      </c>
      <c r="BD35" s="4">
        <v>96.277508496518848</v>
      </c>
      <c r="BE35" s="4">
        <v>0</v>
      </c>
      <c r="BF35" s="4">
        <v>0</v>
      </c>
      <c r="BG35" s="4">
        <v>0</v>
      </c>
      <c r="BH35" s="4">
        <v>0</v>
      </c>
      <c r="BI35" s="4">
        <v>0</v>
      </c>
      <c r="BJ35" s="4">
        <v>0</v>
      </c>
      <c r="BK35" s="4">
        <v>0</v>
      </c>
      <c r="BL35" s="4">
        <v>0</v>
      </c>
      <c r="BM35" s="4">
        <v>508</v>
      </c>
      <c r="BN35" s="4">
        <v>90</v>
      </c>
      <c r="BO35" s="19">
        <v>1901856.7999999998</v>
      </c>
      <c r="BP35" s="19">
        <v>95.718736331069948</v>
      </c>
    </row>
    <row r="36" spans="1:68" ht="20" customHeight="1" x14ac:dyDescent="0.15">
      <c r="A36" s="76">
        <v>42945</v>
      </c>
      <c r="B36" s="11">
        <v>30</v>
      </c>
      <c r="C36" s="158">
        <f>Coonoor!D36+Coimbatore!D36+Cochin!D36</f>
        <v>1067192</v>
      </c>
      <c r="D36" s="158">
        <f>Coonoor!E36+Coimbatore!E36+Cochin!E36</f>
        <v>1882883.3</v>
      </c>
      <c r="E36" s="158">
        <f>Coonoor!F36+Coimbatore!F36+Cochin!F36</f>
        <v>343384.6</v>
      </c>
      <c r="F36" s="158">
        <f>Coonoor!G36+Coimbatore!G36+Cochin!G36</f>
        <v>92239</v>
      </c>
      <c r="G36" s="158">
        <f>Coonoor!H36+Coimbatore!H36+Cochin!H36</f>
        <v>0</v>
      </c>
      <c r="H36" s="158">
        <f>Coonoor!I36+Coimbatore!I36+Cochin!I36</f>
        <v>0</v>
      </c>
      <c r="I36" s="158">
        <f>Coonoor!J36+Coimbatore!J36+Cochin!J36</f>
        <v>0</v>
      </c>
      <c r="J36" s="158">
        <f>Coonoor!K36+Coimbatore!K36+Cochin!K36</f>
        <v>0</v>
      </c>
      <c r="K36" s="158">
        <f>Coonoor!L36+Coimbatore!K36+Cochin!K36</f>
        <v>1010</v>
      </c>
      <c r="L36" s="158">
        <f>Coonoor!M36+Coimbatore!L36+Cochin!L36</f>
        <v>1382</v>
      </c>
      <c r="M36" s="139">
        <f t="shared" ref="M36" si="53">SUM(C36:L36)</f>
        <v>3388090.9</v>
      </c>
      <c r="N36" s="158">
        <f>Coonoor!O36+Coimbatore!O36+Cochin!O36</f>
        <v>863771</v>
      </c>
      <c r="O36" s="158">
        <f>(Coonoor!O36*Coonoor!P36+Coimbatore!O36*Coimbatore!P36+Cochin!O36*Cochin!P36)/SI!N36</f>
        <v>71.056595504813203</v>
      </c>
      <c r="P36" s="158">
        <f>Coonoor!Q36+Coimbatore!Q36+Cochin!Q36</f>
        <v>1452555.2</v>
      </c>
      <c r="Q36" s="158">
        <f>(Coonoor!Q36*Coonoor!R36+Coimbatore!Q36*Coimbatore!R36+Cochin!Q36*Cochin!R36)/SI!P36</f>
        <v>97.44644730709139</v>
      </c>
      <c r="R36" s="158">
        <f>Coonoor!S36+Coimbatore!S36+Cochin!S36</f>
        <v>210681</v>
      </c>
      <c r="S36" s="158">
        <f>(Coonoor!S36*Coonoor!T36+Coimbatore!S36*Coimbatore!T36+Cochin!S36*Cochin!T36)/SI!R36</f>
        <v>125.90112582132228</v>
      </c>
      <c r="T36" s="158">
        <f>Coonoor!U36+Coimbatore!U36+Cochin!U36</f>
        <v>69566</v>
      </c>
      <c r="U36" s="158">
        <f>(Coonoor!U36*Coonoor!V36+Coimbatore!U36*Coimbatore!V36+Cochin!U36*Cochin!V36)/SI!T36</f>
        <v>94.17153454503638</v>
      </c>
      <c r="V36" s="158">
        <f>Coonoor!W36+Coimbatore!W36+Cochin!W36</f>
        <v>0</v>
      </c>
      <c r="W36" s="158">
        <v>0</v>
      </c>
      <c r="X36" s="158">
        <f>Coonoor!Y36+Coimbatore!Y36+Cochin!Y36</f>
        <v>0</v>
      </c>
      <c r="Y36" s="158">
        <v>0</v>
      </c>
      <c r="Z36" s="158">
        <f>Coonoor!AA36+Coimbatore!AA36+Cochin!AA36</f>
        <v>0</v>
      </c>
      <c r="AA36" s="158">
        <v>0</v>
      </c>
      <c r="AB36" s="158">
        <f>Coonoor!AC36+Coimbatore!AC36+Cochin!AC36</f>
        <v>0</v>
      </c>
      <c r="AC36" s="158">
        <v>0</v>
      </c>
      <c r="AD36" s="158">
        <f>Coonoor!AE36+Coimbatore!AE36+Cochin!AE36</f>
        <v>373</v>
      </c>
      <c r="AE36" s="158">
        <f>(Coonoor!AE36*Coonoor!AF36+Coimbatore!AE36*Coimbatore!AF36+Cochin!AE36*Cochin!AF36)/SI!AD36</f>
        <v>200</v>
      </c>
      <c r="AF36" s="158">
        <f>Coonoor!AG36+Coimbatore!AG36+Cochin!AG36</f>
        <v>0</v>
      </c>
      <c r="AG36" s="158">
        <v>0</v>
      </c>
      <c r="AH36" s="98">
        <f t="shared" ref="AH36" si="54">N36+P36+R36+T36+V36+Z36+AB36+AD36+AF36+X36</f>
        <v>2596946.2000000002</v>
      </c>
      <c r="AI36" s="98">
        <f t="shared" ref="AI36" si="55">(N36*O36+P36*Q36+R36*S36+T36*U36+V36*W36+Z36*AA36+AD36*AE36+AF36*AG36+X36*Y36)/AH36</f>
        <v>90.904340788635352</v>
      </c>
      <c r="AK36" s="76">
        <v>42581</v>
      </c>
      <c r="AL36" s="11">
        <v>30</v>
      </c>
      <c r="AM36" s="4">
        <v>1273679</v>
      </c>
      <c r="AN36" s="4">
        <v>1796478.9</v>
      </c>
      <c r="AO36" s="4">
        <v>298686.40000000002</v>
      </c>
      <c r="AP36" s="4">
        <v>106275</v>
      </c>
      <c r="AQ36" s="4">
        <v>0</v>
      </c>
      <c r="AR36" s="4">
        <v>0</v>
      </c>
      <c r="AS36" s="4">
        <v>0</v>
      </c>
      <c r="AT36" s="4">
        <v>0</v>
      </c>
      <c r="AU36" s="4">
        <v>690</v>
      </c>
      <c r="AV36" s="19">
        <v>3475809.3</v>
      </c>
      <c r="AW36" s="4">
        <v>980663</v>
      </c>
      <c r="AX36" s="4">
        <v>84.165450916559521</v>
      </c>
      <c r="AY36" s="4">
        <v>1438928.6</v>
      </c>
      <c r="AZ36" s="4">
        <v>103.79250343967587</v>
      </c>
      <c r="BA36" s="4">
        <v>223205</v>
      </c>
      <c r="BB36" s="4">
        <v>137.88974489349252</v>
      </c>
      <c r="BC36" s="4">
        <v>75521</v>
      </c>
      <c r="BD36" s="4">
        <v>94.744759380225375</v>
      </c>
      <c r="BE36" s="4">
        <v>0</v>
      </c>
      <c r="BF36" s="4">
        <v>0</v>
      </c>
      <c r="BG36" s="4">
        <v>0</v>
      </c>
      <c r="BH36" s="4">
        <v>0</v>
      </c>
      <c r="BI36" s="4">
        <v>0</v>
      </c>
      <c r="BJ36" s="4">
        <v>0</v>
      </c>
      <c r="BK36" s="4">
        <v>0</v>
      </c>
      <c r="BL36" s="4">
        <v>0</v>
      </c>
      <c r="BM36" s="4">
        <v>690</v>
      </c>
      <c r="BN36" s="4">
        <v>96.011593999999988</v>
      </c>
      <c r="BO36" s="19">
        <v>2719007.6</v>
      </c>
      <c r="BP36" s="19">
        <v>99.259410947987035</v>
      </c>
    </row>
    <row r="37" spans="1:68" ht="20" customHeight="1" x14ac:dyDescent="0.15">
      <c r="A37" s="76">
        <v>42952</v>
      </c>
      <c r="B37" s="11">
        <v>31</v>
      </c>
      <c r="C37" s="159">
        <f>Coonoor!D37+Coimbatore!D37+Cochin!D37</f>
        <v>1558948</v>
      </c>
      <c r="D37" s="159">
        <f>Coonoor!E37+Coimbatore!E37+Cochin!E37</f>
        <v>2066757.9</v>
      </c>
      <c r="E37" s="159">
        <f>Coonoor!F37+Coimbatore!F37+Cochin!F37</f>
        <v>357952.2</v>
      </c>
      <c r="F37" s="159">
        <f>Coonoor!G37+Coimbatore!G37+Cochin!G37</f>
        <v>100171</v>
      </c>
      <c r="G37" s="159">
        <f>Coonoor!H37+Coimbatore!H37+Cochin!H37</f>
        <v>0</v>
      </c>
      <c r="H37" s="159">
        <f>Coonoor!I37+Coimbatore!I37+Cochin!I37</f>
        <v>0</v>
      </c>
      <c r="I37" s="159">
        <f>Coonoor!J37+Coimbatore!J37+Cochin!J37</f>
        <v>0</v>
      </c>
      <c r="J37" s="159">
        <f>Coonoor!K37+Coimbatore!K37+Cochin!K37</f>
        <v>0</v>
      </c>
      <c r="K37" s="159">
        <f>Coonoor!L37+Coimbatore!K37+Cochin!K37</f>
        <v>601</v>
      </c>
      <c r="L37" s="159">
        <f>Coonoor!M37+Coimbatore!L37+Cochin!L37</f>
        <v>688</v>
      </c>
      <c r="M37" s="139">
        <f t="shared" ref="M37" si="56">SUM(C37:L37)</f>
        <v>4085118.1</v>
      </c>
      <c r="N37" s="159">
        <f>Coonoor!O37+Coimbatore!O37+Cochin!O37</f>
        <v>1213177</v>
      </c>
      <c r="O37" s="159">
        <f>(Coonoor!O37*Coonoor!P37+Coimbatore!O37*Coimbatore!P37+Cochin!O37*Cochin!P37)/SI!N37</f>
        <v>70.162719535442079</v>
      </c>
      <c r="P37" s="159">
        <f>Coonoor!Q37+Coimbatore!Q37+Cochin!Q37</f>
        <v>1503302.9</v>
      </c>
      <c r="Q37" s="159">
        <f>(Coonoor!Q37*Coonoor!R37+Coimbatore!Q37*Coimbatore!R37+Cochin!Q37*Cochin!R37)/SI!P37</f>
        <v>97.766000675910362</v>
      </c>
      <c r="R37" s="159">
        <f>Coonoor!S37+Coimbatore!S37+Cochin!S37</f>
        <v>216871.1</v>
      </c>
      <c r="S37" s="159">
        <f>(Coonoor!S37*Coonoor!T37+Coimbatore!S37*Coimbatore!T37+Cochin!S37*Cochin!T37)/SI!R37</f>
        <v>137.06861560737877</v>
      </c>
      <c r="T37" s="159">
        <f>Coonoor!U37+Coimbatore!U37+Cochin!U37</f>
        <v>78873</v>
      </c>
      <c r="U37" s="159">
        <f>(Coonoor!U37*Coonoor!V37+Coimbatore!U37*Coimbatore!V37+Cochin!U37*Cochin!V37)/SI!T37</f>
        <v>94.882215422996453</v>
      </c>
      <c r="V37" s="159">
        <f>Coonoor!W37+Coimbatore!W37+Cochin!W37</f>
        <v>0</v>
      </c>
      <c r="W37" s="159">
        <v>0</v>
      </c>
      <c r="X37" s="159">
        <f>Coonoor!Y37+Coimbatore!Y37+Cochin!Y37</f>
        <v>0</v>
      </c>
      <c r="Y37" s="159">
        <v>0</v>
      </c>
      <c r="Z37" s="159">
        <f>Coonoor!AA37+Coimbatore!AA37+Cochin!AA37</f>
        <v>0</v>
      </c>
      <c r="AA37" s="159">
        <v>0</v>
      </c>
      <c r="AB37" s="159">
        <f>Coonoor!AC37+Coimbatore!AC37+Cochin!AC37</f>
        <v>0</v>
      </c>
      <c r="AC37" s="159">
        <v>0</v>
      </c>
      <c r="AD37" s="159">
        <f>Coonoor!AE37+Coimbatore!AE37+Cochin!AE37</f>
        <v>0</v>
      </c>
      <c r="AE37" s="159">
        <v>0</v>
      </c>
      <c r="AF37" s="159">
        <f>Coonoor!AG37+Coimbatore!AG37+Cochin!AG37</f>
        <v>0</v>
      </c>
      <c r="AG37" s="159">
        <v>0</v>
      </c>
      <c r="AH37" s="98">
        <f t="shared" ref="AH37" si="57">N37+P37+R37+T37+V37+Z37+AB37+AD37+AF37+X37</f>
        <v>3012224</v>
      </c>
      <c r="AI37" s="98">
        <f t="shared" ref="AI37" si="58">(N37*O37+P37*Q37+R37*S37+T37*U37+V37*W37+Z37*AA37+AD37*AE37+AF37*AG37+X37*Y37)/AH37</f>
        <v>89.402905080981498</v>
      </c>
      <c r="AK37" s="76">
        <v>42588</v>
      </c>
      <c r="AL37" s="11">
        <v>31</v>
      </c>
      <c r="AM37" s="4">
        <v>1208445</v>
      </c>
      <c r="AN37" s="4">
        <v>1546387.2</v>
      </c>
      <c r="AO37" s="4">
        <v>250488.6</v>
      </c>
      <c r="AP37" s="4">
        <v>81792</v>
      </c>
      <c r="AQ37" s="4">
        <v>0</v>
      </c>
      <c r="AR37" s="4">
        <v>0</v>
      </c>
      <c r="AS37" s="4">
        <v>0</v>
      </c>
      <c r="AT37" s="4">
        <v>0</v>
      </c>
      <c r="AU37" s="4">
        <v>519</v>
      </c>
      <c r="AV37" s="19">
        <v>3087631.8000000003</v>
      </c>
      <c r="AW37" s="4">
        <v>1092329</v>
      </c>
      <c r="AX37" s="4">
        <v>84.073078182135603</v>
      </c>
      <c r="AY37" s="4">
        <v>1365088.5</v>
      </c>
      <c r="AZ37" s="4">
        <v>102.37024885798722</v>
      </c>
      <c r="BA37" s="4">
        <v>179028</v>
      </c>
      <c r="BB37" s="4">
        <v>129.79472009754897</v>
      </c>
      <c r="BC37" s="4">
        <v>66530</v>
      </c>
      <c r="BD37" s="4">
        <v>97.331894794949662</v>
      </c>
      <c r="BE37" s="4">
        <v>0</v>
      </c>
      <c r="BF37" s="4">
        <v>0</v>
      </c>
      <c r="BG37" s="4">
        <v>0</v>
      </c>
      <c r="BH37" s="4">
        <v>0</v>
      </c>
      <c r="BI37" s="4">
        <v>0</v>
      </c>
      <c r="BJ37" s="4">
        <v>0</v>
      </c>
      <c r="BK37" s="4">
        <v>0</v>
      </c>
      <c r="BL37" s="4">
        <v>0</v>
      </c>
      <c r="BM37" s="4">
        <v>519</v>
      </c>
      <c r="BN37" s="4">
        <v>100</v>
      </c>
      <c r="BO37" s="19">
        <v>2703494.5</v>
      </c>
      <c r="BP37" s="19">
        <v>96.669030022484776</v>
      </c>
    </row>
    <row r="38" spans="1:68" ht="20" customHeight="1" x14ac:dyDescent="0.15">
      <c r="A38" s="76">
        <v>42959</v>
      </c>
      <c r="B38" s="3">
        <v>32</v>
      </c>
      <c r="C38" s="160">
        <f>Coonoor!D38+Coimbatore!D38+Cochin!D38</f>
        <v>1478179</v>
      </c>
      <c r="D38" s="160">
        <f>Coonoor!E38+Coimbatore!E38+Cochin!E38</f>
        <v>2121987.2999999998</v>
      </c>
      <c r="E38" s="160">
        <f>Coonoor!F38+Coimbatore!F38+Cochin!F38</f>
        <v>395067.8</v>
      </c>
      <c r="F38" s="160">
        <f>Coonoor!G38+Coimbatore!G38+Cochin!G38</f>
        <v>92025</v>
      </c>
      <c r="G38" s="160">
        <f>Coonoor!H38+Coimbatore!H38+Cochin!H38</f>
        <v>0</v>
      </c>
      <c r="H38" s="160">
        <f>Coonoor!I38+Coimbatore!I38+Cochin!I38</f>
        <v>0</v>
      </c>
      <c r="I38" s="160">
        <f>Coonoor!J38+Coimbatore!J38+Cochin!J38</f>
        <v>0</v>
      </c>
      <c r="J38" s="160">
        <f>Coonoor!K38+Coimbatore!K38+Cochin!K38</f>
        <v>0</v>
      </c>
      <c r="K38" s="160">
        <f>Coonoor!L38+Coimbatore!K38+Cochin!K38</f>
        <v>1146</v>
      </c>
      <c r="L38" s="160">
        <f>Coonoor!M38+Coimbatore!L38+Cochin!L38</f>
        <v>346</v>
      </c>
      <c r="M38" s="139">
        <f t="shared" ref="M38" si="59">SUM(C38:L38)</f>
        <v>4088751.0999999996</v>
      </c>
      <c r="N38" s="160">
        <f>Coonoor!O38+Coimbatore!O38+Cochin!O38</f>
        <v>919530</v>
      </c>
      <c r="O38" s="160">
        <f>(Coonoor!O38*Coonoor!P38+Coimbatore!O38*Coimbatore!P38+Cochin!O38*Cochin!P38)/SI!N38</f>
        <v>66.700756700950492</v>
      </c>
      <c r="P38" s="160">
        <f>Coonoor!Q38+Coimbatore!Q38+Cochin!Q38</f>
        <v>1324496.7</v>
      </c>
      <c r="Q38" s="160">
        <f>(Coonoor!Q38*Coonoor!R38+Coimbatore!Q38*Coimbatore!R38+Cochin!Q38*Cochin!R38)/SI!P38</f>
        <v>100.21649670664948</v>
      </c>
      <c r="R38" s="160">
        <f>Coonoor!S38+Coimbatore!S38+Cochin!S38</f>
        <v>250485.1</v>
      </c>
      <c r="S38" s="160">
        <f>(Coonoor!S38*Coonoor!T38+Coimbatore!S38*Coimbatore!T38+Cochin!S38*Cochin!T38)/SI!R38</f>
        <v>124.59581347501268</v>
      </c>
      <c r="T38" s="160">
        <f>Coonoor!U38+Coimbatore!U38+Cochin!U38</f>
        <v>75962</v>
      </c>
      <c r="U38" s="160">
        <f>(Coonoor!U38*Coonoor!V38+Coimbatore!U38*Coimbatore!V38+Cochin!U38*Cochin!V38)/SI!T38</f>
        <v>93.580065553250307</v>
      </c>
      <c r="V38" s="160">
        <f>Coonoor!W38+Coimbatore!W38+Cochin!W38</f>
        <v>0</v>
      </c>
      <c r="W38" s="160">
        <v>0</v>
      </c>
      <c r="X38" s="160">
        <f>Coonoor!Y38+Coimbatore!Y38+Cochin!Y38</f>
        <v>0</v>
      </c>
      <c r="Y38" s="160">
        <v>0</v>
      </c>
      <c r="Z38" s="160">
        <f>Coonoor!AA38+Coimbatore!AA38+Cochin!AA38</f>
        <v>0</v>
      </c>
      <c r="AA38" s="160">
        <v>0</v>
      </c>
      <c r="AB38" s="160">
        <f>Coonoor!AC38+Coimbatore!AC38+Cochin!AC38</f>
        <v>0</v>
      </c>
      <c r="AC38" s="160">
        <v>0</v>
      </c>
      <c r="AD38" s="160">
        <f>Coonoor!AE38+Coimbatore!AE38+Cochin!AE38</f>
        <v>0</v>
      </c>
      <c r="AE38" s="160">
        <v>0</v>
      </c>
      <c r="AF38" s="160">
        <f>Coonoor!AG38+Coimbatore!AG38+Cochin!AG38</f>
        <v>0</v>
      </c>
      <c r="AG38" s="160">
        <v>0</v>
      </c>
      <c r="AH38" s="98">
        <f t="shared" ref="AH38" si="60">N38+P38+R38+T38+V38+Z38+AB38+AD38+AF38+X38</f>
        <v>2570473.8000000003</v>
      </c>
      <c r="AI38" s="98">
        <f t="shared" ref="AI38" si="61">(N38*O38+P38*Q38+R38*S38+T38*U38+V38*W38+Z38*AA38+AD38*AE38+AF38*AG38+X38*Y38)/AH38</f>
        <v>90.406558401867002</v>
      </c>
      <c r="AK38" s="76">
        <v>42595</v>
      </c>
      <c r="AL38" s="11">
        <v>32</v>
      </c>
      <c r="AM38" s="4">
        <v>1129708</v>
      </c>
      <c r="AN38" s="4">
        <v>1583922.35</v>
      </c>
      <c r="AO38" s="4">
        <v>295601</v>
      </c>
      <c r="AP38" s="4">
        <v>83231</v>
      </c>
      <c r="AQ38" s="4">
        <v>0</v>
      </c>
      <c r="AR38" s="4">
        <v>0</v>
      </c>
      <c r="AS38" s="4">
        <v>0</v>
      </c>
      <c r="AT38" s="4">
        <v>0</v>
      </c>
      <c r="AU38" s="4">
        <v>692</v>
      </c>
      <c r="AV38" s="19">
        <v>3093154.35</v>
      </c>
      <c r="AW38" s="4">
        <v>1064755</v>
      </c>
      <c r="AX38" s="4">
        <v>85.960948003625262</v>
      </c>
      <c r="AY38" s="4">
        <v>1380568.75</v>
      </c>
      <c r="AZ38" s="4">
        <v>102.97293739503158</v>
      </c>
      <c r="BA38" s="4">
        <v>245552.6</v>
      </c>
      <c r="BB38" s="4">
        <v>138.46439302498936</v>
      </c>
      <c r="BC38" s="4">
        <v>64501</v>
      </c>
      <c r="BD38" s="4">
        <v>99.30216537307949</v>
      </c>
      <c r="BE38" s="4">
        <v>0</v>
      </c>
      <c r="BF38" s="4">
        <v>0</v>
      </c>
      <c r="BG38" s="4">
        <v>0</v>
      </c>
      <c r="BH38" s="4">
        <v>0</v>
      </c>
      <c r="BI38" s="4">
        <v>0</v>
      </c>
      <c r="BJ38" s="4">
        <v>0</v>
      </c>
      <c r="BK38" s="4">
        <v>0</v>
      </c>
      <c r="BL38" s="4">
        <v>0</v>
      </c>
      <c r="BM38" s="4">
        <v>519</v>
      </c>
      <c r="BN38" s="4">
        <v>100</v>
      </c>
      <c r="BO38" s="19">
        <v>2755896.35</v>
      </c>
      <c r="BP38" s="19">
        <v>99.476110318272305</v>
      </c>
    </row>
    <row r="39" spans="1:68" ht="20" customHeight="1" x14ac:dyDescent="0.15">
      <c r="A39" s="76">
        <v>42966</v>
      </c>
      <c r="B39" s="11">
        <v>33</v>
      </c>
      <c r="C39" s="161">
        <f>Coonoor!D39+Coimbatore!D39+Cochin!D39</f>
        <v>1472262</v>
      </c>
      <c r="D39" s="161">
        <f>Coonoor!E39+Coimbatore!E39+Cochin!E39</f>
        <v>2011634.9</v>
      </c>
      <c r="E39" s="161">
        <f>Coonoor!F39+Coimbatore!F39+Cochin!F39</f>
        <v>353422.7</v>
      </c>
      <c r="F39" s="161">
        <f>Coonoor!G39+Coimbatore!G39+Cochin!G39</f>
        <v>86630</v>
      </c>
      <c r="G39" s="161">
        <f>Coonoor!H39+Coimbatore!H39+Cochin!H39</f>
        <v>0</v>
      </c>
      <c r="H39" s="161">
        <f>Coonoor!I39+Coimbatore!I39+Cochin!I39</f>
        <v>0</v>
      </c>
      <c r="I39" s="161">
        <f>Coonoor!J39+Coimbatore!J39+Cochin!J39</f>
        <v>0</v>
      </c>
      <c r="J39" s="161">
        <f>Coonoor!K39+Coimbatore!K39+Cochin!K39</f>
        <v>0</v>
      </c>
      <c r="K39" s="161">
        <f>Coonoor!L39+Coimbatore!K39+Cochin!K39</f>
        <v>408</v>
      </c>
      <c r="L39" s="161">
        <f>Coonoor!M39+Coimbatore!L39+Cochin!L39</f>
        <v>518</v>
      </c>
      <c r="M39" s="139">
        <f t="shared" ref="M39" si="62">SUM(C39:L39)</f>
        <v>3924875.6</v>
      </c>
      <c r="N39" s="161">
        <f>Coonoor!O39+Coimbatore!O39+Cochin!O39</f>
        <v>1019842</v>
      </c>
      <c r="O39" s="161">
        <f>(Coonoor!O39*Coonoor!P39+Coimbatore!O39*Coimbatore!P39+Cochin!O39*Cochin!P39)/SI!N39</f>
        <v>62.984170283575303</v>
      </c>
      <c r="P39" s="161">
        <f>Coonoor!Q39+Coimbatore!Q39+Cochin!Q39</f>
        <v>1544685.9</v>
      </c>
      <c r="Q39" s="161">
        <f>(Coonoor!Q39*Coonoor!R39+Coimbatore!Q39*Coimbatore!R39+Cochin!Q39*Cochin!R39)/SI!P39</f>
        <v>91.717187614150887</v>
      </c>
      <c r="R39" s="161">
        <f>Coonoor!S39+Coimbatore!S39+Cochin!S39</f>
        <v>238167.2</v>
      </c>
      <c r="S39" s="161">
        <f>(Coonoor!S39*Coonoor!T39+Coimbatore!S39*Coimbatore!T39+Cochin!S39*Cochin!T39)/SI!R39</f>
        <v>125.1951032508683</v>
      </c>
      <c r="T39" s="161">
        <f>Coonoor!U39+Coimbatore!U39+Cochin!U39</f>
        <v>68749</v>
      </c>
      <c r="U39" s="161">
        <f>(Coonoor!U39*Coonoor!V39+Coimbatore!U39*Coimbatore!V39+Cochin!U39*Cochin!V39)/SI!T39</f>
        <v>94.343146243552624</v>
      </c>
      <c r="V39" s="161">
        <f>Coonoor!W39+Coimbatore!W39+Cochin!W39</f>
        <v>0</v>
      </c>
      <c r="W39" s="161">
        <v>0</v>
      </c>
      <c r="X39" s="161">
        <f>Coonoor!Y39+Coimbatore!Y39+Cochin!Y39</f>
        <v>0</v>
      </c>
      <c r="Y39" s="161">
        <v>0</v>
      </c>
      <c r="Z39" s="161">
        <f>Coonoor!AA39+Coimbatore!AA39+Cochin!AA39</f>
        <v>0</v>
      </c>
      <c r="AA39" s="161">
        <v>0</v>
      </c>
      <c r="AB39" s="161">
        <f>Coonoor!AC39+Coimbatore!AC39+Cochin!AC39</f>
        <v>0</v>
      </c>
      <c r="AC39" s="161">
        <v>0</v>
      </c>
      <c r="AD39" s="161">
        <f>Coonoor!AE39+Coimbatore!AE39+Cochin!AE39</f>
        <v>0</v>
      </c>
      <c r="AE39" s="161">
        <v>0</v>
      </c>
      <c r="AF39" s="161">
        <f>Coonoor!AG39+Coimbatore!AG39+Cochin!AG39</f>
        <v>0</v>
      </c>
      <c r="AG39" s="161">
        <v>0</v>
      </c>
      <c r="AH39" s="98">
        <f t="shared" ref="AH39" si="63">N39+P39+R39+T39+V39+Z39+AB39+AD39+AF39+X39</f>
        <v>2871444.1</v>
      </c>
      <c r="AI39" s="98">
        <f t="shared" ref="AI39" si="64">(N39*O39+P39*Q39+R39*S39+T39*U39+V39*W39+Z39*AA39+AD39*AE39+AF39*AG39+X39*Y39)/AH39</f>
        <v>84.351811982564342</v>
      </c>
      <c r="AK39" s="76">
        <v>42602</v>
      </c>
      <c r="AL39" s="11">
        <v>33</v>
      </c>
      <c r="AM39" s="4">
        <v>924146</v>
      </c>
      <c r="AN39" s="4">
        <v>1547304.2</v>
      </c>
      <c r="AO39" s="4">
        <v>276483.5</v>
      </c>
      <c r="AP39" s="4">
        <v>64533</v>
      </c>
      <c r="AQ39" s="4">
        <v>0</v>
      </c>
      <c r="AR39" s="4">
        <v>0</v>
      </c>
      <c r="AS39" s="4">
        <v>0</v>
      </c>
      <c r="AT39" s="4">
        <v>0</v>
      </c>
      <c r="AU39" s="4">
        <v>346</v>
      </c>
      <c r="AV39" s="19">
        <v>2812812.7</v>
      </c>
      <c r="AW39" s="4">
        <v>801321</v>
      </c>
      <c r="AX39" s="4">
        <v>87.828718512485011</v>
      </c>
      <c r="AY39" s="4">
        <v>1345993</v>
      </c>
      <c r="AZ39" s="4">
        <v>106.56270518655371</v>
      </c>
      <c r="BA39" s="4">
        <v>222992.1</v>
      </c>
      <c r="BB39" s="4">
        <v>139.14614621458071</v>
      </c>
      <c r="BC39" s="4">
        <v>52849</v>
      </c>
      <c r="BD39" s="4">
        <v>100.60328408119359</v>
      </c>
      <c r="BE39" s="4">
        <v>0</v>
      </c>
      <c r="BF39" s="4">
        <v>0</v>
      </c>
      <c r="BG39" s="4">
        <v>0</v>
      </c>
      <c r="BH39" s="4">
        <v>0</v>
      </c>
      <c r="BI39" s="4">
        <v>0</v>
      </c>
      <c r="BJ39" s="4">
        <v>0</v>
      </c>
      <c r="BK39" s="4">
        <v>0</v>
      </c>
      <c r="BL39" s="4">
        <v>0</v>
      </c>
      <c r="BM39" s="4">
        <v>0</v>
      </c>
      <c r="BN39" s="4">
        <v>0</v>
      </c>
      <c r="BO39" s="19">
        <v>2423155.1</v>
      </c>
      <c r="BP39" s="19">
        <v>103.23603557238717</v>
      </c>
    </row>
    <row r="40" spans="1:68" ht="20" customHeight="1" x14ac:dyDescent="0.15">
      <c r="A40" s="76">
        <v>42973</v>
      </c>
      <c r="B40" s="11">
        <v>34</v>
      </c>
      <c r="C40" s="162">
        <f>Coonoor!D40+Coimbatore!D40+Cochin!D40</f>
        <v>1436358.9</v>
      </c>
      <c r="D40" s="162">
        <f>Coonoor!E40+Coimbatore!E40+Cochin!E40</f>
        <v>1991321.8</v>
      </c>
      <c r="E40" s="162">
        <f>Coonoor!F40+Coimbatore!F40+Cochin!F40</f>
        <v>360906</v>
      </c>
      <c r="F40" s="162">
        <f>Coonoor!G40+Coimbatore!G40+Cochin!G40</f>
        <v>96695</v>
      </c>
      <c r="G40" s="162">
        <f>Coonoor!H40+Coimbatore!H40+Cochin!H40</f>
        <v>0</v>
      </c>
      <c r="H40" s="162">
        <f>Coonoor!I40+Coimbatore!I40+Cochin!I40</f>
        <v>0</v>
      </c>
      <c r="I40" s="162">
        <f>Coonoor!J40+Coimbatore!J40+Cochin!J40</f>
        <v>0</v>
      </c>
      <c r="J40" s="162">
        <f>Coonoor!K40+Coimbatore!K40+Cochin!K40</f>
        <v>0</v>
      </c>
      <c r="K40" s="162">
        <f>Coonoor!L40+Coimbatore!K40+Cochin!K40</f>
        <v>0</v>
      </c>
      <c r="L40" s="162">
        <f>Coonoor!M40+Coimbatore!L40+Cochin!L40</f>
        <v>0</v>
      </c>
      <c r="M40" s="139">
        <f t="shared" ref="M40" si="65">SUM(C40:L40)</f>
        <v>3885281.7</v>
      </c>
      <c r="N40" s="162">
        <f>Coonoor!O40+Coimbatore!O40+Cochin!O40</f>
        <v>1150663.8999999999</v>
      </c>
      <c r="O40" s="162">
        <f>(Coonoor!O40*Coonoor!P40+Coimbatore!O40*Coimbatore!P40+Cochin!O40*Cochin!P40)/SI!N40</f>
        <v>61.16990149591345</v>
      </c>
      <c r="P40" s="162">
        <f>Coonoor!Q40+Coimbatore!Q40+Cochin!Q40</f>
        <v>1503135.1</v>
      </c>
      <c r="Q40" s="162">
        <f>(Coonoor!Q40*Coonoor!R40+Coimbatore!Q40*Coimbatore!R40+Cochin!Q40*Cochin!R40)/SI!P40</f>
        <v>94.350015348668919</v>
      </c>
      <c r="R40" s="162">
        <f>Coonoor!S40+Coimbatore!S40+Cochin!S40</f>
        <v>233060.8</v>
      </c>
      <c r="S40" s="162">
        <f>(Coonoor!S40*Coonoor!T40+Coimbatore!S40*Coimbatore!T40+Cochin!S40*Cochin!T40)/SI!R40</f>
        <v>125.25583294646549</v>
      </c>
      <c r="T40" s="162">
        <f>Coonoor!U40+Coimbatore!U40+Cochin!U40</f>
        <v>69058</v>
      </c>
      <c r="U40" s="162">
        <f>(Coonoor!U40*Coonoor!V40+Coimbatore!U40*Coimbatore!V40+Cochin!U40*Cochin!V40)/SI!T40</f>
        <v>93.965332808001975</v>
      </c>
      <c r="V40" s="162">
        <f>Coonoor!W40+Coimbatore!W40+Cochin!W40</f>
        <v>0</v>
      </c>
      <c r="W40" s="162">
        <v>0</v>
      </c>
      <c r="X40" s="162">
        <f>Coonoor!Y40+Coimbatore!Y40+Cochin!Y40</f>
        <v>0</v>
      </c>
      <c r="Y40" s="162">
        <v>0</v>
      </c>
      <c r="Z40" s="162">
        <f>Coonoor!AA40+Coimbatore!AA40+Cochin!AA40</f>
        <v>0</v>
      </c>
      <c r="AA40" s="162">
        <v>0</v>
      </c>
      <c r="AB40" s="162">
        <f>Coonoor!AC40+Coimbatore!AC40+Cochin!AC40</f>
        <v>0</v>
      </c>
      <c r="AC40" s="162">
        <v>0</v>
      </c>
      <c r="AD40" s="162">
        <f>Coonoor!AE40+Coimbatore!AE40+Cochin!AE40</f>
        <v>0</v>
      </c>
      <c r="AE40" s="162">
        <v>0</v>
      </c>
      <c r="AF40" s="162">
        <f>Coonoor!AG40+Coimbatore!AG40+Cochin!AG40</f>
        <v>0</v>
      </c>
      <c r="AG40" s="162">
        <v>0</v>
      </c>
      <c r="AH40" s="98">
        <f t="shared" ref="AH40" si="66">N40+P40+R40+T40+V40+Z40+AB40+AD40+AF40+X40</f>
        <v>2955917.8</v>
      </c>
      <c r="AI40" s="98">
        <f t="shared" ref="AI40" si="67">(N40*O40+P40*Q40+R40*S40+T40*U40+V40*W40+Z40*AA40+AD40*AE40+AF40*AG40+X40*Y40)/AH40</f>
        <v>83.861635042169041</v>
      </c>
      <c r="AK40" s="76">
        <v>42609</v>
      </c>
      <c r="AL40" s="11">
        <v>34</v>
      </c>
      <c r="AM40" s="4">
        <v>807660</v>
      </c>
      <c r="AN40" s="4">
        <v>1336700.8999999999</v>
      </c>
      <c r="AO40" s="4">
        <v>225467.2</v>
      </c>
      <c r="AP40" s="4">
        <v>67612</v>
      </c>
      <c r="AQ40" s="4">
        <v>0</v>
      </c>
      <c r="AR40" s="4">
        <v>0</v>
      </c>
      <c r="AS40" s="4">
        <v>0</v>
      </c>
      <c r="AT40" s="4">
        <v>0</v>
      </c>
      <c r="AU40" s="4">
        <v>346</v>
      </c>
      <c r="AV40" s="19">
        <v>2437786.1</v>
      </c>
      <c r="AW40" s="4">
        <v>738009</v>
      </c>
      <c r="AX40" s="4">
        <v>89.818581710456115</v>
      </c>
      <c r="AY40" s="4">
        <v>1238747.1000000001</v>
      </c>
      <c r="AZ40" s="4">
        <v>110.19339863212257</v>
      </c>
      <c r="BA40" s="4">
        <v>185053.8</v>
      </c>
      <c r="BB40" s="4">
        <v>146.07987074171618</v>
      </c>
      <c r="BC40" s="4">
        <v>60027</v>
      </c>
      <c r="BD40" s="4">
        <v>101.01689195675279</v>
      </c>
      <c r="BE40" s="4">
        <v>0</v>
      </c>
      <c r="BF40" s="4">
        <v>0</v>
      </c>
      <c r="BG40" s="4">
        <v>0</v>
      </c>
      <c r="BH40" s="4">
        <v>0</v>
      </c>
      <c r="BI40" s="4">
        <v>0</v>
      </c>
      <c r="BJ40" s="4">
        <v>0</v>
      </c>
      <c r="BK40" s="4">
        <v>0</v>
      </c>
      <c r="BL40" s="4">
        <v>0</v>
      </c>
      <c r="BM40" s="4">
        <v>0</v>
      </c>
      <c r="BN40" s="4">
        <v>0</v>
      </c>
      <c r="BO40" s="19">
        <v>2221836.9</v>
      </c>
      <c r="BP40" s="19">
        <v>106.1666816416584</v>
      </c>
    </row>
    <row r="41" spans="1:68" ht="20" customHeight="1" x14ac:dyDescent="0.15">
      <c r="A41" s="76">
        <v>42980</v>
      </c>
      <c r="B41" s="11">
        <v>35</v>
      </c>
      <c r="C41" s="163">
        <f>Coonoor!D41+Coimbatore!D41+Cochin!D41</f>
        <v>1497386</v>
      </c>
      <c r="D41" s="163">
        <f>Coonoor!E41+Coimbatore!E41+Cochin!E41</f>
        <v>2016269.4</v>
      </c>
      <c r="E41" s="163">
        <f>Coonoor!F41+Coimbatore!F41+Cochin!F41</f>
        <v>338801.6</v>
      </c>
      <c r="F41" s="163">
        <f>Coonoor!G41+Coimbatore!G41+Cochin!G41</f>
        <v>98661</v>
      </c>
      <c r="G41" s="163">
        <f>Coonoor!H41+Coimbatore!H41+Cochin!H41</f>
        <v>0</v>
      </c>
      <c r="H41" s="163">
        <f>Coonoor!I41+Coimbatore!I41+Cochin!I41</f>
        <v>0</v>
      </c>
      <c r="I41" s="163">
        <f>Coonoor!J41+Coimbatore!J41+Cochin!J41</f>
        <v>0</v>
      </c>
      <c r="J41" s="163">
        <f>Coonoor!K41+Coimbatore!K41+Cochin!K41</f>
        <v>0</v>
      </c>
      <c r="K41" s="163">
        <f>Coonoor!L41+Coimbatore!K41+Cochin!K41</f>
        <v>0</v>
      </c>
      <c r="L41" s="163">
        <f>Coonoor!M41+Coimbatore!L41+Cochin!L41</f>
        <v>0</v>
      </c>
      <c r="M41" s="139">
        <f t="shared" ref="M41" si="68">SUM(C41:L41)</f>
        <v>3951118</v>
      </c>
      <c r="N41" s="163">
        <f>Coonoor!O41+Coimbatore!O41+Cochin!O41</f>
        <v>1212923</v>
      </c>
      <c r="O41" s="163">
        <f>(Coonoor!O41*Coonoor!P41+Coimbatore!O41*Coimbatore!P41+Cochin!O41*Cochin!P41)/SI!N41</f>
        <v>61.39731035672586</v>
      </c>
      <c r="P41" s="163">
        <f>Coonoor!Q41+Coimbatore!Q41+Cochin!Q41</f>
        <v>1529517.8</v>
      </c>
      <c r="Q41" s="163">
        <f>(Coonoor!Q41*Coonoor!R41+Coimbatore!Q41*Coimbatore!R41+Cochin!Q41*Cochin!R41)/SI!P41</f>
        <v>94.549977274638707</v>
      </c>
      <c r="R41" s="163">
        <f>Coonoor!S41+Coimbatore!S41+Cochin!S41</f>
        <v>205153.4</v>
      </c>
      <c r="S41" s="163">
        <f>(Coonoor!S41*Coonoor!T41+Coimbatore!S41*Coimbatore!T41+Cochin!S41*Cochin!T41)/SI!R41</f>
        <v>128.68417472001636</v>
      </c>
      <c r="T41" s="163">
        <f>Coonoor!U41+Coimbatore!U41+Cochin!U41</f>
        <v>62398</v>
      </c>
      <c r="U41" s="163">
        <f>(Coonoor!U41*Coonoor!V41+Coimbatore!U41*Coimbatore!V41+Cochin!U41*Cochin!V41)/SI!T41</f>
        <v>92.387864590531748</v>
      </c>
      <c r="V41" s="163">
        <f>Coonoor!W41+Coimbatore!W41+Cochin!W41</f>
        <v>0</v>
      </c>
      <c r="W41" s="163">
        <v>0</v>
      </c>
      <c r="X41" s="163">
        <f>Coonoor!Y41+Coimbatore!Y41+Cochin!Y41</f>
        <v>0</v>
      </c>
      <c r="Y41" s="163">
        <v>0</v>
      </c>
      <c r="Z41" s="163">
        <f>Coonoor!AA41+Coimbatore!AA41+Cochin!AA41</f>
        <v>0</v>
      </c>
      <c r="AA41" s="163">
        <v>0</v>
      </c>
      <c r="AB41" s="163">
        <f>Coonoor!AC41+Coimbatore!AC41+Cochin!AC41</f>
        <v>0</v>
      </c>
      <c r="AC41" s="163">
        <v>0</v>
      </c>
      <c r="AD41" s="163">
        <f>Coonoor!AE41+Coimbatore!AE41+Cochin!AE41</f>
        <v>0</v>
      </c>
      <c r="AE41" s="163">
        <v>0</v>
      </c>
      <c r="AF41" s="163">
        <f>Coonoor!AG41+Coimbatore!AG41+Cochin!AG41</f>
        <v>0</v>
      </c>
      <c r="AG41" s="163">
        <v>0</v>
      </c>
      <c r="AH41" s="98">
        <f t="shared" ref="AH41" si="69">N41+P41+R41+T41+V41+Z41+AB41+AD41+AF41+X41</f>
        <v>3009992.1999999997</v>
      </c>
      <c r="AI41" s="98">
        <f t="shared" ref="AI41" si="70">(N41*O41+P41*Q41+R41*S41+T41*U41+V41*W41+Z41*AA41+AD41*AE41+AF41*AG41+X41*Y41)/AH41</f>
        <v>83.472275126059074</v>
      </c>
      <c r="AK41" s="76">
        <v>42616</v>
      </c>
      <c r="AL41" s="11">
        <v>35</v>
      </c>
      <c r="AM41" s="4">
        <v>939602</v>
      </c>
      <c r="AN41" s="4">
        <v>1413969.1</v>
      </c>
      <c r="AO41" s="4">
        <v>262754.2</v>
      </c>
      <c r="AP41" s="4">
        <v>65144</v>
      </c>
      <c r="AQ41" s="4">
        <v>0</v>
      </c>
      <c r="AR41" s="4">
        <v>0</v>
      </c>
      <c r="AS41" s="4">
        <v>0</v>
      </c>
      <c r="AT41" s="4">
        <v>0</v>
      </c>
      <c r="AU41" s="4">
        <v>172</v>
      </c>
      <c r="AV41" s="19">
        <v>2681641.3000000003</v>
      </c>
      <c r="AW41" s="4">
        <v>843381</v>
      </c>
      <c r="AX41" s="4">
        <v>92.778344376107597</v>
      </c>
      <c r="AY41" s="4">
        <v>1275797.2</v>
      </c>
      <c r="AZ41" s="4">
        <v>110.65005455881021</v>
      </c>
      <c r="BA41" s="4">
        <v>237678.2</v>
      </c>
      <c r="BB41" s="4">
        <v>143.52513975591364</v>
      </c>
      <c r="BC41" s="4">
        <v>50979</v>
      </c>
      <c r="BD41" s="4">
        <v>100.51442674391417</v>
      </c>
      <c r="BE41" s="4">
        <v>0</v>
      </c>
      <c r="BF41" s="4">
        <v>0</v>
      </c>
      <c r="BG41" s="4">
        <v>0</v>
      </c>
      <c r="BH41" s="4">
        <v>0</v>
      </c>
      <c r="BI41" s="4">
        <v>0</v>
      </c>
      <c r="BJ41" s="4">
        <v>0</v>
      </c>
      <c r="BK41" s="4">
        <v>0</v>
      </c>
      <c r="BL41" s="4">
        <v>0</v>
      </c>
      <c r="BM41" s="4">
        <v>172</v>
      </c>
      <c r="BN41" s="4">
        <v>77</v>
      </c>
      <c r="BO41" s="19">
        <v>2408007.4000000004</v>
      </c>
      <c r="BP41" s="19">
        <v>107.41856045673084</v>
      </c>
    </row>
    <row r="42" spans="1:68" ht="20" customHeight="1" x14ac:dyDescent="0.15">
      <c r="A42" s="76">
        <v>42987</v>
      </c>
      <c r="B42" s="11">
        <v>36</v>
      </c>
      <c r="C42" s="164">
        <f>Coonoor!D42+Coimbatore!D42+Cochin!D42</f>
        <v>1266586</v>
      </c>
      <c r="D42" s="164">
        <f>Coonoor!E42+Coimbatore!E42+Cochin!E42</f>
        <v>1918788.0333333334</v>
      </c>
      <c r="E42" s="164">
        <f>Coonoor!F42+Coimbatore!F42+Cochin!F42</f>
        <v>358276.5</v>
      </c>
      <c r="F42" s="164">
        <f>Coonoor!G42+Coimbatore!G42+Cochin!G42</f>
        <v>105263</v>
      </c>
      <c r="G42" s="164">
        <f>Coonoor!H42+Coimbatore!H42+Cochin!H42</f>
        <v>0</v>
      </c>
      <c r="H42" s="164">
        <f>Coonoor!I42+Coimbatore!I42+Cochin!I42</f>
        <v>0</v>
      </c>
      <c r="I42" s="164">
        <f>Coonoor!J42+Coimbatore!J42+Cochin!J42</f>
        <v>0</v>
      </c>
      <c r="J42" s="164">
        <f>Coonoor!K42+Coimbatore!K42+Cochin!K42</f>
        <v>0</v>
      </c>
      <c r="K42" s="164">
        <f>Coonoor!L42+Coimbatore!K42+Cochin!K42</f>
        <v>0</v>
      </c>
      <c r="L42" s="164">
        <f>Coonoor!M42+Coimbatore!L42+Cochin!L42</f>
        <v>0</v>
      </c>
      <c r="M42" s="139">
        <f t="shared" ref="M42" si="71">SUM(C42:L42)</f>
        <v>3648913.5333333332</v>
      </c>
      <c r="N42" s="164">
        <f>Coonoor!O42+Coimbatore!O42+Cochin!O42</f>
        <v>1147614</v>
      </c>
      <c r="O42" s="164">
        <f>(Coonoor!O42*Coonoor!P42+Coimbatore!O42*Coimbatore!P42+Cochin!O42*Cochin!P42)/SI!N42</f>
        <v>63.64477623584439</v>
      </c>
      <c r="P42" s="164">
        <f>Coonoor!Q42+Coimbatore!Q42+Cochin!Q42</f>
        <v>1554506.2666666666</v>
      </c>
      <c r="Q42" s="164">
        <f>(Coonoor!Q42*Coonoor!R42+Coimbatore!Q42*Coimbatore!R42+Cochin!Q42*Cochin!R42)/SI!P42</f>
        <v>94.894731990670337</v>
      </c>
      <c r="R42" s="164">
        <f>Coonoor!S42+Coimbatore!S42+Cochin!S42</f>
        <v>231459.46666666667</v>
      </c>
      <c r="S42" s="164">
        <f>(Coonoor!S42*Coonoor!T42+Coimbatore!S42*Coimbatore!T42+Cochin!S42*Cochin!T42)/SI!R42</f>
        <v>124.9910902021881</v>
      </c>
      <c r="T42" s="164">
        <f>Coonoor!U42+Coimbatore!U42+Cochin!U42</f>
        <v>79770.333333333328</v>
      </c>
      <c r="U42" s="164">
        <f>(Coonoor!U42*Coonoor!V42+Coimbatore!U42*Coimbatore!V42+Cochin!U42*Cochin!V42)/SI!T42</f>
        <v>91.235160202602472</v>
      </c>
      <c r="V42" s="164">
        <f>Coonoor!W42+Coimbatore!W42+Cochin!W42</f>
        <v>0</v>
      </c>
      <c r="W42" s="164">
        <v>0</v>
      </c>
      <c r="X42" s="164">
        <f>Coonoor!Y42+Coimbatore!Y42+Cochin!Y42</f>
        <v>0</v>
      </c>
      <c r="Y42" s="164">
        <v>0</v>
      </c>
      <c r="Z42" s="164">
        <f>Coonoor!AA42+Coimbatore!AA42+Cochin!AA42</f>
        <v>0</v>
      </c>
      <c r="AA42" s="164">
        <v>0</v>
      </c>
      <c r="AB42" s="164">
        <f>Coonoor!AC42+Coimbatore!AC42+Cochin!AC42</f>
        <v>0</v>
      </c>
      <c r="AC42" s="164">
        <v>0</v>
      </c>
      <c r="AD42" s="164">
        <f>Coonoor!AE42+Coimbatore!AE42+Cochin!AE42</f>
        <v>0</v>
      </c>
      <c r="AE42" s="164">
        <v>0</v>
      </c>
      <c r="AF42" s="164">
        <f>Coonoor!AG42+Coimbatore!AG42+Cochin!AG42</f>
        <v>0</v>
      </c>
      <c r="AG42" s="164">
        <v>0</v>
      </c>
      <c r="AH42" s="98">
        <f t="shared" ref="AH42" si="72">N42+P42+R42+T42+V42+Z42+AB42+AD42+AF42+X42</f>
        <v>3013350.0666666669</v>
      </c>
      <c r="AI42" s="98">
        <f t="shared" ref="AI42" si="73">(N42*O42+P42*Q42+R42*S42+T42*U42+V42*W42+Z42*AA42+AD42*AE42+AF42*AG42+X42*Y42)/AH42</f>
        <v>85.208262009088784</v>
      </c>
      <c r="AK42" s="76">
        <v>42623</v>
      </c>
      <c r="AL42" s="11">
        <v>36</v>
      </c>
      <c r="AM42" s="4">
        <v>913471</v>
      </c>
      <c r="AN42" s="4">
        <v>1630598.6</v>
      </c>
      <c r="AO42" s="4">
        <v>290681</v>
      </c>
      <c r="AP42" s="4">
        <v>64950</v>
      </c>
      <c r="AQ42" s="4">
        <v>0</v>
      </c>
      <c r="AR42" s="4">
        <v>0</v>
      </c>
      <c r="AS42" s="4">
        <v>0</v>
      </c>
      <c r="AT42" s="4">
        <v>0</v>
      </c>
      <c r="AU42" s="4">
        <v>0</v>
      </c>
      <c r="AV42" s="19">
        <v>2899700.6</v>
      </c>
      <c r="AW42" s="4">
        <v>813638</v>
      </c>
      <c r="AX42" s="4">
        <v>95.130649997055201</v>
      </c>
      <c r="AY42" s="4">
        <v>1366661.9</v>
      </c>
      <c r="AZ42" s="4">
        <v>109.44556751436652</v>
      </c>
      <c r="BA42" s="4">
        <v>251605.6</v>
      </c>
      <c r="BB42" s="4">
        <v>146.77339987541217</v>
      </c>
      <c r="BC42" s="4">
        <v>61044</v>
      </c>
      <c r="BD42" s="4">
        <v>103.43876480022608</v>
      </c>
      <c r="BE42" s="4">
        <v>0</v>
      </c>
      <c r="BF42" s="4">
        <v>0</v>
      </c>
      <c r="BG42" s="4">
        <v>0</v>
      </c>
      <c r="BH42" s="4">
        <v>0</v>
      </c>
      <c r="BI42" s="4">
        <v>0</v>
      </c>
      <c r="BJ42" s="4">
        <v>0</v>
      </c>
      <c r="BK42" s="4">
        <v>0</v>
      </c>
      <c r="BL42" s="4">
        <v>0</v>
      </c>
      <c r="BM42" s="4">
        <v>0</v>
      </c>
      <c r="BN42" s="4">
        <v>0</v>
      </c>
      <c r="BO42" s="19">
        <v>2492949.5</v>
      </c>
      <c r="BP42" s="19">
        <v>108.39382199528086</v>
      </c>
    </row>
    <row r="43" spans="1:68" ht="20" customHeight="1" x14ac:dyDescent="0.15">
      <c r="A43" s="76">
        <v>42994</v>
      </c>
      <c r="B43" s="11">
        <v>37</v>
      </c>
      <c r="C43" s="165">
        <f>Coonoor!D43+Coimbatore!D43+Cochin!D43</f>
        <v>1173884</v>
      </c>
      <c r="D43" s="165">
        <f>Coonoor!E43+Coimbatore!E43+Cochin!E43</f>
        <v>1896215.6</v>
      </c>
      <c r="E43" s="165">
        <f>Coonoor!F43+Coimbatore!F43+Cochin!F43</f>
        <v>412816.9</v>
      </c>
      <c r="F43" s="165">
        <f>Coonoor!G43+Coimbatore!G43+Cochin!G43</f>
        <v>109210</v>
      </c>
      <c r="G43" s="165">
        <f>Coonoor!H43+Coimbatore!H43+Cochin!H43</f>
        <v>0</v>
      </c>
      <c r="H43" s="165">
        <f>Coonoor!I43+Coimbatore!I43+Cochin!I43</f>
        <v>0</v>
      </c>
      <c r="I43" s="165">
        <f>Coonoor!J43+Coimbatore!J43+Cochin!J43</f>
        <v>0</v>
      </c>
      <c r="J43" s="165">
        <f>Coonoor!K43+Coimbatore!K43+Cochin!K43</f>
        <v>0</v>
      </c>
      <c r="K43" s="165">
        <f>Coonoor!L43+Coimbatore!K43+Cochin!K43</f>
        <v>0</v>
      </c>
      <c r="L43" s="165">
        <f>Coonoor!M43+Coimbatore!L43+Cochin!L43</f>
        <v>0</v>
      </c>
      <c r="M43" s="139">
        <f t="shared" ref="M43" si="74">SUM(C43:L43)</f>
        <v>3592126.5</v>
      </c>
      <c r="N43" s="165">
        <f>Coonoor!O43+Coimbatore!O43+Cochin!O43</f>
        <v>1078511</v>
      </c>
      <c r="O43" s="165">
        <f>(Coonoor!O43*Coonoor!P43+Coimbatore!O43*Coimbatore!P43+Cochin!O43*Cochin!P43)/SI!N43</f>
        <v>68.384941872673537</v>
      </c>
      <c r="P43" s="165">
        <f>Coonoor!Q43+Coimbatore!Q43+Cochin!Q43</f>
        <v>1558678.6</v>
      </c>
      <c r="Q43" s="165">
        <f>(Coonoor!Q43*Coonoor!R43+Coimbatore!Q43*Coimbatore!R43+Cochin!Q43*Cochin!R43)/SI!P43</f>
        <v>96.344475320230586</v>
      </c>
      <c r="R43" s="165">
        <f>Coonoor!S43+Coimbatore!S43+Cochin!S43</f>
        <v>299034.2</v>
      </c>
      <c r="S43" s="165">
        <f>(Coonoor!S43*Coonoor!T43+Coimbatore!S43*Coimbatore!T43+Cochin!S43*Cochin!T43)/SI!R43</f>
        <v>120.06155902287098</v>
      </c>
      <c r="T43" s="165">
        <f>Coonoor!U43+Coimbatore!U43+Cochin!U43</f>
        <v>72629</v>
      </c>
      <c r="U43" s="165">
        <f>(Coonoor!U43*Coonoor!V43+Coimbatore!U43*Coimbatore!V43+Cochin!U43*Cochin!V43)/SI!T43</f>
        <v>88.457681741976344</v>
      </c>
      <c r="V43" s="165">
        <f>Coonoor!W43+Coimbatore!W43+Cochin!W43</f>
        <v>0</v>
      </c>
      <c r="W43" s="165">
        <v>0</v>
      </c>
      <c r="X43" s="165">
        <f>Coonoor!Y43+Coimbatore!Y43+Cochin!Y43</f>
        <v>0</v>
      </c>
      <c r="Y43" s="165">
        <v>0</v>
      </c>
      <c r="Z43" s="165">
        <f>Coonoor!AA43+Coimbatore!AA43+Cochin!AA43</f>
        <v>0</v>
      </c>
      <c r="AA43" s="165">
        <v>0</v>
      </c>
      <c r="AB43" s="165">
        <f>Coonoor!AC43+Coimbatore!AC43+Cochin!AC43</f>
        <v>0</v>
      </c>
      <c r="AC43" s="165">
        <v>0</v>
      </c>
      <c r="AD43" s="165">
        <f>Coonoor!AE43+Coimbatore!AE43+Cochin!AE43</f>
        <v>0</v>
      </c>
      <c r="AE43" s="165">
        <v>0</v>
      </c>
      <c r="AF43" s="165">
        <f>Coonoor!AG43+Coimbatore!AG43+Cochin!AG43</f>
        <v>0</v>
      </c>
      <c r="AG43" s="165">
        <v>0</v>
      </c>
      <c r="AH43" s="98">
        <f t="shared" ref="AH43" si="75">N43+P43+R43+T43+V43+Z43+AB43+AD43+AF43+X43</f>
        <v>3008852.8000000003</v>
      </c>
      <c r="AI43" s="98">
        <f t="shared" ref="AI43" si="76">(N43*O43+P43*Q43+R43*S43+T43*U43+V43*W43+Z43*AA43+AD43*AE43+AF43*AG43+X43*Y43)/AH43</f>
        <v>88.489237218352983</v>
      </c>
      <c r="AK43" s="76">
        <v>42630</v>
      </c>
      <c r="AL43" s="11">
        <v>37</v>
      </c>
      <c r="AM43" s="4">
        <v>778797</v>
      </c>
      <c r="AN43" s="4">
        <v>532067</v>
      </c>
      <c r="AO43" s="4">
        <v>67774</v>
      </c>
      <c r="AP43" s="4">
        <v>48183</v>
      </c>
      <c r="AQ43" s="4">
        <v>0</v>
      </c>
      <c r="AR43" s="4">
        <v>0</v>
      </c>
      <c r="AS43" s="4">
        <v>0</v>
      </c>
      <c r="AT43" s="4">
        <v>0</v>
      </c>
      <c r="AU43" s="4">
        <v>173</v>
      </c>
      <c r="AV43" s="19">
        <v>1426994</v>
      </c>
      <c r="AW43" s="4">
        <v>693181</v>
      </c>
      <c r="AX43" s="4">
        <v>96.371348003345446</v>
      </c>
      <c r="AY43" s="4">
        <v>471616</v>
      </c>
      <c r="AZ43" s="4">
        <v>103.60383404492637</v>
      </c>
      <c r="BA43" s="4">
        <v>61235</v>
      </c>
      <c r="BB43" s="4">
        <v>129.67586114798726</v>
      </c>
      <c r="BC43" s="4">
        <v>45945</v>
      </c>
      <c r="BD43" s="4">
        <v>105.75398783983023</v>
      </c>
      <c r="BE43" s="4">
        <v>0</v>
      </c>
      <c r="BF43" s="4">
        <v>0</v>
      </c>
      <c r="BG43" s="4">
        <v>0</v>
      </c>
      <c r="BH43" s="4">
        <v>0</v>
      </c>
      <c r="BI43" s="4">
        <v>0</v>
      </c>
      <c r="BJ43" s="4">
        <v>0</v>
      </c>
      <c r="BK43" s="4">
        <v>0</v>
      </c>
      <c r="BL43" s="4">
        <v>0</v>
      </c>
      <c r="BM43" s="4">
        <v>0</v>
      </c>
      <c r="BN43" s="4">
        <v>0</v>
      </c>
      <c r="BO43" s="19">
        <v>1271977</v>
      </c>
      <c r="BP43" s="19">
        <v>100.99520785826867</v>
      </c>
    </row>
    <row r="44" spans="1:68" ht="20" customHeight="1" x14ac:dyDescent="0.15">
      <c r="A44" s="76">
        <v>43001</v>
      </c>
      <c r="B44" s="11">
        <v>38</v>
      </c>
      <c r="C44" s="166">
        <f>Coonoor!D44+Coimbatore!D44+Cochin!D44</f>
        <v>1063538</v>
      </c>
      <c r="D44" s="166">
        <f>Coonoor!E44+Coimbatore!E44+Cochin!E44</f>
        <v>1792376.1</v>
      </c>
      <c r="E44" s="166">
        <f>Coonoor!F44+Coimbatore!F44+Cochin!F44</f>
        <v>364544.9</v>
      </c>
      <c r="F44" s="166">
        <f>Coonoor!G44+Coimbatore!G44+Cochin!G44</f>
        <v>91511</v>
      </c>
      <c r="G44" s="166">
        <f>Coonoor!H44+Coimbatore!H44+Cochin!H44</f>
        <v>0</v>
      </c>
      <c r="H44" s="166">
        <f>Coonoor!I44+Coimbatore!I44+Cochin!I44</f>
        <v>0</v>
      </c>
      <c r="I44" s="166">
        <f>Coonoor!J44+Coimbatore!J44+Cochin!J44</f>
        <v>0</v>
      </c>
      <c r="J44" s="166">
        <f>Coonoor!K44+Coimbatore!K44+Cochin!K44</f>
        <v>0</v>
      </c>
      <c r="K44" s="166">
        <f>Coonoor!L44+Coimbatore!K44+Cochin!K44</f>
        <v>0</v>
      </c>
      <c r="L44" s="166">
        <f>Coonoor!M44+Coimbatore!L44+Cochin!L44</f>
        <v>0</v>
      </c>
      <c r="M44" s="139">
        <f t="shared" ref="M44" si="77">SUM(C44:L44)</f>
        <v>3311970</v>
      </c>
      <c r="N44" s="166">
        <f>Coonoor!O44+Coimbatore!O44+Cochin!O44</f>
        <v>984803</v>
      </c>
      <c r="O44" s="166">
        <f>(Coonoor!O44*Coonoor!P44+Coimbatore!O44*Coimbatore!P44+Cochin!O44*Cochin!P44)/SI!N44</f>
        <v>72.993979332468513</v>
      </c>
      <c r="P44" s="166">
        <f>Coonoor!Q44+Coimbatore!Q44+Cochin!Q44</f>
        <v>1566453.9</v>
      </c>
      <c r="Q44" s="166">
        <f>(Coonoor!Q44*Coonoor!R44+Coimbatore!Q44*Coimbatore!R44+Cochin!Q44*Cochin!R44)/SI!P44</f>
        <v>100.35989538585389</v>
      </c>
      <c r="R44" s="166">
        <f>Coonoor!S44+Coimbatore!S44+Cochin!S44</f>
        <v>244345.1</v>
      </c>
      <c r="S44" s="166">
        <f>(Coonoor!S44*Coonoor!T44+Coimbatore!S44*Coimbatore!T44+Cochin!S44*Cochin!T44)/SI!R44</f>
        <v>132.16399184072853</v>
      </c>
      <c r="T44" s="166">
        <f>Coonoor!U44+Coimbatore!U44+Cochin!U44</f>
        <v>62670</v>
      </c>
      <c r="U44" s="166">
        <f>(Coonoor!U44*Coonoor!V44+Coimbatore!U44*Coimbatore!V44+Cochin!U44*Cochin!V44)/SI!T44</f>
        <v>91.372634048157025</v>
      </c>
      <c r="V44" s="166">
        <f>Coonoor!W44+Coimbatore!W44+Cochin!W44</f>
        <v>0</v>
      </c>
      <c r="W44" s="166">
        <v>0</v>
      </c>
      <c r="X44" s="166">
        <f>Coonoor!Y44+Coimbatore!Y44+Cochin!Y44</f>
        <v>0</v>
      </c>
      <c r="Y44" s="166">
        <v>0</v>
      </c>
      <c r="Z44" s="166">
        <f>Coonoor!AA44+Coimbatore!AA44+Cochin!AA44</f>
        <v>0</v>
      </c>
      <c r="AA44" s="166">
        <v>0</v>
      </c>
      <c r="AB44" s="166">
        <f>Coonoor!AC44+Coimbatore!AC44+Cochin!AC44</f>
        <v>0</v>
      </c>
      <c r="AC44" s="166">
        <v>0</v>
      </c>
      <c r="AD44" s="166">
        <f>Coonoor!AE44+Coimbatore!AE44+Cochin!AE44</f>
        <v>0</v>
      </c>
      <c r="AE44" s="166">
        <v>0</v>
      </c>
      <c r="AF44" s="166">
        <f>Coonoor!AG44+Coimbatore!AG44+Cochin!AG44</f>
        <v>0</v>
      </c>
      <c r="AG44" s="166">
        <v>0</v>
      </c>
      <c r="AH44" s="98">
        <f t="shared" ref="AH44" si="78">N44+P44+R44+T44+V44+Z44+AB44+AD44+AF44+X44</f>
        <v>2858272</v>
      </c>
      <c r="AI44" s="98">
        <f t="shared" ref="AI44" si="79">(N44*O44+P44*Q44+R44*S44+T44*U44+V44*W44+Z44*AA44+AD44*AE44+AF44*AG44+X44*Y44)/AH44</f>
        <v>93.452892565100811</v>
      </c>
      <c r="AK44" s="76">
        <v>42637</v>
      </c>
      <c r="AL44" s="11">
        <v>38</v>
      </c>
      <c r="AM44" s="4">
        <v>997584</v>
      </c>
      <c r="AN44" s="4">
        <v>1720094</v>
      </c>
      <c r="AO44" s="4">
        <v>305506.8</v>
      </c>
      <c r="AP44" s="4">
        <v>70934</v>
      </c>
      <c r="AQ44" s="4">
        <v>0</v>
      </c>
      <c r="AR44" s="4">
        <v>0</v>
      </c>
      <c r="AS44" s="4">
        <v>0</v>
      </c>
      <c r="AT44" s="4">
        <v>0</v>
      </c>
      <c r="AU44" s="4">
        <v>173</v>
      </c>
      <c r="AV44" s="19">
        <v>3094291.8</v>
      </c>
      <c r="AW44" s="4">
        <v>886501</v>
      </c>
      <c r="AX44" s="4">
        <v>95.824354636932142</v>
      </c>
      <c r="AY44" s="4">
        <v>1333048.5</v>
      </c>
      <c r="AZ44" s="4">
        <v>109.14476930079587</v>
      </c>
      <c r="BA44" s="4">
        <v>252135</v>
      </c>
      <c r="BB44" s="4">
        <v>143.76897240850735</v>
      </c>
      <c r="BC44" s="4">
        <v>66913</v>
      </c>
      <c r="BD44" s="4">
        <v>106.33961974021491</v>
      </c>
      <c r="BE44" s="4">
        <v>0</v>
      </c>
      <c r="BF44" s="4">
        <v>0</v>
      </c>
      <c r="BG44" s="4">
        <v>0</v>
      </c>
      <c r="BH44" s="4">
        <v>0</v>
      </c>
      <c r="BI44" s="4">
        <v>0</v>
      </c>
      <c r="BJ44" s="4">
        <v>0</v>
      </c>
      <c r="BK44" s="4">
        <v>0</v>
      </c>
      <c r="BL44" s="4">
        <v>0</v>
      </c>
      <c r="BM44" s="4">
        <v>0</v>
      </c>
      <c r="BN44" s="4">
        <v>0</v>
      </c>
      <c r="BO44" s="19">
        <v>2538597.5</v>
      </c>
      <c r="BP44" s="19">
        <v>107.85811852535227</v>
      </c>
    </row>
    <row r="45" spans="1:68" ht="20" customHeight="1" x14ac:dyDescent="0.15">
      <c r="A45" s="76">
        <v>43008</v>
      </c>
      <c r="B45" s="11">
        <v>39</v>
      </c>
      <c r="C45" s="167">
        <f>Coonoor!D45+Coimbatore!D45+Cochin!D45</f>
        <v>1084625</v>
      </c>
      <c r="D45" s="167">
        <f>Coonoor!E45+Coimbatore!E45+Cochin!E45</f>
        <v>1858345.3</v>
      </c>
      <c r="E45" s="167">
        <f>Coonoor!F45+Coimbatore!F45+Cochin!F45</f>
        <v>462263.8</v>
      </c>
      <c r="F45" s="167">
        <f>Coonoor!G45+Coimbatore!G45+Cochin!G45</f>
        <v>107815</v>
      </c>
      <c r="G45" s="167">
        <f>Coonoor!H45+Coimbatore!H45+Cochin!H45</f>
        <v>0</v>
      </c>
      <c r="H45" s="167">
        <f>Coonoor!I45+Coimbatore!I45+Cochin!I45</f>
        <v>0</v>
      </c>
      <c r="I45" s="167">
        <f>Coonoor!J45+Coimbatore!J45+Cochin!J45</f>
        <v>0</v>
      </c>
      <c r="J45" s="167">
        <f>Coonoor!K45+Coimbatore!K45+Cochin!K45</f>
        <v>0</v>
      </c>
      <c r="K45" s="167">
        <f>Coonoor!L45+Coimbatore!K45+Cochin!K45</f>
        <v>0</v>
      </c>
      <c r="L45" s="167">
        <f>Coonoor!M45+Coimbatore!L45+Cochin!L45</f>
        <v>0</v>
      </c>
      <c r="M45" s="139">
        <f t="shared" ref="M45" si="80">SUM(C45:L45)</f>
        <v>3513049.0999999996</v>
      </c>
      <c r="N45" s="167">
        <f>Coonoor!O45+Coimbatore!O45+Cochin!O45</f>
        <v>936906</v>
      </c>
      <c r="O45" s="167">
        <f>(Coonoor!O45*Coonoor!P45+Coimbatore!O45*Coimbatore!P45+Cochin!O45*Cochin!P45)/SI!N45</f>
        <v>75.100712656635778</v>
      </c>
      <c r="P45" s="167">
        <f>Coonoor!Q45+Coimbatore!Q45+Cochin!Q45</f>
        <v>1611996.3</v>
      </c>
      <c r="Q45" s="167">
        <f>(Coonoor!Q45*Coonoor!R45+Coimbatore!Q45*Coimbatore!R45+Cochin!Q45*Cochin!R45)/SI!P45</f>
        <v>100.43215799362368</v>
      </c>
      <c r="R45" s="167">
        <f>Coonoor!S45+Coimbatore!S45+Cochin!S45</f>
        <v>288478.40000000002</v>
      </c>
      <c r="S45" s="167">
        <f>(Coonoor!S45*Coonoor!T45+Coimbatore!S45*Coimbatore!T45+Cochin!S45*Cochin!T45)/SI!R45</f>
        <v>128.80997519477299</v>
      </c>
      <c r="T45" s="167">
        <f>Coonoor!U45+Coimbatore!U45+Cochin!U45</f>
        <v>58963</v>
      </c>
      <c r="U45" s="167">
        <f>(Coonoor!U45*Coonoor!V45+Coimbatore!U45*Coimbatore!V45+Cochin!U45*Cochin!V45)/SI!T45</f>
        <v>88.156589389159308</v>
      </c>
      <c r="V45" s="167">
        <f>Coonoor!W45+Coimbatore!W45+Cochin!W45</f>
        <v>0</v>
      </c>
      <c r="W45" s="167">
        <v>0</v>
      </c>
      <c r="X45" s="167">
        <f>Coonoor!Y45+Coimbatore!Y45+Cochin!Y45</f>
        <v>0</v>
      </c>
      <c r="Y45" s="167">
        <v>0</v>
      </c>
      <c r="Z45" s="167">
        <f>Coonoor!AA45+Coimbatore!AA45+Cochin!AA45</f>
        <v>0</v>
      </c>
      <c r="AA45" s="167">
        <v>0</v>
      </c>
      <c r="AB45" s="167">
        <f>Coonoor!AC45+Coimbatore!AC45+Cochin!AC45</f>
        <v>0</v>
      </c>
      <c r="AC45" s="167">
        <v>0</v>
      </c>
      <c r="AD45" s="167">
        <f>Coonoor!AE45+Coimbatore!AE45+Cochin!AE45</f>
        <v>0</v>
      </c>
      <c r="AE45" s="167">
        <v>0</v>
      </c>
      <c r="AF45" s="167">
        <f>Coonoor!AG45+Coimbatore!AG45+Cochin!AG45</f>
        <v>0</v>
      </c>
      <c r="AG45" s="167">
        <v>0</v>
      </c>
      <c r="AH45" s="98">
        <f t="shared" ref="AH45" si="81">N45+P45+R45+T45+V45+Z45+AB45+AD45+AF45+X45</f>
        <v>2896343.6999999997</v>
      </c>
      <c r="AI45" s="98">
        <f t="shared" ref="AI45" si="82">(N45*O45+P45*Q45+R45*S45+T45*U45+V45*W45+Z45*AA45+AD45*AE45+AF45*AG45+X45*Y45)/AH45</f>
        <v>94.81452353441189</v>
      </c>
      <c r="AK45" s="76">
        <v>42644</v>
      </c>
      <c r="AL45" s="11">
        <v>39</v>
      </c>
      <c r="AM45" s="4">
        <v>988639</v>
      </c>
      <c r="AN45" s="4">
        <v>1691128.8</v>
      </c>
      <c r="AO45" s="4">
        <v>267564.59999999998</v>
      </c>
      <c r="AP45" s="4">
        <v>78194</v>
      </c>
      <c r="AQ45" s="4">
        <v>0</v>
      </c>
      <c r="AR45" s="4">
        <v>0</v>
      </c>
      <c r="AS45" s="4">
        <v>0</v>
      </c>
      <c r="AT45" s="4">
        <v>0</v>
      </c>
      <c r="AU45" s="4">
        <v>173</v>
      </c>
      <c r="AV45" s="19">
        <v>3025699.4</v>
      </c>
      <c r="AW45" s="4">
        <v>905954</v>
      </c>
      <c r="AX45" s="4">
        <v>95.945460404250113</v>
      </c>
      <c r="AY45" s="4">
        <v>1340118.2</v>
      </c>
      <c r="AZ45" s="4">
        <v>108.52115279980021</v>
      </c>
      <c r="BA45" s="4">
        <v>175091.4</v>
      </c>
      <c r="BB45" s="4">
        <v>139.50656211111797</v>
      </c>
      <c r="BC45" s="4">
        <v>61297</v>
      </c>
      <c r="BD45" s="4">
        <v>110.01657489576978</v>
      </c>
      <c r="BE45" s="4">
        <v>0</v>
      </c>
      <c r="BF45" s="4">
        <v>0</v>
      </c>
      <c r="BG45" s="4">
        <v>0</v>
      </c>
      <c r="BH45" s="4">
        <v>0</v>
      </c>
      <c r="BI45" s="4">
        <v>0</v>
      </c>
      <c r="BJ45" s="4">
        <v>0</v>
      </c>
      <c r="BK45" s="4">
        <v>0</v>
      </c>
      <c r="BL45" s="4">
        <v>0</v>
      </c>
      <c r="BM45" s="4">
        <v>173</v>
      </c>
      <c r="BN45" s="4">
        <v>100</v>
      </c>
      <c r="BO45" s="19">
        <v>2482633.6</v>
      </c>
      <c r="BP45" s="19">
        <v>106.15369535306129</v>
      </c>
    </row>
    <row r="46" spans="1:68" ht="20" customHeight="1" x14ac:dyDescent="0.15">
      <c r="A46" s="76">
        <v>43015</v>
      </c>
      <c r="B46" s="11">
        <v>40</v>
      </c>
      <c r="C46" s="179">
        <f>Coonoor!D46+Coimbatore!D46+Cochin!D46</f>
        <v>1045298</v>
      </c>
      <c r="D46" s="179">
        <f>Coonoor!E46+Coimbatore!E46+Cochin!E46</f>
        <v>1727132.5</v>
      </c>
      <c r="E46" s="179">
        <f>Coonoor!F46+Coimbatore!F46+Cochin!F46</f>
        <v>406683.8</v>
      </c>
      <c r="F46" s="179">
        <f>Coonoor!G46+Coimbatore!G46+Cochin!G46</f>
        <v>91668</v>
      </c>
      <c r="G46" s="179">
        <f>Coonoor!H46+Coimbatore!H46+Cochin!H46</f>
        <v>0</v>
      </c>
      <c r="H46" s="179">
        <f>Coonoor!I46+Coimbatore!I46+Cochin!I46</f>
        <v>0</v>
      </c>
      <c r="I46" s="179">
        <f>Coonoor!J46+Coimbatore!J46+Cochin!J46</f>
        <v>0</v>
      </c>
      <c r="J46" s="179">
        <f>Coonoor!K46+Coimbatore!K46+Cochin!K46</f>
        <v>0</v>
      </c>
      <c r="K46" s="179">
        <f>Coonoor!L46+Coimbatore!K46+Cochin!K46</f>
        <v>0</v>
      </c>
      <c r="L46" s="179">
        <f>Coonoor!M46+Coimbatore!L46+Cochin!L46</f>
        <v>0</v>
      </c>
      <c r="M46" s="139">
        <f t="shared" ref="M46" si="83">SUM(C46:L46)</f>
        <v>3270782.3</v>
      </c>
      <c r="N46" s="179">
        <f>Coonoor!O46+Coimbatore!O46+Cochin!O46</f>
        <v>874840</v>
      </c>
      <c r="O46" s="179">
        <f>(Coonoor!O46*Coonoor!P46+Coimbatore!O46*Coimbatore!P46+Cochin!O46*Cochin!P46)/SI!N46</f>
        <v>75.619267214586685</v>
      </c>
      <c r="P46" s="179">
        <f>Coonoor!Q46+Coimbatore!Q46+Cochin!Q46</f>
        <v>1324413.6000000001</v>
      </c>
      <c r="Q46" s="179">
        <f>(Coonoor!Q46*Coonoor!R46+Coimbatore!Q46*Coimbatore!R46+Cochin!Q46*Cochin!R46)/SI!P46</f>
        <v>101.10012133208387</v>
      </c>
      <c r="R46" s="179">
        <f>Coonoor!S46+Coimbatore!S46+Cochin!S46</f>
        <v>261724.3</v>
      </c>
      <c r="S46" s="179">
        <f>(Coonoor!S46*Coonoor!T46+Coimbatore!S46*Coimbatore!T46+Cochin!S46*Cochin!T46)/SI!R46</f>
        <v>129.80719674220356</v>
      </c>
      <c r="T46" s="179">
        <f>Coonoor!U46+Coimbatore!U46+Cochin!U46</f>
        <v>53229</v>
      </c>
      <c r="U46" s="179">
        <f>(Coonoor!U46*Coonoor!V46+Coimbatore!U46*Coimbatore!V46+Cochin!U46*Cochin!V46)/SI!T46</f>
        <v>86.569914565744241</v>
      </c>
      <c r="V46" s="179">
        <f>Coonoor!W46+Coimbatore!W46+Cochin!W46</f>
        <v>0</v>
      </c>
      <c r="W46" s="179">
        <v>0</v>
      </c>
      <c r="X46" s="179">
        <f>Coonoor!Y46+Coimbatore!Y46+Cochin!Y46</f>
        <v>0</v>
      </c>
      <c r="Y46" s="179">
        <v>0</v>
      </c>
      <c r="Z46" s="179">
        <f>Coonoor!AA46+Coimbatore!AA46+Cochin!AA46</f>
        <v>0</v>
      </c>
      <c r="AA46" s="179">
        <v>0</v>
      </c>
      <c r="AB46" s="179">
        <f>Coonoor!AC46+Coimbatore!AC46+Cochin!AC46</f>
        <v>0</v>
      </c>
      <c r="AC46" s="179">
        <v>0</v>
      </c>
      <c r="AD46" s="179">
        <f>Coonoor!AE46+Coimbatore!AE46+Cochin!AE46</f>
        <v>0</v>
      </c>
      <c r="AE46" s="179">
        <v>0</v>
      </c>
      <c r="AF46" s="179">
        <f>Coonoor!AG46+Coimbatore!AG46+Cochin!AG46</f>
        <v>0</v>
      </c>
      <c r="AG46" s="179">
        <v>0</v>
      </c>
      <c r="AH46" s="98">
        <f t="shared" ref="AH46" si="84">N46+P46+R46+T46+V46+Z46+AB46+AD46+AF46+X46</f>
        <v>2514206.9</v>
      </c>
      <c r="AI46" s="98">
        <f t="shared" ref="AI46" si="85">(N46*O46+P46*Q46+R46*S46+T46*U46+V46*W46+Z46*AA46+AD46*AE46+AF46*AG46+X46*Y46)/AH46</f>
        <v>94.914568514073579</v>
      </c>
      <c r="AK46" s="76">
        <v>42651</v>
      </c>
      <c r="AL46" s="11">
        <v>40</v>
      </c>
      <c r="AM46" s="4">
        <v>1155776</v>
      </c>
      <c r="AN46" s="4">
        <v>1806134.6</v>
      </c>
      <c r="AO46" s="4">
        <v>343047</v>
      </c>
      <c r="AP46" s="4">
        <v>83773</v>
      </c>
      <c r="AQ46" s="4">
        <v>0</v>
      </c>
      <c r="AR46" s="4">
        <v>0</v>
      </c>
      <c r="AS46" s="4">
        <v>0</v>
      </c>
      <c r="AT46" s="4">
        <v>0</v>
      </c>
      <c r="AU46" s="4">
        <v>0</v>
      </c>
      <c r="AV46" s="19">
        <v>3388730.6</v>
      </c>
      <c r="AW46" s="4">
        <v>1067099</v>
      </c>
      <c r="AX46" s="4">
        <v>95.956039399728624</v>
      </c>
      <c r="AY46" s="4">
        <v>1449035.1</v>
      </c>
      <c r="AZ46" s="4">
        <v>107.78093614901218</v>
      </c>
      <c r="BA46" s="4">
        <v>248892.79999999999</v>
      </c>
      <c r="BB46" s="4">
        <v>144.28028924013151</v>
      </c>
      <c r="BC46" s="4">
        <v>69554</v>
      </c>
      <c r="BD46" s="4">
        <v>104.83454513402538</v>
      </c>
      <c r="BE46" s="4">
        <v>0</v>
      </c>
      <c r="BF46" s="4">
        <v>0</v>
      </c>
      <c r="BG46" s="4">
        <v>0</v>
      </c>
      <c r="BH46" s="4">
        <v>0</v>
      </c>
      <c r="BI46" s="4">
        <v>0</v>
      </c>
      <c r="BJ46" s="4">
        <v>0</v>
      </c>
      <c r="BK46" s="4">
        <v>0</v>
      </c>
      <c r="BL46" s="4">
        <v>0</v>
      </c>
      <c r="BM46" s="4">
        <v>0</v>
      </c>
      <c r="BN46" s="4">
        <v>0</v>
      </c>
      <c r="BO46" s="19">
        <v>2834580.9</v>
      </c>
      <c r="BP46" s="19">
        <v>106.46192543110224</v>
      </c>
    </row>
    <row r="47" spans="1:68" ht="20" customHeight="1" x14ac:dyDescent="0.15">
      <c r="A47" s="76">
        <v>43022</v>
      </c>
      <c r="B47" s="11">
        <v>41</v>
      </c>
      <c r="C47" s="180">
        <f>Coonoor!D47+Coimbatore!D47+Cochin!D47</f>
        <v>914802</v>
      </c>
      <c r="D47" s="180">
        <f>Coonoor!E47+Coimbatore!E47+Cochin!E47</f>
        <v>1491800.5</v>
      </c>
      <c r="E47" s="180">
        <f>Coonoor!F47+Coimbatore!F47+Cochin!F47</f>
        <v>389755.6</v>
      </c>
      <c r="F47" s="180">
        <f>Coonoor!G47+Coimbatore!G47+Cochin!G47</f>
        <v>79348</v>
      </c>
      <c r="G47" s="180">
        <f>Coonoor!H47+Coimbatore!H47+Cochin!H47</f>
        <v>0</v>
      </c>
      <c r="H47" s="180">
        <f>Coonoor!I47+Coimbatore!I47+Cochin!I47</f>
        <v>0</v>
      </c>
      <c r="I47" s="180">
        <f>Coonoor!J47+Coimbatore!J47+Cochin!J47</f>
        <v>0</v>
      </c>
      <c r="J47" s="180">
        <f>Coonoor!K47+Coimbatore!K47+Cochin!K47</f>
        <v>0</v>
      </c>
      <c r="K47" s="180">
        <f>Coonoor!L47+Coimbatore!K47+Cochin!K47</f>
        <v>0</v>
      </c>
      <c r="L47" s="180">
        <f>Coonoor!M47+Coimbatore!L47+Cochin!L47</f>
        <v>0</v>
      </c>
      <c r="M47" s="139">
        <f t="shared" ref="M47" si="86">SUM(C47:L47)</f>
        <v>2875706.1</v>
      </c>
      <c r="N47" s="180">
        <f>Coonoor!O47+Coimbatore!O47+Cochin!O47</f>
        <v>832875</v>
      </c>
      <c r="O47" s="180">
        <f>(Coonoor!O47*Coonoor!P47+Coimbatore!O47*Coimbatore!P47+Cochin!O47*Cochin!P47)/SI!N47</f>
        <v>77.074695993104612</v>
      </c>
      <c r="P47" s="180">
        <f>Coonoor!Q47+Coimbatore!Q47+Cochin!Q47</f>
        <v>1297594.5</v>
      </c>
      <c r="Q47" s="180">
        <f>(Coonoor!Q47*Coonoor!R47+Coimbatore!Q47*Coimbatore!R47+Cochin!Q47*Cochin!R47)/SI!P47</f>
        <v>103.4579262341317</v>
      </c>
      <c r="R47" s="180">
        <f>Coonoor!S47+Coimbatore!S47+Cochin!S47</f>
        <v>246362.9</v>
      </c>
      <c r="S47" s="180">
        <f>(Coonoor!S47*Coonoor!T47+Coimbatore!S47*Coimbatore!T47+Cochin!S47*Cochin!T47)/SI!R47</f>
        <v>129.53179601414783</v>
      </c>
      <c r="T47" s="180">
        <f>Coonoor!U47+Coimbatore!U47+Cochin!U47</f>
        <v>56951</v>
      </c>
      <c r="U47" s="180">
        <f>(Coonoor!U47*Coonoor!V47+Coimbatore!U47*Coimbatore!V47+Cochin!U47*Cochin!V47)/SI!T47</f>
        <v>93.455092137188117</v>
      </c>
      <c r="V47" s="180">
        <f>Coonoor!W47+Coimbatore!W47+Cochin!W47</f>
        <v>0</v>
      </c>
      <c r="W47" s="180">
        <v>0</v>
      </c>
      <c r="X47" s="180">
        <f>Coonoor!Y47+Coimbatore!Y47+Cochin!Y47</f>
        <v>0</v>
      </c>
      <c r="Y47" s="180">
        <v>0</v>
      </c>
      <c r="Z47" s="180">
        <f>Coonoor!AA47+Coimbatore!AA47+Cochin!AA47</f>
        <v>0</v>
      </c>
      <c r="AA47" s="180">
        <v>0</v>
      </c>
      <c r="AB47" s="180">
        <f>Coonoor!AC47+Coimbatore!AC47+Cochin!AC47</f>
        <v>0</v>
      </c>
      <c r="AC47" s="180">
        <v>0</v>
      </c>
      <c r="AD47" s="180">
        <f>Coonoor!AE47+Coimbatore!AE47+Cochin!AE47</f>
        <v>0</v>
      </c>
      <c r="AE47" s="180">
        <v>0</v>
      </c>
      <c r="AF47" s="180">
        <f>Coonoor!AG47+Coimbatore!AG47+Cochin!AG47</f>
        <v>0</v>
      </c>
      <c r="AG47" s="180">
        <v>0</v>
      </c>
      <c r="AH47" s="98">
        <f t="shared" ref="AH47" si="87">N47+P47+R47+T47+V47+Z47+AB47+AD47+AF47+X47</f>
        <v>2433783.4</v>
      </c>
      <c r="AI47" s="98">
        <f t="shared" ref="AI47" si="88">(N47*O47+P47*Q47+R47*S47+T47*U47+V47*W47+Z47*AA47+AD47*AE47+AF47*AG47+X47*Y47)/AH47</f>
        <v>96.834506040525596</v>
      </c>
      <c r="AK47" s="76">
        <v>42658</v>
      </c>
      <c r="AL47" s="11">
        <v>41</v>
      </c>
      <c r="AM47" s="4">
        <v>1054625</v>
      </c>
      <c r="AN47" s="4">
        <v>1771513.4</v>
      </c>
      <c r="AO47" s="4">
        <v>312182.2</v>
      </c>
      <c r="AP47" s="4">
        <v>86625</v>
      </c>
      <c r="AQ47" s="4">
        <v>0</v>
      </c>
      <c r="AR47" s="4">
        <v>0</v>
      </c>
      <c r="AS47" s="4">
        <v>0</v>
      </c>
      <c r="AT47" s="4">
        <v>0</v>
      </c>
      <c r="AU47" s="4">
        <v>0</v>
      </c>
      <c r="AV47" s="19">
        <v>3224945.6</v>
      </c>
      <c r="AW47" s="4">
        <v>782868</v>
      </c>
      <c r="AX47" s="4">
        <v>94.538506696847989</v>
      </c>
      <c r="AY47" s="4">
        <v>1265796.1000000001</v>
      </c>
      <c r="AZ47" s="4">
        <v>109.29172681201077</v>
      </c>
      <c r="BA47" s="4">
        <v>184306</v>
      </c>
      <c r="BB47" s="4">
        <v>133.05325013562228</v>
      </c>
      <c r="BC47" s="4">
        <v>43749</v>
      </c>
      <c r="BD47" s="4">
        <v>99.711055772040496</v>
      </c>
      <c r="BE47" s="4">
        <v>0</v>
      </c>
      <c r="BF47" s="4">
        <v>0</v>
      </c>
      <c r="BG47" s="4">
        <v>0</v>
      </c>
      <c r="BH47" s="4">
        <v>0</v>
      </c>
      <c r="BI47" s="4">
        <v>0</v>
      </c>
      <c r="BJ47" s="4">
        <v>0</v>
      </c>
      <c r="BK47" s="4">
        <v>0</v>
      </c>
      <c r="BL47" s="4">
        <v>0</v>
      </c>
      <c r="BM47" s="4">
        <v>0</v>
      </c>
      <c r="BN47" s="4">
        <v>0</v>
      </c>
      <c r="BO47" s="19">
        <v>2276719.1</v>
      </c>
      <c r="BP47" s="19">
        <v>105.95816783902927</v>
      </c>
    </row>
    <row r="48" spans="1:68" ht="20" customHeight="1" x14ac:dyDescent="0.15">
      <c r="A48" s="76">
        <v>43029</v>
      </c>
      <c r="B48" s="11">
        <v>42</v>
      </c>
      <c r="C48" s="181">
        <f>Coonoor!D48+Coimbatore!D48+Cochin!D48</f>
        <v>40508</v>
      </c>
      <c r="D48" s="181">
        <f>Coonoor!E48+Coimbatore!E48+Cochin!E48</f>
        <v>887962.2</v>
      </c>
      <c r="E48" s="181">
        <f>Coonoor!F48+Coimbatore!F48+Cochin!F48</f>
        <v>203616</v>
      </c>
      <c r="F48" s="181">
        <f>Coonoor!G48+Coimbatore!G48+Cochin!G48</f>
        <v>10407</v>
      </c>
      <c r="G48" s="181">
        <f>Coonoor!H48+Coimbatore!H48+Cochin!H48</f>
        <v>0</v>
      </c>
      <c r="H48" s="181">
        <f>Coonoor!I48+Coimbatore!I48+Cochin!I48</f>
        <v>0</v>
      </c>
      <c r="I48" s="181">
        <f>Coonoor!J48+Coimbatore!J48+Cochin!J48</f>
        <v>0</v>
      </c>
      <c r="J48" s="181">
        <f>Coonoor!K48+Coimbatore!K48+Cochin!K48</f>
        <v>0</v>
      </c>
      <c r="K48" s="181">
        <f>Coonoor!L48+Coimbatore!K48+Cochin!K48</f>
        <v>0</v>
      </c>
      <c r="L48" s="181">
        <f>Coonoor!M48+Coimbatore!L48+Cochin!L48</f>
        <v>0</v>
      </c>
      <c r="M48" s="139">
        <f t="shared" ref="M48" si="89">SUM(C48:L48)</f>
        <v>1142493.2</v>
      </c>
      <c r="N48" s="181">
        <f>Coonoor!O48+Coimbatore!O48+Cochin!O48</f>
        <v>37314</v>
      </c>
      <c r="O48" s="181">
        <f>(Coonoor!O48*Coonoor!P48+Coimbatore!O48*Coimbatore!P48+Cochin!O48*Cochin!P48)/SI!N48</f>
        <v>82.272766000000004</v>
      </c>
      <c r="P48" s="181">
        <f>Coonoor!Q48+Coimbatore!Q48+Cochin!Q48</f>
        <v>731412.4</v>
      </c>
      <c r="Q48" s="181">
        <f>(Coonoor!Q48*Coonoor!R48+Coimbatore!Q48*Coimbatore!R48+Cochin!Q48*Cochin!R48)/SI!P48</f>
        <v>111.855001</v>
      </c>
      <c r="R48" s="181">
        <f>Coonoor!S48+Coimbatore!S48+Cochin!S48</f>
        <v>116381</v>
      </c>
      <c r="S48" s="181">
        <f>(Coonoor!S48*Coonoor!T48+Coimbatore!S48*Coimbatore!T48+Cochin!S48*Cochin!T48)/SI!R48</f>
        <v>140.33157399999999</v>
      </c>
      <c r="T48" s="181">
        <f>Coonoor!U48+Coimbatore!U48+Cochin!U48</f>
        <v>5325</v>
      </c>
      <c r="U48" s="181">
        <f>(Coonoor!U48*Coonoor!V48+Coimbatore!U48*Coimbatore!V48+Cochin!U48*Cochin!V48)/SI!T48</f>
        <v>74.135773999999998</v>
      </c>
      <c r="V48" s="181">
        <f>Coonoor!W48+Coimbatore!W48+Cochin!W48</f>
        <v>0</v>
      </c>
      <c r="W48" s="181">
        <v>0</v>
      </c>
      <c r="X48" s="181">
        <f>Coonoor!Y48+Coimbatore!Y48+Cochin!Y48</f>
        <v>0</v>
      </c>
      <c r="Y48" s="181">
        <v>0</v>
      </c>
      <c r="Z48" s="181">
        <f>Coonoor!AA48+Coimbatore!AA48+Cochin!AA48</f>
        <v>0</v>
      </c>
      <c r="AA48" s="181">
        <v>0</v>
      </c>
      <c r="AB48" s="181">
        <f>Coonoor!AC48+Coimbatore!AC48+Cochin!AC48</f>
        <v>0</v>
      </c>
      <c r="AC48" s="181">
        <v>0</v>
      </c>
      <c r="AD48" s="181">
        <f>Coonoor!AE48+Coimbatore!AE48+Cochin!AE48</f>
        <v>0</v>
      </c>
      <c r="AE48" s="181">
        <v>0</v>
      </c>
      <c r="AF48" s="181">
        <f>Coonoor!AG48+Coimbatore!AG48+Cochin!AG48</f>
        <v>0</v>
      </c>
      <c r="AG48" s="181">
        <v>0</v>
      </c>
      <c r="AH48" s="98">
        <f t="shared" ref="AH48" si="90">N48+P48+R48+T48+V48+Z48+AB48+AD48+AF48+X48</f>
        <v>890432.4</v>
      </c>
      <c r="AI48" s="98">
        <f t="shared" ref="AI48" si="91">(N48*O48+P48*Q48+R48*S48+T48*U48+V48*W48+Z48*AA48+AD48*AE48+AF48*AG48+X48*Y48)/AH48</f>
        <v>114.11170868690355</v>
      </c>
      <c r="AK48" s="76">
        <v>42665</v>
      </c>
      <c r="AL48" s="11">
        <v>42</v>
      </c>
      <c r="AM48" s="4">
        <v>900373</v>
      </c>
      <c r="AN48" s="4">
        <v>1575452.6</v>
      </c>
      <c r="AO48" s="4">
        <v>296496</v>
      </c>
      <c r="AP48" s="4">
        <v>66963</v>
      </c>
      <c r="AQ48" s="4">
        <v>0</v>
      </c>
      <c r="AR48" s="4">
        <v>0</v>
      </c>
      <c r="AS48" s="4">
        <v>0</v>
      </c>
      <c r="AT48" s="4">
        <v>104</v>
      </c>
      <c r="AU48" s="4">
        <v>173</v>
      </c>
      <c r="AV48" s="19">
        <v>2839561.6</v>
      </c>
      <c r="AW48" s="4">
        <v>850662</v>
      </c>
      <c r="AX48" s="4">
        <v>95.767126894746681</v>
      </c>
      <c r="AY48" s="4">
        <v>1352323.7</v>
      </c>
      <c r="AZ48" s="4">
        <v>108.34564629361986</v>
      </c>
      <c r="BA48" s="4">
        <v>200835.8</v>
      </c>
      <c r="BB48" s="4">
        <v>135.11735805009863</v>
      </c>
      <c r="BC48" s="4">
        <v>55061</v>
      </c>
      <c r="BD48" s="4">
        <v>103.62163706282124</v>
      </c>
      <c r="BE48" s="4">
        <v>0</v>
      </c>
      <c r="BF48" s="4">
        <v>0</v>
      </c>
      <c r="BG48" s="4">
        <v>0</v>
      </c>
      <c r="BH48" s="4">
        <v>0</v>
      </c>
      <c r="BI48" s="4">
        <v>0</v>
      </c>
      <c r="BJ48" s="4">
        <v>0</v>
      </c>
      <c r="BK48" s="4">
        <v>104</v>
      </c>
      <c r="BL48" s="4">
        <v>211</v>
      </c>
      <c r="BM48" s="4">
        <v>173</v>
      </c>
      <c r="BN48" s="4">
        <v>100</v>
      </c>
      <c r="BO48" s="19">
        <v>2459159.5</v>
      </c>
      <c r="BP48" s="19">
        <v>106.07892600273074</v>
      </c>
    </row>
    <row r="49" spans="1:68" ht="20" customHeight="1" x14ac:dyDescent="0.15">
      <c r="A49" s="76">
        <v>43036</v>
      </c>
      <c r="B49" s="11">
        <v>43</v>
      </c>
      <c r="C49" s="182">
        <f>Coonoor!D49+Coimbatore!D49+Cochin!D49</f>
        <v>1331105</v>
      </c>
      <c r="D49" s="182">
        <f>Coonoor!E49+Coimbatore!E49+Cochin!E49</f>
        <v>1818495.4</v>
      </c>
      <c r="E49" s="182">
        <f>Coonoor!F49+Coimbatore!F49+Cochin!F49</f>
        <v>395370.8</v>
      </c>
      <c r="F49" s="182">
        <f>Coonoor!G49+Coimbatore!G49+Cochin!G49</f>
        <v>113449</v>
      </c>
      <c r="G49" s="182">
        <f>Coonoor!H49+Coimbatore!H49+Cochin!H49</f>
        <v>0</v>
      </c>
      <c r="H49" s="182">
        <f>Coonoor!I49+Coimbatore!I49+Cochin!I49</f>
        <v>0</v>
      </c>
      <c r="I49" s="182">
        <f>Coonoor!J49+Coimbatore!J49+Cochin!J49</f>
        <v>0</v>
      </c>
      <c r="J49" s="182">
        <f>Coonoor!K49+Coimbatore!K49+Cochin!K49</f>
        <v>0</v>
      </c>
      <c r="K49" s="182">
        <f>Coonoor!L49+Coimbatore!K49+Cochin!K49</f>
        <v>0</v>
      </c>
      <c r="L49" s="182">
        <f>Coonoor!M49+Coimbatore!L49+Cochin!L49</f>
        <v>0</v>
      </c>
      <c r="M49" s="139">
        <f t="shared" ref="M49" si="92">SUM(C49:L49)</f>
        <v>3658420.1999999997</v>
      </c>
      <c r="N49" s="182">
        <f>Coonoor!O49+Coimbatore!O49+Cochin!O49</f>
        <v>1176919</v>
      </c>
      <c r="O49" s="182">
        <f>(Coonoor!O49*Coonoor!P49+Coimbatore!O49*Coimbatore!P49+Cochin!O49*Cochin!P49)/SI!N49</f>
        <v>76.866494957610499</v>
      </c>
      <c r="P49" s="182">
        <f>Coonoor!Q49+Coimbatore!Q49+Cochin!Q49</f>
        <v>1480292.6</v>
      </c>
      <c r="Q49" s="182">
        <f>(Coonoor!Q49*Coonoor!R49+Coimbatore!Q49*Coimbatore!R49+Cochin!Q49*Cochin!R49)/SI!P49</f>
        <v>102.06036924296048</v>
      </c>
      <c r="R49" s="182">
        <f>Coonoor!S49+Coimbatore!S49+Cochin!S49</f>
        <v>272958.40000000002</v>
      </c>
      <c r="S49" s="182">
        <f>(Coonoor!S49*Coonoor!T49+Coimbatore!S49*Coimbatore!T49+Cochin!S49*Cochin!T49)/SI!R49</f>
        <v>123.55721964519356</v>
      </c>
      <c r="T49" s="182">
        <f>Coonoor!U49+Coimbatore!U49+Cochin!U49</f>
        <v>70676</v>
      </c>
      <c r="U49" s="182">
        <f>(Coonoor!U49*Coonoor!V49+Coimbatore!U49*Coimbatore!V49+Cochin!U49*Cochin!V49)/SI!T49</f>
        <v>87.230798940432393</v>
      </c>
      <c r="V49" s="182">
        <f>Coonoor!W49+Coimbatore!W49+Cochin!W49</f>
        <v>0</v>
      </c>
      <c r="W49" s="182">
        <v>0</v>
      </c>
      <c r="X49" s="182">
        <f>Coonoor!Y49+Coimbatore!Y49+Cochin!Y49</f>
        <v>0</v>
      </c>
      <c r="Y49" s="182">
        <v>0</v>
      </c>
      <c r="Z49" s="182">
        <f>Coonoor!AA49+Coimbatore!AA49+Cochin!AA49</f>
        <v>0</v>
      </c>
      <c r="AA49" s="182">
        <v>0</v>
      </c>
      <c r="AB49" s="182">
        <f>Coonoor!AC49+Coimbatore!AC49+Cochin!AC49</f>
        <v>0</v>
      </c>
      <c r="AC49" s="182">
        <v>0</v>
      </c>
      <c r="AD49" s="182">
        <f>Coonoor!AE49+Coimbatore!AE49+Cochin!AE49</f>
        <v>0</v>
      </c>
      <c r="AE49" s="182">
        <v>0</v>
      </c>
      <c r="AF49" s="182">
        <f>Coonoor!AG49+Coimbatore!AG49+Cochin!AG49</f>
        <v>0</v>
      </c>
      <c r="AG49" s="182">
        <v>0</v>
      </c>
      <c r="AH49" s="98">
        <f t="shared" ref="AH49" si="93">N49+P49+R49+T49+V49+Z49+AB49+AD49+AF49+X49</f>
        <v>3000846</v>
      </c>
      <c r="AI49" s="98">
        <f t="shared" ref="AI49" si="94">(N49*O49+P49*Q49+R49*S49+T49*U49+V49*W49+Z49*AA49+AD49*AE49+AF49*AG49+X49*Y49)/AH49</f>
        <v>93.785536695769338</v>
      </c>
      <c r="AK49" s="76">
        <v>42672</v>
      </c>
      <c r="AL49" s="11">
        <v>43</v>
      </c>
      <c r="AM49" s="4">
        <v>67863</v>
      </c>
      <c r="AN49" s="4">
        <v>814151.5</v>
      </c>
      <c r="AO49" s="4">
        <v>196757</v>
      </c>
      <c r="AP49" s="4">
        <v>14088</v>
      </c>
      <c r="AQ49" s="4">
        <v>0</v>
      </c>
      <c r="AR49" s="4">
        <v>0</v>
      </c>
      <c r="AS49" s="4">
        <v>0</v>
      </c>
      <c r="AT49" s="4">
        <v>0</v>
      </c>
      <c r="AU49" s="4">
        <v>0</v>
      </c>
      <c r="AV49" s="19">
        <v>1092859.5</v>
      </c>
      <c r="AW49" s="4">
        <v>65499</v>
      </c>
      <c r="AX49" s="4">
        <v>92.876210999999998</v>
      </c>
      <c r="AY49" s="4">
        <v>696978.7</v>
      </c>
      <c r="AZ49" s="4">
        <v>114.72831699999999</v>
      </c>
      <c r="BA49" s="4">
        <v>119668</v>
      </c>
      <c r="BB49" s="4">
        <v>144.620316</v>
      </c>
      <c r="BC49" s="4">
        <v>11874</v>
      </c>
      <c r="BD49" s="4">
        <v>92.742715000000018</v>
      </c>
      <c r="BE49" s="4">
        <v>0</v>
      </c>
      <c r="BF49" s="4">
        <v>0</v>
      </c>
      <c r="BG49" s="4">
        <v>0</v>
      </c>
      <c r="BH49" s="4">
        <v>0</v>
      </c>
      <c r="BI49" s="4">
        <v>0</v>
      </c>
      <c r="BJ49" s="4">
        <v>0</v>
      </c>
      <c r="BK49" s="4">
        <v>0</v>
      </c>
      <c r="BL49" s="4">
        <v>0</v>
      </c>
      <c r="BM49" s="4">
        <v>0</v>
      </c>
      <c r="BN49" s="4">
        <v>0</v>
      </c>
      <c r="BO49" s="19">
        <v>894019.7</v>
      </c>
      <c r="BP49" s="19">
        <v>116.83651171572046</v>
      </c>
    </row>
    <row r="50" spans="1:68" ht="20" customHeight="1" x14ac:dyDescent="0.15">
      <c r="A50" s="76">
        <v>43043</v>
      </c>
      <c r="B50" s="11">
        <v>44</v>
      </c>
      <c r="C50" s="183">
        <f>Coonoor!D50+Coimbatore!D50+Cochin!D50</f>
        <v>1435187</v>
      </c>
      <c r="D50" s="183">
        <f>Coonoor!E50+Coimbatore!E50+Cochin!E50</f>
        <v>1785167.7</v>
      </c>
      <c r="E50" s="183">
        <f>Coonoor!F50+Coimbatore!F50+Cochin!F50</f>
        <v>366838.1</v>
      </c>
      <c r="F50" s="183">
        <f>Coonoor!G50+Coimbatore!G50+Cochin!G50</f>
        <v>101958</v>
      </c>
      <c r="G50" s="183">
        <f>Coonoor!H50+Coimbatore!H50+Cochin!H50</f>
        <v>0</v>
      </c>
      <c r="H50" s="183">
        <f>Coonoor!I50+Coimbatore!I50+Cochin!I50</f>
        <v>0</v>
      </c>
      <c r="I50" s="183">
        <f>Coonoor!J50+Coimbatore!J50+Cochin!J50</f>
        <v>0</v>
      </c>
      <c r="J50" s="183">
        <f>Coonoor!K50+Coimbatore!K50+Cochin!K50</f>
        <v>0</v>
      </c>
      <c r="K50" s="183">
        <f>Coonoor!L50+Coimbatore!K50+Cochin!K50</f>
        <v>878</v>
      </c>
      <c r="L50" s="183">
        <f>Coonoor!M50+Coimbatore!L50+Cochin!L50</f>
        <v>519</v>
      </c>
      <c r="M50" s="139">
        <f t="shared" ref="M50" si="95">SUM(C50:L50)</f>
        <v>3690547.8000000003</v>
      </c>
      <c r="N50" s="183">
        <f>Coonoor!O50+Coimbatore!O50+Cochin!O50</f>
        <v>1197816</v>
      </c>
      <c r="O50" s="183">
        <f>(Coonoor!O50*Coonoor!P50+Coimbatore!O50*Coimbatore!P50+Cochin!O50*Cochin!P50)/SI!N50</f>
        <v>75.595226930658797</v>
      </c>
      <c r="P50" s="183">
        <f>Coonoor!Q50+Coimbatore!Q50+Cochin!Q50</f>
        <v>1435158.9</v>
      </c>
      <c r="Q50" s="183">
        <f>(Coonoor!Q50*Coonoor!R50+Coimbatore!Q50*Coimbatore!R50+Cochin!Q50*Cochin!R50)/SI!P50</f>
        <v>99.862514011892628</v>
      </c>
      <c r="R50" s="183">
        <f>Coonoor!S50+Coimbatore!S50+Cochin!S50</f>
        <v>253867</v>
      </c>
      <c r="S50" s="183">
        <f>(Coonoor!S50*Coonoor!T50+Coimbatore!S50*Coimbatore!T50+Cochin!S50*Cochin!T50)/SI!R50</f>
        <v>120.09342536576634</v>
      </c>
      <c r="T50" s="183">
        <f>Coonoor!U50+Coimbatore!U50+Cochin!U50</f>
        <v>39986</v>
      </c>
      <c r="U50" s="183">
        <f>(Coonoor!U50*Coonoor!V50+Coimbatore!U50*Coimbatore!V50+Cochin!U50*Cochin!V50)/SI!T50</f>
        <v>93.888735791276957</v>
      </c>
      <c r="V50" s="183">
        <f>Coonoor!W50+Coimbatore!W50+Cochin!W50</f>
        <v>0</v>
      </c>
      <c r="W50" s="183">
        <v>0</v>
      </c>
      <c r="X50" s="183">
        <f>Coonoor!Y50+Coimbatore!Y50+Cochin!Y50</f>
        <v>0</v>
      </c>
      <c r="Y50" s="183">
        <v>0</v>
      </c>
      <c r="Z50" s="183">
        <f>Coonoor!AA50+Coimbatore!AA50+Cochin!AA50</f>
        <v>0</v>
      </c>
      <c r="AA50" s="183">
        <v>0</v>
      </c>
      <c r="AB50" s="183">
        <f>Coonoor!AC50+Coimbatore!AC50+Cochin!AC50</f>
        <v>0</v>
      </c>
      <c r="AC50" s="183">
        <v>0</v>
      </c>
      <c r="AD50" s="183">
        <f>Coonoor!AE50+Coimbatore!AE50+Cochin!AE50</f>
        <v>0</v>
      </c>
      <c r="AE50" s="183">
        <v>0</v>
      </c>
      <c r="AF50" s="183">
        <f>Coonoor!AG50+Coimbatore!AG50+Cochin!AG50</f>
        <v>0</v>
      </c>
      <c r="AG50" s="183">
        <v>0</v>
      </c>
      <c r="AH50" s="98">
        <f t="shared" ref="AH50" si="96">N50+P50+R50+T50+V50+Z50+AB50+AD50+AF50+X50</f>
        <v>2926827.9</v>
      </c>
      <c r="AI50" s="98">
        <f t="shared" ref="AI50" si="97">(N50*O50+P50*Q50+R50*S50+T50*U50+V50*W50+Z50*AA50+AD50*AE50+AF50*AG50+X50*Y50)/AH50</f>
        <v>91.604204233667929</v>
      </c>
      <c r="AK50" s="76">
        <v>42679</v>
      </c>
      <c r="AL50" s="11">
        <v>44</v>
      </c>
      <c r="AM50" s="4">
        <v>1132686</v>
      </c>
      <c r="AN50" s="4">
        <v>1647889.7</v>
      </c>
      <c r="AO50" s="4">
        <v>291720.59999999998</v>
      </c>
      <c r="AP50" s="4">
        <v>90243</v>
      </c>
      <c r="AQ50" s="4">
        <v>0</v>
      </c>
      <c r="AR50" s="4">
        <v>0</v>
      </c>
      <c r="AS50" s="4">
        <v>0</v>
      </c>
      <c r="AT50" s="4">
        <v>104</v>
      </c>
      <c r="AU50" s="4">
        <v>346</v>
      </c>
      <c r="AV50" s="19">
        <v>3162989.3000000003</v>
      </c>
      <c r="AW50" s="4">
        <v>1073261</v>
      </c>
      <c r="AX50" s="4">
        <v>96.794389515186879</v>
      </c>
      <c r="AY50" s="4">
        <v>1477981.7</v>
      </c>
      <c r="AZ50" s="4">
        <v>108.39010157955659</v>
      </c>
      <c r="BA50" s="4">
        <v>230284.2</v>
      </c>
      <c r="BB50" s="4">
        <v>133.50753052764628</v>
      </c>
      <c r="BC50" s="4">
        <v>81904</v>
      </c>
      <c r="BD50" s="4">
        <v>103.52303894582683</v>
      </c>
      <c r="BE50" s="4">
        <v>0</v>
      </c>
      <c r="BF50" s="4">
        <v>0</v>
      </c>
      <c r="BG50" s="4">
        <v>0</v>
      </c>
      <c r="BH50" s="4">
        <v>0</v>
      </c>
      <c r="BI50" s="4">
        <v>0</v>
      </c>
      <c r="BJ50" s="4">
        <v>0</v>
      </c>
      <c r="BK50" s="4">
        <v>104</v>
      </c>
      <c r="BL50" s="4">
        <v>200</v>
      </c>
      <c r="BM50" s="4">
        <v>346</v>
      </c>
      <c r="BN50" s="4">
        <v>101</v>
      </c>
      <c r="BO50" s="19">
        <v>2863880.9000000004</v>
      </c>
      <c r="BP50" s="19">
        <v>105.92745030861381</v>
      </c>
    </row>
    <row r="51" spans="1:68" ht="20" customHeight="1" x14ac:dyDescent="0.15">
      <c r="A51" s="76">
        <v>43050</v>
      </c>
      <c r="B51" s="11">
        <v>45</v>
      </c>
      <c r="C51" s="185">
        <f>Coonoor!D51+Coimbatore!D51+Cochin!D51</f>
        <v>1416636</v>
      </c>
      <c r="D51" s="185">
        <f>Coonoor!E51+Coimbatore!E51+Cochin!E51</f>
        <v>1890535.7</v>
      </c>
      <c r="E51" s="185">
        <f>Coonoor!F51+Coimbatore!F51+Cochin!F51</f>
        <v>353714.5</v>
      </c>
      <c r="F51" s="185">
        <f>Coonoor!G51+Coimbatore!G51+Cochin!G51</f>
        <v>103787</v>
      </c>
      <c r="G51" s="185">
        <f>Coonoor!H51+Coimbatore!H51+Cochin!H51</f>
        <v>0</v>
      </c>
      <c r="H51" s="185">
        <f>Coonoor!I51+Coimbatore!I51+Cochin!I51</f>
        <v>0</v>
      </c>
      <c r="I51" s="185">
        <f>Coonoor!J51+Coimbatore!J51+Cochin!J51</f>
        <v>0</v>
      </c>
      <c r="J51" s="185">
        <f>Coonoor!K51+Coimbatore!K51+Cochin!K51</f>
        <v>0</v>
      </c>
      <c r="K51" s="185">
        <f>Coonoor!L51+Coimbatore!K51+Cochin!K51</f>
        <v>0</v>
      </c>
      <c r="L51" s="185">
        <f>Coonoor!M51+Coimbatore!L51+Cochin!L51</f>
        <v>519</v>
      </c>
      <c r="M51" s="139">
        <f t="shared" ref="M51" si="98">SUM(C51:L51)</f>
        <v>3765192.2</v>
      </c>
      <c r="N51" s="185">
        <f>Coonoor!O51+Coimbatore!O51+Cochin!O51</f>
        <v>1045928</v>
      </c>
      <c r="O51" s="185">
        <f>(Coonoor!O51*Coonoor!P51+Coimbatore!O51*Coimbatore!P51+Cochin!O51*Cochin!P51)/SI!N51</f>
        <v>74.878880808642663</v>
      </c>
      <c r="P51" s="185">
        <f>Coonoor!Q51+Coimbatore!Q51+Cochin!Q51</f>
        <v>1548621.2</v>
      </c>
      <c r="Q51" s="185">
        <f>(Coonoor!Q51*Coonoor!R51+Coimbatore!Q51*Coimbatore!R51+Cochin!Q51*Cochin!R51)/SI!P51</f>
        <v>101.14817745206626</v>
      </c>
      <c r="R51" s="185">
        <f>Coonoor!S51+Coimbatore!S51+Cochin!S51</f>
        <v>241224.3</v>
      </c>
      <c r="S51" s="185">
        <f>(Coonoor!S51*Coonoor!T51+Coimbatore!S51*Coimbatore!T51+Cochin!S51*Cochin!T51)/SI!R51</f>
        <v>121.84757701611197</v>
      </c>
      <c r="T51" s="185">
        <f>Coonoor!U51+Coimbatore!U51+Cochin!U51</f>
        <v>55837</v>
      </c>
      <c r="U51" s="185">
        <f>(Coonoor!U51*Coonoor!V51+Coimbatore!U51*Coimbatore!V51+Cochin!U51*Cochin!V51)/SI!T51</f>
        <v>84.216128781811364</v>
      </c>
      <c r="V51" s="185">
        <f>Coonoor!W51+Coimbatore!W51+Cochin!W51</f>
        <v>0</v>
      </c>
      <c r="W51" s="185">
        <v>0</v>
      </c>
      <c r="X51" s="185">
        <f>Coonoor!Y51+Coimbatore!Y51+Cochin!Y51</f>
        <v>0</v>
      </c>
      <c r="Y51" s="185">
        <v>0</v>
      </c>
      <c r="Z51" s="185">
        <f>Coonoor!AA51+Coimbatore!AA51+Cochin!AA51</f>
        <v>0</v>
      </c>
      <c r="AA51" s="185">
        <v>0</v>
      </c>
      <c r="AB51" s="185">
        <f>Coonoor!AC51+Coimbatore!AC51+Cochin!AC51</f>
        <v>0</v>
      </c>
      <c r="AC51" s="185">
        <v>0</v>
      </c>
      <c r="AD51" s="185">
        <f>Coonoor!AE51+Coimbatore!AE51+Cochin!AE51</f>
        <v>0</v>
      </c>
      <c r="AE51" s="185">
        <v>0</v>
      </c>
      <c r="AF51" s="185">
        <f>Coonoor!AG51+Coimbatore!AG51+Cochin!AG51</f>
        <v>0</v>
      </c>
      <c r="AG51" s="185">
        <v>0</v>
      </c>
      <c r="AH51" s="98">
        <f t="shared" ref="AH51" si="99">N51+P51+R51+T51+V51+Z51+AB51+AD51+AF51+X51</f>
        <v>2891610.5</v>
      </c>
      <c r="AI51" s="98">
        <f t="shared" ref="AI51" si="100">(N51*O51+P51*Q51+R51*S51+T51*U51+V51*W51+Z51*AA51+AD51*AE51+AF51*AG51+X51*Y51)/AH51</f>
        <v>93.04610785071209</v>
      </c>
      <c r="AK51" s="76">
        <v>42686</v>
      </c>
      <c r="AL51" s="11">
        <v>45</v>
      </c>
      <c r="AM51" s="4">
        <v>1115298</v>
      </c>
      <c r="AN51" s="4">
        <v>1582760</v>
      </c>
      <c r="AO51" s="4">
        <v>327387.40000000002</v>
      </c>
      <c r="AP51" s="4">
        <v>92766</v>
      </c>
      <c r="AQ51" s="4">
        <v>0</v>
      </c>
      <c r="AR51" s="4">
        <v>0</v>
      </c>
      <c r="AS51" s="4">
        <v>0</v>
      </c>
      <c r="AT51" s="4">
        <v>104</v>
      </c>
      <c r="AU51" s="4">
        <v>519</v>
      </c>
      <c r="AV51" s="19">
        <v>3118834.4</v>
      </c>
      <c r="AW51" s="4">
        <v>995915</v>
      </c>
      <c r="AX51" s="4">
        <v>96.952207924408228</v>
      </c>
      <c r="AY51" s="4">
        <v>1425245</v>
      </c>
      <c r="AZ51" s="4">
        <v>109.16221075362202</v>
      </c>
      <c r="BA51" s="4">
        <v>264507.8</v>
      </c>
      <c r="BB51" s="4">
        <v>136.99557155913061</v>
      </c>
      <c r="BC51" s="4">
        <v>82249</v>
      </c>
      <c r="BD51" s="4">
        <v>103.82577275241036</v>
      </c>
      <c r="BE51" s="4">
        <v>0</v>
      </c>
      <c r="BF51" s="4">
        <v>0</v>
      </c>
      <c r="BG51" s="4">
        <v>0</v>
      </c>
      <c r="BH51" s="4">
        <v>0</v>
      </c>
      <c r="BI51" s="4">
        <v>0</v>
      </c>
      <c r="BJ51" s="4">
        <v>0</v>
      </c>
      <c r="BK51" s="4">
        <v>0</v>
      </c>
      <c r="BL51" s="4">
        <v>0</v>
      </c>
      <c r="BM51" s="4">
        <v>519</v>
      </c>
      <c r="BN51" s="4">
        <v>100.333333</v>
      </c>
      <c r="BO51" s="19">
        <v>2768435.8</v>
      </c>
      <c r="BP51" s="19">
        <v>107.26890955765393</v>
      </c>
    </row>
    <row r="52" spans="1:68" ht="20" customHeight="1" x14ac:dyDescent="0.15">
      <c r="A52" s="76">
        <v>43057</v>
      </c>
      <c r="B52" s="11">
        <v>46</v>
      </c>
      <c r="C52" s="186">
        <f>Coonoor!D52+Coimbatore!D52+Cochin!D52</f>
        <v>1382015</v>
      </c>
      <c r="D52" s="186">
        <f>Coonoor!E52+Coimbatore!E52+Cochin!E52</f>
        <v>1830510.6</v>
      </c>
      <c r="E52" s="186">
        <f>Coonoor!F52+Coimbatore!F52+Cochin!F52</f>
        <v>398353.5</v>
      </c>
      <c r="F52" s="186">
        <f>Coonoor!G52+Coimbatore!G52+Cochin!G52</f>
        <v>99537</v>
      </c>
      <c r="G52" s="186">
        <f>Coonoor!H52+Coimbatore!H52+Cochin!H52</f>
        <v>0</v>
      </c>
      <c r="H52" s="186">
        <f>Coonoor!I52+Coimbatore!I52+Cochin!I52</f>
        <v>0</v>
      </c>
      <c r="I52" s="186">
        <f>Coonoor!J52+Coimbatore!J52+Cochin!J52</f>
        <v>0</v>
      </c>
      <c r="J52" s="186">
        <f>Coonoor!K52+Coimbatore!K52+Cochin!K52</f>
        <v>0</v>
      </c>
      <c r="K52" s="186">
        <f>Coonoor!L52+Coimbatore!K52+Cochin!K52</f>
        <v>0</v>
      </c>
      <c r="L52" s="186">
        <f>Coonoor!M52+Coimbatore!L52+Cochin!L52</f>
        <v>692</v>
      </c>
      <c r="M52" s="139">
        <f t="shared" ref="M52" si="101">SUM(C52:L52)</f>
        <v>3711108.1</v>
      </c>
      <c r="N52" s="186">
        <f>Coonoor!O52+Coimbatore!O52+Cochin!O52</f>
        <v>1148847</v>
      </c>
      <c r="O52" s="186">
        <f>(Coonoor!O52*Coonoor!P52+Coimbatore!O52*Coimbatore!P52+Cochin!O52*Cochin!P52)/SI!N52</f>
        <v>73.759931102262527</v>
      </c>
      <c r="P52" s="186">
        <f>Coonoor!Q52+Coimbatore!Q52+Cochin!Q52</f>
        <v>1483565.6</v>
      </c>
      <c r="Q52" s="186">
        <f>(Coonoor!Q52*Coonoor!R52+Coimbatore!Q52*Coimbatore!R52+Cochin!Q52*Cochin!R52)/SI!P52</f>
        <v>100.67068790012576</v>
      </c>
      <c r="R52" s="186">
        <f>Coonoor!S52+Coimbatore!S52+Cochin!S52</f>
        <v>235580.4</v>
      </c>
      <c r="S52" s="186">
        <f>(Coonoor!S52*Coonoor!T52+Coimbatore!S52*Coimbatore!T52+Cochin!S52*Cochin!T52)/SI!R52</f>
        <v>124.80907756306127</v>
      </c>
      <c r="T52" s="186">
        <f>Coonoor!U52+Coimbatore!U52+Cochin!U52</f>
        <v>42912</v>
      </c>
      <c r="U52" s="186">
        <f>(Coonoor!U52*Coonoor!V52+Coimbatore!U52*Coimbatore!V52+Cochin!U52*Cochin!V52)/SI!T52</f>
        <v>88.733570287215699</v>
      </c>
      <c r="V52" s="186">
        <f>Coonoor!W52+Coimbatore!W52+Cochin!W52</f>
        <v>0</v>
      </c>
      <c r="W52" s="186">
        <v>0</v>
      </c>
      <c r="X52" s="186">
        <f>Coonoor!Y52+Coimbatore!Y52+Cochin!Y52</f>
        <v>0</v>
      </c>
      <c r="Y52" s="186">
        <v>0</v>
      </c>
      <c r="Z52" s="186">
        <f>Coonoor!AA52+Coimbatore!AA52+Cochin!AA52</f>
        <v>0</v>
      </c>
      <c r="AA52" s="186">
        <v>0</v>
      </c>
      <c r="AB52" s="186">
        <f>Coonoor!AC52+Coimbatore!AC52+Cochin!AC52</f>
        <v>0</v>
      </c>
      <c r="AC52" s="186">
        <v>0</v>
      </c>
      <c r="AD52" s="186">
        <f>Coonoor!AE52+Coimbatore!AE52+Cochin!AE52</f>
        <v>0</v>
      </c>
      <c r="AE52" s="186">
        <v>0</v>
      </c>
      <c r="AF52" s="186">
        <f>Coonoor!AG52+Coimbatore!AG52+Cochin!AG52</f>
        <v>0</v>
      </c>
      <c r="AG52" s="186">
        <v>0</v>
      </c>
      <c r="AH52" s="98">
        <f t="shared" ref="AH52" si="102">N52+P52+R52+T52+V52+Z52+AB52+AD52+AF52+X52</f>
        <v>2910905</v>
      </c>
      <c r="AI52" s="98">
        <f t="shared" ref="AI52" si="103">(N52*O52+P52*Q52+R52*S52+T52*U52+V52*W52+Z52*AA52+AD52*AE52+AF52*AG52+X52*Y52)/AH52</f>
        <v>91.827370679601657</v>
      </c>
      <c r="AK52" s="76">
        <v>42693</v>
      </c>
      <c r="AL52" s="11">
        <v>46</v>
      </c>
      <c r="AM52" s="4">
        <v>856561</v>
      </c>
      <c r="AN52" s="4">
        <v>1368448.4</v>
      </c>
      <c r="AO52" s="4">
        <v>226017</v>
      </c>
      <c r="AP52" s="4">
        <v>59288</v>
      </c>
      <c r="AQ52" s="4">
        <v>0</v>
      </c>
      <c r="AR52" s="4">
        <v>0</v>
      </c>
      <c r="AS52" s="4">
        <v>0</v>
      </c>
      <c r="AT52" s="4">
        <v>104</v>
      </c>
      <c r="AU52" s="4">
        <v>519</v>
      </c>
      <c r="AV52" s="19">
        <v>2510937.4</v>
      </c>
      <c r="AW52" s="4">
        <v>720291</v>
      </c>
      <c r="AX52" s="4">
        <v>96.750411736174684</v>
      </c>
      <c r="AY52" s="4">
        <v>1140683.3999999999</v>
      </c>
      <c r="AZ52" s="4">
        <v>108.08121019672068</v>
      </c>
      <c r="BA52" s="4">
        <v>161989.20000000001</v>
      </c>
      <c r="BB52" s="4">
        <v>133.40992813988214</v>
      </c>
      <c r="BC52" s="4">
        <v>49198</v>
      </c>
      <c r="BD52" s="4">
        <v>103.13961890072767</v>
      </c>
      <c r="BE52" s="4">
        <v>0</v>
      </c>
      <c r="BF52" s="4">
        <v>0</v>
      </c>
      <c r="BG52" s="4">
        <v>0</v>
      </c>
      <c r="BH52" s="4">
        <v>0</v>
      </c>
      <c r="BI52" s="4">
        <v>0</v>
      </c>
      <c r="BJ52" s="4">
        <v>0</v>
      </c>
      <c r="BK52" s="4">
        <v>0</v>
      </c>
      <c r="BL52" s="4">
        <v>0</v>
      </c>
      <c r="BM52" s="4">
        <v>519</v>
      </c>
      <c r="BN52" s="4">
        <v>100</v>
      </c>
      <c r="BO52" s="19">
        <v>2072680.5999999999</v>
      </c>
      <c r="BP52" s="19">
        <v>106.00380186184309</v>
      </c>
    </row>
    <row r="53" spans="1:68" ht="20" customHeight="1" x14ac:dyDescent="0.15">
      <c r="A53" s="76">
        <v>43064</v>
      </c>
      <c r="B53" s="11">
        <v>47</v>
      </c>
      <c r="C53" s="187">
        <f>Coonoor!D53+Coimbatore!D53+Cochin!D53</f>
        <v>1323265</v>
      </c>
      <c r="D53" s="187">
        <f>Coonoor!E53+Coimbatore!E53+Cochin!E53</f>
        <v>1899389.7</v>
      </c>
      <c r="E53" s="187">
        <f>Coonoor!F53+Coimbatore!F53+Cochin!F53</f>
        <v>373950.5</v>
      </c>
      <c r="F53" s="187">
        <f>Coonoor!G53+Coimbatore!G53+Cochin!G53</f>
        <v>103307</v>
      </c>
      <c r="G53" s="187">
        <f>Coonoor!H53+Coimbatore!H53+Cochin!H53</f>
        <v>0</v>
      </c>
      <c r="H53" s="187">
        <f>Coonoor!I53+Coimbatore!I53+Cochin!I53</f>
        <v>0</v>
      </c>
      <c r="I53" s="187">
        <f>Coonoor!J53+Coimbatore!J53+Cochin!J53</f>
        <v>0</v>
      </c>
      <c r="J53" s="187">
        <f>Coonoor!K53+Coimbatore!K53+Cochin!K53</f>
        <v>0</v>
      </c>
      <c r="K53" s="187">
        <f>Coonoor!L53+Coimbatore!K53+Cochin!K53</f>
        <v>0</v>
      </c>
      <c r="L53" s="187">
        <f>Coonoor!M53+Coimbatore!L53+Cochin!L53</f>
        <v>0</v>
      </c>
      <c r="M53" s="139">
        <f t="shared" ref="M53" si="104">SUM(C53:L53)</f>
        <v>3699912.2</v>
      </c>
      <c r="N53" s="187">
        <f>Coonoor!O53+Coimbatore!O53+Cochin!O53</f>
        <v>1029105</v>
      </c>
      <c r="O53" s="187">
        <f>(Coonoor!O53*Coonoor!P53+Coimbatore!O53*Coimbatore!P53+Cochin!O53*Cochin!P53)/SI!N53</f>
        <v>72.47224686057109</v>
      </c>
      <c r="P53" s="187">
        <f>Coonoor!Q53+Coimbatore!Q53+Cochin!Q53</f>
        <v>1450061.7</v>
      </c>
      <c r="Q53" s="187">
        <f>(Coonoor!Q53*Coonoor!R53+Coimbatore!Q53*Coimbatore!R53+Cochin!Q53*Cochin!R53)/SI!P53</f>
        <v>101.9676464808861</v>
      </c>
      <c r="R53" s="187">
        <f>Coonoor!S53+Coimbatore!S53+Cochin!S53</f>
        <v>201959.6</v>
      </c>
      <c r="S53" s="187">
        <f>(Coonoor!S53*Coonoor!T53+Coimbatore!S53*Coimbatore!T53+Cochin!S53*Cochin!T53)/SI!R53</f>
        <v>126.43723075134631</v>
      </c>
      <c r="T53" s="187">
        <f>Coonoor!U53+Coimbatore!U53+Cochin!U53</f>
        <v>54236</v>
      </c>
      <c r="U53" s="187">
        <f>(Coonoor!U53*Coonoor!V53+Coimbatore!U53*Coimbatore!V53+Cochin!U53*Cochin!V53)/SI!T53</f>
        <v>85.375174233350521</v>
      </c>
      <c r="V53" s="187">
        <f>Coonoor!W53+Coimbatore!W53+Cochin!W53</f>
        <v>0</v>
      </c>
      <c r="W53" s="187">
        <v>0</v>
      </c>
      <c r="X53" s="187">
        <f>Coonoor!Y53+Coimbatore!Y53+Cochin!Y53</f>
        <v>0</v>
      </c>
      <c r="Y53" s="187">
        <v>0</v>
      </c>
      <c r="Z53" s="187">
        <f>Coonoor!AA53+Coimbatore!AA53+Cochin!AA53</f>
        <v>0</v>
      </c>
      <c r="AA53" s="187">
        <v>0</v>
      </c>
      <c r="AB53" s="187">
        <f>Coonoor!AC53+Coimbatore!AC53+Cochin!AC53</f>
        <v>0</v>
      </c>
      <c r="AC53" s="187">
        <v>0</v>
      </c>
      <c r="AD53" s="187">
        <f>Coonoor!AE53+Coimbatore!AE53+Cochin!AE53</f>
        <v>0</v>
      </c>
      <c r="AE53" s="187">
        <v>0</v>
      </c>
      <c r="AF53" s="187">
        <f>Coonoor!AG53+Coimbatore!AG53+Cochin!AG53</f>
        <v>0</v>
      </c>
      <c r="AG53" s="187">
        <v>0</v>
      </c>
      <c r="AH53" s="98">
        <f t="shared" ref="AH53" si="105">N53+P53+R53+T53+V53+Z53+AB53+AD53+AF53+X53</f>
        <v>2735362.3000000003</v>
      </c>
      <c r="AI53" s="98">
        <f t="shared" ref="AI53" si="106">(N53*O53+P53*Q53+R53*S53+T53*U53+V53*W53+Z53*AA53+AD53*AE53+AF53*AG53+X53*Y53)/AH53</f>
        <v>92.348480091244326</v>
      </c>
      <c r="AK53" s="76">
        <v>42700</v>
      </c>
      <c r="AL53" s="11">
        <v>47</v>
      </c>
      <c r="AM53" s="4">
        <v>847944</v>
      </c>
      <c r="AN53" s="4">
        <v>1417500.5</v>
      </c>
      <c r="AO53" s="4">
        <v>274452.40000000002</v>
      </c>
      <c r="AP53" s="4">
        <v>68088</v>
      </c>
      <c r="AQ53" s="4">
        <v>0</v>
      </c>
      <c r="AR53" s="4">
        <v>0</v>
      </c>
      <c r="AS53" s="4">
        <v>0</v>
      </c>
      <c r="AT53" s="4">
        <v>104</v>
      </c>
      <c r="AU53" s="4">
        <v>519</v>
      </c>
      <c r="AV53" s="19">
        <v>2608607.9</v>
      </c>
      <c r="AW53" s="4">
        <v>783014</v>
      </c>
      <c r="AX53" s="4">
        <v>97.793584317733789</v>
      </c>
      <c r="AY53" s="4">
        <v>1253497.2</v>
      </c>
      <c r="AZ53" s="4">
        <v>108.08906530140857</v>
      </c>
      <c r="BA53" s="4">
        <v>210133</v>
      </c>
      <c r="BB53" s="4">
        <v>133.42438193370864</v>
      </c>
      <c r="BC53" s="4">
        <v>65162</v>
      </c>
      <c r="BD53" s="4">
        <v>106.52249752065622</v>
      </c>
      <c r="BE53" s="4">
        <v>0</v>
      </c>
      <c r="BF53" s="4">
        <v>0</v>
      </c>
      <c r="BG53" s="4">
        <v>0</v>
      </c>
      <c r="BH53" s="4">
        <v>0</v>
      </c>
      <c r="BI53" s="4">
        <v>0</v>
      </c>
      <c r="BJ53" s="4">
        <v>0</v>
      </c>
      <c r="BK53" s="4">
        <v>0</v>
      </c>
      <c r="BL53" s="4">
        <v>0</v>
      </c>
      <c r="BM53" s="4">
        <v>519</v>
      </c>
      <c r="BN53" s="4">
        <v>100</v>
      </c>
      <c r="BO53" s="19">
        <v>2312325.2000000002</v>
      </c>
      <c r="BP53" s="19">
        <v>106.8591351117982</v>
      </c>
    </row>
    <row r="54" spans="1:68" ht="20" customHeight="1" x14ac:dyDescent="0.15">
      <c r="A54" s="76">
        <v>43071</v>
      </c>
      <c r="B54" s="11">
        <v>48</v>
      </c>
      <c r="C54" s="188">
        <f>Coonoor!D54+Coimbatore!D54+Cochin!D54</f>
        <v>1275882</v>
      </c>
      <c r="D54" s="188">
        <f>Coonoor!E54+Coimbatore!E54+Cochin!E54</f>
        <v>1914187.3</v>
      </c>
      <c r="E54" s="188">
        <f>Coonoor!F54+Coimbatore!F54+Cochin!F54</f>
        <v>383350.7</v>
      </c>
      <c r="F54" s="188">
        <f>Coonoor!G54+Coimbatore!G54+Cochin!G54</f>
        <v>101847</v>
      </c>
      <c r="G54" s="188">
        <f>Coonoor!H54+Coimbatore!H54+Cochin!H54</f>
        <v>0</v>
      </c>
      <c r="H54" s="188">
        <f>Coonoor!I54+Coimbatore!I54+Cochin!I54</f>
        <v>0</v>
      </c>
      <c r="I54" s="188">
        <f>Coonoor!J54+Coimbatore!J54+Cochin!J54</f>
        <v>0</v>
      </c>
      <c r="J54" s="188">
        <f>Coonoor!K54+Coimbatore!K54+Cochin!K54</f>
        <v>0</v>
      </c>
      <c r="K54" s="188">
        <f>Coonoor!L54+Coimbatore!K54+Cochin!K54</f>
        <v>0</v>
      </c>
      <c r="L54" s="188">
        <f>Coonoor!M54+Coimbatore!L54+Cochin!L54</f>
        <v>0</v>
      </c>
      <c r="M54" s="139">
        <f t="shared" ref="M54" si="107">SUM(C54:L54)</f>
        <v>3675267</v>
      </c>
      <c r="N54" s="188">
        <f>Coonoor!O54+Coimbatore!O54+Cochin!O54</f>
        <v>1064854</v>
      </c>
      <c r="O54" s="188">
        <f>(Coonoor!O54*Coonoor!P54+Coimbatore!O54*Coimbatore!P54+Cochin!O54*Cochin!P54)/SI!N54</f>
        <v>72.729165786285265</v>
      </c>
      <c r="P54" s="188">
        <f>Coonoor!Q54+Coimbatore!Q54+Cochin!Q54</f>
        <v>1462827.5</v>
      </c>
      <c r="Q54" s="188">
        <f>(Coonoor!Q54*Coonoor!R54+Coimbatore!Q54*Coimbatore!R54+Cochin!Q54*Cochin!R54)/SI!P54</f>
        <v>100.2746855780866</v>
      </c>
      <c r="R54" s="188">
        <f>Coonoor!S54+Coimbatore!S54+Cochin!S54</f>
        <v>226588.2</v>
      </c>
      <c r="S54" s="188">
        <f>(Coonoor!S54*Coonoor!T54+Coimbatore!S54*Coimbatore!T54+Cochin!S54*Cochin!T54)/SI!R54</f>
        <v>114.80662452030157</v>
      </c>
      <c r="T54" s="188">
        <f>Coonoor!U54+Coimbatore!U54+Cochin!U54</f>
        <v>69453</v>
      </c>
      <c r="U54" s="188">
        <f>(Coonoor!U54*Coonoor!V54+Coimbatore!U54*Coimbatore!V54+Cochin!U54*Cochin!V54)/SI!T54</f>
        <v>80.905835272256056</v>
      </c>
      <c r="V54" s="188">
        <f>Coonoor!W54+Coimbatore!W54+Cochin!W54</f>
        <v>0</v>
      </c>
      <c r="W54" s="188">
        <v>0</v>
      </c>
      <c r="X54" s="188">
        <f>Coonoor!Y54+Coimbatore!Y54+Cochin!Y54</f>
        <v>0</v>
      </c>
      <c r="Y54" s="188">
        <v>0</v>
      </c>
      <c r="Z54" s="188">
        <f>Coonoor!AA54+Coimbatore!AA54+Cochin!AA54</f>
        <v>0</v>
      </c>
      <c r="AA54" s="188">
        <v>0</v>
      </c>
      <c r="AB54" s="188">
        <f>Coonoor!AC54+Coimbatore!AC54+Cochin!AC54</f>
        <v>0</v>
      </c>
      <c r="AC54" s="188">
        <v>0</v>
      </c>
      <c r="AD54" s="188">
        <f>Coonoor!AE54+Coimbatore!AE54+Cochin!AE54</f>
        <v>0</v>
      </c>
      <c r="AE54" s="188">
        <v>0</v>
      </c>
      <c r="AF54" s="188">
        <f>Coonoor!AG54+Coimbatore!AG54+Cochin!AG54</f>
        <v>0</v>
      </c>
      <c r="AG54" s="188">
        <v>0</v>
      </c>
      <c r="AH54" s="98">
        <f t="shared" ref="AH54" si="108">N54+P54+R54+T54+V54+Z54+AB54+AD54+AF54+X54</f>
        <v>2823722.7</v>
      </c>
      <c r="AI54" s="98">
        <f t="shared" ref="AI54" si="109">(N54*O54+P54*Q54+R54*S54+T54*U54+V54*W54+Z54*AA54+AD54*AE54+AF54*AG54+X54*Y54)/AH54</f>
        <v>90.576702201304144</v>
      </c>
      <c r="AK54" s="76">
        <v>42707</v>
      </c>
      <c r="AL54" s="11">
        <v>48</v>
      </c>
      <c r="AM54" s="4">
        <v>796167</v>
      </c>
      <c r="AN54" s="4">
        <v>1606181.8</v>
      </c>
      <c r="AO54" s="4">
        <v>296960.40000000002</v>
      </c>
      <c r="AP54" s="4">
        <v>68882</v>
      </c>
      <c r="AQ54" s="4">
        <v>0</v>
      </c>
      <c r="AR54" s="4">
        <v>0</v>
      </c>
      <c r="AS54" s="4">
        <v>0</v>
      </c>
      <c r="AT54" s="4">
        <v>103</v>
      </c>
      <c r="AU54" s="4">
        <v>519</v>
      </c>
      <c r="AV54" s="19">
        <v>2768813.1999999997</v>
      </c>
      <c r="AW54" s="4">
        <v>775539</v>
      </c>
      <c r="AX54" s="4">
        <v>100.06854133341199</v>
      </c>
      <c r="AY54" s="4">
        <v>1369810.7</v>
      </c>
      <c r="AZ54" s="4">
        <v>107.84576989078828</v>
      </c>
      <c r="BA54" s="4">
        <v>231756.79999999999</v>
      </c>
      <c r="BB54" s="4">
        <v>132.90863682876014</v>
      </c>
      <c r="BC54" s="4">
        <v>57534</v>
      </c>
      <c r="BD54" s="4">
        <v>103.08422828125978</v>
      </c>
      <c r="BE54" s="4">
        <v>0</v>
      </c>
      <c r="BF54" s="4">
        <v>0</v>
      </c>
      <c r="BG54" s="4">
        <v>0</v>
      </c>
      <c r="BH54" s="4">
        <v>0</v>
      </c>
      <c r="BI54" s="4">
        <v>0</v>
      </c>
      <c r="BJ54" s="4">
        <v>0</v>
      </c>
      <c r="BK54" s="4">
        <v>103</v>
      </c>
      <c r="BL54" s="4">
        <v>212</v>
      </c>
      <c r="BM54" s="4">
        <v>519</v>
      </c>
      <c r="BN54" s="4">
        <v>103.333333</v>
      </c>
      <c r="BO54" s="19">
        <v>2435262.5</v>
      </c>
      <c r="BP54" s="19">
        <v>107.6451267068208</v>
      </c>
    </row>
    <row r="55" spans="1:68" ht="20" customHeight="1" x14ac:dyDescent="0.15">
      <c r="A55" s="76">
        <v>43078</v>
      </c>
      <c r="B55" s="11">
        <v>49</v>
      </c>
      <c r="C55" s="189">
        <f>Coonoor!D55+Coimbatore!D55+Cochin!D55</f>
        <v>1181093</v>
      </c>
      <c r="D55" s="189">
        <f>Coonoor!E55+Coimbatore!E55+Cochin!E55</f>
        <v>1820696.9</v>
      </c>
      <c r="E55" s="189">
        <f>Coonoor!F55+Coimbatore!F55+Cochin!F55</f>
        <v>353923.6</v>
      </c>
      <c r="F55" s="189">
        <f>Coonoor!G55+Coimbatore!G55+Cochin!G55</f>
        <v>101640</v>
      </c>
      <c r="G55" s="189">
        <f>Coonoor!H55+Coimbatore!H55+Cochin!H55</f>
        <v>0</v>
      </c>
      <c r="H55" s="189">
        <f>Coonoor!I55+Coimbatore!I55+Cochin!I55</f>
        <v>0</v>
      </c>
      <c r="I55" s="189">
        <f>Coonoor!J55+Coimbatore!J55+Cochin!J55</f>
        <v>0</v>
      </c>
      <c r="J55" s="189">
        <f>Coonoor!K55+Coimbatore!K55+Cochin!K55</f>
        <v>0</v>
      </c>
      <c r="K55" s="189">
        <f>Coonoor!L55+Coimbatore!K55+Cochin!K55</f>
        <v>0</v>
      </c>
      <c r="L55" s="189">
        <f>Coonoor!M55+Coimbatore!L55+Cochin!L55</f>
        <v>0</v>
      </c>
      <c r="M55" s="139">
        <f t="shared" ref="M55" si="110">SUM(C55:L55)</f>
        <v>3457353.5</v>
      </c>
      <c r="N55" s="189">
        <f>Coonoor!O55+Coimbatore!O55+Cochin!O55</f>
        <v>1056870</v>
      </c>
      <c r="O55" s="189">
        <f>(Coonoor!O55*Coonoor!P55+Coimbatore!O55*Coimbatore!P55+Cochin!O55*Cochin!P55)/SI!N55</f>
        <v>76.028780760531575</v>
      </c>
      <c r="P55" s="189">
        <f>Coonoor!Q55+Coimbatore!Q55+Cochin!Q55</f>
        <v>1365887.6</v>
      </c>
      <c r="Q55" s="189">
        <f>(Coonoor!Q55*Coonoor!R55+Coimbatore!Q55*Coimbatore!R55+Cochin!Q55*Cochin!R55)/SI!P55</f>
        <v>101.06189172076121</v>
      </c>
      <c r="R55" s="189">
        <f>Coonoor!S55+Coimbatore!S55+Cochin!S55</f>
        <v>243424.1</v>
      </c>
      <c r="S55" s="189">
        <f>(Coonoor!S55*Coonoor!T55+Coimbatore!S55*Coimbatore!T55+Cochin!S55*Cochin!T55)/SI!R55</f>
        <v>117.07269398922786</v>
      </c>
      <c r="T55" s="189">
        <f>Coonoor!U55+Coimbatore!U55+Cochin!U55</f>
        <v>71416</v>
      </c>
      <c r="U55" s="189">
        <f>(Coonoor!U55*Coonoor!V55+Coimbatore!U55*Coimbatore!V55+Cochin!U55*Cochin!V55)/SI!T55</f>
        <v>79.653116673042462</v>
      </c>
      <c r="V55" s="189">
        <f>Coonoor!W55+Coimbatore!W55+Cochin!W55</f>
        <v>0</v>
      </c>
      <c r="W55" s="189">
        <v>0</v>
      </c>
      <c r="X55" s="189">
        <f>Coonoor!Y55+Coimbatore!Y55+Cochin!Y55</f>
        <v>0</v>
      </c>
      <c r="Y55" s="189">
        <v>0</v>
      </c>
      <c r="Z55" s="189">
        <f>Coonoor!AA55+Coimbatore!AA55+Cochin!AA55</f>
        <v>0</v>
      </c>
      <c r="AA55" s="189">
        <v>0</v>
      </c>
      <c r="AB55" s="189">
        <f>Coonoor!AC55+Coimbatore!AC55+Cochin!AC55</f>
        <v>0</v>
      </c>
      <c r="AC55" s="189">
        <v>0</v>
      </c>
      <c r="AD55" s="189">
        <f>Coonoor!AE55+Coimbatore!AE55+Cochin!AE55</f>
        <v>0</v>
      </c>
      <c r="AE55" s="189">
        <v>0</v>
      </c>
      <c r="AF55" s="189">
        <f>Coonoor!AG55+Coimbatore!AG55+Cochin!AG55</f>
        <v>0</v>
      </c>
      <c r="AG55" s="189">
        <v>0</v>
      </c>
      <c r="AH55" s="98">
        <f t="shared" ref="AH55" si="111">N55+P55+R55+T55+V55+Z55+AB55+AD55+AF55+X55</f>
        <v>2737597.7</v>
      </c>
      <c r="AI55" s="98">
        <f t="shared" ref="AI55" si="112">(N55*O55+P55*Q55+R55*S55+T55*U55+V55*W55+Z55*AA55+AD55*AE55+AF55*AG55+X55*Y55)/AH55</f>
        <v>92.262842128169012</v>
      </c>
      <c r="AK55" s="76">
        <v>42714</v>
      </c>
      <c r="AL55" s="11">
        <v>49</v>
      </c>
      <c r="AM55" s="4">
        <v>743483</v>
      </c>
      <c r="AN55" s="4">
        <v>1610239.3</v>
      </c>
      <c r="AO55" s="4">
        <v>299761.59999999998</v>
      </c>
      <c r="AP55" s="4">
        <v>64436</v>
      </c>
      <c r="AQ55" s="4">
        <v>0</v>
      </c>
      <c r="AR55" s="4">
        <v>0</v>
      </c>
      <c r="AS55" s="4">
        <v>0</v>
      </c>
      <c r="AT55" s="4">
        <v>103</v>
      </c>
      <c r="AU55" s="4">
        <v>519</v>
      </c>
      <c r="AV55" s="19">
        <v>2718541.9</v>
      </c>
      <c r="AW55" s="4">
        <v>727984</v>
      </c>
      <c r="AX55" s="4">
        <v>102.30624960918236</v>
      </c>
      <c r="AY55" s="4">
        <v>1426363.9</v>
      </c>
      <c r="AZ55" s="4">
        <v>107.37806891574655</v>
      </c>
      <c r="BA55" s="4">
        <v>243137</v>
      </c>
      <c r="BB55" s="4">
        <v>134.51643939756187</v>
      </c>
      <c r="BC55" s="4">
        <v>53521</v>
      </c>
      <c r="BD55" s="4">
        <v>105.65699367610844</v>
      </c>
      <c r="BE55" s="4">
        <v>0</v>
      </c>
      <c r="BF55" s="4">
        <v>0</v>
      </c>
      <c r="BG55" s="4">
        <v>0</v>
      </c>
      <c r="BH55" s="4">
        <v>0</v>
      </c>
      <c r="BI55" s="4">
        <v>0</v>
      </c>
      <c r="BJ55" s="4">
        <v>0</v>
      </c>
      <c r="BK55" s="4">
        <v>103</v>
      </c>
      <c r="BL55" s="4">
        <v>205</v>
      </c>
      <c r="BM55" s="4">
        <v>519</v>
      </c>
      <c r="BN55" s="4">
        <v>105.66666600000001</v>
      </c>
      <c r="BO55" s="19">
        <v>2451627.9</v>
      </c>
      <c r="BP55" s="19">
        <v>108.52962696852242</v>
      </c>
    </row>
    <row r="56" spans="1:68" ht="20" customHeight="1" x14ac:dyDescent="0.15">
      <c r="A56" s="76">
        <v>43085</v>
      </c>
      <c r="B56" s="11">
        <v>50</v>
      </c>
      <c r="C56" s="190">
        <f>Coonoor!D56+Coimbatore!D56+Cochin!D56</f>
        <v>915205</v>
      </c>
      <c r="D56" s="190">
        <f>Coonoor!E56+Coimbatore!E56+Cochin!E56</f>
        <v>1750646.9</v>
      </c>
      <c r="E56" s="190">
        <f>Coonoor!F56+Coimbatore!F56+Cochin!F56</f>
        <v>329015.8</v>
      </c>
      <c r="F56" s="190">
        <f>Coonoor!G56+Coimbatore!G56+Cochin!G56</f>
        <v>95404</v>
      </c>
      <c r="G56" s="190">
        <f>Coonoor!H56+Coimbatore!H56+Cochin!H56</f>
        <v>0</v>
      </c>
      <c r="H56" s="190">
        <f>Coonoor!I56+Coimbatore!I56+Cochin!I56</f>
        <v>0</v>
      </c>
      <c r="I56" s="190">
        <f>Coonoor!J56+Coimbatore!J56+Cochin!J56</f>
        <v>0</v>
      </c>
      <c r="J56" s="190">
        <f>Coonoor!K56+Coimbatore!K56+Cochin!K56</f>
        <v>0</v>
      </c>
      <c r="K56" s="190">
        <f>Coonoor!L56+Coimbatore!K56+Cochin!K56</f>
        <v>146</v>
      </c>
      <c r="L56" s="190">
        <f>Coonoor!M56+Coimbatore!L56+Cochin!L56</f>
        <v>0</v>
      </c>
      <c r="M56" s="139">
        <f t="shared" ref="M56" si="113">SUM(C56:L56)</f>
        <v>3090417.6999999997</v>
      </c>
      <c r="N56" s="190">
        <f>Coonoor!O56+Coimbatore!O56+Cochin!O56</f>
        <v>817569</v>
      </c>
      <c r="O56" s="190">
        <f>(Coonoor!O56*Coonoor!P56+Coimbatore!O56*Coimbatore!P56+Cochin!O56*Cochin!P56)/SI!N56</f>
        <v>80.437884041126807</v>
      </c>
      <c r="P56" s="190">
        <f>Coonoor!Q56+Coimbatore!Q56+Cochin!Q56</f>
        <v>1495978</v>
      </c>
      <c r="Q56" s="190">
        <f>(Coonoor!Q56*Coonoor!R56+Coimbatore!Q56*Coimbatore!R56+Cochin!Q56*Cochin!R56)/SI!P56</f>
        <v>101.33053146003886</v>
      </c>
      <c r="R56" s="190">
        <f>Coonoor!S56+Coimbatore!S56+Cochin!S56</f>
        <v>230065.8</v>
      </c>
      <c r="S56" s="190">
        <f>(Coonoor!S56*Coonoor!T56+Coimbatore!S56*Coimbatore!T56+Cochin!S56*Cochin!T56)/SI!R56</f>
        <v>123.26984073743165</v>
      </c>
      <c r="T56" s="190">
        <f>Coonoor!U56+Coimbatore!U56+Cochin!U56</f>
        <v>59929</v>
      </c>
      <c r="U56" s="190">
        <f>(Coonoor!U56*Coonoor!V56+Coimbatore!U56*Coimbatore!V56+Cochin!U56*Cochin!V56)/SI!T56</f>
        <v>82.47642971890069</v>
      </c>
      <c r="V56" s="190">
        <f>Coonoor!W56+Coimbatore!W56+Cochin!W56</f>
        <v>0</v>
      </c>
      <c r="W56" s="190">
        <v>0</v>
      </c>
      <c r="X56" s="190">
        <f>Coonoor!Y56+Coimbatore!Y56+Cochin!Y56</f>
        <v>0</v>
      </c>
      <c r="Y56" s="190">
        <v>0</v>
      </c>
      <c r="Z56" s="190">
        <f>Coonoor!AA56+Coimbatore!AA56+Cochin!AA56</f>
        <v>0</v>
      </c>
      <c r="AA56" s="190">
        <v>0</v>
      </c>
      <c r="AB56" s="190">
        <f>Coonoor!AC56+Coimbatore!AC56+Cochin!AC56</f>
        <v>0</v>
      </c>
      <c r="AC56" s="190">
        <v>0</v>
      </c>
      <c r="AD56" s="190">
        <f>Coonoor!AE56+Coimbatore!AE56+Cochin!AE56</f>
        <v>0</v>
      </c>
      <c r="AE56" s="190">
        <v>0</v>
      </c>
      <c r="AF56" s="190">
        <f>Coonoor!AG56+Coimbatore!AG56+Cochin!AG56</f>
        <v>0</v>
      </c>
      <c r="AG56" s="190">
        <v>0</v>
      </c>
      <c r="AH56" s="98">
        <f t="shared" ref="AH56" si="114">N56+P56+R56+T56+V56+Z56+AB56+AD56+AF56+X56</f>
        <v>2603541.7999999998</v>
      </c>
      <c r="AI56" s="98">
        <f t="shared" ref="AI56" si="115">(N56*O56+P56*Q56+R56*S56+T56*U56+V56*W56+Z56*AA56+AD56*AE56+AF56*AG56+X56*Y56)/AH56</f>
        <v>96.27449449511424</v>
      </c>
      <c r="AK56" s="76">
        <v>42721</v>
      </c>
      <c r="AL56" s="11">
        <v>50</v>
      </c>
      <c r="AM56" s="4">
        <v>684035.5</v>
      </c>
      <c r="AN56" s="4">
        <v>1657775</v>
      </c>
      <c r="AO56" s="4">
        <v>259005.4</v>
      </c>
      <c r="AP56" s="4">
        <v>83967</v>
      </c>
      <c r="AQ56" s="4">
        <v>0</v>
      </c>
      <c r="AR56" s="4">
        <v>0</v>
      </c>
      <c r="AS56" s="4">
        <v>0</v>
      </c>
      <c r="AT56" s="4">
        <v>104</v>
      </c>
      <c r="AU56" s="4">
        <v>346</v>
      </c>
      <c r="AV56" s="19">
        <v>2685232.9</v>
      </c>
      <c r="AW56" s="4">
        <v>629230</v>
      </c>
      <c r="AX56" s="4">
        <v>103.18738062256089</v>
      </c>
      <c r="AY56" s="4">
        <v>1486086.8</v>
      </c>
      <c r="AZ56" s="4">
        <v>109.54605829717214</v>
      </c>
      <c r="BA56" s="4">
        <v>182683</v>
      </c>
      <c r="BB56" s="4">
        <v>134.35485263274086</v>
      </c>
      <c r="BC56" s="4">
        <v>65064</v>
      </c>
      <c r="BD56" s="4">
        <v>104.57809207614042</v>
      </c>
      <c r="BE56" s="4">
        <v>0</v>
      </c>
      <c r="BF56" s="4">
        <v>0</v>
      </c>
      <c r="BG56" s="4">
        <v>0</v>
      </c>
      <c r="BH56" s="4">
        <v>0</v>
      </c>
      <c r="BI56" s="4">
        <v>0</v>
      </c>
      <c r="BJ56" s="4">
        <v>0</v>
      </c>
      <c r="BK56" s="4">
        <v>0</v>
      </c>
      <c r="BL56" s="4">
        <v>0</v>
      </c>
      <c r="BM56" s="4">
        <v>346</v>
      </c>
      <c r="BN56" s="4">
        <v>104.5</v>
      </c>
      <c r="BO56" s="19">
        <v>2363409.7999999998</v>
      </c>
      <c r="BP56" s="19">
        <v>109.6332596500789</v>
      </c>
    </row>
    <row r="57" spans="1:68" ht="21.75" customHeight="1" x14ac:dyDescent="0.15">
      <c r="A57" s="76">
        <v>43092</v>
      </c>
      <c r="B57" s="11">
        <v>51</v>
      </c>
      <c r="C57" s="191">
        <f>Coonoor!D57+Coimbatore!D57+Cochin!D57</f>
        <v>985235</v>
      </c>
      <c r="D57" s="191">
        <f>Coonoor!E57+Coimbatore!E57+Cochin!E57</f>
        <v>1817427.8</v>
      </c>
      <c r="E57" s="191">
        <f>Coonoor!F57+Coimbatore!F57+Cochin!F57</f>
        <v>320435.09999999998</v>
      </c>
      <c r="F57" s="191">
        <f>Coonoor!G57+Coimbatore!G57+Cochin!G57</f>
        <v>95884</v>
      </c>
      <c r="G57" s="191">
        <f>Coonoor!H57+Coimbatore!H57+Cochin!H57</f>
        <v>0</v>
      </c>
      <c r="H57" s="191">
        <f>Coonoor!I57+Coimbatore!I57+Cochin!I57</f>
        <v>0</v>
      </c>
      <c r="I57" s="191">
        <f>Coonoor!J57+Coimbatore!J57+Cochin!J57</f>
        <v>0</v>
      </c>
      <c r="J57" s="191">
        <f>Coonoor!K57+Coimbatore!K57+Cochin!K57</f>
        <v>0</v>
      </c>
      <c r="K57" s="191">
        <f>Coonoor!L57+Coimbatore!K57+Cochin!K57</f>
        <v>0</v>
      </c>
      <c r="L57" s="191">
        <f>Coonoor!M57+Coimbatore!L57+Cochin!L57</f>
        <v>0</v>
      </c>
      <c r="M57" s="139">
        <f t="shared" ref="M57" si="116">SUM(C57:L57)</f>
        <v>3218981.9</v>
      </c>
      <c r="N57" s="191">
        <f>Coonoor!O57+Coimbatore!O57+Cochin!O57</f>
        <v>904538</v>
      </c>
      <c r="O57" s="191">
        <f>(Coonoor!O57*Coonoor!P57+Coimbatore!O57*Coimbatore!P57+Cochin!O57*Cochin!P57)/SI!N57</f>
        <v>82.29020064809329</v>
      </c>
      <c r="P57" s="191">
        <f>Coonoor!Q57+Coimbatore!Q57+Cochin!Q57</f>
        <v>1551246.9</v>
      </c>
      <c r="Q57" s="191">
        <f>(Coonoor!Q57*Coonoor!R57+Coimbatore!Q57*Coimbatore!R57+Cochin!Q57*Cochin!R57)/SI!P57</f>
        <v>102.1424396505107</v>
      </c>
      <c r="R57" s="191">
        <f>Coonoor!S57+Coimbatore!S57+Cochin!S57</f>
        <v>208622.1</v>
      </c>
      <c r="S57" s="191">
        <f>(Coonoor!S57*Coonoor!T57+Coimbatore!S57*Coimbatore!T57+Cochin!S57*Cochin!T57)/SI!R57</f>
        <v>124.13696561489505</v>
      </c>
      <c r="T57" s="191">
        <f>Coonoor!U57+Coimbatore!U57+Cochin!U57</f>
        <v>83013</v>
      </c>
      <c r="U57" s="191">
        <f>(Coonoor!U57*Coonoor!V57+Coimbatore!U57*Coimbatore!V57+Cochin!U57*Cochin!V57)/SI!T57</f>
        <v>79.791803529001484</v>
      </c>
      <c r="V57" s="191">
        <f>Coonoor!W57+Coimbatore!W57+Cochin!W57</f>
        <v>0</v>
      </c>
      <c r="W57" s="191">
        <v>0</v>
      </c>
      <c r="X57" s="191">
        <f>Coonoor!Y57+Coimbatore!Y57+Cochin!Y57</f>
        <v>0</v>
      </c>
      <c r="Y57" s="191">
        <v>0</v>
      </c>
      <c r="Z57" s="191">
        <f>Coonoor!AA57+Coimbatore!AA57+Cochin!AA57</f>
        <v>0</v>
      </c>
      <c r="AA57" s="191">
        <v>0</v>
      </c>
      <c r="AB57" s="191">
        <f>Coonoor!AC57+Coimbatore!AC57+Cochin!AC57</f>
        <v>0</v>
      </c>
      <c r="AC57" s="191">
        <v>0</v>
      </c>
      <c r="AD57" s="191">
        <f>Coonoor!AE57+Coimbatore!AE57+Cochin!AE57</f>
        <v>0</v>
      </c>
      <c r="AE57" s="191">
        <v>0</v>
      </c>
      <c r="AF57" s="191">
        <f>Coonoor!AG57+Coimbatore!AG57+Cochin!AG57</f>
        <v>0</v>
      </c>
      <c r="AG57" s="191">
        <v>0</v>
      </c>
      <c r="AH57" s="98">
        <f t="shared" ref="AH57" si="117">N57+P57+R57+T57+V57+Z57+AB57+AD57+AF57+X57</f>
        <v>2747420</v>
      </c>
      <c r="AI57" s="98">
        <f t="shared" ref="AI57" si="118">(N57*O57+P57*Q57+R57*S57+T57*U57+V57*W57+Z57*AA57+AD57*AE57+AF57*AG57+X57*Y57)/AH57</f>
        <v>96.601257842148996</v>
      </c>
      <c r="AK57" s="76">
        <v>42728</v>
      </c>
      <c r="AL57" s="11">
        <v>51</v>
      </c>
      <c r="AM57" s="4">
        <v>642517</v>
      </c>
      <c r="AN57" s="4">
        <v>1625173.4</v>
      </c>
      <c r="AO57" s="4">
        <v>268854.40000000002</v>
      </c>
      <c r="AP57" s="4">
        <v>61734</v>
      </c>
      <c r="AQ57" s="4">
        <v>0</v>
      </c>
      <c r="AR57" s="4">
        <v>0</v>
      </c>
      <c r="AS57" s="4">
        <v>0</v>
      </c>
      <c r="AT57" s="4">
        <v>208</v>
      </c>
      <c r="AU57" s="4">
        <v>346</v>
      </c>
      <c r="AV57" s="19">
        <v>2598832.7999999998</v>
      </c>
      <c r="AW57" s="4">
        <v>612487</v>
      </c>
      <c r="AX57" s="4">
        <v>105.35601468785786</v>
      </c>
      <c r="AY57" s="4">
        <v>1468058.9</v>
      </c>
      <c r="AZ57" s="4">
        <v>111.18592395789317</v>
      </c>
      <c r="BA57" s="4">
        <v>197543.8</v>
      </c>
      <c r="BB57" s="4">
        <v>136.79779024040036</v>
      </c>
      <c r="BC57" s="4">
        <v>56982</v>
      </c>
      <c r="BD57" s="4">
        <v>105.87906668691868</v>
      </c>
      <c r="BE57" s="4">
        <v>0</v>
      </c>
      <c r="BF57" s="4">
        <v>0</v>
      </c>
      <c r="BG57" s="4">
        <v>0</v>
      </c>
      <c r="BH57" s="4">
        <v>0</v>
      </c>
      <c r="BI57" s="4">
        <v>0</v>
      </c>
      <c r="BJ57" s="4">
        <v>0</v>
      </c>
      <c r="BK57" s="4">
        <v>208</v>
      </c>
      <c r="BL57" s="4">
        <v>210</v>
      </c>
      <c r="BM57" s="4">
        <v>346</v>
      </c>
      <c r="BN57" s="4">
        <v>104.5</v>
      </c>
      <c r="BO57" s="19">
        <v>2335625.6999999997</v>
      </c>
      <c r="BP57" s="19">
        <v>111.70166002321173</v>
      </c>
    </row>
    <row r="58" spans="1:68" x14ac:dyDescent="0.15">
      <c r="A58" s="76">
        <v>43099</v>
      </c>
      <c r="B58" s="11">
        <v>52</v>
      </c>
      <c r="C58" s="192">
        <v>0</v>
      </c>
      <c r="D58" s="192">
        <f>Coonoor!E58+Coimbatore!E58+Cochin!E58</f>
        <v>987322.20000000007</v>
      </c>
      <c r="E58" s="192">
        <f>Coonoor!F58+Coimbatore!F58+Cochin!F58</f>
        <v>222329.33333333334</v>
      </c>
      <c r="F58" s="192">
        <f>Coonoor!G58+Coimbatore!G58+Cochin!G58</f>
        <v>8636</v>
      </c>
      <c r="G58" s="192">
        <f>Coonoor!H58+Coimbatore!H58+Cochin!H58</f>
        <v>0</v>
      </c>
      <c r="H58" s="192">
        <f>Coonoor!I58+Coimbatore!I58+Cochin!I58</f>
        <v>0</v>
      </c>
      <c r="I58" s="192">
        <f>Coonoor!J58+Coimbatore!J58+Cochin!J58</f>
        <v>0</v>
      </c>
      <c r="J58" s="192">
        <f>Coonoor!K58+Coimbatore!K58+Cochin!K58</f>
        <v>0</v>
      </c>
      <c r="K58" s="192">
        <f>Coonoor!L58+Coimbatore!K58+Cochin!K58</f>
        <v>0</v>
      </c>
      <c r="L58" s="192">
        <f>Coonoor!M58+Coimbatore!L58+Cochin!L58</f>
        <v>0</v>
      </c>
      <c r="M58" s="139">
        <f t="shared" ref="M58" si="119">SUM(C58:L58)</f>
        <v>1218287.5333333334</v>
      </c>
      <c r="N58" s="192">
        <f>Coonoor!O58+Coimbatore!O58+Cochin!O58</f>
        <v>53934.666666666664</v>
      </c>
      <c r="O58" s="192">
        <v>0</v>
      </c>
      <c r="P58" s="192">
        <f>Coonoor!Q58+Coimbatore!Q58+Cochin!Q58</f>
        <v>829970.16666666663</v>
      </c>
      <c r="Q58" s="192">
        <v>0</v>
      </c>
      <c r="R58" s="192">
        <f>Coonoor!S58+Coimbatore!S58+Cochin!S58</f>
        <v>149814.33333333334</v>
      </c>
      <c r="S58" s="192">
        <v>0</v>
      </c>
      <c r="T58" s="192">
        <f>Coonoor!U58+Coimbatore!U58+Cochin!U58</f>
        <v>8405.3333333333339</v>
      </c>
      <c r="U58" s="192">
        <v>0</v>
      </c>
      <c r="V58" s="192">
        <f>Coonoor!W58+Coimbatore!W58+Cochin!W58</f>
        <v>0</v>
      </c>
      <c r="W58" s="192">
        <v>0</v>
      </c>
      <c r="X58" s="192">
        <f>Coonoor!Y58+Coimbatore!Y58+Cochin!Y58</f>
        <v>0</v>
      </c>
      <c r="Y58" s="192">
        <v>0</v>
      </c>
      <c r="Z58" s="192">
        <f>Coonoor!AA58+Coimbatore!AA58+Cochin!AA58</f>
        <v>0</v>
      </c>
      <c r="AA58" s="192">
        <v>0</v>
      </c>
      <c r="AB58" s="192">
        <f>Coonoor!AC58+Coimbatore!AC58+Cochin!AC58</f>
        <v>0</v>
      </c>
      <c r="AC58" s="192">
        <v>0</v>
      </c>
      <c r="AD58" s="192">
        <f>Coonoor!AE58+Coimbatore!AE58+Cochin!AE58</f>
        <v>0</v>
      </c>
      <c r="AE58" s="192">
        <v>0</v>
      </c>
      <c r="AF58" s="192">
        <f>Coonoor!AG58+Coimbatore!AG58+Cochin!AG58</f>
        <v>0</v>
      </c>
      <c r="AG58" s="192">
        <v>0</v>
      </c>
      <c r="AH58" s="98">
        <f t="shared" ref="AH58" si="120">N58+P58+R58+T58+V58+Z58+AB58+AD58+AF58+X58</f>
        <v>1042124.5</v>
      </c>
      <c r="AI58" s="98">
        <v>0</v>
      </c>
      <c r="AK58" s="76">
        <v>42735</v>
      </c>
      <c r="AL58" s="11">
        <v>52</v>
      </c>
      <c r="AM58" s="4">
        <v>0</v>
      </c>
      <c r="AN58" s="4">
        <v>0</v>
      </c>
      <c r="AO58" s="4">
        <v>0</v>
      </c>
      <c r="AP58" s="4">
        <v>0</v>
      </c>
      <c r="AQ58" s="4">
        <v>0</v>
      </c>
      <c r="AR58" s="4">
        <v>0</v>
      </c>
      <c r="AS58" s="4">
        <v>0</v>
      </c>
      <c r="AT58" s="4">
        <v>0</v>
      </c>
      <c r="AU58" s="4">
        <v>0</v>
      </c>
      <c r="AV58" s="19">
        <v>0</v>
      </c>
      <c r="AW58" s="4">
        <v>0</v>
      </c>
      <c r="AX58" s="4">
        <v>0</v>
      </c>
      <c r="AY58" s="4">
        <v>0</v>
      </c>
      <c r="AZ58" s="4">
        <v>0</v>
      </c>
      <c r="BA58" s="4">
        <v>0</v>
      </c>
      <c r="BB58" s="4">
        <v>0</v>
      </c>
      <c r="BC58" s="4">
        <v>0</v>
      </c>
      <c r="BD58" s="4">
        <v>0</v>
      </c>
      <c r="BE58" s="4">
        <v>0</v>
      </c>
      <c r="BF58" s="4">
        <v>0</v>
      </c>
      <c r="BG58" s="4">
        <v>0</v>
      </c>
      <c r="BH58" s="4">
        <v>0</v>
      </c>
      <c r="BI58" s="4">
        <v>0</v>
      </c>
      <c r="BJ58" s="4">
        <v>0</v>
      </c>
      <c r="BK58" s="4">
        <v>0</v>
      </c>
      <c r="BL58" s="4">
        <v>0</v>
      </c>
      <c r="BM58" s="4">
        <v>0</v>
      </c>
      <c r="BN58" s="4">
        <v>0</v>
      </c>
      <c r="BO58" s="19">
        <v>0</v>
      </c>
      <c r="BP58" s="19">
        <v>0</v>
      </c>
    </row>
    <row r="59" spans="1:68" ht="15" x14ac:dyDescent="0.2">
      <c r="AH59" s="69"/>
      <c r="AK59" s="76"/>
      <c r="AL59" s="11"/>
      <c r="AM59" s="4"/>
      <c r="AN59" s="4"/>
      <c r="AO59" s="4"/>
      <c r="AP59" s="4"/>
      <c r="AQ59" s="4"/>
      <c r="AR59" s="4"/>
      <c r="AS59" s="4"/>
      <c r="AT59" s="4"/>
      <c r="AU59" s="4"/>
      <c r="AV59" s="19"/>
      <c r="AW59" s="4"/>
      <c r="AX59" s="4"/>
      <c r="AY59" s="4"/>
      <c r="AZ59" s="4"/>
      <c r="BA59" s="4"/>
      <c r="BB59" s="4"/>
      <c r="BC59" s="4"/>
      <c r="BD59" s="4"/>
      <c r="BE59" s="4"/>
      <c r="BF59" s="4"/>
      <c r="BG59" s="4"/>
      <c r="BH59" s="4"/>
      <c r="BI59" s="4"/>
      <c r="BJ59" s="4"/>
      <c r="BK59" s="4"/>
      <c r="BL59" s="4"/>
      <c r="BM59" s="4"/>
      <c r="BN59" s="4"/>
      <c r="BO59" s="19"/>
      <c r="BP59" s="19"/>
    </row>
    <row r="60" spans="1:68" x14ac:dyDescent="0.15">
      <c r="AI60" s="7"/>
    </row>
  </sheetData>
  <mergeCells count="29">
    <mergeCell ref="BG4:BH4"/>
    <mergeCell ref="AB4:AC4"/>
    <mergeCell ref="AD4:AE4"/>
    <mergeCell ref="BM4:BN4"/>
    <mergeCell ref="AL2:BE2"/>
    <mergeCell ref="B2:AG2"/>
    <mergeCell ref="B3:B5"/>
    <mergeCell ref="AL3:AL5"/>
    <mergeCell ref="N4:O4"/>
    <mergeCell ref="P4:Q4"/>
    <mergeCell ref="R4:S4"/>
    <mergeCell ref="V4:W4"/>
    <mergeCell ref="X4:Y4"/>
    <mergeCell ref="A3:A5"/>
    <mergeCell ref="AK3:AK5"/>
    <mergeCell ref="AF4:AG4"/>
    <mergeCell ref="BK4:BL4"/>
    <mergeCell ref="AW4:AX4"/>
    <mergeCell ref="C3:M3"/>
    <mergeCell ref="N3:AI3"/>
    <mergeCell ref="BC4:BD4"/>
    <mergeCell ref="BE4:BF4"/>
    <mergeCell ref="Z4:AA4"/>
    <mergeCell ref="BI4:BJ4"/>
    <mergeCell ref="AM3:AT3"/>
    <mergeCell ref="AY4:AZ4"/>
    <mergeCell ref="T4:U4"/>
    <mergeCell ref="BA4:BB4"/>
    <mergeCell ref="AW3:BP3"/>
  </mergeCells>
  <phoneticPr fontId="8" type="noConversion"/>
  <pageMargins left="0.75" right="0.75" top="1" bottom="1" header="0.5" footer="0.5"/>
  <headerFooter alignWithMargins="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BP63"/>
  <sheetViews>
    <sheetView topLeftCell="A40" workbookViewId="0">
      <selection activeCell="AJ1" sqref="AJ1"/>
    </sheetView>
  </sheetViews>
  <sheetFormatPr baseColWidth="10" defaultColWidth="8.83203125" defaultRowHeight="13" x14ac:dyDescent="0.15"/>
  <cols>
    <col min="1" max="1" width="9.6640625" bestFit="1" customWidth="1"/>
    <col min="2" max="2" width="7.6640625" bestFit="1" customWidth="1"/>
    <col min="3" max="3" width="11.5" bestFit="1" customWidth="1"/>
    <col min="4" max="4" width="10.5" bestFit="1" customWidth="1"/>
    <col min="5" max="5" width="10.33203125" customWidth="1"/>
    <col min="6" max="8" width="10.83203125" customWidth="1"/>
    <col min="9" max="10" width="10.1640625" bestFit="1" customWidth="1"/>
    <col min="11" max="11" width="11" bestFit="1" customWidth="1"/>
    <col min="12" max="12" width="11.1640625" bestFit="1" customWidth="1"/>
    <col min="13" max="13" width="12.5" bestFit="1" customWidth="1"/>
    <col min="14" max="14" width="11.5" bestFit="1" customWidth="1"/>
    <col min="15" max="15" width="12.5" bestFit="1" customWidth="1"/>
    <col min="16" max="16" width="10.5" bestFit="1" customWidth="1"/>
    <col min="17" max="17" width="9.33203125" bestFit="1" customWidth="1"/>
    <col min="18" max="18" width="10.5" bestFit="1" customWidth="1"/>
    <col min="19" max="19" width="9.33203125" bestFit="1" customWidth="1"/>
    <col min="20" max="20" width="9.5" bestFit="1" customWidth="1"/>
    <col min="21" max="21" width="9.33203125" bestFit="1" customWidth="1"/>
    <col min="22" max="25" width="9.33203125" customWidth="1"/>
    <col min="26" max="26" width="10.1640625" bestFit="1" customWidth="1"/>
    <col min="29" max="29" width="9.6640625" bestFit="1" customWidth="1"/>
    <col min="30" max="31" width="9.6640625" customWidth="1"/>
    <col min="32" max="32" width="12" bestFit="1" customWidth="1"/>
    <col min="34" max="34" width="12.5" bestFit="1" customWidth="1"/>
    <col min="35" max="35" width="9.6640625" bestFit="1" customWidth="1"/>
    <col min="37" max="37" width="9.6640625" bestFit="1" customWidth="1"/>
    <col min="38" max="38" width="16.6640625" bestFit="1" customWidth="1"/>
    <col min="39" max="39" width="11.6640625" bestFit="1" customWidth="1"/>
    <col min="40" max="40" width="10.6640625" bestFit="1" customWidth="1"/>
    <col min="41" max="41" width="10.5" customWidth="1"/>
    <col min="42" max="42" width="10.5" bestFit="1" customWidth="1"/>
    <col min="43" max="43" width="9.6640625" bestFit="1" customWidth="1"/>
    <col min="44" max="44" width="9.6640625" customWidth="1"/>
    <col min="45" max="45" width="9.33203125" bestFit="1" customWidth="1"/>
    <col min="46" max="46" width="11.1640625" bestFit="1" customWidth="1"/>
    <col min="47" max="47" width="11.1640625" customWidth="1"/>
    <col min="48" max="48" width="12.5" bestFit="1" customWidth="1"/>
    <col min="49" max="49" width="11.33203125" bestFit="1" customWidth="1"/>
    <col min="50" max="50" width="12.5" bestFit="1" customWidth="1"/>
    <col min="51" max="51" width="10.6640625" bestFit="1" customWidth="1"/>
    <col min="52" max="52" width="9.5" bestFit="1" customWidth="1"/>
    <col min="53" max="54" width="9.33203125" customWidth="1"/>
    <col min="55" max="55" width="9.6640625" bestFit="1" customWidth="1"/>
    <col min="56" max="56" width="9.5" bestFit="1" customWidth="1"/>
    <col min="57" max="57" width="9.6640625" bestFit="1" customWidth="1"/>
    <col min="58" max="58" width="9.5" bestFit="1" customWidth="1"/>
    <col min="59" max="60" width="9.5" customWidth="1"/>
    <col min="61" max="61" width="9.33203125" bestFit="1" customWidth="1"/>
    <col min="62" max="62" width="11.5" bestFit="1" customWidth="1"/>
    <col min="63" max="64" width="9.33203125" bestFit="1" customWidth="1"/>
    <col min="65" max="66" width="9.33203125" customWidth="1"/>
    <col min="67" max="67" width="12.5" bestFit="1" customWidth="1"/>
    <col min="68" max="68" width="9.6640625" bestFit="1" customWidth="1"/>
    <col min="70" max="70" width="12" bestFit="1" customWidth="1"/>
  </cols>
  <sheetData>
    <row r="2" spans="1:68" ht="12.75" customHeight="1" x14ac:dyDescent="0.15">
      <c r="B2" s="209" t="s">
        <v>36</v>
      </c>
      <c r="C2" s="210"/>
      <c r="D2" s="210"/>
      <c r="E2" s="210"/>
      <c r="F2" s="210"/>
      <c r="G2" s="210"/>
      <c r="H2" s="210"/>
      <c r="I2" s="210"/>
      <c r="J2" s="210"/>
      <c r="K2" s="210"/>
      <c r="L2" s="210"/>
      <c r="M2" s="210"/>
      <c r="N2" s="211"/>
      <c r="O2" s="211"/>
      <c r="P2" s="211"/>
      <c r="Q2" s="211"/>
      <c r="R2" s="211"/>
      <c r="S2" s="211"/>
      <c r="T2" s="211"/>
      <c r="U2" s="211"/>
      <c r="V2" s="211"/>
      <c r="W2" s="211"/>
      <c r="X2" s="211"/>
      <c r="Y2" s="211"/>
      <c r="Z2" s="211"/>
      <c r="AA2" s="211"/>
      <c r="AB2" s="211"/>
      <c r="AC2" s="211"/>
      <c r="AD2" s="211"/>
      <c r="AE2" s="211"/>
      <c r="AF2" s="211"/>
      <c r="AG2" s="211"/>
      <c r="AH2" s="29"/>
      <c r="AI2" s="29"/>
      <c r="AL2" s="209" t="s">
        <v>31</v>
      </c>
      <c r="AM2" s="210"/>
      <c r="AN2" s="210"/>
      <c r="AO2" s="210"/>
      <c r="AP2" s="210"/>
      <c r="AQ2" s="210"/>
      <c r="AR2" s="210"/>
      <c r="AS2" s="210"/>
      <c r="AT2" s="210"/>
      <c r="AU2" s="210"/>
      <c r="AV2" s="210"/>
      <c r="AW2" s="211"/>
      <c r="AX2" s="211"/>
      <c r="AY2" s="211"/>
      <c r="AZ2" s="211"/>
      <c r="BA2" s="211"/>
      <c r="BB2" s="211"/>
      <c r="BC2" s="211"/>
      <c r="BD2" s="211"/>
      <c r="BE2" s="211"/>
      <c r="BF2" s="211"/>
      <c r="BG2" s="211"/>
      <c r="BH2" s="211"/>
      <c r="BI2" s="211"/>
      <c r="BJ2" s="211"/>
      <c r="BK2" s="211"/>
      <c r="BL2" s="211"/>
      <c r="BM2" s="29"/>
      <c r="BN2" s="29"/>
    </row>
    <row r="3" spans="1:68" ht="33" customHeight="1" x14ac:dyDescent="0.15">
      <c r="A3" s="208" t="s">
        <v>14</v>
      </c>
      <c r="B3" s="208" t="s">
        <v>17</v>
      </c>
      <c r="C3" s="218" t="s">
        <v>10</v>
      </c>
      <c r="D3" s="219"/>
      <c r="E3" s="219"/>
      <c r="F3" s="219"/>
      <c r="G3" s="219"/>
      <c r="H3" s="219"/>
      <c r="I3" s="219"/>
      <c r="J3" s="219"/>
      <c r="K3" s="219"/>
      <c r="L3" s="219"/>
      <c r="M3" s="220"/>
      <c r="N3" s="207" t="s">
        <v>1</v>
      </c>
      <c r="O3" s="207"/>
      <c r="P3" s="207"/>
      <c r="Q3" s="207"/>
      <c r="R3" s="207"/>
      <c r="S3" s="207"/>
      <c r="T3" s="207"/>
      <c r="U3" s="207"/>
      <c r="V3" s="207"/>
      <c r="W3" s="207"/>
      <c r="X3" s="207"/>
      <c r="Y3" s="207"/>
      <c r="Z3" s="207"/>
      <c r="AA3" s="207"/>
      <c r="AB3" s="207"/>
      <c r="AC3" s="207"/>
      <c r="AD3" s="207"/>
      <c r="AE3" s="207"/>
      <c r="AF3" s="207"/>
      <c r="AG3" s="207"/>
      <c r="AH3" s="207"/>
      <c r="AI3" s="207"/>
      <c r="AK3" s="208" t="s">
        <v>14</v>
      </c>
      <c r="AL3" s="208" t="s">
        <v>17</v>
      </c>
      <c r="AM3" s="218" t="s">
        <v>10</v>
      </c>
      <c r="AN3" s="219"/>
      <c r="AO3" s="219"/>
      <c r="AP3" s="219"/>
      <c r="AQ3" s="219"/>
      <c r="AR3" s="219"/>
      <c r="AS3" s="219"/>
      <c r="AT3" s="219"/>
      <c r="AU3" s="219"/>
      <c r="AV3" s="220"/>
      <c r="AW3" s="207" t="s">
        <v>1</v>
      </c>
      <c r="AX3" s="207"/>
      <c r="AY3" s="207"/>
      <c r="AZ3" s="207"/>
      <c r="BA3" s="207"/>
      <c r="BB3" s="207"/>
      <c r="BC3" s="207"/>
      <c r="BD3" s="207"/>
      <c r="BE3" s="207"/>
      <c r="BF3" s="207"/>
      <c r="BG3" s="207"/>
      <c r="BH3" s="207"/>
      <c r="BI3" s="207"/>
      <c r="BJ3" s="207"/>
      <c r="BK3" s="207"/>
      <c r="BL3" s="207"/>
      <c r="BM3" s="207"/>
      <c r="BN3" s="207"/>
      <c r="BO3" s="207"/>
      <c r="BP3" s="207"/>
    </row>
    <row r="4" spans="1:68" ht="33" customHeight="1" x14ac:dyDescent="0.15">
      <c r="A4" s="208"/>
      <c r="B4" s="208"/>
      <c r="C4" s="2" t="s">
        <v>3</v>
      </c>
      <c r="D4" s="2" t="s">
        <v>4</v>
      </c>
      <c r="E4" s="2" t="s">
        <v>5</v>
      </c>
      <c r="F4" s="2" t="s">
        <v>6</v>
      </c>
      <c r="G4" s="2" t="s">
        <v>16</v>
      </c>
      <c r="H4" s="52" t="s">
        <v>47</v>
      </c>
      <c r="I4" s="5" t="s">
        <v>7</v>
      </c>
      <c r="J4" s="5" t="s">
        <v>8</v>
      </c>
      <c r="K4" s="32" t="s">
        <v>13</v>
      </c>
      <c r="L4" s="32" t="s">
        <v>32</v>
      </c>
      <c r="M4" s="34"/>
      <c r="N4" s="207" t="s">
        <v>3</v>
      </c>
      <c r="O4" s="207"/>
      <c r="P4" s="207" t="s">
        <v>4</v>
      </c>
      <c r="Q4" s="207"/>
      <c r="R4" s="207" t="s">
        <v>5</v>
      </c>
      <c r="S4" s="207"/>
      <c r="T4" s="207" t="s">
        <v>6</v>
      </c>
      <c r="U4" s="207"/>
      <c r="V4" s="207" t="s">
        <v>16</v>
      </c>
      <c r="W4" s="207"/>
      <c r="X4" s="212" t="s">
        <v>47</v>
      </c>
      <c r="Y4" s="212"/>
      <c r="Z4" s="207" t="s">
        <v>7</v>
      </c>
      <c r="AA4" s="207"/>
      <c r="AB4" s="207" t="s">
        <v>8</v>
      </c>
      <c r="AC4" s="207"/>
      <c r="AD4" s="207" t="s">
        <v>13</v>
      </c>
      <c r="AE4" s="207"/>
      <c r="AF4" s="207" t="s">
        <v>32</v>
      </c>
      <c r="AG4" s="207"/>
      <c r="AH4" s="34"/>
      <c r="AI4" s="34"/>
      <c r="AK4" s="208"/>
      <c r="AL4" s="208"/>
      <c r="AM4" s="2" t="s">
        <v>3</v>
      </c>
      <c r="AN4" s="2" t="s">
        <v>4</v>
      </c>
      <c r="AO4" s="2" t="s">
        <v>5</v>
      </c>
      <c r="AP4" s="2" t="s">
        <v>6</v>
      </c>
      <c r="AQ4" s="52" t="s">
        <v>16</v>
      </c>
      <c r="AR4" s="5" t="s">
        <v>7</v>
      </c>
      <c r="AS4" s="51" t="s">
        <v>8</v>
      </c>
      <c r="AT4" s="10" t="s">
        <v>13</v>
      </c>
      <c r="AU4" s="10" t="s">
        <v>32</v>
      </c>
      <c r="AV4" s="34"/>
      <c r="AW4" s="207" t="s">
        <v>3</v>
      </c>
      <c r="AX4" s="207"/>
      <c r="AY4" s="207" t="s">
        <v>4</v>
      </c>
      <c r="AZ4" s="207"/>
      <c r="BA4" s="207" t="s">
        <v>5</v>
      </c>
      <c r="BB4" s="207"/>
      <c r="BC4" s="207" t="s">
        <v>6</v>
      </c>
      <c r="BD4" s="207"/>
      <c r="BE4" s="207" t="s">
        <v>16</v>
      </c>
      <c r="BF4" s="207"/>
      <c r="BG4" s="207" t="s">
        <v>7</v>
      </c>
      <c r="BH4" s="207"/>
      <c r="BI4" s="207" t="s">
        <v>8</v>
      </c>
      <c r="BJ4" s="207"/>
      <c r="BK4" s="207" t="s">
        <v>13</v>
      </c>
      <c r="BL4" s="207"/>
      <c r="BM4" s="207" t="s">
        <v>32</v>
      </c>
      <c r="BN4" s="207"/>
      <c r="BO4" s="231" t="s">
        <v>20</v>
      </c>
      <c r="BP4" s="231" t="s">
        <v>21</v>
      </c>
    </row>
    <row r="5" spans="1:68" ht="29.25" customHeight="1" x14ac:dyDescent="0.15">
      <c r="A5" s="208"/>
      <c r="B5" s="208"/>
      <c r="C5" s="5" t="s">
        <v>0</v>
      </c>
      <c r="D5" s="5" t="s">
        <v>0</v>
      </c>
      <c r="E5" s="5" t="s">
        <v>0</v>
      </c>
      <c r="F5" s="5" t="s">
        <v>0</v>
      </c>
      <c r="G5" s="5" t="s">
        <v>0</v>
      </c>
      <c r="H5" s="51" t="s">
        <v>0</v>
      </c>
      <c r="I5" s="5" t="s">
        <v>0</v>
      </c>
      <c r="J5" s="5" t="s">
        <v>0</v>
      </c>
      <c r="K5" s="5" t="s">
        <v>0</v>
      </c>
      <c r="L5" s="5" t="s">
        <v>0</v>
      </c>
      <c r="M5" s="35" t="s">
        <v>38</v>
      </c>
      <c r="N5" s="5" t="s">
        <v>0</v>
      </c>
      <c r="O5" s="5" t="s">
        <v>2</v>
      </c>
      <c r="P5" s="5" t="s">
        <v>0</v>
      </c>
      <c r="Q5" s="5" t="s">
        <v>2</v>
      </c>
      <c r="R5" s="5" t="s">
        <v>0</v>
      </c>
      <c r="S5" s="5" t="s">
        <v>2</v>
      </c>
      <c r="T5" s="5" t="s">
        <v>0</v>
      </c>
      <c r="U5" s="5" t="s">
        <v>2</v>
      </c>
      <c r="V5" s="5" t="s">
        <v>0</v>
      </c>
      <c r="W5" s="5" t="s">
        <v>2</v>
      </c>
      <c r="X5" s="51" t="s">
        <v>0</v>
      </c>
      <c r="Y5" s="51" t="s">
        <v>2</v>
      </c>
      <c r="Z5" s="5" t="s">
        <v>0</v>
      </c>
      <c r="AA5" s="5" t="s">
        <v>2</v>
      </c>
      <c r="AB5" s="5" t="s">
        <v>0</v>
      </c>
      <c r="AC5" s="5" t="s">
        <v>2</v>
      </c>
      <c r="AD5" s="5" t="s">
        <v>0</v>
      </c>
      <c r="AE5" s="5" t="s">
        <v>2</v>
      </c>
      <c r="AF5" s="5" t="s">
        <v>0</v>
      </c>
      <c r="AG5" s="5" t="s">
        <v>2</v>
      </c>
      <c r="AH5" s="35" t="s">
        <v>35</v>
      </c>
      <c r="AI5" s="35" t="s">
        <v>34</v>
      </c>
      <c r="AK5" s="208"/>
      <c r="AL5" s="208"/>
      <c r="AM5" s="5" t="s">
        <v>0</v>
      </c>
      <c r="AN5" s="5" t="s">
        <v>0</v>
      </c>
      <c r="AO5" s="5" t="s">
        <v>0</v>
      </c>
      <c r="AP5" s="5" t="s">
        <v>0</v>
      </c>
      <c r="AQ5" s="51" t="s">
        <v>0</v>
      </c>
      <c r="AR5" s="5" t="s">
        <v>0</v>
      </c>
      <c r="AS5" s="51" t="s">
        <v>0</v>
      </c>
      <c r="AT5" s="5" t="s">
        <v>0</v>
      </c>
      <c r="AU5" s="5" t="s">
        <v>0</v>
      </c>
      <c r="AV5" s="35" t="s">
        <v>22</v>
      </c>
      <c r="AW5" s="5" t="s">
        <v>0</v>
      </c>
      <c r="AX5" s="5" t="s">
        <v>2</v>
      </c>
      <c r="AY5" s="5" t="s">
        <v>0</v>
      </c>
      <c r="AZ5" s="5" t="s">
        <v>2</v>
      </c>
      <c r="BA5" s="5" t="s">
        <v>0</v>
      </c>
      <c r="BB5" s="5" t="s">
        <v>2</v>
      </c>
      <c r="BC5" s="5" t="s">
        <v>0</v>
      </c>
      <c r="BD5" s="5" t="s">
        <v>2</v>
      </c>
      <c r="BE5" s="5" t="s">
        <v>0</v>
      </c>
      <c r="BF5" s="5" t="s">
        <v>2</v>
      </c>
      <c r="BG5" s="5" t="s">
        <v>0</v>
      </c>
      <c r="BH5" s="5" t="s">
        <v>2</v>
      </c>
      <c r="BI5" s="5" t="s">
        <v>0</v>
      </c>
      <c r="BJ5" s="5" t="s">
        <v>2</v>
      </c>
      <c r="BK5" s="5" t="s">
        <v>0</v>
      </c>
      <c r="BL5" s="5" t="s">
        <v>2</v>
      </c>
      <c r="BM5" s="5" t="s">
        <v>0</v>
      </c>
      <c r="BN5" s="5" t="s">
        <v>2</v>
      </c>
      <c r="BO5" s="232"/>
      <c r="BP5" s="232"/>
    </row>
    <row r="6" spans="1:68" ht="20" customHeight="1" x14ac:dyDescent="0.15">
      <c r="A6" s="76"/>
      <c r="B6" s="3"/>
      <c r="C6" s="4"/>
      <c r="D6" s="4"/>
      <c r="E6" s="4"/>
      <c r="F6" s="4"/>
      <c r="G6" s="4"/>
      <c r="H6" s="125"/>
      <c r="I6" s="4"/>
      <c r="J6" s="4"/>
      <c r="K6" s="4"/>
      <c r="L6" s="4"/>
      <c r="M6" s="19"/>
      <c r="N6" s="4"/>
      <c r="O6" s="4"/>
      <c r="P6" s="4"/>
      <c r="Q6" s="4"/>
      <c r="R6" s="4"/>
      <c r="S6" s="4"/>
      <c r="T6" s="4"/>
      <c r="U6" s="4"/>
      <c r="V6" s="4"/>
      <c r="W6" s="4"/>
      <c r="X6" s="125"/>
      <c r="Y6" s="125"/>
      <c r="Z6" s="4"/>
      <c r="AA6" s="4"/>
      <c r="AB6" s="4"/>
      <c r="AC6" s="4"/>
      <c r="AD6" s="4"/>
      <c r="AE6" s="4"/>
      <c r="AF6" s="4"/>
      <c r="AG6" s="4"/>
      <c r="AH6" s="19"/>
      <c r="AI6" s="19"/>
      <c r="AJ6" s="7"/>
      <c r="AK6" s="17"/>
      <c r="AL6" s="17"/>
      <c r="AM6" s="5"/>
      <c r="AN6" s="5"/>
      <c r="AO6" s="5"/>
      <c r="AP6" s="5"/>
      <c r="AQ6" s="51"/>
      <c r="AR6" s="5"/>
      <c r="AS6" s="51"/>
      <c r="AT6" s="5"/>
      <c r="AU6" s="88"/>
      <c r="AV6" s="35"/>
      <c r="AW6" s="5"/>
      <c r="AX6" s="5"/>
      <c r="AY6" s="5"/>
      <c r="AZ6" s="5"/>
      <c r="BA6" s="5"/>
      <c r="BB6" s="5"/>
      <c r="BC6" s="5"/>
      <c r="BD6" s="5"/>
      <c r="BE6" s="5"/>
      <c r="BF6" s="5"/>
      <c r="BG6" s="5"/>
      <c r="BH6" s="5"/>
      <c r="BI6" s="5"/>
      <c r="BJ6" s="5"/>
      <c r="BK6" s="5"/>
      <c r="BL6" s="5"/>
      <c r="BM6" s="88"/>
      <c r="BN6" s="88"/>
      <c r="BO6" s="85"/>
      <c r="BP6" s="85"/>
    </row>
    <row r="7" spans="1:68" ht="20" customHeight="1" x14ac:dyDescent="0.15">
      <c r="A7" s="76">
        <v>42742</v>
      </c>
      <c r="B7" s="3">
        <v>1</v>
      </c>
      <c r="C7" s="4">
        <f>NI!C7+SI!C7</f>
        <v>12913397.689999999</v>
      </c>
      <c r="D7" s="4">
        <f>NI!D7+SI!D7</f>
        <v>5283768.3</v>
      </c>
      <c r="E7" s="4">
        <f>NI!E7+SI!E7</f>
        <v>1214972.28</v>
      </c>
      <c r="F7" s="4">
        <f>NI!F7+SI!F7</f>
        <v>132685</v>
      </c>
      <c r="G7" s="4">
        <f>NI!G7+SI!G7</f>
        <v>0</v>
      </c>
      <c r="H7" s="126">
        <f>NI!H7+SI!H7</f>
        <v>0</v>
      </c>
      <c r="I7" s="4">
        <f>NI!I7+SI!I7</f>
        <v>79376.2</v>
      </c>
      <c r="J7" s="4">
        <f>NI!J7+SI!J7</f>
        <v>0</v>
      </c>
      <c r="K7" s="4">
        <f>NI!K7+SI!K7</f>
        <v>2097.6</v>
      </c>
      <c r="L7" s="4">
        <f>NI!L7+SI!L7</f>
        <v>346</v>
      </c>
      <c r="M7" s="19">
        <f t="shared" ref="M7" si="0">SUM(C7:L7)</f>
        <v>19626643.07</v>
      </c>
      <c r="N7" s="4">
        <f>NI!N7+SI!N7</f>
        <v>9358040.9800000004</v>
      </c>
      <c r="O7" s="4">
        <f>(NI!N7*NI!O7+SI!N7*SI!O7)/N7</f>
        <v>126.80626687955956</v>
      </c>
      <c r="P7" s="4">
        <f>NI!P7+SI!P7</f>
        <v>4360330.8</v>
      </c>
      <c r="Q7" s="4">
        <f>(NI!P7*NI!Q7+SI!P7*SI!Q7)/P7</f>
        <v>124.67876177813083</v>
      </c>
      <c r="R7" s="4">
        <f>NI!R7+SI!R7</f>
        <v>903520.28</v>
      </c>
      <c r="S7" s="4">
        <f>(NI!R7*NI!S7+SI!R7*SI!S7)/R7</f>
        <v>185.59604993856314</v>
      </c>
      <c r="T7" s="4">
        <f>NI!T7+SI!T7</f>
        <v>118055.20000000001</v>
      </c>
      <c r="U7" s="4">
        <f>(NI!T7*NI!U7+SI!T7*SI!U7)/T7</f>
        <v>105.7265349251096</v>
      </c>
      <c r="V7" s="126">
        <f>NI!V7+SI!V7</f>
        <v>0</v>
      </c>
      <c r="W7" s="126">
        <v>0</v>
      </c>
      <c r="X7" s="126">
        <f>NI!X7+SI!X7</f>
        <v>0</v>
      </c>
      <c r="Y7" s="126">
        <v>0</v>
      </c>
      <c r="Z7" s="106">
        <f>NI!Z7+SI!Z7</f>
        <v>59666.2</v>
      </c>
      <c r="AA7" s="106">
        <f>(NI!Z7*NI!AA7+SI!Z7*SI!AA7)/Z7</f>
        <v>266.878805</v>
      </c>
      <c r="AB7" s="4">
        <f>NI!AB8+SI!AB7</f>
        <v>0</v>
      </c>
      <c r="AC7" s="4">
        <v>0</v>
      </c>
      <c r="AD7" s="106">
        <f>NI!AD7+SI!AD7</f>
        <v>2097.6</v>
      </c>
      <c r="AE7" s="106">
        <f>(NI!AD7*NI!AE7+SI!AD7*SI!AE7)/AD7</f>
        <v>103.73264624904654</v>
      </c>
      <c r="AF7" s="4">
        <f>NI!AF7+SI!AF7</f>
        <v>346</v>
      </c>
      <c r="AG7" s="4">
        <f>(NI!AF7*NI!AG7+SI!AF7*SI!AG7)/AF7</f>
        <v>105</v>
      </c>
      <c r="AH7" s="19">
        <f>N7+P7+R7+T7+V7+Z7+AB7+AD7+AF7+X7</f>
        <v>14802057.059999999</v>
      </c>
      <c r="AI7" s="19">
        <f>(N7*O7+P7*Q7+R7*S7+T7*U7+Z7*AA7+AB7*AC7+AD7*AE7+AF7*AG7+V7*W7+X7*Y7)/AH7</f>
        <v>130.16081516535652</v>
      </c>
      <c r="AJ7" s="7"/>
      <c r="AK7" s="76">
        <v>42378</v>
      </c>
      <c r="AL7" s="3">
        <v>1</v>
      </c>
      <c r="AM7" s="4">
        <v>12287890.210000001</v>
      </c>
      <c r="AN7" s="4">
        <v>5065130.8000000007</v>
      </c>
      <c r="AO7" s="4">
        <v>518456.8</v>
      </c>
      <c r="AP7" s="4">
        <v>129384.1</v>
      </c>
      <c r="AQ7" s="4">
        <v>0</v>
      </c>
      <c r="AR7" s="4">
        <v>0</v>
      </c>
      <c r="AS7" s="4">
        <v>0</v>
      </c>
      <c r="AT7" s="4">
        <v>0</v>
      </c>
      <c r="AU7" s="4">
        <v>346</v>
      </c>
      <c r="AV7" s="19">
        <v>18001207.910000004</v>
      </c>
      <c r="AW7" s="4">
        <v>9890153.7100000009</v>
      </c>
      <c r="AX7" s="4">
        <v>127.77614066235473</v>
      </c>
      <c r="AY7" s="4">
        <v>4298467.5999999996</v>
      </c>
      <c r="AZ7" s="4">
        <v>124.6161295185442</v>
      </c>
      <c r="BA7" s="4">
        <v>451363.6</v>
      </c>
      <c r="BB7" s="4">
        <v>159.98619242044992</v>
      </c>
      <c r="BC7" s="4">
        <v>119646.7</v>
      </c>
      <c r="BD7" s="4">
        <v>100.85636411833423</v>
      </c>
      <c r="BE7" s="4">
        <v>0</v>
      </c>
      <c r="BF7" s="4">
        <v>0</v>
      </c>
      <c r="BG7" s="4">
        <v>0</v>
      </c>
      <c r="BH7" s="4">
        <v>0</v>
      </c>
      <c r="BI7" s="4">
        <v>0</v>
      </c>
      <c r="BJ7" s="4">
        <v>0</v>
      </c>
      <c r="BK7" s="4">
        <v>0</v>
      </c>
      <c r="BL7" s="4">
        <v>0</v>
      </c>
      <c r="BM7" s="4">
        <v>173</v>
      </c>
      <c r="BN7" s="4">
        <v>200</v>
      </c>
      <c r="BO7" s="19">
        <v>14759804.609999999</v>
      </c>
      <c r="BP7" s="19">
        <v>127.62348767271925</v>
      </c>
    </row>
    <row r="8" spans="1:68" ht="20" customHeight="1" x14ac:dyDescent="0.15">
      <c r="A8" s="76">
        <v>42749</v>
      </c>
      <c r="B8" s="3">
        <v>2</v>
      </c>
      <c r="C8" s="107">
        <f>NI!C8+SI!C8</f>
        <v>13337601.73</v>
      </c>
      <c r="D8" s="107">
        <f>NI!D8+SI!D8</f>
        <v>4658726.5999999996</v>
      </c>
      <c r="E8" s="107">
        <f>NI!E8+SI!E8</f>
        <v>1055108</v>
      </c>
      <c r="F8" s="107">
        <f>NI!F8+SI!F8</f>
        <v>119822.5</v>
      </c>
      <c r="G8" s="107">
        <f>NI!G8+SI!G8</f>
        <v>0</v>
      </c>
      <c r="H8" s="126">
        <f>NI!H8+SI!H8</f>
        <v>0</v>
      </c>
      <c r="I8" s="107">
        <f>NI!I8+SI!I8</f>
        <v>55682.5</v>
      </c>
      <c r="J8" s="107">
        <f>NI!J8+SI!J8</f>
        <v>0</v>
      </c>
      <c r="K8" s="107">
        <f>NI!K8+SI!K8</f>
        <v>1705</v>
      </c>
      <c r="L8" s="107">
        <f>NI!L8+SI!L8</f>
        <v>346</v>
      </c>
      <c r="M8" s="19">
        <f t="shared" ref="M8" si="1">SUM(C8:L8)</f>
        <v>19228992.329999998</v>
      </c>
      <c r="N8" s="107">
        <f>NI!N8+SI!N8</f>
        <v>8796413.6000000015</v>
      </c>
      <c r="O8" s="107">
        <f>(NI!N8*NI!O8+SI!N8*SI!O8)/N8</f>
        <v>122.10978370345178</v>
      </c>
      <c r="P8" s="107">
        <f>NI!P8+SI!P8</f>
        <v>3653112.9000000004</v>
      </c>
      <c r="Q8" s="107">
        <f>(NI!P8*NI!Q8+SI!P8*SI!Q8)/P8</f>
        <v>123.98463396667</v>
      </c>
      <c r="R8" s="107">
        <f>NI!R8+SI!R8</f>
        <v>778469.60000000009</v>
      </c>
      <c r="S8" s="107">
        <f>(NI!R8*NI!S8+SI!R8*SI!S8)/R8</f>
        <v>169.95656418740768</v>
      </c>
      <c r="T8" s="107">
        <f>NI!T8+SI!T8</f>
        <v>103287.5</v>
      </c>
      <c r="U8" s="107">
        <f>(NI!T8*NI!U8+SI!T8*SI!U8)/T8</f>
        <v>106.76158352042599</v>
      </c>
      <c r="V8" s="126">
        <f>NI!V8+SI!V8</f>
        <v>0</v>
      </c>
      <c r="W8" s="126">
        <v>0</v>
      </c>
      <c r="X8" s="126">
        <f>NI!X8+SI!X8</f>
        <v>0</v>
      </c>
      <c r="Y8" s="126">
        <v>0</v>
      </c>
      <c r="Z8" s="107">
        <f>NI!Z8+SI!Z8</f>
        <v>44221.7</v>
      </c>
      <c r="AA8" s="107">
        <f>(NI!Z8*NI!AA8+SI!Z8*SI!AA8)/Z8</f>
        <v>202.823982</v>
      </c>
      <c r="AB8" s="107">
        <f>NI!AB9+SI!AB8</f>
        <v>0</v>
      </c>
      <c r="AC8" s="107">
        <v>0</v>
      </c>
      <c r="AD8" s="107">
        <f>NI!AD8+SI!AD8</f>
        <v>1705</v>
      </c>
      <c r="AE8" s="107">
        <f>(NI!AD8*NI!AE8+SI!AD8*SI!AE8)/AD8</f>
        <v>148.23577674838708</v>
      </c>
      <c r="AF8" s="107">
        <f>NI!AF8+SI!AF8</f>
        <v>346</v>
      </c>
      <c r="AG8" s="107">
        <f>(NI!AF8*NI!AG8+SI!AF8*SI!AG8)/AF8</f>
        <v>105</v>
      </c>
      <c r="AH8" s="19">
        <f t="shared" ref="AH8:AH21" si="2">N8+P8+R8+T8+V8+Z8+AB8+AD8+AF8+X8</f>
        <v>13377556.300000001</v>
      </c>
      <c r="AI8" s="19">
        <f t="shared" ref="AI8:AI21" si="3">(N8*O8+P8*Q8+R8*S8+T8*U8+Z8*AA8+AB8*AC8+AD8*AE8+AF8*AG8+V8*W8+X8*Y8)/AH8</f>
        <v>125.55727212225594</v>
      </c>
      <c r="AJ8" s="7"/>
      <c r="AK8" s="76">
        <v>42385</v>
      </c>
      <c r="AL8" s="3">
        <v>2</v>
      </c>
      <c r="AM8" s="4">
        <v>8729107.8000000007</v>
      </c>
      <c r="AN8" s="4">
        <v>3816896.6</v>
      </c>
      <c r="AO8" s="4">
        <v>482287.69999999995</v>
      </c>
      <c r="AP8" s="4">
        <v>111496.1</v>
      </c>
      <c r="AQ8" s="4">
        <v>0</v>
      </c>
      <c r="AR8" s="4">
        <v>0</v>
      </c>
      <c r="AS8" s="4">
        <v>0</v>
      </c>
      <c r="AT8" s="4">
        <v>0</v>
      </c>
      <c r="AU8" s="4">
        <v>0</v>
      </c>
      <c r="AV8" s="19">
        <v>13139788.199999999</v>
      </c>
      <c r="AW8" s="4">
        <v>6928746.6999999993</v>
      </c>
      <c r="AX8" s="4">
        <v>124.06957765308861</v>
      </c>
      <c r="AY8" s="4">
        <v>3304837.8</v>
      </c>
      <c r="AZ8" s="4">
        <v>124.24671268213277</v>
      </c>
      <c r="BA8" s="4">
        <v>420718.6</v>
      </c>
      <c r="BB8" s="4">
        <v>148.76049507728754</v>
      </c>
      <c r="BC8" s="4">
        <v>104525.9</v>
      </c>
      <c r="BD8" s="4">
        <v>96.854577077954843</v>
      </c>
      <c r="BE8" s="4">
        <v>0</v>
      </c>
      <c r="BF8" s="4">
        <v>0</v>
      </c>
      <c r="BG8" s="4">
        <v>0</v>
      </c>
      <c r="BH8" s="4">
        <v>0</v>
      </c>
      <c r="BI8" s="4">
        <v>0</v>
      </c>
      <c r="BJ8" s="4">
        <v>0</v>
      </c>
      <c r="BK8" s="4">
        <v>0</v>
      </c>
      <c r="BL8" s="4">
        <v>0</v>
      </c>
      <c r="BM8" s="4">
        <v>0</v>
      </c>
      <c r="BN8" s="4">
        <v>0</v>
      </c>
      <c r="BO8" s="19">
        <v>10758829</v>
      </c>
      <c r="BP8" s="19">
        <v>124.82511139402801</v>
      </c>
    </row>
    <row r="9" spans="1:68" ht="20" customHeight="1" x14ac:dyDescent="0.15">
      <c r="A9" s="76">
        <v>42756</v>
      </c>
      <c r="B9" s="3">
        <v>3</v>
      </c>
      <c r="C9" s="108">
        <f>NI!C9+SI!C9</f>
        <v>12897997.059999999</v>
      </c>
      <c r="D9" s="108">
        <f>NI!D9+SI!D9</f>
        <v>4446637.0999999996</v>
      </c>
      <c r="E9" s="108">
        <f>NI!E9+SI!E9</f>
        <v>933546.3</v>
      </c>
      <c r="F9" s="108">
        <f>NI!F9+SI!F9</f>
        <v>130282.29999999999</v>
      </c>
      <c r="G9" s="108">
        <f>NI!G9+SI!G9</f>
        <v>0</v>
      </c>
      <c r="H9" s="126">
        <f>NI!H9+SI!H9</f>
        <v>0</v>
      </c>
      <c r="I9" s="108">
        <f>NI!I9+SI!I9</f>
        <v>56508.9</v>
      </c>
      <c r="J9" s="108">
        <f>NI!J9+SI!J9</f>
        <v>0</v>
      </c>
      <c r="K9" s="108">
        <f>NI!K9+SI!K9</f>
        <v>2621.6</v>
      </c>
      <c r="L9" s="108">
        <f>NI!L9+SI!L9</f>
        <v>346</v>
      </c>
      <c r="M9" s="19">
        <f t="shared" ref="M9" si="4">SUM(C9:L9)</f>
        <v>18467939.259999998</v>
      </c>
      <c r="N9" s="108">
        <f>NI!N9+SI!N9</f>
        <v>8226976.4099999992</v>
      </c>
      <c r="O9" s="108">
        <f>(NI!N9*NI!O9+SI!N9*SI!O9)/N9</f>
        <v>120.16775994114879</v>
      </c>
      <c r="P9" s="108">
        <f>NI!P9+SI!P9</f>
        <v>3595235</v>
      </c>
      <c r="Q9" s="108">
        <f>(NI!P9*NI!Q9+SI!P9*SI!Q9)/P9</f>
        <v>123.77044872726601</v>
      </c>
      <c r="R9" s="108">
        <f>NI!R9+SI!R9</f>
        <v>687001.7</v>
      </c>
      <c r="S9" s="108">
        <f>(NI!R9*NI!S9+SI!R9*SI!S9)/R9</f>
        <v>163.00076734066656</v>
      </c>
      <c r="T9" s="108">
        <f>NI!T9+SI!T9</f>
        <v>120765.5</v>
      </c>
      <c r="U9" s="108">
        <f>(NI!T9*NI!U9+SI!T9*SI!U9)/T9</f>
        <v>107.40929027303326</v>
      </c>
      <c r="V9" s="126">
        <f>NI!V9+SI!V9</f>
        <v>0</v>
      </c>
      <c r="W9" s="126">
        <v>0</v>
      </c>
      <c r="X9" s="126">
        <f>NI!X9+SI!X9</f>
        <v>0</v>
      </c>
      <c r="Y9" s="126">
        <v>0</v>
      </c>
      <c r="Z9" s="108">
        <f>NI!Z9+SI!Z9</f>
        <v>47587.1</v>
      </c>
      <c r="AA9" s="108">
        <f>(NI!Z9*NI!AA9+SI!Z9*SI!AA9)/Z9</f>
        <v>184.44904799999998</v>
      </c>
      <c r="AB9" s="108">
        <f>NI!AB10+SI!AB9</f>
        <v>0</v>
      </c>
      <c r="AC9" s="108">
        <v>0</v>
      </c>
      <c r="AD9" s="108">
        <f>NI!AD9+SI!AD9</f>
        <v>2396.6</v>
      </c>
      <c r="AE9" s="108">
        <f>(NI!AD9*NI!AE9+SI!AD9*SI!AE9)/AD9</f>
        <v>149.51514633330552</v>
      </c>
      <c r="AF9" s="108">
        <f>NI!AF9+SI!AF9</f>
        <v>346</v>
      </c>
      <c r="AG9" s="108">
        <f>(NI!AF9*NI!AG9+SI!AF9*SI!AG9)/AF9</f>
        <v>109.5</v>
      </c>
      <c r="AH9" s="19">
        <f t="shared" si="2"/>
        <v>12680308.309999999</v>
      </c>
      <c r="AI9" s="19">
        <f t="shared" si="3"/>
        <v>123.63484296928266</v>
      </c>
      <c r="AJ9" s="7"/>
      <c r="AK9" s="76">
        <v>42392</v>
      </c>
      <c r="AL9" s="3">
        <v>3</v>
      </c>
      <c r="AM9" s="4">
        <v>10692482.83</v>
      </c>
      <c r="AN9" s="4">
        <v>4240461.68</v>
      </c>
      <c r="AO9" s="4">
        <v>425331.8</v>
      </c>
      <c r="AP9" s="4">
        <v>88503.6</v>
      </c>
      <c r="AQ9" s="4">
        <v>0</v>
      </c>
      <c r="AR9" s="4">
        <v>0</v>
      </c>
      <c r="AS9" s="4">
        <v>0</v>
      </c>
      <c r="AT9" s="4">
        <v>0</v>
      </c>
      <c r="AU9" s="4">
        <v>172</v>
      </c>
      <c r="AV9" s="19">
        <v>15446951.91</v>
      </c>
      <c r="AW9" s="4">
        <v>7718695.8600000003</v>
      </c>
      <c r="AX9" s="4">
        <v>116.66473451888454</v>
      </c>
      <c r="AY9" s="4">
        <v>3537738.68</v>
      </c>
      <c r="AZ9" s="4">
        <v>121.11429542837973</v>
      </c>
      <c r="BA9" s="4">
        <v>333157</v>
      </c>
      <c r="BB9" s="4">
        <v>151.88511219993097</v>
      </c>
      <c r="BC9" s="4">
        <v>81532.600000000006</v>
      </c>
      <c r="BD9" s="4">
        <v>99.819607561466199</v>
      </c>
      <c r="BE9" s="4">
        <v>0</v>
      </c>
      <c r="BF9" s="4">
        <v>0</v>
      </c>
      <c r="BG9" s="4">
        <v>0</v>
      </c>
      <c r="BH9" s="4">
        <v>0</v>
      </c>
      <c r="BI9" s="4">
        <v>0</v>
      </c>
      <c r="BJ9" s="4">
        <v>0</v>
      </c>
      <c r="BK9" s="4">
        <v>0</v>
      </c>
      <c r="BL9" s="4">
        <v>0</v>
      </c>
      <c r="BM9" s="4">
        <v>0</v>
      </c>
      <c r="BN9" s="4">
        <v>0</v>
      </c>
      <c r="BO9" s="19">
        <v>11671124.140000001</v>
      </c>
      <c r="BP9" s="19">
        <v>118.90118336428712</v>
      </c>
    </row>
    <row r="10" spans="1:68" ht="20" customHeight="1" x14ac:dyDescent="0.15">
      <c r="A10" s="76">
        <v>42763</v>
      </c>
      <c r="B10" s="3">
        <v>4</v>
      </c>
      <c r="C10" s="109">
        <f>NI!C10+SI!C10</f>
        <v>11749012.949999999</v>
      </c>
      <c r="D10" s="109">
        <f>NI!D10+SI!D10</f>
        <v>4142800.5</v>
      </c>
      <c r="E10" s="109">
        <f>NI!E10+SI!E10</f>
        <v>1215900.3999999999</v>
      </c>
      <c r="F10" s="109">
        <f>NI!F10+SI!F10</f>
        <v>101670.5</v>
      </c>
      <c r="G10" s="109">
        <f>NI!G10+SI!G10</f>
        <v>0</v>
      </c>
      <c r="H10" s="126">
        <f>NI!H10+SI!H10</f>
        <v>0</v>
      </c>
      <c r="I10" s="109">
        <f>NI!I10+SI!I10</f>
        <v>44348.4</v>
      </c>
      <c r="J10" s="109">
        <f>NI!J10+SI!J10</f>
        <v>0</v>
      </c>
      <c r="K10" s="109">
        <f>NI!K10+SI!K10</f>
        <v>1797</v>
      </c>
      <c r="L10" s="109">
        <f>NI!L10+SI!L10</f>
        <v>173</v>
      </c>
      <c r="M10" s="19">
        <f t="shared" ref="M10" si="5">SUM(C10:L10)</f>
        <v>17255702.749999996</v>
      </c>
      <c r="N10" s="109">
        <f>NI!N10+SI!N10</f>
        <v>8171973.0899999999</v>
      </c>
      <c r="O10" s="109">
        <f>(NI!N10*NI!O10+SI!N10*SI!O10)/N10</f>
        <v>113.3205830070913</v>
      </c>
      <c r="P10" s="109">
        <f>NI!P10+SI!P10</f>
        <v>3309916.1</v>
      </c>
      <c r="Q10" s="109">
        <f>(NI!P10*NI!Q10+SI!P10*SI!Q10)/P10</f>
        <v>120.37333848129933</v>
      </c>
      <c r="R10" s="109">
        <f>NI!R10+SI!R10</f>
        <v>833889.70000000007</v>
      </c>
      <c r="S10" s="109">
        <f>(NI!R10*NI!S10+SI!R10*SI!S10)/R10</f>
        <v>159.40244229718581</v>
      </c>
      <c r="T10" s="109">
        <f>NI!T10+SI!T10</f>
        <v>86168.7</v>
      </c>
      <c r="U10" s="109">
        <f>(NI!T10*NI!U10+SI!T10*SI!U10)/T10</f>
        <v>106.75136279808792</v>
      </c>
      <c r="V10" s="126">
        <f>NI!V10+SI!V10</f>
        <v>0</v>
      </c>
      <c r="W10" s="126">
        <v>0</v>
      </c>
      <c r="X10" s="126">
        <f>NI!X10+SI!X10</f>
        <v>0</v>
      </c>
      <c r="Y10" s="126">
        <v>0</v>
      </c>
      <c r="Z10" s="109">
        <f>NI!Z10+SI!Z10</f>
        <v>33584.400000000001</v>
      </c>
      <c r="AA10" s="109">
        <f>(NI!Z10*NI!AA10+SI!Z10*SI!AA10)/Z10</f>
        <v>176.709496</v>
      </c>
      <c r="AB10" s="109">
        <f>NI!AB11+SI!AB10</f>
        <v>0</v>
      </c>
      <c r="AC10" s="109">
        <v>0</v>
      </c>
      <c r="AD10" s="109">
        <f>NI!AD10+SI!AD10</f>
        <v>1572</v>
      </c>
      <c r="AE10" s="109">
        <f>(NI!AD10*NI!AE10+SI!AD10*SI!AE10)/AD10</f>
        <v>178.01208631806614</v>
      </c>
      <c r="AF10" s="109">
        <f>NI!AF10+SI!AF10</f>
        <v>173</v>
      </c>
      <c r="AG10" s="109">
        <f>(NI!AF10*NI!AG10+SI!AF10*SI!AG10)/AF10</f>
        <v>109</v>
      </c>
      <c r="AH10" s="19">
        <f t="shared" si="2"/>
        <v>12437276.989999998</v>
      </c>
      <c r="AI10" s="19">
        <f t="shared" si="3"/>
        <v>118.42097449871341</v>
      </c>
      <c r="AJ10" s="7"/>
      <c r="AK10" s="76">
        <v>42399</v>
      </c>
      <c r="AL10" s="3">
        <v>4</v>
      </c>
      <c r="AM10" s="4">
        <v>8712736.7899999991</v>
      </c>
      <c r="AN10" s="4">
        <v>3675877.8200000003</v>
      </c>
      <c r="AO10" s="4">
        <v>249541.5</v>
      </c>
      <c r="AP10" s="4">
        <v>89417.8</v>
      </c>
      <c r="AQ10" s="4">
        <v>0</v>
      </c>
      <c r="AR10" s="4">
        <v>0</v>
      </c>
      <c r="AS10" s="4">
        <v>0</v>
      </c>
      <c r="AT10" s="4">
        <v>0</v>
      </c>
      <c r="AU10" s="4">
        <v>346</v>
      </c>
      <c r="AV10" s="19">
        <v>12727919.91</v>
      </c>
      <c r="AW10" s="4">
        <v>6385879.1299999999</v>
      </c>
      <c r="AX10" s="4">
        <v>114.21297874286076</v>
      </c>
      <c r="AY10" s="4">
        <v>3211297.8200000003</v>
      </c>
      <c r="AZ10" s="4">
        <v>118.28534652649333</v>
      </c>
      <c r="BA10" s="4">
        <v>207007</v>
      </c>
      <c r="BB10" s="4">
        <v>131.08306782068482</v>
      </c>
      <c r="BC10" s="4">
        <v>78175.600000000006</v>
      </c>
      <c r="BD10" s="4">
        <v>97.225793537692056</v>
      </c>
      <c r="BE10" s="4">
        <v>0</v>
      </c>
      <c r="BF10" s="4">
        <v>0</v>
      </c>
      <c r="BG10" s="4">
        <v>0</v>
      </c>
      <c r="BH10" s="4">
        <v>0</v>
      </c>
      <c r="BI10" s="4">
        <v>0</v>
      </c>
      <c r="BJ10" s="4">
        <v>0</v>
      </c>
      <c r="BK10" s="4">
        <v>0</v>
      </c>
      <c r="BL10" s="4">
        <v>0</v>
      </c>
      <c r="BM10" s="4">
        <v>0</v>
      </c>
      <c r="BN10" s="4">
        <v>0</v>
      </c>
      <c r="BO10" s="19">
        <v>9882359.5499999989</v>
      </c>
      <c r="BP10" s="19">
        <v>115.75530563784056</v>
      </c>
    </row>
    <row r="11" spans="1:68" ht="20" customHeight="1" x14ac:dyDescent="0.15">
      <c r="A11" s="76">
        <v>42770</v>
      </c>
      <c r="B11" s="3">
        <v>5</v>
      </c>
      <c r="C11" s="110">
        <f>NI!C11+SI!C11</f>
        <v>12295430</v>
      </c>
      <c r="D11" s="110">
        <f>NI!D11+SI!D11</f>
        <v>4242192.5</v>
      </c>
      <c r="E11" s="110">
        <f>NI!E11+SI!E11</f>
        <v>1037162.5</v>
      </c>
      <c r="F11" s="110">
        <f>NI!F11+SI!F11</f>
        <v>93589.5</v>
      </c>
      <c r="G11" s="110">
        <f>NI!G11+SI!G11</f>
        <v>0</v>
      </c>
      <c r="H11" s="126">
        <f>NI!H11+SI!H11</f>
        <v>0</v>
      </c>
      <c r="I11" s="110">
        <f>NI!I11+SI!I11</f>
        <v>34120.9</v>
      </c>
      <c r="J11" s="110">
        <f>NI!J11+SI!J11</f>
        <v>0</v>
      </c>
      <c r="K11" s="110">
        <f>NI!K11+SI!K11</f>
        <v>2051.1999999999998</v>
      </c>
      <c r="L11" s="110">
        <f>NI!L11+SI!L11</f>
        <v>346</v>
      </c>
      <c r="M11" s="19">
        <f t="shared" ref="M11" si="6">SUM(C11:L11)</f>
        <v>17704892.599999998</v>
      </c>
      <c r="N11" s="110">
        <f>NI!N11+SI!N11</f>
        <v>8792085.6999999993</v>
      </c>
      <c r="O11" s="110">
        <f>(NI!N11*NI!O11+SI!N11*SI!O11)/N11</f>
        <v>110.7322297093653</v>
      </c>
      <c r="P11" s="110">
        <f>NI!P11+SI!P11</f>
        <v>3395721.3</v>
      </c>
      <c r="Q11" s="110">
        <f>(NI!P11*NI!Q11+SI!P11*SI!Q11)/P11</f>
        <v>118.95291639541443</v>
      </c>
      <c r="R11" s="110">
        <f>NI!R11+SI!R11</f>
        <v>801686</v>
      </c>
      <c r="S11" s="110">
        <f>(NI!R11*NI!S11+SI!R11*SI!S11)/R11</f>
        <v>161.1781229646752</v>
      </c>
      <c r="T11" s="110">
        <f>NI!T11+SI!T11</f>
        <v>87593.9</v>
      </c>
      <c r="U11" s="110">
        <f>(NI!T11*NI!U11+SI!T11*SI!U11)/T11</f>
        <v>106.54665152736548</v>
      </c>
      <c r="V11" s="126">
        <f>NI!V11+SI!V11</f>
        <v>0</v>
      </c>
      <c r="W11" s="126">
        <v>0</v>
      </c>
      <c r="X11" s="126">
        <f>NI!X11+SI!X11</f>
        <v>0</v>
      </c>
      <c r="Y11" s="126">
        <v>0</v>
      </c>
      <c r="Z11" s="110">
        <f>NI!Z11+SI!Z11</f>
        <v>26966.7</v>
      </c>
      <c r="AA11" s="110">
        <f>(NI!Z11*NI!AA11+SI!Z11*SI!AA11)/Z11</f>
        <v>187.77624599999996</v>
      </c>
      <c r="AB11" s="110">
        <f>NI!AB12+SI!AB11</f>
        <v>0</v>
      </c>
      <c r="AC11" s="110">
        <v>0</v>
      </c>
      <c r="AD11" s="110">
        <f>NI!AD11+SI!AD11</f>
        <v>1814.4</v>
      </c>
      <c r="AE11" s="110">
        <f>(NI!AD11*NI!AE11+SI!AD11*SI!AE11)/AD11</f>
        <v>217.77413943474426</v>
      </c>
      <c r="AF11" s="110">
        <f>NI!AF11+SI!AF11</f>
        <v>173</v>
      </c>
      <c r="AG11" s="110">
        <f>(NI!AF11*NI!AG11+SI!AF11*SI!AG11)/AF11</f>
        <v>107</v>
      </c>
      <c r="AH11" s="19">
        <f t="shared" si="2"/>
        <v>13106041</v>
      </c>
      <c r="AI11" s="19">
        <f t="shared" si="3"/>
        <v>116.09323004374349</v>
      </c>
      <c r="AJ11" s="7"/>
      <c r="AK11" s="76">
        <v>42406</v>
      </c>
      <c r="AL11" s="3">
        <v>5</v>
      </c>
      <c r="AM11" s="4">
        <v>8390047.5099999998</v>
      </c>
      <c r="AN11" s="4">
        <v>3434092.25</v>
      </c>
      <c r="AO11" s="4">
        <v>473559.55</v>
      </c>
      <c r="AP11" s="4">
        <v>91623.4</v>
      </c>
      <c r="AQ11" s="4">
        <v>0</v>
      </c>
      <c r="AR11" s="4">
        <v>0</v>
      </c>
      <c r="AS11" s="4">
        <v>0</v>
      </c>
      <c r="AT11" s="4">
        <v>996</v>
      </c>
      <c r="AU11" s="4">
        <v>346</v>
      </c>
      <c r="AV11" s="19">
        <v>12390664.710000001</v>
      </c>
      <c r="AW11" s="4">
        <v>6198828.0499999998</v>
      </c>
      <c r="AX11" s="4">
        <v>110.09801338898987</v>
      </c>
      <c r="AY11" s="4">
        <v>2881611.2</v>
      </c>
      <c r="AZ11" s="4">
        <v>117.90207435815967</v>
      </c>
      <c r="BA11" s="4">
        <v>399799.65</v>
      </c>
      <c r="BB11" s="4">
        <v>150.19384237312161</v>
      </c>
      <c r="BC11" s="4">
        <v>78665.600000000006</v>
      </c>
      <c r="BD11" s="4">
        <v>94.496913337110499</v>
      </c>
      <c r="BE11" s="4">
        <v>0</v>
      </c>
      <c r="BF11" s="4">
        <v>0</v>
      </c>
      <c r="BG11" s="4">
        <v>0</v>
      </c>
      <c r="BH11" s="4">
        <v>0</v>
      </c>
      <c r="BI11" s="4">
        <v>0</v>
      </c>
      <c r="BJ11" s="4">
        <v>0</v>
      </c>
      <c r="BK11" s="4">
        <v>996</v>
      </c>
      <c r="BL11" s="4">
        <v>66</v>
      </c>
      <c r="BM11" s="4">
        <v>0</v>
      </c>
      <c r="BN11" s="4">
        <v>0</v>
      </c>
      <c r="BO11" s="19">
        <v>9559900.5</v>
      </c>
      <c r="BP11" s="19">
        <v>113.99422301700656</v>
      </c>
    </row>
    <row r="12" spans="1:68" ht="20" customHeight="1" x14ac:dyDescent="0.15">
      <c r="A12" s="76">
        <v>42777</v>
      </c>
      <c r="B12" s="3">
        <v>6</v>
      </c>
      <c r="C12" s="111">
        <f>NI!C12+SI!C12</f>
        <v>13231232.379999999</v>
      </c>
      <c r="D12" s="111">
        <f>NI!D12+SI!D12</f>
        <v>4516501.17</v>
      </c>
      <c r="E12" s="111">
        <f>NI!E12+SI!E12</f>
        <v>707594.2</v>
      </c>
      <c r="F12" s="111">
        <f>NI!F12+SI!F12</f>
        <v>100706.7</v>
      </c>
      <c r="G12" s="111">
        <f>NI!G12+SI!G12</f>
        <v>0</v>
      </c>
      <c r="H12" s="126">
        <f>NI!H12+SI!H12</f>
        <v>0</v>
      </c>
      <c r="I12" s="111">
        <f>NI!I12+SI!I12</f>
        <v>31325.599999999999</v>
      </c>
      <c r="J12" s="111">
        <f>NI!J12+SI!J12</f>
        <v>0</v>
      </c>
      <c r="K12" s="111">
        <f>NI!K12+SI!K12</f>
        <v>3429.05</v>
      </c>
      <c r="L12" s="111">
        <f>NI!L12+SI!L12</f>
        <v>346</v>
      </c>
      <c r="M12" s="19">
        <f t="shared" ref="M12" si="7">SUM(C12:L12)</f>
        <v>18591135.099999998</v>
      </c>
      <c r="N12" s="111">
        <f>NI!N12+SI!N12</f>
        <v>10356794.85</v>
      </c>
      <c r="O12" s="111">
        <f>(NI!N12*NI!O12+SI!N12*SI!O12)/N12</f>
        <v>109.7792258664725</v>
      </c>
      <c r="P12" s="111">
        <f>NI!P12+SI!P12</f>
        <v>3696987.9699999997</v>
      </c>
      <c r="Q12" s="111">
        <f>(NI!P12*NI!Q12+SI!P12*SI!Q12)/P12</f>
        <v>116.94972396753708</v>
      </c>
      <c r="R12" s="111">
        <f>NI!R12+SI!R12</f>
        <v>556084.4</v>
      </c>
      <c r="S12" s="111">
        <f>(NI!R12*NI!S12+SI!R12*SI!S12)/R12</f>
        <v>153.46457612376213</v>
      </c>
      <c r="T12" s="111">
        <f>NI!T12+SI!T12</f>
        <v>91352.1</v>
      </c>
      <c r="U12" s="111">
        <f>(NI!T12*NI!U12+SI!T12*SI!U12)/T12</f>
        <v>109.66995921964244</v>
      </c>
      <c r="V12" s="126">
        <f>NI!V12+SI!V12</f>
        <v>0</v>
      </c>
      <c r="W12" s="126">
        <v>0</v>
      </c>
      <c r="X12" s="126">
        <f>NI!X12+SI!X12</f>
        <v>0</v>
      </c>
      <c r="Y12" s="126">
        <v>0</v>
      </c>
      <c r="Z12" s="111">
        <f>NI!Z12+SI!Z12</f>
        <v>21659.599999999999</v>
      </c>
      <c r="AA12" s="111">
        <f>(NI!Z12*NI!AA12+SI!Z12*SI!AA12)/Z12</f>
        <v>168.844087</v>
      </c>
      <c r="AB12" s="111">
        <f>NI!AB13+SI!AB12</f>
        <v>0</v>
      </c>
      <c r="AC12" s="111">
        <v>0</v>
      </c>
      <c r="AD12" s="111">
        <f>NI!AD12+SI!AD12</f>
        <v>3117.05</v>
      </c>
      <c r="AE12" s="111">
        <f>(NI!AD12*NI!AE12+SI!AD12*SI!AE12)/AD12</f>
        <v>179.33382466511603</v>
      </c>
      <c r="AF12" s="111">
        <f>NI!AF12+SI!AF12</f>
        <v>346</v>
      </c>
      <c r="AG12" s="111">
        <f>(NI!AF12*NI!AG12+SI!AF12*SI!AG12)/AF12</f>
        <v>112</v>
      </c>
      <c r="AH12" s="19">
        <f t="shared" si="2"/>
        <v>14726341.970000001</v>
      </c>
      <c r="AI12" s="19">
        <f t="shared" si="3"/>
        <v>113.32993113939601</v>
      </c>
      <c r="AJ12" s="7"/>
      <c r="AK12" s="76">
        <v>42413</v>
      </c>
      <c r="AL12" s="3">
        <v>6</v>
      </c>
      <c r="AM12" s="4">
        <v>6441650.2199999997</v>
      </c>
      <c r="AN12" s="4">
        <v>2921740.1500000004</v>
      </c>
      <c r="AO12" s="4">
        <v>280461</v>
      </c>
      <c r="AP12" s="4">
        <v>60629.8</v>
      </c>
      <c r="AQ12" s="4">
        <v>0</v>
      </c>
      <c r="AR12" s="4">
        <v>0</v>
      </c>
      <c r="AS12" s="4">
        <v>0</v>
      </c>
      <c r="AT12" s="4">
        <v>498</v>
      </c>
      <c r="AU12" s="4">
        <v>172</v>
      </c>
      <c r="AV12" s="19">
        <v>9705151.1700000018</v>
      </c>
      <c r="AW12" s="4">
        <v>4701761.97</v>
      </c>
      <c r="AX12" s="4">
        <v>110.46812586707267</v>
      </c>
      <c r="AY12" s="4">
        <v>2401272.0499999998</v>
      </c>
      <c r="AZ12" s="4">
        <v>116.50068656886098</v>
      </c>
      <c r="BA12" s="4">
        <v>214187.5</v>
      </c>
      <c r="BB12" s="4">
        <v>131.8537941370528</v>
      </c>
      <c r="BC12" s="4">
        <v>55293.8</v>
      </c>
      <c r="BD12" s="4">
        <v>94.305147746004067</v>
      </c>
      <c r="BE12" s="4">
        <v>0</v>
      </c>
      <c r="BF12" s="4">
        <v>0</v>
      </c>
      <c r="BG12" s="4">
        <v>0</v>
      </c>
      <c r="BH12" s="4">
        <v>0</v>
      </c>
      <c r="BI12" s="4">
        <v>0</v>
      </c>
      <c r="BJ12" s="4">
        <v>0</v>
      </c>
      <c r="BK12" s="4">
        <v>498</v>
      </c>
      <c r="BL12" s="4">
        <v>75</v>
      </c>
      <c r="BM12" s="4">
        <v>0</v>
      </c>
      <c r="BN12" s="4">
        <v>0</v>
      </c>
      <c r="BO12" s="19">
        <v>7373013.3199999994</v>
      </c>
      <c r="BP12" s="19">
        <v>112.93048227841257</v>
      </c>
    </row>
    <row r="13" spans="1:68" ht="20" customHeight="1" x14ac:dyDescent="0.15">
      <c r="A13" s="76">
        <v>42784</v>
      </c>
      <c r="B13" s="3">
        <v>7</v>
      </c>
      <c r="C13" s="112">
        <f>NI!C13+SI!C13</f>
        <v>9843720.0199999996</v>
      </c>
      <c r="D13" s="112">
        <f>NI!D13+SI!D13</f>
        <v>3590658.8</v>
      </c>
      <c r="E13" s="112">
        <f>NI!E13+SI!E13</f>
        <v>613782.35</v>
      </c>
      <c r="F13" s="112">
        <f>NI!F13+SI!F13</f>
        <v>98078.5</v>
      </c>
      <c r="G13" s="112">
        <f>NI!G13+SI!G13</f>
        <v>0</v>
      </c>
      <c r="H13" s="126">
        <f>NI!H13+SI!H13</f>
        <v>0</v>
      </c>
      <c r="I13" s="112">
        <f>NI!I13+SI!I13</f>
        <v>28581.200000000001</v>
      </c>
      <c r="J13" s="112">
        <f>NI!J13+SI!J13</f>
        <v>0</v>
      </c>
      <c r="K13" s="112">
        <f>NI!K13+SI!K13</f>
        <v>2287.1</v>
      </c>
      <c r="L13" s="112">
        <f>NI!L13+SI!L13</f>
        <v>346</v>
      </c>
      <c r="M13" s="19">
        <f t="shared" ref="M13" si="8">SUM(C13:L13)</f>
        <v>14177453.969999999</v>
      </c>
      <c r="N13" s="112">
        <f>NI!N13+SI!N13</f>
        <v>7368478.1199999992</v>
      </c>
      <c r="O13" s="112">
        <f>(NI!N13*NI!O13+SI!N13*SI!O13)/N13</f>
        <v>109.46244631437402</v>
      </c>
      <c r="P13" s="112">
        <f>NI!P13+SI!P13</f>
        <v>3059105.7</v>
      </c>
      <c r="Q13" s="112">
        <f>(NI!P13*NI!Q13+SI!P13*SI!Q13)/P13</f>
        <v>116.90619595940854</v>
      </c>
      <c r="R13" s="112">
        <f>NI!R13+SI!R13</f>
        <v>511039.75</v>
      </c>
      <c r="S13" s="112">
        <f>(NI!R13*NI!S13+SI!R13*SI!S13)/R13</f>
        <v>147.17679791362377</v>
      </c>
      <c r="T13" s="112">
        <f>NI!T13+SI!T13</f>
        <v>91574.3</v>
      </c>
      <c r="U13" s="112">
        <f>(NI!T13*NI!U13+SI!T13*SI!U13)/T13</f>
        <v>107.96673268942268</v>
      </c>
      <c r="V13" s="126">
        <f>NI!V13+SI!V13</f>
        <v>0</v>
      </c>
      <c r="W13" s="126">
        <v>0</v>
      </c>
      <c r="X13" s="126">
        <f>NI!X13+SI!X13</f>
        <v>0</v>
      </c>
      <c r="Y13" s="126">
        <v>0</v>
      </c>
      <c r="Z13" s="112">
        <f>NI!Z13+SI!Z13</f>
        <v>14176.8</v>
      </c>
      <c r="AA13" s="112">
        <f>(NI!Z13*NI!AA13+SI!Z13*SI!AA13)/Z13</f>
        <v>185.47569200000001</v>
      </c>
      <c r="AB13" s="112">
        <f>NI!AB14+SI!AB13</f>
        <v>0</v>
      </c>
      <c r="AC13" s="112">
        <v>0</v>
      </c>
      <c r="AD13" s="112">
        <f>NI!AD13+SI!AD13</f>
        <v>1975.1</v>
      </c>
      <c r="AE13" s="112">
        <f>(NI!AD13*NI!AE13+SI!AD13*SI!AE13)/AD13</f>
        <v>221.1136136496886</v>
      </c>
      <c r="AF13" s="112">
        <f>NI!AF13+SI!AF13</f>
        <v>346</v>
      </c>
      <c r="AG13" s="112">
        <f>(NI!AF13*NI!AG13+SI!AF13*SI!AG13)/AF13</f>
        <v>106</v>
      </c>
      <c r="AH13" s="19">
        <f t="shared" si="2"/>
        <v>11046695.770000001</v>
      </c>
      <c r="AI13" s="19">
        <f t="shared" si="3"/>
        <v>113.37354611726107</v>
      </c>
      <c r="AJ13" s="7"/>
      <c r="AK13" s="76">
        <v>42420</v>
      </c>
      <c r="AL13" s="3">
        <v>7</v>
      </c>
      <c r="AM13" s="4">
        <v>4314608.1899999995</v>
      </c>
      <c r="AN13" s="4">
        <v>2095250.1</v>
      </c>
      <c r="AO13" s="4">
        <v>249757.6</v>
      </c>
      <c r="AP13" s="4">
        <v>67058.399999999994</v>
      </c>
      <c r="AQ13" s="4">
        <v>0</v>
      </c>
      <c r="AR13" s="4">
        <v>0</v>
      </c>
      <c r="AS13" s="4">
        <v>0</v>
      </c>
      <c r="AT13" s="4">
        <v>498</v>
      </c>
      <c r="AU13" s="4">
        <v>172</v>
      </c>
      <c r="AV13" s="19">
        <v>6727344.2899999991</v>
      </c>
      <c r="AW13" s="4">
        <v>3282446.19</v>
      </c>
      <c r="AX13" s="4">
        <v>111.43916980384505</v>
      </c>
      <c r="AY13" s="4">
        <v>1751682</v>
      </c>
      <c r="AZ13" s="4">
        <v>115.6132235742069</v>
      </c>
      <c r="BA13" s="4">
        <v>203928.8</v>
      </c>
      <c r="BB13" s="4">
        <v>124.97397949687931</v>
      </c>
      <c r="BC13" s="4">
        <v>55432.4</v>
      </c>
      <c r="BD13" s="4">
        <v>101.98701098351505</v>
      </c>
      <c r="BE13" s="4">
        <v>0</v>
      </c>
      <c r="BF13" s="4">
        <v>0</v>
      </c>
      <c r="BG13" s="4">
        <v>0</v>
      </c>
      <c r="BH13" s="4">
        <v>0</v>
      </c>
      <c r="BI13" s="4">
        <v>0</v>
      </c>
      <c r="BJ13" s="4">
        <v>0</v>
      </c>
      <c r="BK13" s="4">
        <v>498</v>
      </c>
      <c r="BL13" s="4">
        <v>79</v>
      </c>
      <c r="BM13" s="4">
        <v>0</v>
      </c>
      <c r="BN13" s="4">
        <v>0</v>
      </c>
      <c r="BO13" s="19">
        <v>5293987.3899999997</v>
      </c>
      <c r="BP13" s="19">
        <v>113.23963533165384</v>
      </c>
    </row>
    <row r="14" spans="1:68" ht="20" customHeight="1" x14ac:dyDescent="0.15">
      <c r="A14" s="76">
        <v>42791</v>
      </c>
      <c r="B14" s="3">
        <v>8</v>
      </c>
      <c r="C14" s="113">
        <f>NI!C14+SI!C14</f>
        <v>6049270.71</v>
      </c>
      <c r="D14" s="113">
        <f>NI!D14+SI!D14</f>
        <v>2832927.25</v>
      </c>
      <c r="E14" s="113">
        <f>NI!E14+SI!E14</f>
        <v>370128.4</v>
      </c>
      <c r="F14" s="113">
        <f>NI!F14+SI!F14</f>
        <v>100553.7</v>
      </c>
      <c r="G14" s="113">
        <f>NI!G14+SI!G14</f>
        <v>0</v>
      </c>
      <c r="H14" s="126">
        <f>NI!H14+SI!H14</f>
        <v>0</v>
      </c>
      <c r="I14" s="113">
        <f>NI!I14+SI!I14</f>
        <v>16382.5</v>
      </c>
      <c r="J14" s="113">
        <f>NI!J14+SI!J14</f>
        <v>0</v>
      </c>
      <c r="K14" s="113">
        <f>NI!K14+SI!K14</f>
        <v>2117.5</v>
      </c>
      <c r="L14" s="150">
        <f>NI!L14+SI!L14</f>
        <v>0</v>
      </c>
      <c r="M14" s="19">
        <f t="shared" ref="M14" si="9">SUM(C14:L14)</f>
        <v>9371380.0600000005</v>
      </c>
      <c r="N14" s="113">
        <f>NI!N14+SI!N14</f>
        <v>4533053.16</v>
      </c>
      <c r="O14" s="113">
        <f>(NI!N14*NI!O14+SI!N14*SI!O14)/N14</f>
        <v>109.21354442536007</v>
      </c>
      <c r="P14" s="113">
        <f>NI!P14+SI!P14</f>
        <v>2478455.75</v>
      </c>
      <c r="Q14" s="113">
        <f>(NI!P14*NI!Q14+SI!P14*SI!Q14)/P14</f>
        <v>118.13014881407676</v>
      </c>
      <c r="R14" s="113">
        <f>NI!R14+SI!R14</f>
        <v>300847.19999999995</v>
      </c>
      <c r="S14" s="113">
        <f>(NI!R14*NI!S14+SI!R14*SI!S14)/R14</f>
        <v>143.12466260717568</v>
      </c>
      <c r="T14" s="113">
        <f>NI!T14+SI!T14</f>
        <v>90525.4</v>
      </c>
      <c r="U14" s="113">
        <f>(NI!T14*NI!U14+SI!T14*SI!U14)/T14</f>
        <v>105.4947023208492</v>
      </c>
      <c r="V14" s="126">
        <f>NI!V14+SI!V14</f>
        <v>0</v>
      </c>
      <c r="W14" s="126">
        <v>0</v>
      </c>
      <c r="X14" s="126">
        <f>NI!X14+SI!X14</f>
        <v>0</v>
      </c>
      <c r="Y14" s="126">
        <v>0</v>
      </c>
      <c r="Z14" s="113">
        <f>NI!Z14+SI!Z14</f>
        <v>12340.3</v>
      </c>
      <c r="AA14" s="113">
        <f>(NI!Z14*NI!AA14+SI!Z14*SI!AA14)/Z14</f>
        <v>191.52070000000001</v>
      </c>
      <c r="AB14" s="113">
        <f>NI!AB15+SI!AB14</f>
        <v>0</v>
      </c>
      <c r="AC14" s="113">
        <v>0</v>
      </c>
      <c r="AD14" s="113">
        <f>NI!AD14+SI!AD14</f>
        <v>1031.8</v>
      </c>
      <c r="AE14" s="113">
        <f>(NI!AD14*NI!AE14+SI!AD14*SI!AE14)/AD14</f>
        <v>275.32816400000002</v>
      </c>
      <c r="AF14" s="113">
        <f>NI!AF14+SI!AF14</f>
        <v>0</v>
      </c>
      <c r="AG14" s="113">
        <v>0</v>
      </c>
      <c r="AH14" s="19">
        <f t="shared" si="2"/>
        <v>7416253.6100000003</v>
      </c>
      <c r="AI14" s="19">
        <f t="shared" si="3"/>
        <v>113.68371474346027</v>
      </c>
      <c r="AJ14" s="7"/>
      <c r="AK14" s="76">
        <v>42427</v>
      </c>
      <c r="AL14" s="3">
        <v>8</v>
      </c>
      <c r="AM14" s="4">
        <v>2393739.4900000002</v>
      </c>
      <c r="AN14" s="4">
        <v>1913196.2</v>
      </c>
      <c r="AO14" s="4">
        <v>187867.35</v>
      </c>
      <c r="AP14" s="4">
        <v>58898.8</v>
      </c>
      <c r="AQ14" s="4">
        <v>0</v>
      </c>
      <c r="AR14" s="4">
        <v>0</v>
      </c>
      <c r="AS14" s="4">
        <v>0</v>
      </c>
      <c r="AT14" s="4">
        <v>0</v>
      </c>
      <c r="AU14" s="4">
        <v>171</v>
      </c>
      <c r="AV14" s="19">
        <v>4553872.84</v>
      </c>
      <c r="AW14" s="4">
        <v>1860677.85</v>
      </c>
      <c r="AX14" s="4">
        <v>107.04527263048755</v>
      </c>
      <c r="AY14" s="4">
        <v>1536967.6</v>
      </c>
      <c r="AZ14" s="4">
        <v>112.783582777237</v>
      </c>
      <c r="BA14" s="4">
        <v>133166.39999999999</v>
      </c>
      <c r="BB14" s="4">
        <v>125.77917220998766</v>
      </c>
      <c r="BC14" s="4">
        <v>43475.8</v>
      </c>
      <c r="BD14" s="4">
        <v>96.945283977026293</v>
      </c>
      <c r="BE14" s="4">
        <v>0</v>
      </c>
      <c r="BF14" s="4">
        <v>0</v>
      </c>
      <c r="BG14" s="4">
        <v>0</v>
      </c>
      <c r="BH14" s="4">
        <v>0</v>
      </c>
      <c r="BI14" s="4">
        <v>0</v>
      </c>
      <c r="BJ14" s="4">
        <v>0</v>
      </c>
      <c r="BK14" s="4">
        <v>0</v>
      </c>
      <c r="BL14" s="4">
        <v>0</v>
      </c>
      <c r="BM14" s="4">
        <v>0</v>
      </c>
      <c r="BN14" s="4">
        <v>0</v>
      </c>
      <c r="BO14" s="19">
        <v>3574287.65</v>
      </c>
      <c r="BP14" s="19">
        <v>110.08789782394912</v>
      </c>
    </row>
    <row r="15" spans="1:68" ht="20" customHeight="1" x14ac:dyDescent="0.15">
      <c r="A15" s="76">
        <v>42798</v>
      </c>
      <c r="B15" s="3">
        <v>9</v>
      </c>
      <c r="C15" s="114">
        <f>NI!C15+SI!C15</f>
        <v>6609411.4799999995</v>
      </c>
      <c r="D15" s="114">
        <f>NI!D15+SI!D15</f>
        <v>3038742.7</v>
      </c>
      <c r="E15" s="114">
        <f>NI!E15+SI!E15</f>
        <v>376571.4</v>
      </c>
      <c r="F15" s="114">
        <f>NI!F15+SI!F15</f>
        <v>89707.4</v>
      </c>
      <c r="G15" s="114">
        <f>NI!G15+SI!G15</f>
        <v>0</v>
      </c>
      <c r="H15" s="126">
        <f>NI!H15+SI!H15</f>
        <v>0</v>
      </c>
      <c r="I15" s="114">
        <f>NI!I15+SI!I15</f>
        <v>0</v>
      </c>
      <c r="J15" s="114">
        <f>NI!J15+SI!J15</f>
        <v>0</v>
      </c>
      <c r="K15" s="114">
        <f>NI!K15+SI!K15</f>
        <v>2435.5</v>
      </c>
      <c r="L15" s="114">
        <f>NI!L15+SI!L15</f>
        <v>346</v>
      </c>
      <c r="M15" s="19">
        <f t="shared" ref="M15" si="10">SUM(C15:L15)</f>
        <v>10117214.48</v>
      </c>
      <c r="N15" s="114">
        <f>NI!N15+SI!N15</f>
        <v>5095027.87</v>
      </c>
      <c r="O15" s="114">
        <f>(NI!N15*NI!O15+SI!N15*SI!O15)/N15</f>
        <v>106.43987562355237</v>
      </c>
      <c r="P15" s="114">
        <f>NI!P15+SI!P15</f>
        <v>2659959.0999999996</v>
      </c>
      <c r="Q15" s="114">
        <f>(NI!P15*NI!Q15+SI!P15*SI!Q15)/P15</f>
        <v>115.71237366293471</v>
      </c>
      <c r="R15" s="114">
        <f>NI!R15+SI!R15</f>
        <v>304705.2</v>
      </c>
      <c r="S15" s="114">
        <f>(NI!R15*NI!S15+SI!R15*SI!S15)/R15</f>
        <v>154.4248127450621</v>
      </c>
      <c r="T15" s="114">
        <f>NI!T15+SI!T15</f>
        <v>75755.200000000012</v>
      </c>
      <c r="U15" s="114">
        <f>(NI!T15*NI!U15+SI!T15*SI!U15)/T15</f>
        <v>104.70869018510147</v>
      </c>
      <c r="V15" s="126">
        <f>NI!V15+SI!V15</f>
        <v>0</v>
      </c>
      <c r="W15" s="126">
        <v>0</v>
      </c>
      <c r="X15" s="126">
        <f>NI!X15+SI!X15</f>
        <v>0</v>
      </c>
      <c r="Y15" s="126">
        <v>0</v>
      </c>
      <c r="Z15" s="114">
        <f>NI!Z15+SI!Z15</f>
        <v>0</v>
      </c>
      <c r="AA15" s="114">
        <v>0</v>
      </c>
      <c r="AB15" s="114">
        <f>NI!AB16+SI!AB15</f>
        <v>0</v>
      </c>
      <c r="AC15" s="114">
        <v>0</v>
      </c>
      <c r="AD15" s="114">
        <f>NI!AD15+SI!AD15</f>
        <v>1005.7</v>
      </c>
      <c r="AE15" s="114">
        <f>(NI!AD15*NI!AE15+SI!AD15*SI!AE15)/AD15</f>
        <v>132.59630100000001</v>
      </c>
      <c r="AF15" s="114">
        <f>NI!AF15+SI!AF15</f>
        <v>0</v>
      </c>
      <c r="AG15" s="114">
        <v>0</v>
      </c>
      <c r="AH15" s="19">
        <f t="shared" si="2"/>
        <v>8136453.0700000003</v>
      </c>
      <c r="AI15" s="19">
        <f t="shared" si="3"/>
        <v>111.25535041127316</v>
      </c>
      <c r="AJ15" s="7"/>
      <c r="AK15" s="76">
        <v>42434</v>
      </c>
      <c r="AL15" s="3">
        <v>9</v>
      </c>
      <c r="AM15" s="4">
        <v>1769881.2</v>
      </c>
      <c r="AN15" s="4">
        <v>1601228.3</v>
      </c>
      <c r="AO15" s="4">
        <v>195876</v>
      </c>
      <c r="AP15" s="4">
        <v>66647</v>
      </c>
      <c r="AQ15" s="4">
        <v>0</v>
      </c>
      <c r="AR15" s="4">
        <v>0</v>
      </c>
      <c r="AS15" s="4">
        <v>0</v>
      </c>
      <c r="AT15" s="4">
        <v>498</v>
      </c>
      <c r="AU15" s="4">
        <v>171</v>
      </c>
      <c r="AV15" s="19">
        <v>3634301.5</v>
      </c>
      <c r="AW15" s="4">
        <v>1229909.3999999999</v>
      </c>
      <c r="AX15" s="4">
        <v>100.9060392775003</v>
      </c>
      <c r="AY15" s="4">
        <v>1244135.3999999999</v>
      </c>
      <c r="AZ15" s="4">
        <v>106.72571152323999</v>
      </c>
      <c r="BA15" s="4">
        <v>150784</v>
      </c>
      <c r="BB15" s="4">
        <v>123.00701295854998</v>
      </c>
      <c r="BC15" s="4">
        <v>52576</v>
      </c>
      <c r="BD15" s="4">
        <v>99.598162374353308</v>
      </c>
      <c r="BE15" s="4">
        <v>0</v>
      </c>
      <c r="BF15" s="4">
        <v>0</v>
      </c>
      <c r="BG15" s="4">
        <v>0</v>
      </c>
      <c r="BH15" s="4">
        <v>0</v>
      </c>
      <c r="BI15" s="4">
        <v>0</v>
      </c>
      <c r="BJ15" s="4">
        <v>0</v>
      </c>
      <c r="BK15" s="4">
        <v>498</v>
      </c>
      <c r="BL15" s="4">
        <v>57</v>
      </c>
      <c r="BM15" s="4">
        <v>0</v>
      </c>
      <c r="BN15" s="4">
        <v>0</v>
      </c>
      <c r="BO15" s="19">
        <v>2677902.7999999998</v>
      </c>
      <c r="BP15" s="19">
        <v>104.82041037761103</v>
      </c>
    </row>
    <row r="16" spans="1:68" ht="20" customHeight="1" x14ac:dyDescent="0.15">
      <c r="A16" s="76">
        <v>42805</v>
      </c>
      <c r="B16" s="3">
        <v>10</v>
      </c>
      <c r="C16" s="115">
        <f>NI!C16+SI!C16</f>
        <v>4353746.0199999996</v>
      </c>
      <c r="D16" s="115">
        <f>NI!D16+SI!D16</f>
        <v>2062784.73</v>
      </c>
      <c r="E16" s="115">
        <f>NI!E16+SI!E16</f>
        <v>190485.7</v>
      </c>
      <c r="F16" s="115">
        <f>NI!F16+SI!F16</f>
        <v>53804.800000000003</v>
      </c>
      <c r="G16" s="115">
        <f>NI!G16+SI!G16</f>
        <v>0</v>
      </c>
      <c r="H16" s="126">
        <f>NI!H16+SI!H16</f>
        <v>0</v>
      </c>
      <c r="I16" s="115">
        <f>NI!I16+SI!I16</f>
        <v>0</v>
      </c>
      <c r="J16" s="115">
        <f>NI!J16+SI!J16</f>
        <v>0</v>
      </c>
      <c r="K16" s="115">
        <f>NI!K16+SI!K16</f>
        <v>208</v>
      </c>
      <c r="L16" s="115">
        <f>NI!L16+SI!L16</f>
        <v>346</v>
      </c>
      <c r="M16" s="19">
        <f t="shared" ref="M16" si="11">SUM(C16:L16)</f>
        <v>6661375.25</v>
      </c>
      <c r="N16" s="115">
        <f>NI!N16+SI!N16</f>
        <v>3290289.4</v>
      </c>
      <c r="O16" s="115">
        <f>(NI!N16*NI!O16+SI!N16*SI!O16)/N16</f>
        <v>106.90249713121811</v>
      </c>
      <c r="P16" s="115">
        <f>NI!P16+SI!P16</f>
        <v>1679745.63</v>
      </c>
      <c r="Q16" s="115">
        <f>(NI!P16*NI!Q16+SI!P16*SI!Q16)/P16</f>
        <v>120.2712760005053</v>
      </c>
      <c r="R16" s="115">
        <f>NI!R16+SI!R16</f>
        <v>149410.1</v>
      </c>
      <c r="S16" s="115">
        <f>(NI!R16*NI!S16+SI!R16*SI!S16)/R16</f>
        <v>139.69759662988244</v>
      </c>
      <c r="T16" s="115">
        <f>NI!T16+SI!T16</f>
        <v>43638.6</v>
      </c>
      <c r="U16" s="115">
        <f>(NI!T16*NI!U16+SI!T16*SI!U16)/T16</f>
        <v>105.57994466364642</v>
      </c>
      <c r="V16" s="126">
        <f>NI!V16+SI!V16</f>
        <v>0</v>
      </c>
      <c r="W16" s="126">
        <v>0</v>
      </c>
      <c r="X16" s="126">
        <f>NI!X16+SI!X16</f>
        <v>0</v>
      </c>
      <c r="Y16" s="126">
        <v>0</v>
      </c>
      <c r="Z16" s="115">
        <f>NI!Z16+SI!Z16</f>
        <v>0</v>
      </c>
      <c r="AA16" s="115">
        <v>0</v>
      </c>
      <c r="AB16" s="115">
        <f>NI!AB17+SI!AB16</f>
        <v>0</v>
      </c>
      <c r="AC16" s="115">
        <v>0</v>
      </c>
      <c r="AD16" s="115">
        <f>NI!AD16+SI!AD16</f>
        <v>104</v>
      </c>
      <c r="AE16" s="115">
        <f>(NI!AD16*NI!AE16+SI!AD16*SI!AE16)/AD16</f>
        <v>200</v>
      </c>
      <c r="AF16" s="115">
        <f>NI!AF16+SI!AF16</f>
        <v>346</v>
      </c>
      <c r="AG16" s="115">
        <f>(NI!AF16*NI!AG16+SI!AF16*SI!AG16)/AF16</f>
        <v>109</v>
      </c>
      <c r="AH16" s="19">
        <f t="shared" si="2"/>
        <v>5163533.7299999986</v>
      </c>
      <c r="AI16" s="19">
        <f t="shared" si="3"/>
        <v>112.19127066226787</v>
      </c>
      <c r="AJ16" s="7"/>
      <c r="AK16" s="76">
        <v>42441</v>
      </c>
      <c r="AL16" s="3">
        <v>10</v>
      </c>
      <c r="AM16" s="4">
        <v>1953578.6</v>
      </c>
      <c r="AN16" s="4">
        <v>1729724.4000000001</v>
      </c>
      <c r="AO16" s="4">
        <v>226211.1</v>
      </c>
      <c r="AP16" s="4">
        <v>75810</v>
      </c>
      <c r="AQ16" s="4">
        <v>0</v>
      </c>
      <c r="AR16" s="4">
        <v>0</v>
      </c>
      <c r="AS16" s="4">
        <v>0</v>
      </c>
      <c r="AT16" s="4">
        <v>0</v>
      </c>
      <c r="AU16" s="4">
        <v>0</v>
      </c>
      <c r="AV16" s="19">
        <v>3985324.1</v>
      </c>
      <c r="AW16" s="4">
        <v>1413475.4</v>
      </c>
      <c r="AX16" s="4">
        <v>98.434784757236244</v>
      </c>
      <c r="AY16" s="4">
        <v>1525756.7000000002</v>
      </c>
      <c r="AZ16" s="4">
        <v>105.21714763318245</v>
      </c>
      <c r="BA16" s="4">
        <v>178599.2</v>
      </c>
      <c r="BB16" s="4">
        <v>117.63775999484039</v>
      </c>
      <c r="BC16" s="4">
        <v>54034</v>
      </c>
      <c r="BD16" s="4">
        <v>101.50088822504348</v>
      </c>
      <c r="BE16" s="4">
        <v>0</v>
      </c>
      <c r="BF16" s="4">
        <v>0</v>
      </c>
      <c r="BG16" s="4">
        <v>0</v>
      </c>
      <c r="BH16" s="4">
        <v>0</v>
      </c>
      <c r="BI16" s="4">
        <v>0</v>
      </c>
      <c r="BJ16" s="4">
        <v>0</v>
      </c>
      <c r="BK16" s="4">
        <v>0</v>
      </c>
      <c r="BL16" s="4">
        <v>0</v>
      </c>
      <c r="BM16" s="4">
        <v>0</v>
      </c>
      <c r="BN16" s="4">
        <v>0</v>
      </c>
      <c r="BO16" s="19">
        <v>3171865.3000000003</v>
      </c>
      <c r="BP16" s="19">
        <v>102.8307928253095</v>
      </c>
    </row>
    <row r="17" spans="1:68" ht="20" customHeight="1" x14ac:dyDescent="0.15">
      <c r="A17" s="76">
        <v>42812</v>
      </c>
      <c r="B17" s="3">
        <v>11</v>
      </c>
      <c r="C17" s="117">
        <f>NI!C17+SI!C17</f>
        <v>3959346.75</v>
      </c>
      <c r="D17" s="117">
        <f>NI!D17+SI!D17</f>
        <v>1791412.1999999997</v>
      </c>
      <c r="E17" s="117">
        <f>NI!E17+SI!E17</f>
        <v>196441.7</v>
      </c>
      <c r="F17" s="117">
        <f>NI!F17+SI!F17</f>
        <v>60955.8</v>
      </c>
      <c r="G17" s="117">
        <f>NI!G17+SI!G17</f>
        <v>0</v>
      </c>
      <c r="H17" s="126">
        <f>NI!H17+SI!H17</f>
        <v>0</v>
      </c>
      <c r="I17" s="117">
        <f>NI!I17+SI!I17</f>
        <v>16569.7</v>
      </c>
      <c r="J17" s="117">
        <f>NI!J17+SI!J17</f>
        <v>0</v>
      </c>
      <c r="K17" s="117">
        <f>NI!K17+SI!K17</f>
        <v>1194.3</v>
      </c>
      <c r="L17" s="117">
        <f>NI!L17+SI!L17</f>
        <v>346</v>
      </c>
      <c r="M17" s="19">
        <f t="shared" ref="M17" si="12">SUM(C17:L17)</f>
        <v>6026266.4499999993</v>
      </c>
      <c r="N17" s="117">
        <f>NI!N17+SI!N17</f>
        <v>2894896.35</v>
      </c>
      <c r="O17" s="117">
        <f>(NI!N17*NI!O17+SI!N17*SI!O17)/N17</f>
        <v>105.98079704931288</v>
      </c>
      <c r="P17" s="117">
        <f>NI!P17+SI!P17</f>
        <v>1441978.8</v>
      </c>
      <c r="Q17" s="117">
        <f>(NI!P17*NI!Q17+SI!P17*SI!Q17)/P17</f>
        <v>122.69421564113541</v>
      </c>
      <c r="R17" s="117">
        <f>NI!R17+SI!R17</f>
        <v>159886.1</v>
      </c>
      <c r="S17" s="117">
        <f>(NI!R17*NI!S17+SI!R17*SI!S17)/R17</f>
        <v>139.48662452115161</v>
      </c>
      <c r="T17" s="117">
        <f>NI!T17+SI!T17</f>
        <v>50553.4</v>
      </c>
      <c r="U17" s="117">
        <f>(NI!T17*NI!U17+SI!T17*SI!U17)/T17</f>
        <v>107.689678182599</v>
      </c>
      <c r="V17" s="126">
        <f>NI!V17+SI!V17</f>
        <v>0</v>
      </c>
      <c r="W17" s="126">
        <v>0</v>
      </c>
      <c r="X17" s="126">
        <f>NI!X17+SI!X17</f>
        <v>0</v>
      </c>
      <c r="Y17" s="126">
        <v>0</v>
      </c>
      <c r="Z17" s="117">
        <f>NI!Z17+SI!Z17</f>
        <v>12619</v>
      </c>
      <c r="AA17" s="117">
        <f>(NI!Z17*NI!AA17+SI!Z17*SI!AA17)/Z17</f>
        <v>214.14107200000001</v>
      </c>
      <c r="AB17" s="117">
        <f>NI!AB18+SI!AB17</f>
        <v>0</v>
      </c>
      <c r="AC17" s="117">
        <v>0</v>
      </c>
      <c r="AD17" s="117">
        <f>NI!AD17+SI!AD17</f>
        <v>966.3</v>
      </c>
      <c r="AE17" s="117">
        <f>(NI!AD17*NI!AE17+SI!AD17*SI!AE17)/AD17</f>
        <v>123.23191512170133</v>
      </c>
      <c r="AF17" s="117">
        <f>NI!AF17+SI!AF17</f>
        <v>346</v>
      </c>
      <c r="AG17" s="117">
        <f>(NI!AF17*NI!AG17+SI!AF17*SI!AG17)/AF17</f>
        <v>105.5</v>
      </c>
      <c r="AH17" s="19">
        <f t="shared" si="2"/>
        <v>4561245.95</v>
      </c>
      <c r="AI17" s="19">
        <f t="shared" si="3"/>
        <v>112.76080395233456</v>
      </c>
      <c r="AJ17" s="7"/>
      <c r="AK17" s="76">
        <v>42448</v>
      </c>
      <c r="AL17" s="3">
        <v>11</v>
      </c>
      <c r="AM17" s="4">
        <v>1982595.54</v>
      </c>
      <c r="AN17" s="4">
        <v>1764910.4500000002</v>
      </c>
      <c r="AO17" s="4">
        <v>287221.68</v>
      </c>
      <c r="AP17" s="4">
        <v>62642.8</v>
      </c>
      <c r="AQ17" s="4">
        <v>0</v>
      </c>
      <c r="AR17" s="4">
        <v>0</v>
      </c>
      <c r="AS17" s="4">
        <v>0</v>
      </c>
      <c r="AT17" s="4">
        <v>0</v>
      </c>
      <c r="AU17" s="4">
        <v>173</v>
      </c>
      <c r="AV17" s="19">
        <v>4097543.47</v>
      </c>
      <c r="AW17" s="4">
        <v>1504749.72</v>
      </c>
      <c r="AX17" s="4">
        <v>99.889175624802064</v>
      </c>
      <c r="AY17" s="4">
        <v>1594774.05</v>
      </c>
      <c r="AZ17" s="4">
        <v>107.70411667181</v>
      </c>
      <c r="BA17" s="4">
        <v>196677.98</v>
      </c>
      <c r="BB17" s="4">
        <v>135.5102230052677</v>
      </c>
      <c r="BC17" s="4">
        <v>46319.8</v>
      </c>
      <c r="BD17" s="4">
        <v>99.529194340048946</v>
      </c>
      <c r="BE17" s="4">
        <v>0</v>
      </c>
      <c r="BF17" s="4">
        <v>0</v>
      </c>
      <c r="BG17" s="4">
        <v>0</v>
      </c>
      <c r="BH17" s="4">
        <v>0</v>
      </c>
      <c r="BI17" s="4">
        <v>0</v>
      </c>
      <c r="BJ17" s="4">
        <v>0</v>
      </c>
      <c r="BK17" s="4">
        <v>0</v>
      </c>
      <c r="BL17" s="4">
        <v>0</v>
      </c>
      <c r="BM17" s="4">
        <v>173</v>
      </c>
      <c r="BN17" s="4">
        <v>90</v>
      </c>
      <c r="BO17" s="19">
        <v>3342694.55</v>
      </c>
      <c r="BP17" s="19">
        <v>105.70800096133357</v>
      </c>
    </row>
    <row r="18" spans="1:68" ht="20" customHeight="1" x14ac:dyDescent="0.15">
      <c r="A18" s="76">
        <v>42819</v>
      </c>
      <c r="B18" s="3">
        <v>12</v>
      </c>
      <c r="C18" s="118">
        <f>NI!C18+SI!C18</f>
        <v>2022779.6</v>
      </c>
      <c r="D18" s="118">
        <f>NI!D18+SI!D18</f>
        <v>1437699.3</v>
      </c>
      <c r="E18" s="118">
        <f>NI!E18+SI!E18</f>
        <v>346073.5</v>
      </c>
      <c r="F18" s="118">
        <f>NI!F18+SI!F18</f>
        <v>40753.599999999999</v>
      </c>
      <c r="G18" s="118">
        <f>NI!G18+SI!G18</f>
        <v>0</v>
      </c>
      <c r="H18" s="126">
        <f>NI!H18+SI!H18</f>
        <v>0</v>
      </c>
      <c r="I18" s="118">
        <f>NI!I18+SI!I18</f>
        <v>0</v>
      </c>
      <c r="J18" s="118">
        <f>NI!J18+SI!J18</f>
        <v>0</v>
      </c>
      <c r="K18" s="118">
        <f>NI!K18+SI!K18</f>
        <v>309.39999999999998</v>
      </c>
      <c r="L18" s="118">
        <f>NI!L18+SI!L18</f>
        <v>345</v>
      </c>
      <c r="M18" s="19">
        <f t="shared" ref="M18" si="13">SUM(C18:L18)</f>
        <v>3847960.4000000004</v>
      </c>
      <c r="N18" s="118">
        <f>NI!N18+SI!N18</f>
        <v>1632811.3</v>
      </c>
      <c r="O18" s="118">
        <f>(NI!N18*NI!O18+SI!N18*SI!O18)/N18</f>
        <v>101.61607239035962</v>
      </c>
      <c r="P18" s="118">
        <f>NI!P18+SI!P18</f>
        <v>1199713.8999999999</v>
      </c>
      <c r="Q18" s="118">
        <f>(NI!P18*NI!Q18+SI!P18*SI!Q18)/P18</f>
        <v>124.47724361153114</v>
      </c>
      <c r="R18" s="118">
        <f>NI!R18+SI!R18</f>
        <v>293530.5</v>
      </c>
      <c r="S18" s="118">
        <f>(NI!R18*NI!S18+SI!R18*SI!S18)/R18</f>
        <v>161.16686317732061</v>
      </c>
      <c r="T18" s="118">
        <f>NI!T18+SI!T18</f>
        <v>38630.799999999996</v>
      </c>
      <c r="U18" s="118">
        <f>(NI!T18*NI!U18+SI!T18*SI!U18)/T18</f>
        <v>109.76275887930875</v>
      </c>
      <c r="V18" s="126">
        <f>NI!V18+SI!V18</f>
        <v>0</v>
      </c>
      <c r="W18" s="126">
        <v>0</v>
      </c>
      <c r="X18" s="126">
        <f>NI!X18+SI!X18</f>
        <v>0</v>
      </c>
      <c r="Y18" s="126">
        <v>0</v>
      </c>
      <c r="Z18" s="118">
        <f>NI!Z18+SI!Z18</f>
        <v>0</v>
      </c>
      <c r="AA18" s="118">
        <v>0</v>
      </c>
      <c r="AB18" s="118">
        <f>NI!AB19+SI!AB18</f>
        <v>0</v>
      </c>
      <c r="AC18" s="118">
        <v>0</v>
      </c>
      <c r="AD18" s="118">
        <f>NI!AD18+SI!AD18</f>
        <v>0</v>
      </c>
      <c r="AE18" s="118">
        <v>0</v>
      </c>
      <c r="AF18" s="118">
        <f>NI!AF18+SI!AF18</f>
        <v>345</v>
      </c>
      <c r="AG18" s="118">
        <f>(NI!AF18*NI!AG18+SI!AF18*SI!AG18)/AF18</f>
        <v>114</v>
      </c>
      <c r="AH18" s="19">
        <f t="shared" si="2"/>
        <v>3165031.5</v>
      </c>
      <c r="AI18" s="19">
        <f t="shared" si="3"/>
        <v>115.90528997029654</v>
      </c>
      <c r="AJ18" s="7"/>
      <c r="AK18" s="76">
        <v>42455</v>
      </c>
      <c r="AL18" s="3">
        <v>12</v>
      </c>
      <c r="AM18" s="4">
        <v>834160</v>
      </c>
      <c r="AN18" s="4">
        <v>444056</v>
      </c>
      <c r="AO18" s="4">
        <v>57360</v>
      </c>
      <c r="AP18" s="4">
        <v>50366</v>
      </c>
      <c r="AQ18" s="4">
        <v>0</v>
      </c>
      <c r="AR18" s="4">
        <v>0</v>
      </c>
      <c r="AS18" s="4">
        <v>0</v>
      </c>
      <c r="AT18" s="4">
        <v>172.5</v>
      </c>
      <c r="AU18" s="4">
        <v>0</v>
      </c>
      <c r="AV18" s="19">
        <v>1386114.5</v>
      </c>
      <c r="AW18" s="4">
        <v>647197</v>
      </c>
      <c r="AX18" s="4">
        <v>88.153866441439007</v>
      </c>
      <c r="AY18" s="4">
        <v>424893</v>
      </c>
      <c r="AZ18" s="4">
        <v>97.718116508697491</v>
      </c>
      <c r="BA18" s="4">
        <v>51199</v>
      </c>
      <c r="BB18" s="4">
        <v>100.3616663523311</v>
      </c>
      <c r="BC18" s="4">
        <v>39374</v>
      </c>
      <c r="BD18" s="4">
        <v>93.902955440112763</v>
      </c>
      <c r="BE18" s="4">
        <v>0</v>
      </c>
      <c r="BF18" s="4">
        <v>0</v>
      </c>
      <c r="BG18" s="4">
        <v>0</v>
      </c>
      <c r="BH18" s="4">
        <v>0</v>
      </c>
      <c r="BI18" s="4">
        <v>0</v>
      </c>
      <c r="BJ18" s="4">
        <v>0</v>
      </c>
      <c r="BK18" s="4">
        <v>172.5</v>
      </c>
      <c r="BL18" s="4">
        <v>103</v>
      </c>
      <c r="BM18" s="4">
        <v>0</v>
      </c>
      <c r="BN18" s="4">
        <v>0</v>
      </c>
      <c r="BO18" s="19">
        <v>1162835.5</v>
      </c>
      <c r="BP18" s="19">
        <v>92.382956144787457</v>
      </c>
    </row>
    <row r="19" spans="1:68" ht="20" customHeight="1" x14ac:dyDescent="0.15">
      <c r="A19" s="76">
        <v>42826</v>
      </c>
      <c r="B19" s="3">
        <v>13</v>
      </c>
      <c r="C19" s="119">
        <f>NI!C19+SI!C19</f>
        <v>2206412.5</v>
      </c>
      <c r="D19" s="119">
        <f>NI!D19+SI!D19</f>
        <v>1423804.5</v>
      </c>
      <c r="E19" s="119">
        <f>NI!E19+SI!E19</f>
        <v>154786.19999999998</v>
      </c>
      <c r="F19" s="119">
        <f>NI!F19+SI!F19</f>
        <v>43955</v>
      </c>
      <c r="G19" s="119">
        <f>NI!G19+SI!G19</f>
        <v>0</v>
      </c>
      <c r="H19" s="126">
        <f>NI!H19+SI!H19</f>
        <v>0</v>
      </c>
      <c r="I19" s="119">
        <f>NI!I19+SI!I19</f>
        <v>0</v>
      </c>
      <c r="J19" s="119">
        <f>NI!J19+SI!J19</f>
        <v>0</v>
      </c>
      <c r="K19" s="119">
        <f>NI!K19+SI!K19</f>
        <v>1435.2</v>
      </c>
      <c r="L19" s="119">
        <f>NI!L19+SI!L19</f>
        <v>345</v>
      </c>
      <c r="M19" s="19">
        <f t="shared" ref="M19" si="14">SUM(C19:L19)</f>
        <v>3830738.4000000004</v>
      </c>
      <c r="N19" s="119">
        <f>NI!N19+SI!N19</f>
        <v>1644868.2000000002</v>
      </c>
      <c r="O19" s="119">
        <f>(NI!N19*NI!O19+SI!N19*SI!O19)/N19</f>
        <v>111.21194495303976</v>
      </c>
      <c r="P19" s="119">
        <f>NI!P19+SI!P19</f>
        <v>1262928.8999999999</v>
      </c>
      <c r="Q19" s="119">
        <f>(NI!P19*NI!Q19+SI!P19*SI!Q19)/P19</f>
        <v>125.45429458460634</v>
      </c>
      <c r="R19" s="119">
        <f>NI!R19+SI!R19</f>
        <v>115419.40000000001</v>
      </c>
      <c r="S19" s="119">
        <f>(NI!R19*NI!S19+SI!R19*SI!S19)/R19</f>
        <v>147.7519028512971</v>
      </c>
      <c r="T19" s="119">
        <f>NI!T19+SI!T19</f>
        <v>41553</v>
      </c>
      <c r="U19" s="119">
        <f>(NI!T19*NI!U19+SI!T19*SI!U19)/T19</f>
        <v>110.07640822657811</v>
      </c>
      <c r="V19" s="126">
        <f>NI!V19+SI!V19</f>
        <v>0</v>
      </c>
      <c r="W19" s="126">
        <v>0</v>
      </c>
      <c r="X19" s="126">
        <f>NI!X19+SI!X19</f>
        <v>0</v>
      </c>
      <c r="Y19" s="126">
        <v>0</v>
      </c>
      <c r="Z19" s="119">
        <f>NI!Z19+SI!Z19</f>
        <v>0</v>
      </c>
      <c r="AA19" s="119">
        <v>0</v>
      </c>
      <c r="AB19" s="119">
        <f>NI!AB20+SI!AB19</f>
        <v>0</v>
      </c>
      <c r="AC19" s="119">
        <v>0</v>
      </c>
      <c r="AD19" s="119">
        <f>NI!AD19+SI!AD19</f>
        <v>1212.4000000000001</v>
      </c>
      <c r="AE19" s="119">
        <f>(NI!AD19*NI!AE19+SI!AD19*SI!AE19)/AD19</f>
        <v>179.93417941966348</v>
      </c>
      <c r="AF19" s="119">
        <f>NI!AF19+SI!AF19</f>
        <v>345</v>
      </c>
      <c r="AG19" s="119">
        <f>(NI!AF19*NI!AG19+SI!AF19*SI!AG19)/AF19</f>
        <v>111.002898</v>
      </c>
      <c r="AH19" s="19">
        <f t="shared" si="2"/>
        <v>3066326.9</v>
      </c>
      <c r="AI19" s="19">
        <f t="shared" si="3"/>
        <v>118.4651040107142</v>
      </c>
      <c r="AJ19" s="7"/>
      <c r="AK19" s="76">
        <v>42462</v>
      </c>
      <c r="AL19" s="3">
        <v>13</v>
      </c>
      <c r="AM19" s="4">
        <v>2541729.2000000002</v>
      </c>
      <c r="AN19" s="4">
        <v>1492272.4</v>
      </c>
      <c r="AO19" s="4">
        <v>194922.55</v>
      </c>
      <c r="AP19" s="4">
        <v>56385</v>
      </c>
      <c r="AQ19" s="4">
        <v>0</v>
      </c>
      <c r="AR19" s="4">
        <v>0</v>
      </c>
      <c r="AS19" s="4">
        <v>0</v>
      </c>
      <c r="AT19" s="4">
        <v>670.5</v>
      </c>
      <c r="AU19" s="4">
        <v>341</v>
      </c>
      <c r="AV19" s="19">
        <v>4286320.6500000004</v>
      </c>
      <c r="AW19" s="4">
        <v>1797838</v>
      </c>
      <c r="AX19" s="4">
        <v>115.7918299702975</v>
      </c>
      <c r="AY19" s="4">
        <v>1357904.4</v>
      </c>
      <c r="AZ19" s="4">
        <v>115.69468982413321</v>
      </c>
      <c r="BA19" s="4">
        <v>166939.29999999999</v>
      </c>
      <c r="BB19" s="4">
        <v>125.84809466160696</v>
      </c>
      <c r="BC19" s="4">
        <v>39010</v>
      </c>
      <c r="BD19" s="4">
        <v>99.186900585490889</v>
      </c>
      <c r="BE19" s="4">
        <v>0</v>
      </c>
      <c r="BF19" s="4">
        <v>0</v>
      </c>
      <c r="BG19" s="4">
        <v>0</v>
      </c>
      <c r="BH19" s="4">
        <v>0</v>
      </c>
      <c r="BI19" s="4">
        <v>0</v>
      </c>
      <c r="BJ19" s="4">
        <v>0</v>
      </c>
      <c r="BK19" s="4">
        <v>670.5</v>
      </c>
      <c r="BL19" s="4">
        <v>73.174496644295303</v>
      </c>
      <c r="BM19" s="4">
        <v>0</v>
      </c>
      <c r="BN19" s="4">
        <v>0</v>
      </c>
      <c r="BO19" s="19">
        <v>3362362.1999999997</v>
      </c>
      <c r="BP19" s="19">
        <v>116.05073888230953</v>
      </c>
    </row>
    <row r="20" spans="1:68" ht="20" customHeight="1" x14ac:dyDescent="0.15">
      <c r="A20" s="76">
        <v>42833</v>
      </c>
      <c r="B20" s="11">
        <v>14</v>
      </c>
      <c r="C20" s="120">
        <f>NI!C20+SI!C20</f>
        <v>3024271.63</v>
      </c>
      <c r="D20" s="120">
        <f>NI!D20+SI!D20</f>
        <v>1533167.9</v>
      </c>
      <c r="E20" s="120">
        <f>NI!E20+SI!E20</f>
        <v>157010.29999999999</v>
      </c>
      <c r="F20" s="120">
        <f>NI!F20+SI!F20</f>
        <v>38967.5</v>
      </c>
      <c r="G20" s="120">
        <f>NI!G20+SI!G20</f>
        <v>0</v>
      </c>
      <c r="H20" s="126">
        <f>NI!H20+SI!H20</f>
        <v>0</v>
      </c>
      <c r="I20" s="120">
        <f>NI!I20+SI!I20</f>
        <v>4410.3999999999996</v>
      </c>
      <c r="J20" s="120">
        <f>NI!J20+SI!J20</f>
        <v>0</v>
      </c>
      <c r="K20" s="120">
        <f>NI!K20+SI!K20</f>
        <v>599.70000000000005</v>
      </c>
      <c r="L20" s="120">
        <f>NI!L20+SI!L20</f>
        <v>346</v>
      </c>
      <c r="M20" s="19">
        <f t="shared" ref="M20" si="15">SUM(C20:L20)</f>
        <v>4758773.43</v>
      </c>
      <c r="N20" s="120">
        <f>NI!N20+SI!N20</f>
        <v>2191424.4299999997</v>
      </c>
      <c r="O20" s="120">
        <f>(NI!N20*NI!O20+SI!N20*SI!O20)/N20</f>
        <v>117.97449929126401</v>
      </c>
      <c r="P20" s="120">
        <f>NI!P20+SI!P20</f>
        <v>1260270.0999999999</v>
      </c>
      <c r="Q20" s="120">
        <f>(NI!P20*NI!Q20+SI!P20*SI!Q20)/P20</f>
        <v>127.92610204816755</v>
      </c>
      <c r="R20" s="120">
        <f>NI!R20+SI!R20</f>
        <v>124006.9</v>
      </c>
      <c r="S20" s="120">
        <f>(NI!R20*NI!S20+SI!R20*SI!S20)/R20</f>
        <v>159.7832775068226</v>
      </c>
      <c r="T20" s="120">
        <f>NI!T20+SI!T20</f>
        <v>35830.1</v>
      </c>
      <c r="U20" s="120">
        <f>(NI!T20*NI!U20+SI!T20*SI!U20)/T20</f>
        <v>110.97317278696961</v>
      </c>
      <c r="V20" s="126">
        <f>NI!V20+SI!V20</f>
        <v>0</v>
      </c>
      <c r="W20" s="126">
        <v>0</v>
      </c>
      <c r="X20" s="126">
        <f>NI!X20+SI!X20</f>
        <v>0</v>
      </c>
      <c r="Y20" s="126">
        <v>0</v>
      </c>
      <c r="Z20" s="120">
        <f>NI!Z20+SI!Z20</f>
        <v>3958.8</v>
      </c>
      <c r="AA20" s="120">
        <f>(NI!Z20*NI!AA20+SI!Z20*SI!AA20)/Z20</f>
        <v>388.31696399999998</v>
      </c>
      <c r="AB20" s="120">
        <f>NI!AB21+SI!AB20</f>
        <v>0</v>
      </c>
      <c r="AC20" s="120">
        <v>0</v>
      </c>
      <c r="AD20" s="120">
        <f>NI!AD20+SI!AD20</f>
        <v>496.7</v>
      </c>
      <c r="AE20" s="120">
        <f>(NI!AD20*NI!AE20+SI!AD20*SI!AE20)/AD20</f>
        <v>66</v>
      </c>
      <c r="AF20" s="120">
        <f>NI!AF20+SI!AF20</f>
        <v>346</v>
      </c>
      <c r="AG20" s="120">
        <f>(NI!AF20*NI!AG20+SI!AF20*SI!AG20)/AF20</f>
        <v>121</v>
      </c>
      <c r="AH20" s="19">
        <f t="shared" si="2"/>
        <v>3616333.0299999993</v>
      </c>
      <c r="AI20" s="19">
        <f t="shared" si="3"/>
        <v>123.09595487547405</v>
      </c>
      <c r="AJ20" s="7"/>
      <c r="AK20" s="76">
        <v>42469</v>
      </c>
      <c r="AL20" s="3">
        <v>14</v>
      </c>
      <c r="AM20" s="4">
        <v>3195284.9699999997</v>
      </c>
      <c r="AN20" s="4">
        <v>1689367.7999999998</v>
      </c>
      <c r="AO20" s="4">
        <v>188041.28</v>
      </c>
      <c r="AP20" s="4">
        <v>62199.6</v>
      </c>
      <c r="AQ20" s="4">
        <v>0</v>
      </c>
      <c r="AR20" s="4">
        <v>0</v>
      </c>
      <c r="AS20" s="4">
        <v>0</v>
      </c>
      <c r="AT20" s="4">
        <v>498</v>
      </c>
      <c r="AU20" s="4">
        <v>342</v>
      </c>
      <c r="AV20" s="19">
        <v>5135733.6499999994</v>
      </c>
      <c r="AW20" s="4">
        <v>2190465.67</v>
      </c>
      <c r="AX20" s="4">
        <v>139.22957754242594</v>
      </c>
      <c r="AY20" s="4">
        <v>1399257.2999999998</v>
      </c>
      <c r="AZ20" s="4">
        <v>122.22710742604619</v>
      </c>
      <c r="BA20" s="4">
        <v>137744.58000000002</v>
      </c>
      <c r="BB20" s="4">
        <v>145.01861947222631</v>
      </c>
      <c r="BC20" s="4">
        <v>41385.599999999999</v>
      </c>
      <c r="BD20" s="4">
        <v>105.55340430058764</v>
      </c>
      <c r="BE20" s="4">
        <v>0</v>
      </c>
      <c r="BF20" s="4">
        <v>0</v>
      </c>
      <c r="BG20" s="4">
        <v>0</v>
      </c>
      <c r="BH20" s="4">
        <v>0</v>
      </c>
      <c r="BI20" s="4">
        <v>0</v>
      </c>
      <c r="BJ20" s="4">
        <v>0</v>
      </c>
      <c r="BK20" s="4">
        <v>498</v>
      </c>
      <c r="BL20" s="4">
        <v>60</v>
      </c>
      <c r="BM20" s="4">
        <v>170</v>
      </c>
      <c r="BN20" s="4">
        <v>90</v>
      </c>
      <c r="BO20" s="19">
        <v>3769521.15</v>
      </c>
      <c r="BP20" s="19">
        <v>132.74733369766881</v>
      </c>
    </row>
    <row r="21" spans="1:68" ht="20" customHeight="1" x14ac:dyDescent="0.15">
      <c r="A21" s="76">
        <v>42840</v>
      </c>
      <c r="B21" s="11">
        <v>15</v>
      </c>
      <c r="C21" s="121">
        <f>NI!C21+SI!C21</f>
        <v>3412437.7733333334</v>
      </c>
      <c r="D21" s="121">
        <f>NI!D21+SI!D21</f>
        <v>1604094.96</v>
      </c>
      <c r="E21" s="121">
        <f>NI!E21+SI!E21</f>
        <v>180120.43333333332</v>
      </c>
      <c r="F21" s="121">
        <f>NI!F21+SI!F21</f>
        <v>45447.533333333333</v>
      </c>
      <c r="G21" s="121">
        <f>NI!G21+SI!G21</f>
        <v>0</v>
      </c>
      <c r="H21" s="126">
        <f>NI!H21+SI!H21</f>
        <v>0</v>
      </c>
      <c r="I21" s="121">
        <f>NI!I21+SI!I21</f>
        <v>0</v>
      </c>
      <c r="J21" s="121">
        <f>NI!J21+SI!J21</f>
        <v>0</v>
      </c>
      <c r="K21" s="121">
        <f>NI!K21+SI!K21</f>
        <v>1643.7</v>
      </c>
      <c r="L21" s="121">
        <f>NI!L21+SI!L21</f>
        <v>346</v>
      </c>
      <c r="M21" s="19">
        <f t="shared" ref="M21" si="16">SUM(C21:L21)</f>
        <v>5244090.4000000004</v>
      </c>
      <c r="N21" s="121">
        <f>NI!N21+SI!N21</f>
        <v>2107096.3466666667</v>
      </c>
      <c r="O21" s="121">
        <f>(NI!N21*NI!O21+SI!N21*SI!O21)/N21</f>
        <v>130.8901036676331</v>
      </c>
      <c r="P21" s="121">
        <f>NI!P21+SI!P21</f>
        <v>1269770.0333333332</v>
      </c>
      <c r="Q21" s="121">
        <f>(NI!P21*NI!Q21+SI!P21*SI!Q21)/P21</f>
        <v>130.47921265090233</v>
      </c>
      <c r="R21" s="121">
        <f>NI!R21+SI!R21</f>
        <v>141979.13333333333</v>
      </c>
      <c r="S21" s="121">
        <f>(NI!R21*NI!S21+SI!R21*SI!S21)/R21</f>
        <v>160.69764613298247</v>
      </c>
      <c r="T21" s="121">
        <f>NI!T21+SI!T21</f>
        <v>43411.199999999997</v>
      </c>
      <c r="U21" s="121">
        <f>(NI!T21*NI!U21+SI!T21*SI!U21)/T21</f>
        <v>113.490471895087</v>
      </c>
      <c r="V21" s="126">
        <f>NI!V21+SI!V21</f>
        <v>0</v>
      </c>
      <c r="W21" s="126">
        <v>0</v>
      </c>
      <c r="X21" s="126">
        <f>NI!X21+SI!X21</f>
        <v>0</v>
      </c>
      <c r="Y21" s="126">
        <v>0</v>
      </c>
      <c r="Z21" s="121">
        <f>NI!Z21+SI!Z21</f>
        <v>0</v>
      </c>
      <c r="AA21" s="121">
        <v>0</v>
      </c>
      <c r="AB21" s="121">
        <f>NI!AB22+SI!AB21</f>
        <v>0</v>
      </c>
      <c r="AC21" s="121">
        <v>0</v>
      </c>
      <c r="AD21" s="121">
        <f>NI!AD21+SI!AD21</f>
        <v>985.2</v>
      </c>
      <c r="AE21" s="121">
        <f>(NI!AD21*NI!AE21+SI!AD21*SI!AE21)/AD21</f>
        <v>138.97269499999999</v>
      </c>
      <c r="AF21" s="121">
        <f>NI!AF21+SI!AF21</f>
        <v>346</v>
      </c>
      <c r="AG21" s="121">
        <f>(NI!AF21*NI!AG21+SI!AF21*SI!AG21)/AF21</f>
        <v>116</v>
      </c>
      <c r="AH21" s="19">
        <f t="shared" si="2"/>
        <v>3563587.9133333336</v>
      </c>
      <c r="AI21" s="19">
        <f t="shared" si="3"/>
        <v>131.72010537272834</v>
      </c>
      <c r="AJ21" s="7"/>
      <c r="AK21" s="76">
        <v>42476</v>
      </c>
      <c r="AL21" s="11">
        <v>15</v>
      </c>
      <c r="AM21" s="4">
        <v>4805489.34</v>
      </c>
      <c r="AN21" s="4">
        <v>2364559.25</v>
      </c>
      <c r="AO21" s="4">
        <v>346428.2</v>
      </c>
      <c r="AP21" s="4">
        <v>65419.6</v>
      </c>
      <c r="AQ21" s="4">
        <v>0</v>
      </c>
      <c r="AR21" s="4">
        <v>0</v>
      </c>
      <c r="AS21" s="4">
        <v>0</v>
      </c>
      <c r="AT21" s="4">
        <v>498</v>
      </c>
      <c r="AU21" s="4">
        <v>342</v>
      </c>
      <c r="AV21" s="19">
        <v>7582736.3899999997</v>
      </c>
      <c r="AW21" s="4">
        <v>3180261.79</v>
      </c>
      <c r="AX21" s="4">
        <v>138.77088062839783</v>
      </c>
      <c r="AY21" s="4">
        <v>1986763.25</v>
      </c>
      <c r="AZ21" s="4">
        <v>124.82635865054445</v>
      </c>
      <c r="BA21" s="4">
        <v>318917.40000000002</v>
      </c>
      <c r="BB21" s="4">
        <v>186.94846523043708</v>
      </c>
      <c r="BC21" s="4">
        <v>60019.6</v>
      </c>
      <c r="BD21" s="4">
        <v>105.09833058824783</v>
      </c>
      <c r="BE21" s="4">
        <v>0</v>
      </c>
      <c r="BF21" s="4">
        <v>0</v>
      </c>
      <c r="BG21" s="4">
        <v>0</v>
      </c>
      <c r="BH21" s="4">
        <v>0</v>
      </c>
      <c r="BI21" s="4">
        <v>0</v>
      </c>
      <c r="BJ21" s="4">
        <v>0</v>
      </c>
      <c r="BK21" s="4">
        <v>498</v>
      </c>
      <c r="BL21" s="4">
        <v>56</v>
      </c>
      <c r="BM21" s="4">
        <v>0</v>
      </c>
      <c r="BN21" s="4">
        <v>0</v>
      </c>
      <c r="BO21" s="19">
        <v>5546460.04</v>
      </c>
      <c r="BP21" s="19">
        <v>136.17426466723845</v>
      </c>
    </row>
    <row r="22" spans="1:68" ht="20" customHeight="1" x14ac:dyDescent="0.15">
      <c r="A22" s="76">
        <v>42847</v>
      </c>
      <c r="B22" s="11">
        <v>16</v>
      </c>
      <c r="C22" s="134">
        <f>NI!C22+SI!C22</f>
        <v>4552296.04</v>
      </c>
      <c r="D22" s="134">
        <f>NI!D22+SI!D22</f>
        <v>1996661.7</v>
      </c>
      <c r="E22" s="134">
        <f>NI!E22+SI!E22</f>
        <v>271236.59999999998</v>
      </c>
      <c r="F22" s="134">
        <f>NI!F22+SI!F22</f>
        <v>49449.3</v>
      </c>
      <c r="G22" s="134">
        <f>NI!G22+SI!G22</f>
        <v>0</v>
      </c>
      <c r="H22" s="134">
        <f>NI!H22+SI!H22</f>
        <v>0</v>
      </c>
      <c r="I22" s="134">
        <f>NI!I22+SI!I22</f>
        <v>971.4</v>
      </c>
      <c r="J22" s="134">
        <f>NI!J22+SI!J22</f>
        <v>0</v>
      </c>
      <c r="K22" s="134">
        <f>NI!K22+SI!K22</f>
        <v>1684</v>
      </c>
      <c r="L22" s="134">
        <f>NI!L22+SI!L22</f>
        <v>346</v>
      </c>
      <c r="M22" s="19">
        <f t="shared" ref="M22" si="17">SUM(C22:L22)</f>
        <v>6872645.04</v>
      </c>
      <c r="N22" s="134">
        <f>NI!N22+SI!N22</f>
        <v>3041756.39</v>
      </c>
      <c r="O22" s="134">
        <f>(NI!N22*NI!O22+SI!N22*SI!O22)/N22</f>
        <v>135.43940808729468</v>
      </c>
      <c r="P22" s="134">
        <f>NI!P22+SI!P22</f>
        <v>1535002.5</v>
      </c>
      <c r="Q22" s="134">
        <f>(NI!P22*NI!Q22+SI!P22*SI!Q22)/P22</f>
        <v>131.31999108876852</v>
      </c>
      <c r="R22" s="134">
        <f>NI!R22+SI!R22</f>
        <v>229525.90000000002</v>
      </c>
      <c r="S22" s="134">
        <f>(NI!R22*NI!S22+SI!R22*SI!S22)/R22</f>
        <v>173.56035845100527</v>
      </c>
      <c r="T22" s="134">
        <f>NI!T22+SI!T22</f>
        <v>46303.3</v>
      </c>
      <c r="U22" s="134">
        <f>(NI!T22*NI!U22+SI!T22*SI!U22)/T22</f>
        <v>113.6316804872957</v>
      </c>
      <c r="V22" s="134">
        <f>NI!V22+SI!V22</f>
        <v>0</v>
      </c>
      <c r="W22" s="134">
        <v>0</v>
      </c>
      <c r="X22" s="134">
        <f>NI!X22+SI!X22</f>
        <v>0</v>
      </c>
      <c r="Y22" s="134">
        <v>0</v>
      </c>
      <c r="Z22" s="134">
        <f>NI!Z22+SI!Z22</f>
        <v>971.4</v>
      </c>
      <c r="AA22" s="134">
        <f>(NI!Z22*NI!AA22+SI!Z22*SI!AA22)/Z22</f>
        <v>627.22029999999995</v>
      </c>
      <c r="AB22" s="134">
        <f>NI!AB23+SI!AB22</f>
        <v>0</v>
      </c>
      <c r="AC22" s="134">
        <v>0</v>
      </c>
      <c r="AD22" s="134">
        <f>NI!AD22+SI!AD22</f>
        <v>717.3</v>
      </c>
      <c r="AE22" s="134">
        <f>(NI!AD22*NI!AE22+SI!AD22*SI!AE22)/AD22</f>
        <v>222.70528300000001</v>
      </c>
      <c r="AF22" s="134">
        <f>NI!AF22+SI!AF22</f>
        <v>346</v>
      </c>
      <c r="AG22" s="134">
        <f>(NI!AF22*NI!AG22+SI!AF22*SI!AG22)/AF22</f>
        <v>116</v>
      </c>
      <c r="AH22" s="19">
        <f t="shared" ref="AH22" si="18">N22+P22+R22+T22+V22+Z22+AB22+AD22+AF22+X22</f>
        <v>4854622.790000001</v>
      </c>
      <c r="AI22" s="19">
        <f t="shared" ref="AI22" si="19">(N22*O22+P22*Q22+R22*S22+T22*U22+Z22*AA22+AB22*AC22+AD22*AE22+AF22*AG22+V22*W22+X22*Y22)/AH22</f>
        <v>135.84113776147714</v>
      </c>
      <c r="AJ22" s="7"/>
      <c r="AK22" s="76">
        <v>42483</v>
      </c>
      <c r="AL22" s="11">
        <v>16</v>
      </c>
      <c r="AM22" s="4">
        <v>5933369.1100000003</v>
      </c>
      <c r="AN22" s="4">
        <v>2912054.37</v>
      </c>
      <c r="AO22" s="4">
        <v>513068.4</v>
      </c>
      <c r="AP22" s="4">
        <v>84369.600000000006</v>
      </c>
      <c r="AQ22" s="4">
        <v>0</v>
      </c>
      <c r="AR22" s="4">
        <v>0</v>
      </c>
      <c r="AS22" s="4">
        <v>0</v>
      </c>
      <c r="AT22" s="4">
        <v>3492</v>
      </c>
      <c r="AU22" s="4">
        <v>169</v>
      </c>
      <c r="AV22" s="19">
        <v>9446522.4800000004</v>
      </c>
      <c r="AW22" s="4">
        <v>4305202.93</v>
      </c>
      <c r="AX22" s="4">
        <v>136.79302234832082</v>
      </c>
      <c r="AY22" s="4">
        <v>2206956.87</v>
      </c>
      <c r="AZ22" s="4">
        <v>125.76507346876321</v>
      </c>
      <c r="BA22" s="4">
        <v>458437.1</v>
      </c>
      <c r="BB22" s="4">
        <v>194.61352700914367</v>
      </c>
      <c r="BC22" s="4">
        <v>64915.6</v>
      </c>
      <c r="BD22" s="4">
        <v>102.62594453852695</v>
      </c>
      <c r="BE22" s="4">
        <v>0</v>
      </c>
      <c r="BF22" s="4">
        <v>0</v>
      </c>
      <c r="BG22" s="4">
        <v>0</v>
      </c>
      <c r="BH22" s="4">
        <v>0</v>
      </c>
      <c r="BI22" s="4">
        <v>0</v>
      </c>
      <c r="BJ22" s="4">
        <v>0</v>
      </c>
      <c r="BK22" s="4">
        <v>1621</v>
      </c>
      <c r="BL22" s="4">
        <v>54.620604</v>
      </c>
      <c r="BM22" s="4">
        <v>169</v>
      </c>
      <c r="BN22" s="4">
        <v>90</v>
      </c>
      <c r="BO22" s="19">
        <v>7037302.4999999991</v>
      </c>
      <c r="BP22" s="19">
        <v>136.76599083565054</v>
      </c>
    </row>
    <row r="23" spans="1:68" ht="20" customHeight="1" x14ac:dyDescent="0.15">
      <c r="A23" s="76">
        <v>42854</v>
      </c>
      <c r="B23" s="41">
        <v>17</v>
      </c>
      <c r="C23" s="134">
        <f>NI!C23+SI!C23</f>
        <v>5389612.6199999992</v>
      </c>
      <c r="D23" s="134">
        <f>NI!D23+SI!D23</f>
        <v>2590663.1</v>
      </c>
      <c r="E23" s="134">
        <f>NI!E23+SI!E23</f>
        <v>413216.10000000003</v>
      </c>
      <c r="F23" s="134">
        <f>NI!F23+SI!F23</f>
        <v>53492.2</v>
      </c>
      <c r="G23" s="134">
        <f>NI!G23+SI!G23</f>
        <v>0</v>
      </c>
      <c r="H23" s="134">
        <f>NI!H23+SI!H23</f>
        <v>0</v>
      </c>
      <c r="I23" s="134">
        <f>NI!I23+SI!I23</f>
        <v>4389.7</v>
      </c>
      <c r="J23" s="134">
        <f>NI!J23+SI!J23</f>
        <v>0</v>
      </c>
      <c r="K23" s="134">
        <f>NI!K23+SI!K23</f>
        <v>1967.7</v>
      </c>
      <c r="L23" s="134">
        <f>NI!L23+SI!L23</f>
        <v>692</v>
      </c>
      <c r="M23" s="19">
        <f t="shared" ref="M23:M26" si="20">SUM(C23:L23)</f>
        <v>8454033.4199999962</v>
      </c>
      <c r="N23" s="134">
        <f>NI!N23+SI!N23</f>
        <v>3613384.27</v>
      </c>
      <c r="O23" s="134">
        <f>(NI!N23*NI!O23+SI!N23*SI!O23)/N23</f>
        <v>131.26928263088129</v>
      </c>
      <c r="P23" s="134">
        <f>NI!P23+SI!P23</f>
        <v>1871753.7000000002</v>
      </c>
      <c r="Q23" s="134">
        <f>(NI!P23*NI!Q23+SI!P23*SI!Q23)/P23</f>
        <v>128.66864933903696</v>
      </c>
      <c r="R23" s="134">
        <f>NI!R23+SI!R23</f>
        <v>311400</v>
      </c>
      <c r="S23" s="134">
        <f>(NI!R23*NI!S23+SI!R23*SI!S23)/R23</f>
        <v>192.87613591367338</v>
      </c>
      <c r="T23" s="134">
        <f>NI!T23+SI!T23</f>
        <v>43259.199999999997</v>
      </c>
      <c r="U23" s="134">
        <f>(NI!T23*NI!U23+SI!T23*SI!U23)/T23</f>
        <v>116.37691575615131</v>
      </c>
      <c r="V23" s="134">
        <f>NI!V23+SI!V23</f>
        <v>0</v>
      </c>
      <c r="W23" s="134">
        <v>0</v>
      </c>
      <c r="X23" s="134">
        <f>NI!X23+SI!X23</f>
        <v>0</v>
      </c>
      <c r="Y23" s="134">
        <v>0</v>
      </c>
      <c r="Z23" s="134">
        <f>NI!Z23+SI!Z23</f>
        <v>3958.1</v>
      </c>
      <c r="AA23" s="134">
        <f>(NI!Z23*NI!AA23+SI!Z23*SI!AA23)/Z23</f>
        <v>782.37424499999997</v>
      </c>
      <c r="AB23" s="134">
        <f>NI!AB24+SI!AB23</f>
        <v>0</v>
      </c>
      <c r="AC23" s="134">
        <v>0</v>
      </c>
      <c r="AD23" s="134">
        <f>NI!AD23+SI!AD23</f>
        <v>1621.5</v>
      </c>
      <c r="AE23" s="134">
        <f>(NI!AD23*NI!AE23+SI!AD23*SI!AE23)/AD23</f>
        <v>135.708294</v>
      </c>
      <c r="AF23" s="134">
        <f>NI!AF23+SI!AF23</f>
        <v>692</v>
      </c>
      <c r="AG23" s="134">
        <f>(NI!AF23*NI!AG23+SI!AF23*SI!AG23)/AF23</f>
        <v>116</v>
      </c>
      <c r="AH23" s="19">
        <f t="shared" ref="AH23:AH26" si="21">N23+P23+R23+T23+V23+Z23+AB23+AD23+AF23+X23</f>
        <v>5846068.7700000005</v>
      </c>
      <c r="AI23" s="19">
        <f t="shared" ref="AI23:AI26" si="22">(N23*O23+P23*Q23+R23*S23+T23*U23+Z23*AA23+AB23*AC23+AD23*AE23+AF23*AG23+V23*W23+X23*Y23)/AH23</f>
        <v>134.04827274421672</v>
      </c>
      <c r="AJ23" s="7"/>
      <c r="AK23" s="76">
        <v>42490</v>
      </c>
      <c r="AL23" s="11">
        <v>17</v>
      </c>
      <c r="AM23" s="4">
        <v>6185432.4500000002</v>
      </c>
      <c r="AN23" s="4">
        <v>3155774.3</v>
      </c>
      <c r="AO23" s="4">
        <v>549863.10000000009</v>
      </c>
      <c r="AP23" s="4">
        <v>66484.399999999994</v>
      </c>
      <c r="AQ23" s="4">
        <v>0</v>
      </c>
      <c r="AR23" s="4">
        <v>0</v>
      </c>
      <c r="AS23" s="4">
        <v>0</v>
      </c>
      <c r="AT23" s="4">
        <v>2494</v>
      </c>
      <c r="AU23" s="4">
        <v>171</v>
      </c>
      <c r="AV23" s="19">
        <v>9960219.25</v>
      </c>
      <c r="AW23" s="4">
        <v>4508618.37</v>
      </c>
      <c r="AX23" s="4">
        <v>131.55747836425323</v>
      </c>
      <c r="AY23" s="4">
        <v>2532054.5999999996</v>
      </c>
      <c r="AZ23" s="4">
        <v>123.96138724218001</v>
      </c>
      <c r="BA23" s="4">
        <v>449294</v>
      </c>
      <c r="BB23" s="4">
        <v>195.01356609002792</v>
      </c>
      <c r="BC23" s="4">
        <v>58924.4</v>
      </c>
      <c r="BD23" s="4">
        <v>103.78883400132372</v>
      </c>
      <c r="BE23" s="4">
        <v>0</v>
      </c>
      <c r="BF23" s="4">
        <v>0</v>
      </c>
      <c r="BG23" s="4">
        <v>0</v>
      </c>
      <c r="BH23" s="4">
        <v>0</v>
      </c>
      <c r="BI23" s="4">
        <v>0</v>
      </c>
      <c r="BJ23" s="4">
        <v>0</v>
      </c>
      <c r="BK23" s="4">
        <v>498</v>
      </c>
      <c r="BL23" s="4">
        <v>68</v>
      </c>
      <c r="BM23" s="4">
        <v>0</v>
      </c>
      <c r="BN23" s="4">
        <v>0</v>
      </c>
      <c r="BO23" s="19">
        <v>7549389.3700000001</v>
      </c>
      <c r="BP23" s="19">
        <v>132.56535056503165</v>
      </c>
    </row>
    <row r="24" spans="1:68" ht="20" customHeight="1" x14ac:dyDescent="0.15">
      <c r="A24" s="76">
        <v>42861</v>
      </c>
      <c r="B24" s="43">
        <v>18</v>
      </c>
      <c r="C24" s="134">
        <f>NI!C24+SI!C24</f>
        <v>6297701.3700000001</v>
      </c>
      <c r="D24" s="134">
        <f>NI!D24+SI!D24</f>
        <v>3578717.4299999997</v>
      </c>
      <c r="E24" s="134">
        <f>NI!E24+SI!E24</f>
        <v>822400.85</v>
      </c>
      <c r="F24" s="134">
        <f>NI!F24+SI!F24</f>
        <v>72246</v>
      </c>
      <c r="G24" s="134">
        <f>NI!G24+SI!G24</f>
        <v>0</v>
      </c>
      <c r="H24" s="134">
        <f>NI!H24+SI!H24</f>
        <v>0</v>
      </c>
      <c r="I24" s="134">
        <f>NI!I24+SI!I24</f>
        <v>11549.7</v>
      </c>
      <c r="J24" s="134">
        <f>NI!J24+SI!J24</f>
        <v>0</v>
      </c>
      <c r="K24" s="134">
        <f>NI!K24+SI!K24</f>
        <v>2446.9</v>
      </c>
      <c r="L24" s="134">
        <f>NI!L24+SI!L24</f>
        <v>346</v>
      </c>
      <c r="M24" s="19">
        <f t="shared" si="20"/>
        <v>10785408.25</v>
      </c>
      <c r="N24" s="134">
        <f>NI!N24+SI!N24</f>
        <v>4297159.42</v>
      </c>
      <c r="O24" s="134">
        <f>(NI!N24*NI!O24+SI!N24*SI!O24)/N24</f>
        <v>126.5781282705629</v>
      </c>
      <c r="P24" s="134">
        <f>NI!P24+SI!P24</f>
        <v>2443484.5300000003</v>
      </c>
      <c r="Q24" s="134">
        <f>(NI!P24*NI!Q24+SI!P24*SI!Q24)/P24</f>
        <v>120.86672243744444</v>
      </c>
      <c r="R24" s="134">
        <f>NI!R24+SI!R24</f>
        <v>664534.55000000005</v>
      </c>
      <c r="S24" s="134">
        <f>(NI!R24*NI!S24+SI!R24*SI!S24)/R24</f>
        <v>193.08325126016393</v>
      </c>
      <c r="T24" s="134">
        <f>NI!T24+SI!T24</f>
        <v>64656.2</v>
      </c>
      <c r="U24" s="134">
        <f>(NI!T24*NI!U24+SI!T24*SI!U24)/T24</f>
        <v>113.11851876840274</v>
      </c>
      <c r="V24" s="134">
        <f>NI!V24+SI!V24</f>
        <v>0</v>
      </c>
      <c r="W24" s="134">
        <v>0</v>
      </c>
      <c r="X24" s="134">
        <f>NI!X24+SI!X24</f>
        <v>0</v>
      </c>
      <c r="Y24" s="134">
        <v>0</v>
      </c>
      <c r="Z24" s="134">
        <f>NI!Z24+SI!Z24</f>
        <v>10098.1</v>
      </c>
      <c r="AA24" s="134">
        <f>(NI!Z24*NI!AA24+SI!Z24*SI!AA24)/Z24</f>
        <v>786.86626100000001</v>
      </c>
      <c r="AB24" s="134">
        <f>NI!AB25+SI!AB24</f>
        <v>0</v>
      </c>
      <c r="AC24" s="134">
        <v>0</v>
      </c>
      <c r="AD24" s="134">
        <f>NI!AD24+SI!AD24</f>
        <v>1575.9</v>
      </c>
      <c r="AE24" s="134">
        <f>(NI!AD24*NI!AE24+SI!AD24*SI!AE24)/AD24</f>
        <v>201.807411</v>
      </c>
      <c r="AF24" s="134">
        <f>NI!AF24+SI!AF24</f>
        <v>0</v>
      </c>
      <c r="AG24" s="134">
        <v>0</v>
      </c>
      <c r="AH24" s="19">
        <f t="shared" si="21"/>
        <v>7481508.7000000002</v>
      </c>
      <c r="AI24" s="19">
        <f t="shared" si="22"/>
        <v>131.41073407862501</v>
      </c>
      <c r="AJ24" s="7"/>
      <c r="AK24" s="76">
        <v>42497</v>
      </c>
      <c r="AL24" s="41">
        <v>18</v>
      </c>
      <c r="AM24" s="4">
        <v>6905130.7000000002</v>
      </c>
      <c r="AN24" s="4">
        <v>3447417.4499999997</v>
      </c>
      <c r="AO24" s="4">
        <v>559216.65</v>
      </c>
      <c r="AP24" s="4">
        <v>71629.7</v>
      </c>
      <c r="AQ24" s="4">
        <v>0</v>
      </c>
      <c r="AR24" s="4">
        <v>0</v>
      </c>
      <c r="AS24" s="4">
        <v>0</v>
      </c>
      <c r="AT24" s="4">
        <v>2494</v>
      </c>
      <c r="AU24" s="4">
        <v>171</v>
      </c>
      <c r="AV24" s="19">
        <v>10986059.5</v>
      </c>
      <c r="AW24" s="4">
        <v>4923602.03</v>
      </c>
      <c r="AX24" s="4">
        <v>130.93095302350477</v>
      </c>
      <c r="AY24" s="4">
        <v>2608399.9500000002</v>
      </c>
      <c r="AZ24" s="4">
        <v>125.36504515329584</v>
      </c>
      <c r="BA24" s="4">
        <v>504509.7</v>
      </c>
      <c r="BB24" s="4">
        <v>196.28301607218611</v>
      </c>
      <c r="BC24" s="4">
        <v>63060.9</v>
      </c>
      <c r="BD24" s="4">
        <v>107.33084016257459</v>
      </c>
      <c r="BE24" s="4">
        <v>0</v>
      </c>
      <c r="BF24" s="4">
        <v>0</v>
      </c>
      <c r="BG24" s="4">
        <v>0</v>
      </c>
      <c r="BH24" s="4">
        <v>0</v>
      </c>
      <c r="BI24" s="4">
        <v>0</v>
      </c>
      <c r="BJ24" s="4">
        <v>0</v>
      </c>
      <c r="BK24" s="4">
        <v>2494</v>
      </c>
      <c r="BL24" s="4">
        <v>42.795509000000003</v>
      </c>
      <c r="BM24" s="4">
        <v>0</v>
      </c>
      <c r="BN24" s="4">
        <v>0</v>
      </c>
      <c r="BO24" s="19">
        <v>8102066.580000001</v>
      </c>
      <c r="BP24" s="19">
        <v>132.99765805398937</v>
      </c>
    </row>
    <row r="25" spans="1:68" ht="20" customHeight="1" x14ac:dyDescent="0.15">
      <c r="A25" s="76">
        <v>42868</v>
      </c>
      <c r="B25" s="3">
        <v>19</v>
      </c>
      <c r="C25" s="134">
        <f>NI!C25+SI!C25</f>
        <v>6951389.9500000002</v>
      </c>
      <c r="D25" s="134">
        <f>NI!D25+SI!D25</f>
        <v>3983975.06</v>
      </c>
      <c r="E25" s="134">
        <f>NI!E25+SI!E25</f>
        <v>900679</v>
      </c>
      <c r="F25" s="134">
        <f>NI!F25+SI!F25</f>
        <v>92614.1</v>
      </c>
      <c r="G25" s="134">
        <f>NI!G25+SI!G25</f>
        <v>29634</v>
      </c>
      <c r="H25" s="134">
        <f>NI!H25+SI!H25</f>
        <v>13545</v>
      </c>
      <c r="I25" s="134">
        <f>NI!I25+SI!I25</f>
        <v>26837</v>
      </c>
      <c r="J25" s="134">
        <f>NI!J25+SI!J25</f>
        <v>0</v>
      </c>
      <c r="K25" s="134">
        <f>NI!K25+SI!K25</f>
        <v>1997.2</v>
      </c>
      <c r="L25" s="134">
        <f>NI!L25+SI!L25</f>
        <v>692</v>
      </c>
      <c r="M25" s="19">
        <f t="shared" si="20"/>
        <v>12001363.309999999</v>
      </c>
      <c r="N25" s="134">
        <f>NI!N25+SI!N25</f>
        <v>4897133.9399999995</v>
      </c>
      <c r="O25" s="134">
        <f>(NI!N25*NI!O25+SI!N25*SI!O25)/N25</f>
        <v>127.21807027210275</v>
      </c>
      <c r="P25" s="134">
        <f>NI!P25+SI!P25</f>
        <v>3234616.2399999998</v>
      </c>
      <c r="Q25" s="134">
        <f>(NI!P25*NI!Q25+SI!P25*SI!Q25)/P25</f>
        <v>121.06597059528815</v>
      </c>
      <c r="R25" s="134">
        <f>NI!R25+SI!R25</f>
        <v>714838.9</v>
      </c>
      <c r="S25" s="134">
        <f>(NI!R25*NI!S25+SI!R25*SI!S25)/R25</f>
        <v>197.80576973643403</v>
      </c>
      <c r="T25" s="134">
        <f>NI!T25+SI!T25</f>
        <v>81641.2</v>
      </c>
      <c r="U25" s="134">
        <f>(NI!T25*NI!U25+SI!T25*SI!U25)/T25</f>
        <v>112.85800135630539</v>
      </c>
      <c r="V25" s="134">
        <f>NI!V25+SI!V25</f>
        <v>14449</v>
      </c>
      <c r="W25" s="149">
        <f>(NI!V25*NI!W25+SI!V25*SI!W25)/V25</f>
        <v>160.01903200000001</v>
      </c>
      <c r="X25" s="134">
        <f>NI!X25+SI!X25</f>
        <v>9185</v>
      </c>
      <c r="Y25" s="149">
        <f>(NI!X25*NI!Y25+SI!X25*SI!Y25)/X25</f>
        <v>130.39303200000001</v>
      </c>
      <c r="Z25" s="134">
        <f>NI!Z25+SI!Z25</f>
        <v>19347</v>
      </c>
      <c r="AA25" s="134">
        <f>(NI!Z25*NI!AA25+SI!Z25*SI!AA25)/Z25</f>
        <v>682.88179000000002</v>
      </c>
      <c r="AB25" s="134">
        <f>NI!AB26+SI!AB25</f>
        <v>0</v>
      </c>
      <c r="AC25" s="134">
        <v>0</v>
      </c>
      <c r="AD25" s="134">
        <f>NI!AD25+SI!AD25</f>
        <v>934.8</v>
      </c>
      <c r="AE25" s="134">
        <f>(NI!AD25*NI!AE25+SI!AD25*SI!AE25)/AD25</f>
        <v>200.75652500000001</v>
      </c>
      <c r="AF25" s="134">
        <f>NI!AF25+SI!AF25</f>
        <v>692</v>
      </c>
      <c r="AG25" s="134">
        <f>(NI!AF25*NI!AG25+SI!AF25*SI!AG25)/AF25</f>
        <v>116</v>
      </c>
      <c r="AH25" s="19">
        <f t="shared" si="21"/>
        <v>8972838.0800000001</v>
      </c>
      <c r="AI25" s="19">
        <f t="shared" si="22"/>
        <v>131.75412544667975</v>
      </c>
      <c r="AK25" s="76">
        <v>42504</v>
      </c>
      <c r="AL25" s="43">
        <v>19</v>
      </c>
      <c r="AM25" s="4">
        <v>5856843.870000001</v>
      </c>
      <c r="AN25" s="4">
        <v>3534561.6300000004</v>
      </c>
      <c r="AO25" s="4">
        <v>568291.78</v>
      </c>
      <c r="AP25" s="4">
        <v>74861.7</v>
      </c>
      <c r="AQ25" s="4">
        <v>0</v>
      </c>
      <c r="AR25" s="4">
        <v>0</v>
      </c>
      <c r="AS25" s="4">
        <v>0</v>
      </c>
      <c r="AT25" s="4">
        <v>2515</v>
      </c>
      <c r="AU25" s="4">
        <v>170</v>
      </c>
      <c r="AV25" s="19">
        <v>10037243.98</v>
      </c>
      <c r="AW25" s="4">
        <v>4487707.0600000005</v>
      </c>
      <c r="AX25" s="4">
        <v>133.55207104992635</v>
      </c>
      <c r="AY25" s="4">
        <v>2974901.58</v>
      </c>
      <c r="AZ25" s="4">
        <v>130.91479232910183</v>
      </c>
      <c r="BA25" s="4">
        <v>505159.38</v>
      </c>
      <c r="BB25" s="4">
        <v>194.13512958672194</v>
      </c>
      <c r="BC25" s="4">
        <v>71020.3</v>
      </c>
      <c r="BD25" s="4">
        <v>109.16256435548708</v>
      </c>
      <c r="BE25" s="4">
        <v>0</v>
      </c>
      <c r="BF25" s="4">
        <v>0</v>
      </c>
      <c r="BG25" s="4">
        <v>0</v>
      </c>
      <c r="BH25" s="4">
        <v>0</v>
      </c>
      <c r="BI25" s="4">
        <v>0</v>
      </c>
      <c r="BJ25" s="4">
        <v>0</v>
      </c>
      <c r="BK25" s="4">
        <v>2515</v>
      </c>
      <c r="BL25" s="4">
        <v>41.288269999999997</v>
      </c>
      <c r="BM25" s="4">
        <v>0</v>
      </c>
      <c r="BN25" s="4">
        <v>0</v>
      </c>
      <c r="BO25" s="19">
        <v>8041303.3200000003</v>
      </c>
      <c r="BP25" s="19">
        <v>136.1380028679464</v>
      </c>
    </row>
    <row r="26" spans="1:68" ht="20" customHeight="1" x14ac:dyDescent="0.15">
      <c r="A26" s="76">
        <v>42875</v>
      </c>
      <c r="B26" s="3">
        <v>20</v>
      </c>
      <c r="C26" s="134">
        <f>NI!C26+SI!C26</f>
        <v>7728504.5500000007</v>
      </c>
      <c r="D26" s="134">
        <f>NI!D26+SI!D26</f>
        <v>4062132.2</v>
      </c>
      <c r="E26" s="134">
        <f>NI!E26+SI!E26</f>
        <v>859511.70000000007</v>
      </c>
      <c r="F26" s="134">
        <f>NI!F26+SI!F26</f>
        <v>97983.6</v>
      </c>
      <c r="G26" s="134">
        <f>NI!G26+SI!G26</f>
        <v>0</v>
      </c>
      <c r="H26" s="134">
        <f>NI!H26+SI!H26</f>
        <v>0</v>
      </c>
      <c r="I26" s="134">
        <f>NI!I26+SI!I26</f>
        <v>45924.7</v>
      </c>
      <c r="J26" s="134">
        <f>NI!J26+SI!J26</f>
        <v>0</v>
      </c>
      <c r="K26" s="134">
        <f>NI!K26+SI!K26</f>
        <v>1294.9000000000001</v>
      </c>
      <c r="L26" s="134">
        <f>NI!L26+SI!L26</f>
        <v>519</v>
      </c>
      <c r="M26" s="19">
        <f t="shared" si="20"/>
        <v>12795870.649999999</v>
      </c>
      <c r="N26" s="134">
        <f>NI!N26+SI!N26</f>
        <v>5089206.25</v>
      </c>
      <c r="O26" s="134">
        <f>(NI!N26*NI!O26+SI!N26*SI!O26)/N26</f>
        <v>127.56702607485738</v>
      </c>
      <c r="P26" s="134">
        <f>NI!P26+SI!P26</f>
        <v>2978848.0999999996</v>
      </c>
      <c r="Q26" s="134">
        <f>(NI!P26*NI!Q26+SI!P26*SI!Q26)/P26</f>
        <v>123.30664220976399</v>
      </c>
      <c r="R26" s="134">
        <f>NI!R26+SI!R26</f>
        <v>665739</v>
      </c>
      <c r="S26" s="134">
        <f>(NI!R26*NI!S26+SI!R26*SI!S26)/R26</f>
        <v>188.90603760661853</v>
      </c>
      <c r="T26" s="134">
        <f>NI!T26+SI!T26</f>
        <v>82397.600000000006</v>
      </c>
      <c r="U26" s="134">
        <f>(NI!T26*NI!U26+SI!T26*SI!U26)/T26</f>
        <v>114.08631736956659</v>
      </c>
      <c r="V26" s="134">
        <f>NI!V26+SI!V26</f>
        <v>0</v>
      </c>
      <c r="W26" s="134">
        <v>0</v>
      </c>
      <c r="X26" s="134">
        <f>NI!X26+SI!X26</f>
        <v>0</v>
      </c>
      <c r="Y26" s="134">
        <v>0</v>
      </c>
      <c r="Z26" s="134">
        <f>NI!Z26+SI!Z26</f>
        <v>38814.699999999997</v>
      </c>
      <c r="AA26" s="134">
        <f>(NI!Z26*NI!AA26+SI!Z26*SI!AA26)/Z26</f>
        <v>643.78092500000002</v>
      </c>
      <c r="AB26" s="134">
        <f>NI!AB27+SI!AB26</f>
        <v>0</v>
      </c>
      <c r="AC26" s="134">
        <v>0</v>
      </c>
      <c r="AD26" s="134">
        <f>NI!AD26+SI!AD26</f>
        <v>768.9</v>
      </c>
      <c r="AE26" s="134">
        <f>(NI!AD26*NI!AE26+SI!AD26*SI!AE26)/AD26</f>
        <v>297.695018</v>
      </c>
      <c r="AF26" s="134">
        <f>NI!AF26+SI!AF26</f>
        <v>0</v>
      </c>
      <c r="AG26" s="134">
        <v>0</v>
      </c>
      <c r="AH26" s="19">
        <f t="shared" si="21"/>
        <v>8855774.5499999989</v>
      </c>
      <c r="AI26" s="19">
        <f t="shared" si="22"/>
        <v>132.89704622632172</v>
      </c>
      <c r="AK26" s="76">
        <v>42511</v>
      </c>
      <c r="AL26" s="43">
        <v>20</v>
      </c>
      <c r="AM26" s="4">
        <v>5995219.5999999996</v>
      </c>
      <c r="AN26" s="4">
        <v>3182131.7800000003</v>
      </c>
      <c r="AO26" s="4">
        <v>619084.80000000005</v>
      </c>
      <c r="AP26" s="4">
        <v>93073.8</v>
      </c>
      <c r="AQ26" s="4">
        <v>0</v>
      </c>
      <c r="AR26" s="4">
        <v>0</v>
      </c>
      <c r="AS26" s="4">
        <v>0</v>
      </c>
      <c r="AT26" s="4">
        <v>2490</v>
      </c>
      <c r="AU26" s="4">
        <v>0</v>
      </c>
      <c r="AV26" s="19">
        <v>9891999.9800000004</v>
      </c>
      <c r="AW26" s="4">
        <v>4496179.8</v>
      </c>
      <c r="AX26" s="4">
        <v>132.55895157444689</v>
      </c>
      <c r="AY26" s="4">
        <v>2530179.48</v>
      </c>
      <c r="AZ26" s="4">
        <v>125.92355448952196</v>
      </c>
      <c r="BA26" s="4">
        <v>545189.6</v>
      </c>
      <c r="BB26" s="4">
        <v>189.04287882371531</v>
      </c>
      <c r="BC26" s="4">
        <v>73964.3</v>
      </c>
      <c r="BD26" s="4">
        <v>106.28509410193567</v>
      </c>
      <c r="BE26" s="4">
        <v>0</v>
      </c>
      <c r="BF26" s="4">
        <v>0</v>
      </c>
      <c r="BG26" s="4">
        <v>0</v>
      </c>
      <c r="BH26" s="4">
        <v>0</v>
      </c>
      <c r="BI26" s="4">
        <v>0</v>
      </c>
      <c r="BJ26" s="4">
        <v>0</v>
      </c>
      <c r="BK26" s="4">
        <v>1494</v>
      </c>
      <c r="BL26" s="4">
        <v>38</v>
      </c>
      <c r="BM26" s="4">
        <v>0</v>
      </c>
      <c r="BN26" s="4">
        <v>0</v>
      </c>
      <c r="BO26" s="19">
        <v>7647007.1799999988</v>
      </c>
      <c r="BP26" s="19">
        <v>134.11787591269012</v>
      </c>
    </row>
    <row r="27" spans="1:68" ht="20" customHeight="1" x14ac:dyDescent="0.15">
      <c r="A27" s="76">
        <v>42882</v>
      </c>
      <c r="B27" s="3">
        <v>21</v>
      </c>
      <c r="C27" s="134">
        <f>NI!C27+SI!C27</f>
        <v>7767041.25</v>
      </c>
      <c r="D27" s="134">
        <f>NI!D27+SI!D27</f>
        <v>4206458.45</v>
      </c>
      <c r="E27" s="134">
        <f>NI!E27+SI!E27</f>
        <v>966079.10000000009</v>
      </c>
      <c r="F27" s="134">
        <f>NI!F27+SI!F27</f>
        <v>121155.1</v>
      </c>
      <c r="G27" s="134">
        <f>NI!G27+SI!G27</f>
        <v>0</v>
      </c>
      <c r="H27" s="134">
        <f>NI!H27+SI!H27</f>
        <v>0</v>
      </c>
      <c r="I27" s="134">
        <f>NI!I27+SI!I27</f>
        <v>48290.2</v>
      </c>
      <c r="J27" s="134">
        <f>NI!J27+SI!J27</f>
        <v>0</v>
      </c>
      <c r="K27" s="134">
        <f>NI!K27+SI!K27</f>
        <v>1007.6</v>
      </c>
      <c r="L27" s="134">
        <f>NI!L27+SI!L27</f>
        <v>519</v>
      </c>
      <c r="M27" s="19">
        <f t="shared" ref="M27:M28" si="23">SUM(C27:L27)</f>
        <v>13110550.699999997</v>
      </c>
      <c r="N27" s="134">
        <f>NI!N27+SI!N27</f>
        <v>5449977.6500000004</v>
      </c>
      <c r="O27" s="134">
        <f>(NI!N27*NI!O27+SI!N27*SI!O27)/N27</f>
        <v>123.96707478674386</v>
      </c>
      <c r="P27" s="134">
        <f>NI!P27+SI!P27</f>
        <v>3112803.6</v>
      </c>
      <c r="Q27" s="134">
        <f>(NI!P27*NI!Q27+SI!P27*SI!Q27)/P27</f>
        <v>121.85032706803509</v>
      </c>
      <c r="R27" s="134">
        <f>NI!R27+SI!R27</f>
        <v>741313.3</v>
      </c>
      <c r="S27" s="134">
        <f>(NI!R27*NI!S27+SI!R27*SI!S27)/R27</f>
        <v>188.16580427061015</v>
      </c>
      <c r="T27" s="134">
        <f>NI!T27+SI!T27</f>
        <v>90843.7</v>
      </c>
      <c r="U27" s="134">
        <f>(NI!T27*NI!U27+SI!T27*SI!U27)/T27</f>
        <v>108.244186208774</v>
      </c>
      <c r="V27" s="134">
        <f>NI!V27+SI!V27</f>
        <v>0</v>
      </c>
      <c r="W27" s="134">
        <v>0</v>
      </c>
      <c r="X27" s="134">
        <f>NI!X27+SI!X27</f>
        <v>0</v>
      </c>
      <c r="Y27" s="134">
        <v>0</v>
      </c>
      <c r="Z27" s="134">
        <f>NI!Z27+SI!Z27</f>
        <v>37500.400000000001</v>
      </c>
      <c r="AA27" s="134">
        <f>(NI!Z27*NI!AA27+SI!Z27*SI!AA27)/Z27</f>
        <v>501.49969599999991</v>
      </c>
      <c r="AB27" s="134">
        <f>NI!AB28+SI!AB27</f>
        <v>0</v>
      </c>
      <c r="AC27" s="134">
        <v>0</v>
      </c>
      <c r="AD27" s="134">
        <f>NI!AD27+SI!AD27</f>
        <v>1007.6</v>
      </c>
      <c r="AE27" s="134">
        <f>(NI!AD27*NI!AE27+SI!AD27*SI!AE27)/AD27</f>
        <v>188.26379499999999</v>
      </c>
      <c r="AF27" s="134">
        <f>NI!AF27+SI!AF27</f>
        <v>0</v>
      </c>
      <c r="AG27" s="134">
        <v>0</v>
      </c>
      <c r="AH27" s="19">
        <f t="shared" ref="AH27:AH28" si="24">N27+P27+R27+T27+V27+Z27+AB27+AD27+AF27+X27</f>
        <v>9433446.25</v>
      </c>
      <c r="AI27" s="19">
        <f t="shared" ref="AI27:AI28" si="25">(N27*O27+P27*Q27+R27*S27+T27*U27+Z27*AA27+AB27*AC27+AD27*AE27+AF27*AG27+V27*W27+X27*Y27)/AH27</f>
        <v>129.66980897056624</v>
      </c>
      <c r="AK27" s="76">
        <v>42518</v>
      </c>
      <c r="AL27" s="43">
        <v>21</v>
      </c>
      <c r="AM27" s="4">
        <v>5726135.4300000006</v>
      </c>
      <c r="AN27" s="4">
        <v>3141045.35</v>
      </c>
      <c r="AO27" s="4">
        <v>484857.05000000005</v>
      </c>
      <c r="AP27" s="4">
        <v>76287.7</v>
      </c>
      <c r="AQ27" s="4">
        <v>0</v>
      </c>
      <c r="AR27" s="4">
        <v>0</v>
      </c>
      <c r="AS27" s="4">
        <v>0</v>
      </c>
      <c r="AT27" s="4">
        <v>2033</v>
      </c>
      <c r="AU27" s="4">
        <v>0</v>
      </c>
      <c r="AV27" s="19">
        <v>9430358.5300000012</v>
      </c>
      <c r="AW27" s="4">
        <v>4146259.32</v>
      </c>
      <c r="AX27" s="4">
        <v>134.76776848835038</v>
      </c>
      <c r="AY27" s="4">
        <v>2343715.75</v>
      </c>
      <c r="AZ27" s="4">
        <v>125.74916459765919</v>
      </c>
      <c r="BA27" s="4">
        <v>427818.55</v>
      </c>
      <c r="BB27" s="4">
        <v>185.84924940951626</v>
      </c>
      <c r="BC27" s="4">
        <v>67061.5</v>
      </c>
      <c r="BD27" s="4">
        <v>103.40492044699269</v>
      </c>
      <c r="BE27" s="4">
        <v>0</v>
      </c>
      <c r="BF27" s="4">
        <v>0</v>
      </c>
      <c r="BG27" s="4">
        <v>0</v>
      </c>
      <c r="BH27" s="4">
        <v>0</v>
      </c>
      <c r="BI27" s="4">
        <v>0</v>
      </c>
      <c r="BJ27" s="4">
        <v>0</v>
      </c>
      <c r="BK27" s="4">
        <v>2033</v>
      </c>
      <c r="BL27" s="4">
        <v>89.444170999999997</v>
      </c>
      <c r="BM27" s="4">
        <v>0</v>
      </c>
      <c r="BN27" s="4">
        <v>0</v>
      </c>
      <c r="BO27" s="19">
        <v>6986888.1200000001</v>
      </c>
      <c r="BP27" s="19">
        <v>134.55611183029333</v>
      </c>
    </row>
    <row r="28" spans="1:68" ht="20" customHeight="1" x14ac:dyDescent="0.15">
      <c r="A28" s="76">
        <v>42889</v>
      </c>
      <c r="B28" s="43">
        <v>22</v>
      </c>
      <c r="C28" s="134">
        <f>NI!C28+SI!C28</f>
        <v>8066878.6799999997</v>
      </c>
      <c r="D28" s="134">
        <f>NI!D28+SI!D28</f>
        <v>4128285.02</v>
      </c>
      <c r="E28" s="134">
        <f>NI!E28+SI!E28</f>
        <v>984058.70000000007</v>
      </c>
      <c r="F28" s="134">
        <f>NI!F28+SI!F28</f>
        <v>117830</v>
      </c>
      <c r="G28" s="134">
        <f>NI!G28+SI!G28</f>
        <v>0</v>
      </c>
      <c r="H28" s="134">
        <f>NI!H28+SI!H28</f>
        <v>0</v>
      </c>
      <c r="I28" s="134">
        <f>NI!I28+SI!I28</f>
        <v>61540.6</v>
      </c>
      <c r="J28" s="134">
        <f>NI!J28+SI!J28</f>
        <v>0</v>
      </c>
      <c r="K28" s="134">
        <f>NI!K28+SI!K28</f>
        <v>2245.6999999999998</v>
      </c>
      <c r="L28" s="134">
        <f>NI!L28+SI!L28</f>
        <v>692</v>
      </c>
      <c r="M28" s="19">
        <f t="shared" si="23"/>
        <v>13361530.699999997</v>
      </c>
      <c r="N28" s="134">
        <f>NI!N28+SI!N28</f>
        <v>5657968.4700000007</v>
      </c>
      <c r="O28" s="134">
        <f>(NI!N28*NI!O28+SI!N28*SI!O28)/N28</f>
        <v>126.48270515115452</v>
      </c>
      <c r="P28" s="134">
        <f>NI!P28+SI!P28</f>
        <v>3081924.28</v>
      </c>
      <c r="Q28" s="134">
        <f>(NI!P28*NI!Q28+SI!P28*SI!Q28)/P28</f>
        <v>118.92050164929503</v>
      </c>
      <c r="R28" s="134">
        <f>NI!R28+SI!R28</f>
        <v>759938.7</v>
      </c>
      <c r="S28" s="134">
        <f>(NI!R28*NI!S28+SI!R28*SI!S28)/R28</f>
        <v>189.32424220224044</v>
      </c>
      <c r="T28" s="134">
        <f>NI!T28+SI!T28</f>
        <v>93527.7</v>
      </c>
      <c r="U28" s="134">
        <f>(NI!T28*NI!U28+SI!T28*SI!U28)/T28</f>
        <v>107.59696253087269</v>
      </c>
      <c r="V28" s="134">
        <f>NI!V28+SI!V28</f>
        <v>0</v>
      </c>
      <c r="W28" s="134">
        <v>0</v>
      </c>
      <c r="X28" s="134">
        <f>NI!X28+SI!X28</f>
        <v>0</v>
      </c>
      <c r="Y28" s="134">
        <v>0</v>
      </c>
      <c r="Z28" s="134">
        <f>NI!Z28+SI!Z28</f>
        <v>46716.9</v>
      </c>
      <c r="AA28" s="134">
        <f>(NI!Z28*NI!AA28+SI!Z28*SI!AA28)/Z28</f>
        <v>402.219607</v>
      </c>
      <c r="AB28" s="134">
        <f>NI!AB29+SI!AB28</f>
        <v>0</v>
      </c>
      <c r="AC28" s="134">
        <v>0</v>
      </c>
      <c r="AD28" s="134">
        <f>NI!AD28+SI!AD28</f>
        <v>1967.7</v>
      </c>
      <c r="AE28" s="134">
        <f>(NI!AD28*NI!AE28+SI!AD28*SI!AE28)/AD28</f>
        <v>129.3378558626315</v>
      </c>
      <c r="AF28" s="134">
        <f>NI!AF28+SI!AF28</f>
        <v>0</v>
      </c>
      <c r="AG28" s="134">
        <v>0</v>
      </c>
      <c r="AH28" s="19">
        <f t="shared" si="24"/>
        <v>9642043.7499999981</v>
      </c>
      <c r="AI28" s="19">
        <f t="shared" si="25"/>
        <v>130.17180152866192</v>
      </c>
      <c r="AK28" s="76">
        <v>42525</v>
      </c>
      <c r="AL28" s="43">
        <v>22</v>
      </c>
      <c r="AM28" s="4">
        <v>5681694.3599999994</v>
      </c>
      <c r="AN28" s="4">
        <v>2936862.8</v>
      </c>
      <c r="AO28" s="4">
        <v>391617.9</v>
      </c>
      <c r="AP28" s="4">
        <v>77661.399999999994</v>
      </c>
      <c r="AQ28" s="4">
        <v>0</v>
      </c>
      <c r="AR28" s="4">
        <v>0</v>
      </c>
      <c r="AS28" s="4">
        <v>0</v>
      </c>
      <c r="AT28" s="4">
        <v>2974</v>
      </c>
      <c r="AU28" s="4">
        <v>0</v>
      </c>
      <c r="AV28" s="19">
        <v>9090810.4600000009</v>
      </c>
      <c r="AW28" s="4">
        <v>4397765.5600000005</v>
      </c>
      <c r="AX28" s="4">
        <v>139.48113577580855</v>
      </c>
      <c r="AY28" s="4">
        <v>2488741.8000000003</v>
      </c>
      <c r="AZ28" s="4">
        <v>127.52391023879659</v>
      </c>
      <c r="BA28" s="4">
        <v>363184.7</v>
      </c>
      <c r="BB28" s="4">
        <v>192.8019798701873</v>
      </c>
      <c r="BC28" s="4">
        <v>69364</v>
      </c>
      <c r="BD28" s="4">
        <v>103.42054028609944</v>
      </c>
      <c r="BE28" s="4">
        <v>0</v>
      </c>
      <c r="BF28" s="4">
        <v>0</v>
      </c>
      <c r="BG28" s="4">
        <v>0</v>
      </c>
      <c r="BH28" s="4">
        <v>0</v>
      </c>
      <c r="BI28" s="4">
        <v>0</v>
      </c>
      <c r="BJ28" s="4">
        <v>0</v>
      </c>
      <c r="BK28" s="4">
        <v>2492</v>
      </c>
      <c r="BL28" s="4">
        <v>43.597912999999998</v>
      </c>
      <c r="BM28" s="4">
        <v>0</v>
      </c>
      <c r="BN28" s="4">
        <v>0</v>
      </c>
      <c r="BO28" s="19">
        <v>7321548.0600000015</v>
      </c>
      <c r="BP28" s="19">
        <v>137.68733748767289</v>
      </c>
    </row>
    <row r="29" spans="1:68" ht="20" customHeight="1" x14ac:dyDescent="0.15">
      <c r="A29" s="76">
        <v>42896</v>
      </c>
      <c r="B29" s="43">
        <v>23</v>
      </c>
      <c r="C29" s="149">
        <f>NI!C29+SI!C29</f>
        <v>7901509.5999999996</v>
      </c>
      <c r="D29" s="149">
        <f>NI!D29+SI!D29</f>
        <v>3868490.5999999996</v>
      </c>
      <c r="E29" s="149">
        <f>NI!E29+SI!E29</f>
        <v>977904.79999999993</v>
      </c>
      <c r="F29" s="149">
        <f>NI!F29+SI!F29</f>
        <v>130161.20000000001</v>
      </c>
      <c r="G29" s="149">
        <f>NI!G29+SI!G29</f>
        <v>0</v>
      </c>
      <c r="H29" s="149">
        <f>NI!H29+SI!H29</f>
        <v>0</v>
      </c>
      <c r="I29" s="149">
        <f>NI!I29+SI!I29</f>
        <v>74365.100000000006</v>
      </c>
      <c r="J29" s="149">
        <f>NI!J29+SI!J29</f>
        <v>0</v>
      </c>
      <c r="K29" s="149">
        <f>NI!K29+SI!K29</f>
        <v>584.79999999999995</v>
      </c>
      <c r="L29" s="149">
        <f>NI!L29+SI!L29</f>
        <v>346</v>
      </c>
      <c r="M29" s="19">
        <f t="shared" ref="M29" si="26">SUM(C29:L29)</f>
        <v>12953362.1</v>
      </c>
      <c r="N29" s="149">
        <f>NI!N29+SI!N29</f>
        <v>5585955.3499999996</v>
      </c>
      <c r="O29" s="149">
        <f>(NI!N29*NI!O29+SI!N29*SI!O29)/N29</f>
        <v>130.70748534542918</v>
      </c>
      <c r="P29" s="149">
        <f>NI!P29+SI!P29</f>
        <v>2863337.3</v>
      </c>
      <c r="Q29" s="149">
        <f>(NI!P29*NI!Q29+SI!P29*SI!Q29)/P29</f>
        <v>122.8373589904425</v>
      </c>
      <c r="R29" s="149">
        <f>NI!R29+SI!R29</f>
        <v>830480.5</v>
      </c>
      <c r="S29" s="149">
        <f>(NI!R29*NI!S29+SI!R29*SI!S29)/R29</f>
        <v>188.2269856807788</v>
      </c>
      <c r="T29" s="149">
        <f>NI!T29+SI!T29</f>
        <v>109738.5</v>
      </c>
      <c r="U29" s="149">
        <f>(NI!T29*NI!U29+SI!T29*SI!U29)/T29</f>
        <v>108.3430925185008</v>
      </c>
      <c r="V29" s="149">
        <f>NI!V29+SI!V29</f>
        <v>0</v>
      </c>
      <c r="W29" s="149">
        <v>0</v>
      </c>
      <c r="X29" s="149">
        <f>NI!X29+SI!X29</f>
        <v>0</v>
      </c>
      <c r="Y29" s="149">
        <v>0</v>
      </c>
      <c r="Z29" s="149">
        <f>NI!Z29+SI!Z29</f>
        <v>50120.5</v>
      </c>
      <c r="AA29" s="149">
        <f>(NI!Z29*NI!AA29+SI!Z29*SI!AA29)/Z29</f>
        <v>360.64542799999998</v>
      </c>
      <c r="AB29" s="149">
        <f>NI!AB30+SI!AB29</f>
        <v>0</v>
      </c>
      <c r="AC29" s="149">
        <v>0</v>
      </c>
      <c r="AD29" s="149">
        <f>NI!AD29+SI!AD29</f>
        <v>328.4</v>
      </c>
      <c r="AE29" s="149">
        <f>(NI!AD29*NI!AE29+SI!AD29*SI!AE29)/AD29</f>
        <v>297.75213092021926</v>
      </c>
      <c r="AF29" s="149">
        <f>NI!AF29+SI!AF29</f>
        <v>346</v>
      </c>
      <c r="AG29" s="149">
        <f>(NI!AF29*NI!AG29+SI!AF29*SI!AG29)/AF29</f>
        <v>110</v>
      </c>
      <c r="AH29" s="19">
        <f t="shared" ref="AH29" si="27">N29+P29+R29+T29+V29+Z29+AB29+AD29+AF29+X29</f>
        <v>9440306.5499999989</v>
      </c>
      <c r="AI29" s="19">
        <f t="shared" ref="AI29" si="28">(N29*O29+P29*Q29+R29*S29+T29*U29+Z29*AA29+AB29*AC29+AD29*AE29+AF29*AG29+V29*W29+X29*Y29)/AH29</f>
        <v>134.34635652748449</v>
      </c>
      <c r="AK29" s="76">
        <v>42532</v>
      </c>
      <c r="AL29" s="43">
        <v>23</v>
      </c>
      <c r="AM29" s="4">
        <v>6568286.9699999997</v>
      </c>
      <c r="AN29" s="4">
        <v>3359620.65</v>
      </c>
      <c r="AO29" s="4">
        <v>548421.65</v>
      </c>
      <c r="AP29" s="4">
        <v>69454.8</v>
      </c>
      <c r="AQ29" s="4">
        <v>0</v>
      </c>
      <c r="AR29" s="4">
        <v>0</v>
      </c>
      <c r="AS29" s="4">
        <v>0</v>
      </c>
      <c r="AT29" s="4">
        <v>2988</v>
      </c>
      <c r="AU29" s="4">
        <v>0</v>
      </c>
      <c r="AV29" s="19">
        <v>10548772.07</v>
      </c>
      <c r="AW29" s="4">
        <v>5142877.5199999996</v>
      </c>
      <c r="AX29" s="4">
        <v>142.31946732017715</v>
      </c>
      <c r="AY29" s="4">
        <v>2745222.15</v>
      </c>
      <c r="AZ29" s="4">
        <v>132.00739541832667</v>
      </c>
      <c r="BA29" s="4">
        <v>500672.55</v>
      </c>
      <c r="BB29" s="4">
        <v>206.81711431178994</v>
      </c>
      <c r="BC29" s="4">
        <v>56519.199999999997</v>
      </c>
      <c r="BD29" s="4">
        <v>108.13754932102719</v>
      </c>
      <c r="BE29" s="4">
        <v>0</v>
      </c>
      <c r="BF29" s="4">
        <v>0</v>
      </c>
      <c r="BG29" s="4">
        <v>0</v>
      </c>
      <c r="BH29" s="4">
        <v>0</v>
      </c>
      <c r="BI29" s="4">
        <v>0</v>
      </c>
      <c r="BJ29" s="4">
        <v>0</v>
      </c>
      <c r="BK29" s="4">
        <v>0</v>
      </c>
      <c r="BL29" s="4">
        <v>0</v>
      </c>
      <c r="BM29" s="4">
        <v>0</v>
      </c>
      <c r="BN29" s="4">
        <v>0</v>
      </c>
      <c r="BO29" s="19">
        <v>8445291.4199999999</v>
      </c>
      <c r="BP29" s="19">
        <v>142.56236462580509</v>
      </c>
    </row>
    <row r="30" spans="1:68" ht="20" customHeight="1" x14ac:dyDescent="0.15">
      <c r="A30" s="76">
        <v>42903</v>
      </c>
      <c r="B30" s="11">
        <v>24</v>
      </c>
      <c r="C30" s="152">
        <f>NI!C30+SI!C30</f>
        <v>8763234.4000000004</v>
      </c>
      <c r="D30" s="152">
        <f>NI!D30+SI!D30</f>
        <v>4215033.6999999993</v>
      </c>
      <c r="E30" s="152">
        <f>NI!E30+SI!E30</f>
        <v>1114267.25</v>
      </c>
      <c r="F30" s="152">
        <f>NI!F30+SI!F30</f>
        <v>125493.7</v>
      </c>
      <c r="G30" s="152">
        <f>NI!G30+SI!G30</f>
        <v>0</v>
      </c>
      <c r="H30" s="152">
        <f>NI!H30+SI!H30</f>
        <v>0</v>
      </c>
      <c r="I30" s="152">
        <f>NI!I30+SI!I30</f>
        <v>88056</v>
      </c>
      <c r="J30" s="152">
        <f>NI!J30+SI!J30</f>
        <v>0</v>
      </c>
      <c r="K30" s="152">
        <f>NI!K30+SI!K30</f>
        <v>1340</v>
      </c>
      <c r="L30" s="152">
        <f>NI!L30+SI!L30</f>
        <v>519</v>
      </c>
      <c r="M30" s="19">
        <f t="shared" ref="M30" si="29">SUM(C30:L30)</f>
        <v>14307944.049999999</v>
      </c>
      <c r="N30" s="152">
        <f>NI!N30+SI!N30</f>
        <v>6520974.5</v>
      </c>
      <c r="O30" s="152">
        <f>(NI!N30*NI!O30+SI!N30*SI!O30)/N30</f>
        <v>138.73198935171715</v>
      </c>
      <c r="P30" s="152">
        <f>NI!P30+SI!P30</f>
        <v>3417090.35</v>
      </c>
      <c r="Q30" s="152">
        <f>(NI!P30*NI!Q30+SI!P30*SI!Q30)/P30</f>
        <v>129.73633719975538</v>
      </c>
      <c r="R30" s="152">
        <f>NI!R30+SI!R30</f>
        <v>929059.55</v>
      </c>
      <c r="S30" s="152">
        <f>(NI!R30*NI!S30+SI!R30*SI!S30)/R30</f>
        <v>192.08842079072051</v>
      </c>
      <c r="T30" s="152">
        <f>NI!T30+SI!T30</f>
        <v>92972</v>
      </c>
      <c r="U30" s="152">
        <f>(NI!T30*NI!U30+SI!T30*SI!U30)/T30</f>
        <v>107.04163789293766</v>
      </c>
      <c r="V30" s="152">
        <f>NI!V30+SI!V30</f>
        <v>0</v>
      </c>
      <c r="W30" s="152">
        <v>0</v>
      </c>
      <c r="X30" s="152">
        <f>NI!X30+SI!X30</f>
        <v>0</v>
      </c>
      <c r="Y30" s="152">
        <v>0</v>
      </c>
      <c r="Z30" s="152">
        <f>NI!Z30+SI!Z30</f>
        <v>58034.2</v>
      </c>
      <c r="AA30" s="152">
        <f>(NI!Z30*NI!AA30+SI!Z30*SI!AA30)/Z30</f>
        <v>332.24386900000002</v>
      </c>
      <c r="AB30" s="152">
        <f>NI!AB31+SI!AB30</f>
        <v>0</v>
      </c>
      <c r="AC30" s="152">
        <v>0</v>
      </c>
      <c r="AD30" s="152">
        <f>NI!AD30+SI!AD30</f>
        <v>1164.4000000000001</v>
      </c>
      <c r="AE30" s="152">
        <f>(NI!AD30*NI!AE30+SI!AD30*SI!AE30)/AD30</f>
        <v>187.17313610305735</v>
      </c>
      <c r="AF30" s="152">
        <f>NI!AF30+SI!AF30</f>
        <v>519</v>
      </c>
      <c r="AG30" s="152">
        <f>(NI!AF30*NI!AG30+SI!AF30*SI!AG30)/AF30</f>
        <v>110</v>
      </c>
      <c r="AH30" s="19">
        <f t="shared" ref="AH30" si="30">N30+P30+R30+T30+V30+Z30+AB30+AD30+AF30+X30</f>
        <v>11019814</v>
      </c>
      <c r="AI30" s="19">
        <f t="shared" ref="AI30" si="31">(N30*O30+P30*Q30+R30*S30+T30*U30+Z30*AA30+AB30*AC30+AD30*AE30+AF30*AG30+V30*W30+X30*Y30)/AH30</f>
        <v>141.19644390247123</v>
      </c>
      <c r="AK30" s="76">
        <v>42539</v>
      </c>
      <c r="AL30" s="43">
        <v>24</v>
      </c>
      <c r="AM30" s="4">
        <v>7040875.1400000006</v>
      </c>
      <c r="AN30" s="4">
        <v>3875305.95</v>
      </c>
      <c r="AO30" s="4">
        <v>717958.65</v>
      </c>
      <c r="AP30" s="4">
        <v>80750.2</v>
      </c>
      <c r="AQ30" s="4">
        <v>0</v>
      </c>
      <c r="AR30" s="4">
        <v>0</v>
      </c>
      <c r="AS30" s="4">
        <v>0</v>
      </c>
      <c r="AT30" s="4">
        <v>1994</v>
      </c>
      <c r="AU30" s="4">
        <v>346</v>
      </c>
      <c r="AV30" s="19">
        <v>11717229.939999999</v>
      </c>
      <c r="AW30" s="4">
        <v>5565605.0500000007</v>
      </c>
      <c r="AX30" s="4">
        <v>145.25811846662245</v>
      </c>
      <c r="AY30" s="4">
        <v>3328505.5500000003</v>
      </c>
      <c r="AZ30" s="4">
        <v>137.38447518539144</v>
      </c>
      <c r="BA30" s="4">
        <v>657011</v>
      </c>
      <c r="BB30" s="4">
        <v>215.69092934731262</v>
      </c>
      <c r="BC30" s="4">
        <v>73164.399999999994</v>
      </c>
      <c r="BD30" s="4">
        <v>110.49764037196506</v>
      </c>
      <c r="BE30" s="4">
        <v>0</v>
      </c>
      <c r="BF30" s="4">
        <v>0</v>
      </c>
      <c r="BG30" s="4">
        <v>0</v>
      </c>
      <c r="BH30" s="4">
        <v>0</v>
      </c>
      <c r="BI30" s="4">
        <v>0</v>
      </c>
      <c r="BJ30" s="4">
        <v>0</v>
      </c>
      <c r="BK30" s="4">
        <v>0</v>
      </c>
      <c r="BL30" s="4">
        <v>0</v>
      </c>
      <c r="BM30" s="4">
        <v>346</v>
      </c>
      <c r="BN30" s="4">
        <v>105</v>
      </c>
      <c r="BO30" s="19">
        <v>9624632.0000000019</v>
      </c>
      <c r="BP30" s="19">
        <v>147.07746151441242</v>
      </c>
    </row>
    <row r="31" spans="1:68" ht="20" customHeight="1" x14ac:dyDescent="0.15">
      <c r="A31" s="76">
        <v>42910</v>
      </c>
      <c r="B31" s="11">
        <v>25</v>
      </c>
      <c r="C31" s="153">
        <f>NI!C31+SI!C31</f>
        <v>9005774.6600000001</v>
      </c>
      <c r="D31" s="153">
        <f>NI!D31+SI!D31</f>
        <v>4336364.6400000006</v>
      </c>
      <c r="E31" s="153">
        <f>NI!E31+SI!E31</f>
        <v>1045951.1000000001</v>
      </c>
      <c r="F31" s="153">
        <f>NI!F31+SI!F31</f>
        <v>125887.2</v>
      </c>
      <c r="G31" s="153">
        <f>NI!G31+SI!G31</f>
        <v>0</v>
      </c>
      <c r="H31" s="153">
        <f>NI!H31+SI!H31</f>
        <v>0</v>
      </c>
      <c r="I31" s="153">
        <f>NI!I31+SI!I31</f>
        <v>92539.199999999997</v>
      </c>
      <c r="J31" s="153">
        <f>NI!J31+SI!J31</f>
        <v>0</v>
      </c>
      <c r="K31" s="153">
        <f>NI!K31+SI!K31</f>
        <v>1432</v>
      </c>
      <c r="L31" s="153">
        <f>NI!L31+SI!L31</f>
        <v>690</v>
      </c>
      <c r="M31" s="19">
        <f t="shared" ref="M31" si="32">SUM(C31:L31)</f>
        <v>14608638.799999999</v>
      </c>
      <c r="N31" s="153">
        <f>NI!N31+SI!N31</f>
        <v>6094923.9000000004</v>
      </c>
      <c r="O31" s="153">
        <f>(NI!N31*NI!O31+SI!N31*SI!O31)/N31</f>
        <v>138.98932390109431</v>
      </c>
      <c r="P31" s="153">
        <f>NI!P31+SI!P31</f>
        <v>3312980.94</v>
      </c>
      <c r="Q31" s="153">
        <f>(NI!P31*NI!Q31+SI!P31*SI!Q31)/P31</f>
        <v>131.37660384414016</v>
      </c>
      <c r="R31" s="153">
        <f>NI!R31+SI!R31</f>
        <v>739618.8</v>
      </c>
      <c r="S31" s="153">
        <f>(NI!R31*NI!S31+SI!R31*SI!S31)/R31</f>
        <v>197.40908761210099</v>
      </c>
      <c r="T31" s="153">
        <f>NI!T31+SI!T31</f>
        <v>92723.7</v>
      </c>
      <c r="U31" s="153">
        <f>(NI!T31*NI!U31+SI!T31*SI!U31)/T31</f>
        <v>105.17896676172975</v>
      </c>
      <c r="V31" s="153">
        <f>NI!V31+SI!V31</f>
        <v>0</v>
      </c>
      <c r="W31" s="153">
        <v>0</v>
      </c>
      <c r="X31" s="153">
        <f>NI!X31+SI!X31</f>
        <v>0</v>
      </c>
      <c r="Y31" s="153">
        <v>0</v>
      </c>
      <c r="Z31" s="153">
        <f>NI!Z31+SI!Z31</f>
        <v>67866.2</v>
      </c>
      <c r="AA31" s="153">
        <f>(NI!Z31*NI!AA31+SI!Z31*SI!AA31)/Z31</f>
        <v>367.045501</v>
      </c>
      <c r="AB31" s="153">
        <f>NI!AB32+SI!AB31</f>
        <v>0</v>
      </c>
      <c r="AC31" s="153">
        <v>0</v>
      </c>
      <c r="AD31" s="153">
        <f>NI!AD31+SI!AD31</f>
        <v>1202.4000000000001</v>
      </c>
      <c r="AE31" s="153">
        <f>(NI!AD31*NI!AE31+SI!AD31*SI!AE31)/AD31</f>
        <v>208.32726197405188</v>
      </c>
      <c r="AF31" s="153">
        <f>NI!AF31+SI!AF31</f>
        <v>0</v>
      </c>
      <c r="AG31" s="153">
        <v>0</v>
      </c>
      <c r="AH31" s="19">
        <f t="shared" ref="AH31" si="33">N31+P31+R31+T31+V31+Z31+AB31+AD31+AF31+X31</f>
        <v>10309315.939999999</v>
      </c>
      <c r="AI31" s="19">
        <f t="shared" ref="AI31" si="34">(N31*O31+P31*Q31+R31*S31+T31*U31+Z31*AA31+AB31*AC31+AD31*AE31+AF31*AG31+V31*W31+X31*Y31)/AH31</f>
        <v>141.93939507067171</v>
      </c>
      <c r="AK31" s="76">
        <v>42546</v>
      </c>
      <c r="AL31" s="11">
        <v>25</v>
      </c>
      <c r="AM31" s="4">
        <v>7683205.5600000005</v>
      </c>
      <c r="AN31" s="4">
        <v>3996260.9499999997</v>
      </c>
      <c r="AO31" s="4">
        <v>829079.95</v>
      </c>
      <c r="AP31" s="4">
        <v>88075.199999999997</v>
      </c>
      <c r="AQ31" s="4">
        <v>0</v>
      </c>
      <c r="AR31" s="4">
        <v>43272.1</v>
      </c>
      <c r="AS31" s="4">
        <v>0</v>
      </c>
      <c r="AT31" s="4">
        <v>2972</v>
      </c>
      <c r="AU31" s="4">
        <v>346</v>
      </c>
      <c r="AV31" s="19">
        <v>12643211.759999998</v>
      </c>
      <c r="AW31" s="4">
        <v>4522706.7699999996</v>
      </c>
      <c r="AX31" s="4">
        <v>140.2048821049209</v>
      </c>
      <c r="AY31" s="4">
        <v>2656881.65</v>
      </c>
      <c r="AZ31" s="4">
        <v>145.09418547485666</v>
      </c>
      <c r="BA31" s="4">
        <v>665873.55000000005</v>
      </c>
      <c r="BB31" s="4">
        <v>224.86719564641564</v>
      </c>
      <c r="BC31" s="4">
        <v>72895.199999999997</v>
      </c>
      <c r="BD31" s="4">
        <v>115.11864407304734</v>
      </c>
      <c r="BE31" s="4">
        <v>0</v>
      </c>
      <c r="BF31" s="4">
        <v>0</v>
      </c>
      <c r="BG31" s="4">
        <v>21505.5</v>
      </c>
      <c r="BH31" s="4">
        <v>404.334202</v>
      </c>
      <c r="BI31" s="4">
        <v>0</v>
      </c>
      <c r="BJ31" s="4">
        <v>0</v>
      </c>
      <c r="BK31" s="4">
        <v>0</v>
      </c>
      <c r="BL31" s="4">
        <v>0</v>
      </c>
      <c r="BM31" s="4">
        <v>346</v>
      </c>
      <c r="BN31" s="4">
        <v>100</v>
      </c>
      <c r="BO31" s="19">
        <v>7940208.6699999999</v>
      </c>
      <c r="BP31" s="19">
        <v>149.42407955646192</v>
      </c>
    </row>
    <row r="32" spans="1:68" ht="20" customHeight="1" x14ac:dyDescent="0.15">
      <c r="A32" s="76">
        <v>42917</v>
      </c>
      <c r="B32" s="11">
        <v>26</v>
      </c>
      <c r="C32" s="154">
        <f>NI!C32+SI!C32</f>
        <v>10242961.609999999</v>
      </c>
      <c r="D32" s="154">
        <f>NI!D32+SI!D32</f>
        <v>4916626.7</v>
      </c>
      <c r="E32" s="154">
        <f>NI!E32+SI!E32</f>
        <v>1183747.3999999999</v>
      </c>
      <c r="F32" s="154">
        <f>NI!F32+SI!F32</f>
        <v>155461.12</v>
      </c>
      <c r="G32" s="154">
        <f>NI!G32+SI!G32</f>
        <v>0</v>
      </c>
      <c r="H32" s="154">
        <f>NI!H32+SI!H32</f>
        <v>0</v>
      </c>
      <c r="I32" s="154">
        <f>NI!I32+SI!I32</f>
        <v>68499.899999999994</v>
      </c>
      <c r="J32" s="154">
        <f>NI!J32+SI!J32</f>
        <v>0</v>
      </c>
      <c r="K32" s="154">
        <f>NI!K32+SI!K32</f>
        <v>2563.6999999999998</v>
      </c>
      <c r="L32" s="154">
        <f>NI!L32+SI!L32</f>
        <v>689</v>
      </c>
      <c r="M32" s="19">
        <f t="shared" ref="M32" si="35">SUM(C32:L32)</f>
        <v>16570549.429999998</v>
      </c>
      <c r="N32" s="154">
        <f>NI!N32+SI!N32</f>
        <v>6626632.4100000001</v>
      </c>
      <c r="O32" s="154">
        <f>(NI!N32*NI!O32+SI!N32*SI!O32)/N32</f>
        <v>135.65985141663919</v>
      </c>
      <c r="P32" s="154">
        <f>NI!P32+SI!P32</f>
        <v>3537715.8000000003</v>
      </c>
      <c r="Q32" s="154">
        <f>(NI!P32*NI!Q32+SI!P32*SI!Q32)/P32</f>
        <v>137.14834634651149</v>
      </c>
      <c r="R32" s="154">
        <f>NI!R32+SI!R32</f>
        <v>868553.6</v>
      </c>
      <c r="S32" s="154">
        <f>(NI!R32*NI!S32+SI!R32*SI!S32)/R32</f>
        <v>205.94050738332328</v>
      </c>
      <c r="T32" s="154">
        <f>NI!T32+SI!T32</f>
        <v>109178.92</v>
      </c>
      <c r="U32" s="154">
        <f>(NI!T32*NI!U32+SI!T32*SI!U32)/T32</f>
        <v>109.94119967284124</v>
      </c>
      <c r="V32" s="154">
        <f>NI!V32+SI!V32</f>
        <v>0</v>
      </c>
      <c r="W32" s="154">
        <v>0</v>
      </c>
      <c r="X32" s="154">
        <f>NI!X32+SI!X32</f>
        <v>0</v>
      </c>
      <c r="Y32" s="154">
        <v>0</v>
      </c>
      <c r="Z32" s="154">
        <f>NI!Z32+SI!Z32</f>
        <v>58923.9</v>
      </c>
      <c r="AA32" s="154">
        <f>(NI!Z32*NI!AA32+SI!Z32*SI!AA32)/Z32</f>
        <v>429.965238</v>
      </c>
      <c r="AB32" s="154">
        <f>NI!AB33+SI!AB32</f>
        <v>0</v>
      </c>
      <c r="AC32" s="154">
        <v>0</v>
      </c>
      <c r="AD32" s="154">
        <f>NI!AD32+SI!AD32</f>
        <v>1790.5</v>
      </c>
      <c r="AE32" s="154">
        <f>(NI!AD32*NI!AE32+SI!AD32*SI!AE32)/AD32</f>
        <v>152.75548675705107</v>
      </c>
      <c r="AF32" s="154">
        <f>NI!AF32+SI!AF32</f>
        <v>345</v>
      </c>
      <c r="AG32" s="154">
        <f>(NI!AF32*NI!AG32+SI!AF32*SI!AG32)/AF32</f>
        <v>110</v>
      </c>
      <c r="AH32" s="19">
        <f t="shared" ref="AH32" si="36">N32+P32+R32+T32+V32+Z32+AB32+AD32+AF32+X32</f>
        <v>11203140.130000001</v>
      </c>
      <c r="AI32" s="19">
        <f t="shared" ref="AI32" si="37">(N32*O32+P32*Q32+R32*S32+T32*U32+Z32*AA32+AB32*AC32+AD32*AE32+AF32*AG32+V32*W32+X32*Y32)/AH32</f>
        <v>142.87781276293251</v>
      </c>
      <c r="AK32" s="76">
        <v>42553</v>
      </c>
      <c r="AL32" s="11">
        <v>26</v>
      </c>
      <c r="AM32" s="4">
        <v>8594986.4000000004</v>
      </c>
      <c r="AN32" s="4">
        <v>4611511.5999999996</v>
      </c>
      <c r="AO32" s="4">
        <v>816325.91999999993</v>
      </c>
      <c r="AP32" s="4">
        <v>92563.8</v>
      </c>
      <c r="AQ32" s="4">
        <v>0</v>
      </c>
      <c r="AR32" s="4">
        <v>51552.5</v>
      </c>
      <c r="AS32" s="4">
        <v>0</v>
      </c>
      <c r="AT32" s="4">
        <v>498</v>
      </c>
      <c r="AU32" s="4">
        <v>346</v>
      </c>
      <c r="AV32" s="19">
        <v>14167784.220000001</v>
      </c>
      <c r="AW32" s="4">
        <v>4794172.42</v>
      </c>
      <c r="AX32" s="4">
        <v>140.86095311709161</v>
      </c>
      <c r="AY32" s="4">
        <v>2822156.8</v>
      </c>
      <c r="AZ32" s="4">
        <v>148.9687746940248</v>
      </c>
      <c r="BA32" s="4">
        <v>538840.22</v>
      </c>
      <c r="BB32" s="4">
        <v>231.56821532036122</v>
      </c>
      <c r="BC32" s="4">
        <v>66182</v>
      </c>
      <c r="BD32" s="4">
        <v>115.19788711497083</v>
      </c>
      <c r="BE32" s="4">
        <v>0</v>
      </c>
      <c r="BF32" s="4">
        <v>0</v>
      </c>
      <c r="BG32" s="4">
        <v>35085.1</v>
      </c>
      <c r="BH32" s="4">
        <v>430.03896500000002</v>
      </c>
      <c r="BI32" s="4">
        <v>0</v>
      </c>
      <c r="BJ32" s="4">
        <v>0</v>
      </c>
      <c r="BK32" s="4">
        <v>0</v>
      </c>
      <c r="BL32" s="4">
        <v>0</v>
      </c>
      <c r="BM32" s="4">
        <v>173</v>
      </c>
      <c r="BN32" s="4">
        <v>98</v>
      </c>
      <c r="BO32" s="19">
        <v>8256609.5399999991</v>
      </c>
      <c r="BP32" s="19">
        <v>150.57417208607384</v>
      </c>
    </row>
    <row r="33" spans="1:68" ht="20" customHeight="1" x14ac:dyDescent="0.15">
      <c r="A33" s="76">
        <v>42924</v>
      </c>
      <c r="B33" s="11">
        <v>27</v>
      </c>
      <c r="C33" s="155">
        <f>NI!C33+SI!C33</f>
        <v>9888340.6499999985</v>
      </c>
      <c r="D33" s="155">
        <f>NI!D33+SI!D33</f>
        <v>4594400.83</v>
      </c>
      <c r="E33" s="155">
        <f>NI!E33+SI!E33</f>
        <v>1091018.1000000001</v>
      </c>
      <c r="F33" s="155">
        <f>NI!F33+SI!F33</f>
        <v>148616.79999999999</v>
      </c>
      <c r="G33" s="155">
        <f>NI!G33+SI!G33</f>
        <v>0</v>
      </c>
      <c r="H33" s="155">
        <f>NI!H33+SI!H33</f>
        <v>0</v>
      </c>
      <c r="I33" s="155">
        <f>NI!I33+SI!I33</f>
        <v>67310.899999999994</v>
      </c>
      <c r="J33" s="155">
        <f>NI!J33+SI!J33</f>
        <v>0</v>
      </c>
      <c r="K33" s="155">
        <f>NI!K33+SI!K33</f>
        <v>2614</v>
      </c>
      <c r="L33" s="155">
        <f>NI!L33+SI!L33</f>
        <v>518</v>
      </c>
      <c r="M33" s="19">
        <f t="shared" ref="M33" si="38">SUM(C33:L33)</f>
        <v>15792819.279999999</v>
      </c>
      <c r="N33" s="155">
        <f>NI!N33+SI!N33</f>
        <v>5761702.3000000007</v>
      </c>
      <c r="O33" s="155">
        <f>(NI!N33*NI!O33+SI!N33*SI!O33)/N33</f>
        <v>145.68535421559463</v>
      </c>
      <c r="P33" s="155">
        <f>NI!P33+SI!P33</f>
        <v>3279290.0300000003</v>
      </c>
      <c r="Q33" s="155">
        <f>(NI!P33*NI!Q33+SI!P33*SI!Q33)/P33</f>
        <v>142.99024324677575</v>
      </c>
      <c r="R33" s="155">
        <f>NI!R33+SI!R33</f>
        <v>773314.3</v>
      </c>
      <c r="S33" s="155">
        <f>(NI!R33*NI!S33+SI!R33*SI!S33)/R33</f>
        <v>207.69927970000074</v>
      </c>
      <c r="T33" s="155">
        <f>NI!T33+SI!T33</f>
        <v>70823.8</v>
      </c>
      <c r="U33" s="155">
        <f>(NI!T33*NI!U33+SI!T33*SI!U33)/T33</f>
        <v>115.2845538500264</v>
      </c>
      <c r="V33" s="155">
        <f>NI!V33+SI!V33</f>
        <v>0</v>
      </c>
      <c r="W33" s="155">
        <v>0</v>
      </c>
      <c r="X33" s="155">
        <f>NI!X33+SI!X33</f>
        <v>0</v>
      </c>
      <c r="Y33" s="155">
        <v>0</v>
      </c>
      <c r="Z33" s="155">
        <f>NI!Z33+SI!Z33</f>
        <v>52863.5</v>
      </c>
      <c r="AA33" s="155">
        <f>(NI!Z33*NI!AA33+SI!Z33*SI!AA33)/Z33</f>
        <v>583.83673899999997</v>
      </c>
      <c r="AB33" s="155">
        <f>NI!AB34+SI!AB33</f>
        <v>0</v>
      </c>
      <c r="AC33" s="155">
        <v>0</v>
      </c>
      <c r="AD33" s="155">
        <f>NI!AD33+SI!AD33</f>
        <v>1810.8</v>
      </c>
      <c r="AE33" s="155">
        <f>(NI!AD33*NI!AE33+SI!AD33*SI!AE33)/AD33</f>
        <v>237.441517</v>
      </c>
      <c r="AF33" s="155">
        <f>NI!AF33+SI!AF33</f>
        <v>0</v>
      </c>
      <c r="AG33" s="155">
        <v>0</v>
      </c>
      <c r="AH33" s="19">
        <f t="shared" ref="AH33" si="39">N33+P33+R33+T33+V33+Z33+AB33+AD33+AF33+X33</f>
        <v>9939804.7300000042</v>
      </c>
      <c r="AI33" s="19">
        <f t="shared" ref="AI33" si="40">(N33*O33+P33*Q33+R33*S33+T33*U33+Z33*AA33+AB33*AC33+AD33*AE33+AF33*AG33+V33*W33+X33*Y33)/AH33</f>
        <v>151.75121507185946</v>
      </c>
      <c r="AK33" s="76">
        <v>42560</v>
      </c>
      <c r="AL33" s="11">
        <v>27</v>
      </c>
      <c r="AM33" s="4">
        <v>8862621.3499999996</v>
      </c>
      <c r="AN33" s="4">
        <v>4554342.8</v>
      </c>
      <c r="AO33" s="4">
        <v>988024.3</v>
      </c>
      <c r="AP33" s="4">
        <v>106330.3</v>
      </c>
      <c r="AQ33" s="4">
        <v>0</v>
      </c>
      <c r="AR33" s="4">
        <v>73168.210000000006</v>
      </c>
      <c r="AS33" s="4">
        <v>0</v>
      </c>
      <c r="AT33" s="4">
        <v>498</v>
      </c>
      <c r="AU33" s="4">
        <v>346</v>
      </c>
      <c r="AV33" s="19">
        <v>14585330.960000001</v>
      </c>
      <c r="AW33" s="4">
        <v>6792596.6600000001</v>
      </c>
      <c r="AX33" s="4">
        <v>143.4477577424318</v>
      </c>
      <c r="AY33" s="4">
        <v>2905288.5</v>
      </c>
      <c r="AZ33" s="4">
        <v>142.84851915846286</v>
      </c>
      <c r="BA33" s="4">
        <v>633584.1</v>
      </c>
      <c r="BB33" s="4">
        <v>223.8342797498097</v>
      </c>
      <c r="BC33" s="4">
        <v>76951.5</v>
      </c>
      <c r="BD33" s="4">
        <v>118.51656667623763</v>
      </c>
      <c r="BE33" s="4">
        <v>0</v>
      </c>
      <c r="BF33" s="4">
        <v>0</v>
      </c>
      <c r="BG33" s="4">
        <v>49513.01</v>
      </c>
      <c r="BH33" s="4">
        <v>499.98988500000002</v>
      </c>
      <c r="BI33" s="4">
        <v>0</v>
      </c>
      <c r="BJ33" s="4">
        <v>0</v>
      </c>
      <c r="BK33" s="4">
        <v>498</v>
      </c>
      <c r="BL33" s="4">
        <v>46</v>
      </c>
      <c r="BM33" s="4">
        <v>173</v>
      </c>
      <c r="BN33" s="4">
        <v>95</v>
      </c>
      <c r="BO33" s="19">
        <v>10458604.77</v>
      </c>
      <c r="BP33" s="19">
        <v>149.65018469856233</v>
      </c>
    </row>
    <row r="34" spans="1:68" ht="20" customHeight="1" x14ac:dyDescent="0.15">
      <c r="A34" s="76">
        <v>42931</v>
      </c>
      <c r="B34" s="11">
        <v>28</v>
      </c>
      <c r="C34" s="156">
        <f>NI!C34+SI!C34</f>
        <v>10849890.809999999</v>
      </c>
      <c r="D34" s="156">
        <f>NI!D34+SI!D34</f>
        <v>4703764</v>
      </c>
      <c r="E34" s="156">
        <f>NI!E34+SI!E34</f>
        <v>970667.05</v>
      </c>
      <c r="F34" s="156">
        <f>NI!F34+SI!F34</f>
        <v>132217.1</v>
      </c>
      <c r="G34" s="156">
        <f>NI!G34+SI!G34</f>
        <v>0</v>
      </c>
      <c r="H34" s="156">
        <f>NI!H34+SI!H34</f>
        <v>0</v>
      </c>
      <c r="I34" s="156">
        <f>NI!I34+SI!I34</f>
        <v>55688.2</v>
      </c>
      <c r="J34" s="156">
        <f>NI!J34+SI!J34</f>
        <v>0</v>
      </c>
      <c r="K34" s="156">
        <f>NI!K34+SI!K34</f>
        <v>3132.8</v>
      </c>
      <c r="L34" s="156">
        <f>NI!L34+SI!L34</f>
        <v>690</v>
      </c>
      <c r="M34" s="19">
        <f t="shared" ref="M34" si="41">SUM(C34:L34)</f>
        <v>16716049.959999999</v>
      </c>
      <c r="N34" s="156">
        <f>NI!N34+SI!N34</f>
        <v>7572544.0600000005</v>
      </c>
      <c r="O34" s="156">
        <f>(NI!N34*NI!O34+SI!N34*SI!O34)/N34</f>
        <v>134.99764647359851</v>
      </c>
      <c r="P34" s="156">
        <f>NI!P34+SI!P34</f>
        <v>3473889.3</v>
      </c>
      <c r="Q34" s="156">
        <f>(NI!P34*NI!Q34+SI!P34*SI!Q34)/P34</f>
        <v>140.33096313541148</v>
      </c>
      <c r="R34" s="156">
        <f>NI!R34+SI!R34</f>
        <v>718821.75</v>
      </c>
      <c r="S34" s="156">
        <f>(NI!R34*NI!S34+SI!R34*SI!S34)/R34</f>
        <v>204.86634351256384</v>
      </c>
      <c r="T34" s="156">
        <f>NI!T34+SI!T34</f>
        <v>73204.600000000006</v>
      </c>
      <c r="U34" s="156">
        <f>(NI!T34*NI!U34+SI!T34*SI!U34)/T34</f>
        <v>117.62618420303916</v>
      </c>
      <c r="V34" s="156">
        <f>NI!V34+SI!V34</f>
        <v>0</v>
      </c>
      <c r="W34" s="156">
        <v>0</v>
      </c>
      <c r="X34" s="156">
        <f>NI!X34+SI!X34</f>
        <v>0</v>
      </c>
      <c r="Y34" s="156">
        <v>0</v>
      </c>
      <c r="Z34" s="156">
        <f>NI!Z34+SI!Z34</f>
        <v>46861.2</v>
      </c>
      <c r="AA34" s="156">
        <f>(NI!Z34*NI!AA34+SI!Z34*SI!AA34)/Z34</f>
        <v>571.73173499999996</v>
      </c>
      <c r="AB34" s="156">
        <f>NI!AB35+SI!AB34</f>
        <v>0</v>
      </c>
      <c r="AC34" s="156">
        <v>0</v>
      </c>
      <c r="AD34" s="156">
        <f>NI!AD34+SI!AD34</f>
        <v>2306</v>
      </c>
      <c r="AE34" s="156">
        <f>(NI!AD34*NI!AE34+SI!AD34*SI!AE34)/AD34</f>
        <v>111.69713711795316</v>
      </c>
      <c r="AF34" s="156">
        <f>NI!AF34+SI!AF34</f>
        <v>0</v>
      </c>
      <c r="AG34" s="156">
        <v>0</v>
      </c>
      <c r="AH34" s="19">
        <f t="shared" ref="AH34" si="42">N34+P34+R34+T34+V34+Z34+AB34+AD34+AF34+X34</f>
        <v>11887626.909999998</v>
      </c>
      <c r="AI34" s="19">
        <f t="shared" ref="AI34" si="43">(N34*O34+P34*Q34+R34*S34+T34*U34+Z34*AA34+AB34*AC34+AD34*AE34+AF34*AG34+V34*W34+X34*Y34)/AH34</f>
        <v>142.39112988066657</v>
      </c>
      <c r="AK34" s="76">
        <v>42567</v>
      </c>
      <c r="AL34" s="11">
        <v>28</v>
      </c>
      <c r="AM34" s="4">
        <v>9434080.790000001</v>
      </c>
      <c r="AN34" s="4">
        <v>4762095.9000000004</v>
      </c>
      <c r="AO34" s="4">
        <v>893608.5</v>
      </c>
      <c r="AP34" s="4">
        <v>120888.3</v>
      </c>
      <c r="AQ34" s="4">
        <v>0</v>
      </c>
      <c r="AR34" s="4">
        <v>92128.9</v>
      </c>
      <c r="AS34" s="4">
        <v>0</v>
      </c>
      <c r="AT34" s="4">
        <v>0</v>
      </c>
      <c r="AU34" s="4">
        <v>346</v>
      </c>
      <c r="AV34" s="19">
        <v>15303148.390000002</v>
      </c>
      <c r="AW34" s="4">
        <v>6881968.4100000001</v>
      </c>
      <c r="AX34" s="4">
        <v>146.94680271448757</v>
      </c>
      <c r="AY34" s="4">
        <v>3277595.5999999996</v>
      </c>
      <c r="AZ34" s="4">
        <v>142.6228426313701</v>
      </c>
      <c r="BA34" s="4">
        <v>584028.79999999993</v>
      </c>
      <c r="BB34" s="4">
        <v>221.77077116126571</v>
      </c>
      <c r="BC34" s="4">
        <v>81689.100000000006</v>
      </c>
      <c r="BD34" s="4">
        <v>114.49484134835615</v>
      </c>
      <c r="BE34" s="4">
        <v>0</v>
      </c>
      <c r="BF34" s="4">
        <v>0</v>
      </c>
      <c r="BG34" s="4">
        <v>50588.5</v>
      </c>
      <c r="BH34" s="4">
        <v>491.50394999999997</v>
      </c>
      <c r="BI34" s="4">
        <v>0</v>
      </c>
      <c r="BJ34" s="4">
        <v>0</v>
      </c>
      <c r="BK34" s="4">
        <v>0</v>
      </c>
      <c r="BL34" s="4">
        <v>0</v>
      </c>
      <c r="BM34" s="4">
        <v>346</v>
      </c>
      <c r="BN34" s="4">
        <v>100</v>
      </c>
      <c r="BO34" s="19">
        <v>10876216.41</v>
      </c>
      <c r="BP34" s="19">
        <v>151.01904368736538</v>
      </c>
    </row>
    <row r="35" spans="1:68" ht="20" customHeight="1" x14ac:dyDescent="0.15">
      <c r="A35" s="76">
        <v>42938</v>
      </c>
      <c r="B35" s="11">
        <v>29</v>
      </c>
      <c r="C35" s="157">
        <f>NI!C35+SI!C35</f>
        <v>12138613.960000001</v>
      </c>
      <c r="D35" s="157">
        <f>NI!D35+SI!D35</f>
        <v>5257539.75</v>
      </c>
      <c r="E35" s="157">
        <f>NI!E35+SI!E35</f>
        <v>1240106.9500000002</v>
      </c>
      <c r="F35" s="157">
        <f>NI!F35+SI!F35</f>
        <v>179298</v>
      </c>
      <c r="G35" s="157">
        <f>NI!G35+SI!G35</f>
        <v>0</v>
      </c>
      <c r="H35" s="157">
        <f>NI!H35+SI!H35</f>
        <v>0</v>
      </c>
      <c r="I35" s="157">
        <f>NI!I35+SI!I35</f>
        <v>23742.400000000001</v>
      </c>
      <c r="J35" s="157">
        <f>NI!J35+SI!J35</f>
        <v>0</v>
      </c>
      <c r="K35" s="157">
        <f>NI!K35+SI!K35</f>
        <v>3427.8</v>
      </c>
      <c r="L35" s="157">
        <f>NI!L35+SI!L35</f>
        <v>688</v>
      </c>
      <c r="M35" s="19">
        <f t="shared" ref="M35" si="44">SUM(C35:L35)</f>
        <v>18843416.859999999</v>
      </c>
      <c r="N35" s="157">
        <f>NI!N35+SI!N35</f>
        <v>8444940.0600000005</v>
      </c>
      <c r="O35" s="157">
        <f>(NI!N35*NI!O35+SI!N35*SI!O35)/N35</f>
        <v>131.27057595180656</v>
      </c>
      <c r="P35" s="157">
        <f>NI!P35+SI!P35</f>
        <v>4372149.75</v>
      </c>
      <c r="Q35" s="157">
        <f>(NI!P35*NI!Q35+SI!P35*SI!Q35)/P35</f>
        <v>133.65727815041859</v>
      </c>
      <c r="R35" s="157">
        <f>NI!R35+SI!R35</f>
        <v>993568.95</v>
      </c>
      <c r="S35" s="157">
        <f>(NI!R35*NI!S35+SI!R35*SI!S35)/R35</f>
        <v>199.88099074208333</v>
      </c>
      <c r="T35" s="157">
        <f>NI!T35+SI!T35</f>
        <v>156302.29999999999</v>
      </c>
      <c r="U35" s="157">
        <f>(NI!T35*NI!U35+SI!T35*SI!U35)/T35</f>
        <v>105.9354649146353</v>
      </c>
      <c r="V35" s="157">
        <f>NI!V35+SI!V35</f>
        <v>0</v>
      </c>
      <c r="W35" s="157">
        <v>0</v>
      </c>
      <c r="X35" s="157">
        <f>NI!X35+SI!X35</f>
        <v>0</v>
      </c>
      <c r="Y35" s="157">
        <v>0</v>
      </c>
      <c r="Z35" s="157">
        <f>NI!Z35+SI!Z35</f>
        <v>17379.400000000001</v>
      </c>
      <c r="AA35" s="157">
        <f>(NI!Z35*NI!AA35+SI!Z35*SI!AA35)/Z35</f>
        <v>689.956143</v>
      </c>
      <c r="AB35" s="157">
        <f>NI!AB36+SI!AB35</f>
        <v>0</v>
      </c>
      <c r="AC35" s="157">
        <v>0</v>
      </c>
      <c r="AD35" s="157">
        <f>NI!AD35+SI!AD35</f>
        <v>1421.6</v>
      </c>
      <c r="AE35" s="157">
        <f>(NI!AD35*NI!AE35+SI!AD35*SI!AE35)/AD35</f>
        <v>301.99634200000003</v>
      </c>
      <c r="AF35" s="157">
        <f>NI!AF35+SI!AF35</f>
        <v>0</v>
      </c>
      <c r="AG35" s="157">
        <v>0</v>
      </c>
      <c r="AH35" s="19">
        <f t="shared" ref="AH35" si="45">N35+P35+R35+T35+V35+Z35+AB35+AD35+AF35+X35</f>
        <v>13985762.060000001</v>
      </c>
      <c r="AI35" s="19">
        <f t="shared" ref="AI35" si="46">(N35*O35+P35*Q35+R35*S35+T35*U35+Z35*AA35+AB35*AC35+AD35*AE35+AF35*AG35+V35*W35+X35*Y35)/AH35</f>
        <v>137.31934071753088</v>
      </c>
      <c r="AK35" s="76">
        <v>42574</v>
      </c>
      <c r="AL35" s="11">
        <v>29</v>
      </c>
      <c r="AM35" s="4">
        <v>10537091.949999999</v>
      </c>
      <c r="AN35" s="4">
        <v>4975920.0999999996</v>
      </c>
      <c r="AO35" s="4">
        <v>950652.9</v>
      </c>
      <c r="AP35" s="4">
        <v>112985.8</v>
      </c>
      <c r="AQ35" s="4">
        <v>0</v>
      </c>
      <c r="AR35" s="4">
        <v>119288.3</v>
      </c>
      <c r="AS35" s="4">
        <v>0</v>
      </c>
      <c r="AT35" s="4">
        <v>498</v>
      </c>
      <c r="AU35" s="4">
        <v>508</v>
      </c>
      <c r="AV35" s="19">
        <v>16696945.050000001</v>
      </c>
      <c r="AW35" s="4">
        <v>7604361.9700000007</v>
      </c>
      <c r="AX35" s="4">
        <v>142.6605460769336</v>
      </c>
      <c r="AY35" s="4">
        <v>3352161.5</v>
      </c>
      <c r="AZ35" s="4">
        <v>138.3160110526639</v>
      </c>
      <c r="BA35" s="4">
        <v>643473.80000000005</v>
      </c>
      <c r="BB35" s="4">
        <v>218.48481350522209</v>
      </c>
      <c r="BC35" s="4">
        <v>78105.8</v>
      </c>
      <c r="BD35" s="4">
        <v>111.70696575082515</v>
      </c>
      <c r="BE35" s="4">
        <v>0</v>
      </c>
      <c r="BF35" s="4">
        <v>0</v>
      </c>
      <c r="BG35" s="4">
        <v>94155.3</v>
      </c>
      <c r="BH35" s="4">
        <v>412.35125200000004</v>
      </c>
      <c r="BI35" s="4">
        <v>0</v>
      </c>
      <c r="BJ35" s="4">
        <v>0</v>
      </c>
      <c r="BK35" s="4">
        <v>498</v>
      </c>
      <c r="BL35" s="4">
        <v>59</v>
      </c>
      <c r="BM35" s="4">
        <v>508</v>
      </c>
      <c r="BN35" s="4">
        <v>90</v>
      </c>
      <c r="BO35" s="19">
        <v>11773264.370000003</v>
      </c>
      <c r="BP35" s="19">
        <v>147.51341315906026</v>
      </c>
    </row>
    <row r="36" spans="1:68" ht="20" customHeight="1" x14ac:dyDescent="0.15">
      <c r="A36" s="76">
        <v>42945</v>
      </c>
      <c r="B36" s="11">
        <v>30</v>
      </c>
      <c r="C36" s="158">
        <f>NI!C36+SI!C36</f>
        <v>10320166.300000001</v>
      </c>
      <c r="D36" s="158">
        <f>NI!D36+SI!D36</f>
        <v>4425560.6000000006</v>
      </c>
      <c r="E36" s="158">
        <f>NI!E36+SI!E36</f>
        <v>1191393.6299999999</v>
      </c>
      <c r="F36" s="158">
        <f>NI!F36+SI!F36</f>
        <v>140396.5</v>
      </c>
      <c r="G36" s="158">
        <f>NI!G36+SI!G36</f>
        <v>0</v>
      </c>
      <c r="H36" s="158">
        <f>NI!H36+SI!H36</f>
        <v>0</v>
      </c>
      <c r="I36" s="158">
        <f>NI!I36+SI!I36</f>
        <v>10580.6</v>
      </c>
      <c r="J36" s="158">
        <f>NI!J36+SI!J36</f>
        <v>0</v>
      </c>
      <c r="K36" s="158">
        <f>NI!K36+SI!K36</f>
        <v>5208.8</v>
      </c>
      <c r="L36" s="158">
        <f>NI!L36+SI!L36</f>
        <v>1382</v>
      </c>
      <c r="M36" s="19">
        <f t="shared" ref="M36" si="47">SUM(C36:L36)</f>
        <v>16094688.430000002</v>
      </c>
      <c r="N36" s="158">
        <f>NI!N36+SI!N36</f>
        <v>7748511.25</v>
      </c>
      <c r="O36" s="158">
        <f>(NI!N36*NI!O36+SI!N36*SI!O36)/N36</f>
        <v>133.85842276384668</v>
      </c>
      <c r="P36" s="158">
        <f>NI!P36+SI!P36</f>
        <v>3634634.4000000004</v>
      </c>
      <c r="Q36" s="158">
        <f>(NI!P36*NI!Q36+SI!P36*SI!Q36)/P36</f>
        <v>135.43086856585126</v>
      </c>
      <c r="R36" s="158">
        <f>NI!R36+SI!R36</f>
        <v>906245.02999999991</v>
      </c>
      <c r="S36" s="158">
        <f>(NI!R36*NI!S36+SI!R36*SI!S36)/R36</f>
        <v>209.58295363004729</v>
      </c>
      <c r="T36" s="158">
        <f>NI!T36+SI!T36</f>
        <v>115956.5</v>
      </c>
      <c r="U36" s="158">
        <f>(NI!T36*NI!U36+SI!T36*SI!U36)/T36</f>
        <v>111.21075179980424</v>
      </c>
      <c r="V36" s="158">
        <f>NI!V36+SI!V36</f>
        <v>0</v>
      </c>
      <c r="W36" s="158">
        <v>0</v>
      </c>
      <c r="X36" s="158">
        <f>NI!X36+SI!X36</f>
        <v>0</v>
      </c>
      <c r="Y36" s="158">
        <v>0</v>
      </c>
      <c r="Z36" s="158">
        <f>NI!Z36+SI!Z36</f>
        <v>8744.7999999999993</v>
      </c>
      <c r="AA36" s="158">
        <f>(NI!Z36*NI!AA36+SI!Z36*SI!AA36)/Z36</f>
        <v>595.024677</v>
      </c>
      <c r="AB36" s="158">
        <f>NI!AB37+SI!AB36</f>
        <v>0</v>
      </c>
      <c r="AC36" s="158">
        <v>0</v>
      </c>
      <c r="AD36" s="158">
        <f>NI!AD36+SI!AD36</f>
        <v>2848.8</v>
      </c>
      <c r="AE36" s="158">
        <f>(NI!AD36*NI!AE36+SI!AD36*SI!AE36)/AD36</f>
        <v>170.97507677408029</v>
      </c>
      <c r="AF36" s="158">
        <f>NI!AF36+SI!AF36</f>
        <v>0</v>
      </c>
      <c r="AG36" s="158">
        <v>0</v>
      </c>
      <c r="AH36" s="19">
        <f t="shared" ref="AH36" si="48">N36+P36+R36+T36+V36+Z36+AB36+AD36+AF36+X36</f>
        <v>12416940.780000001</v>
      </c>
      <c r="AI36" s="19">
        <f t="shared" ref="AI36" si="49">(N36*O36+P36*Q36+R36*S36+T36*U36+Z36*AA36+AB36*AC36+AD36*AE36+AF36*AG36+V36*W36+X36*Y36)/AH36</f>
        <v>139.96722577905476</v>
      </c>
      <c r="AK36" s="76">
        <v>42581</v>
      </c>
      <c r="AL36" s="11">
        <v>30</v>
      </c>
      <c r="AM36" s="4">
        <v>10711165.640000001</v>
      </c>
      <c r="AN36" s="4">
        <v>5263262.6999999993</v>
      </c>
      <c r="AO36" s="4">
        <v>1012495.66</v>
      </c>
      <c r="AP36" s="4">
        <v>132073.79999999999</v>
      </c>
      <c r="AQ36" s="4">
        <v>0</v>
      </c>
      <c r="AR36" s="4">
        <v>132340.6</v>
      </c>
      <c r="AS36" s="4">
        <v>0</v>
      </c>
      <c r="AT36" s="4">
        <v>496</v>
      </c>
      <c r="AU36" s="4">
        <v>690</v>
      </c>
      <c r="AV36" s="19">
        <v>17252524.400000002</v>
      </c>
      <c r="AW36" s="4">
        <v>7832519.0599999996</v>
      </c>
      <c r="AX36" s="4">
        <v>138.16128015542367</v>
      </c>
      <c r="AY36" s="4">
        <v>4028407.1999999997</v>
      </c>
      <c r="AZ36" s="4">
        <v>133.70354577318753</v>
      </c>
      <c r="BA36" s="4">
        <v>796366.66</v>
      </c>
      <c r="BB36" s="4">
        <v>208.99479827752231</v>
      </c>
      <c r="BC36" s="4">
        <v>101319.8</v>
      </c>
      <c r="BD36" s="4">
        <v>105.6801293269509</v>
      </c>
      <c r="BE36" s="4">
        <v>0</v>
      </c>
      <c r="BF36" s="4">
        <v>0</v>
      </c>
      <c r="BG36" s="4">
        <v>88396.3</v>
      </c>
      <c r="BH36" s="4">
        <v>385.21725500000002</v>
      </c>
      <c r="BI36" s="4">
        <v>0</v>
      </c>
      <c r="BJ36" s="4">
        <v>0</v>
      </c>
      <c r="BK36" s="4">
        <v>496</v>
      </c>
      <c r="BL36" s="4">
        <v>49</v>
      </c>
      <c r="BM36" s="4">
        <v>690</v>
      </c>
      <c r="BN36" s="4">
        <v>96.011593999999988</v>
      </c>
      <c r="BO36" s="19">
        <v>12848195.020000001</v>
      </c>
      <c r="BP36" s="19">
        <v>142.59197458046017</v>
      </c>
    </row>
    <row r="37" spans="1:68" ht="20" customHeight="1" x14ac:dyDescent="0.15">
      <c r="A37" s="76">
        <v>42952</v>
      </c>
      <c r="B37" s="11">
        <v>31</v>
      </c>
      <c r="C37" s="159">
        <f>NI!C37+SI!C37</f>
        <v>11300819.24</v>
      </c>
      <c r="D37" s="159">
        <f>NI!D37+SI!D37</f>
        <v>4692311.5999999996</v>
      </c>
      <c r="E37" s="159">
        <f>NI!E37+SI!E37</f>
        <v>1372085.66</v>
      </c>
      <c r="F37" s="159">
        <f>NI!F37+SI!F37</f>
        <v>161130.9</v>
      </c>
      <c r="G37" s="159">
        <f>NI!G37+SI!G37</f>
        <v>0</v>
      </c>
      <c r="H37" s="159">
        <f>NI!H37+SI!H37</f>
        <v>0</v>
      </c>
      <c r="I37" s="159">
        <f>NI!I37+SI!I37</f>
        <v>15498.7</v>
      </c>
      <c r="J37" s="159">
        <f>NI!J37+SI!J37</f>
        <v>0</v>
      </c>
      <c r="K37" s="159">
        <f>NI!K37+SI!K37</f>
        <v>4243.6000000000004</v>
      </c>
      <c r="L37" s="159">
        <f>NI!L37+SI!L37</f>
        <v>688</v>
      </c>
      <c r="M37" s="19">
        <f t="shared" ref="M37" si="50">SUM(C37:L37)</f>
        <v>17546777.699999999</v>
      </c>
      <c r="N37" s="159">
        <f>NI!N37+SI!N37</f>
        <v>8375775.54</v>
      </c>
      <c r="O37" s="159">
        <f>(NI!N37*NI!O37+SI!N37*SI!O37)/N37</f>
        <v>130.66982645618785</v>
      </c>
      <c r="P37" s="159">
        <f>NI!P37+SI!P37</f>
        <v>3822433.4</v>
      </c>
      <c r="Q37" s="159">
        <f>(NI!P37*NI!Q37+SI!P37*SI!Q37)/P37</f>
        <v>135.94361281211141</v>
      </c>
      <c r="R37" s="159">
        <f>NI!R37+SI!R37</f>
        <v>1004054.36</v>
      </c>
      <c r="S37" s="159">
        <f>(NI!R37*NI!S37+SI!R37*SI!S37)/R37</f>
        <v>212.00118375964604</v>
      </c>
      <c r="T37" s="159">
        <f>NI!T37+SI!T37</f>
        <v>128757.4</v>
      </c>
      <c r="U37" s="159">
        <f>(NI!T37*NI!U37+SI!T37*SI!U37)/T37</f>
        <v>109.31557375992369</v>
      </c>
      <c r="V37" s="159">
        <f>NI!V37+SI!V37</f>
        <v>0</v>
      </c>
      <c r="W37" s="159">
        <v>0</v>
      </c>
      <c r="X37" s="159">
        <f>NI!X37+SI!X37</f>
        <v>0</v>
      </c>
      <c r="Y37" s="159">
        <v>0</v>
      </c>
      <c r="Z37" s="159">
        <f>NI!Z37+SI!Z37</f>
        <v>10783.7</v>
      </c>
      <c r="AA37" s="159">
        <f>(NI!Z37*NI!AA37+SI!Z37*SI!AA37)/Z37</f>
        <v>455.54322700000006</v>
      </c>
      <c r="AB37" s="159">
        <f>NI!AB38+SI!AB37</f>
        <v>0</v>
      </c>
      <c r="AC37" s="159">
        <v>0</v>
      </c>
      <c r="AD37" s="159">
        <f>NI!AD37+SI!AD37</f>
        <v>3642.6</v>
      </c>
      <c r="AE37" s="159">
        <f>(NI!AD37*NI!AE37+SI!AD37*SI!AE37)/AD37</f>
        <v>154.57848728441223</v>
      </c>
      <c r="AF37" s="159">
        <f>NI!AF37+SI!AF37</f>
        <v>0</v>
      </c>
      <c r="AG37" s="159">
        <v>0</v>
      </c>
      <c r="AH37" s="19">
        <f t="shared" ref="AH37" si="51">N37+P37+R37+T37+V37+Z37+AB37+AD37+AF37+X37</f>
        <v>13345446.999999998</v>
      </c>
      <c r="AI37" s="19">
        <f t="shared" ref="AI37" si="52">(N37*O37+P37*Q37+R37*S37+T37*U37+Z37*AA37+AB37*AC37+AD37*AE37+AF37*AG37+V37*W37+X37*Y37)/AH37</f>
        <v>138.36239081449409</v>
      </c>
      <c r="AK37" s="76">
        <v>42588</v>
      </c>
      <c r="AL37" s="11">
        <v>31</v>
      </c>
      <c r="AM37" s="4">
        <v>10260762.199999999</v>
      </c>
      <c r="AN37" s="4">
        <v>4820158.1000000006</v>
      </c>
      <c r="AO37" s="4">
        <v>1048948</v>
      </c>
      <c r="AP37" s="4">
        <v>113897.1</v>
      </c>
      <c r="AQ37" s="4">
        <v>0</v>
      </c>
      <c r="AR37" s="4">
        <v>129746.6</v>
      </c>
      <c r="AS37" s="4">
        <v>0</v>
      </c>
      <c r="AT37" s="4">
        <v>498</v>
      </c>
      <c r="AU37" s="4">
        <v>519</v>
      </c>
      <c r="AV37" s="19">
        <v>16374529</v>
      </c>
      <c r="AW37" s="4">
        <v>7374885.5999999996</v>
      </c>
      <c r="AX37" s="4">
        <v>136.23173587498843</v>
      </c>
      <c r="AY37" s="4">
        <v>3842876.3</v>
      </c>
      <c r="AZ37" s="4">
        <v>132.45842023435853</v>
      </c>
      <c r="BA37" s="4">
        <v>855119.9</v>
      </c>
      <c r="BB37" s="4">
        <v>210.22570830921919</v>
      </c>
      <c r="BC37" s="4">
        <v>98153.7</v>
      </c>
      <c r="BD37" s="4">
        <v>107.75917697841346</v>
      </c>
      <c r="BE37" s="4">
        <v>0</v>
      </c>
      <c r="BF37" s="4">
        <v>0</v>
      </c>
      <c r="BG37" s="4">
        <v>88314.9</v>
      </c>
      <c r="BH37" s="4">
        <v>359.34696400000001</v>
      </c>
      <c r="BI37" s="4">
        <v>0</v>
      </c>
      <c r="BJ37" s="4">
        <v>0</v>
      </c>
      <c r="BK37" s="4">
        <v>498</v>
      </c>
      <c r="BL37" s="4">
        <v>58</v>
      </c>
      <c r="BM37" s="4">
        <v>519</v>
      </c>
      <c r="BN37" s="4">
        <v>100</v>
      </c>
      <c r="BO37" s="19">
        <v>12260367.399999999</v>
      </c>
      <c r="BP37" s="19">
        <v>141.58437167296233</v>
      </c>
    </row>
    <row r="38" spans="1:68" ht="20" customHeight="1" x14ac:dyDescent="0.15">
      <c r="A38" s="76">
        <v>42959</v>
      </c>
      <c r="B38" s="3">
        <v>32</v>
      </c>
      <c r="C38" s="160">
        <f>NI!C38+SI!C38</f>
        <v>11998899.210000001</v>
      </c>
      <c r="D38" s="160">
        <f>NI!D38+SI!D38</f>
        <v>4886684.25</v>
      </c>
      <c r="E38" s="160">
        <f>NI!E38+SI!E38</f>
        <v>1309334.75</v>
      </c>
      <c r="F38" s="160">
        <f>NI!F38+SI!F38</f>
        <v>148138.4</v>
      </c>
      <c r="G38" s="160">
        <f>NI!G38+SI!G38</f>
        <v>0</v>
      </c>
      <c r="H38" s="160">
        <f>NI!H38+SI!H38</f>
        <v>0</v>
      </c>
      <c r="I38" s="160">
        <f>NI!I38+SI!I38</f>
        <v>9860.2000000000007</v>
      </c>
      <c r="J38" s="160">
        <f>NI!J38+SI!J38</f>
        <v>0</v>
      </c>
      <c r="K38" s="160">
        <f>NI!K38+SI!K38</f>
        <v>5953.6</v>
      </c>
      <c r="L38" s="160">
        <f>NI!L38+SI!L38</f>
        <v>346</v>
      </c>
      <c r="M38" s="19">
        <f t="shared" ref="M38" si="53">SUM(C38:L38)</f>
        <v>18359216.41</v>
      </c>
      <c r="N38" s="160">
        <f>NI!N38+SI!N38</f>
        <v>8912793.8599999994</v>
      </c>
      <c r="O38" s="160">
        <f>(NI!N38*NI!O38+SI!N38*SI!O38)/N38</f>
        <v>134.0241790785816</v>
      </c>
      <c r="P38" s="160">
        <f>NI!P38+SI!P38</f>
        <v>3777594.55</v>
      </c>
      <c r="Q38" s="160">
        <f>(NI!P38*NI!Q38+SI!P38*SI!Q38)/P38</f>
        <v>142.96308944722466</v>
      </c>
      <c r="R38" s="160">
        <f>NI!R38+SI!R38</f>
        <v>936522.05</v>
      </c>
      <c r="S38" s="160">
        <f>(NI!R38*NI!S38+SI!R38*SI!S38)/R38</f>
        <v>204.48983698693536</v>
      </c>
      <c r="T38" s="160">
        <f>NI!T38+SI!T38</f>
        <v>124782.39999999999</v>
      </c>
      <c r="U38" s="160">
        <f>(NI!T38*NI!U38+SI!T38*SI!U38)/T38</f>
        <v>106.68072347463585</v>
      </c>
      <c r="V38" s="160">
        <f>NI!V38+SI!V38</f>
        <v>0</v>
      </c>
      <c r="W38" s="160">
        <v>0</v>
      </c>
      <c r="X38" s="160">
        <f>NI!X38+SI!X38</f>
        <v>0</v>
      </c>
      <c r="Y38" s="160">
        <v>0</v>
      </c>
      <c r="Z38" s="160">
        <f>NI!Z38+SI!Z38</f>
        <v>8852.2000000000007</v>
      </c>
      <c r="AA38" s="160">
        <f>(NI!Z38*NI!AA38+SI!Z38*SI!AA38)/Z38</f>
        <v>1273.831025</v>
      </c>
      <c r="AB38" s="160">
        <f>NI!AB39+SI!AB38</f>
        <v>0</v>
      </c>
      <c r="AC38" s="160">
        <v>0</v>
      </c>
      <c r="AD38" s="160">
        <f>NI!AD38+SI!AD38</f>
        <v>2190.8000000000002</v>
      </c>
      <c r="AE38" s="160">
        <f>(NI!AD38*NI!AE38+SI!AD38*SI!AE38)/AD38</f>
        <v>149.35868123133099</v>
      </c>
      <c r="AF38" s="160">
        <f>NI!AF38+SI!AF38</f>
        <v>0</v>
      </c>
      <c r="AG38" s="160">
        <v>0</v>
      </c>
      <c r="AH38" s="19">
        <f t="shared" ref="AH38" si="54">N38+P38+R38+T38+V38+Z38+AB38+AD38+AF38+X38</f>
        <v>13762735.860000001</v>
      </c>
      <c r="AI38" s="19">
        <f t="shared" ref="AI38" si="55">(N38*O38+P38*Q38+R38*S38+T38*U38+Z38*AA38+AB38*AC38+AD38*AE38+AF38*AG38+V38*W38+X38*Y38)/AH38</f>
        <v>141.76040489500022</v>
      </c>
      <c r="AK38" s="76">
        <v>42595</v>
      </c>
      <c r="AL38" s="11">
        <v>32</v>
      </c>
      <c r="AM38" s="4">
        <v>11091201.780000001</v>
      </c>
      <c r="AN38" s="4">
        <v>5028864.1500000004</v>
      </c>
      <c r="AO38" s="4">
        <v>988008.39999999991</v>
      </c>
      <c r="AP38" s="4">
        <v>108470</v>
      </c>
      <c r="AQ38" s="4">
        <v>0</v>
      </c>
      <c r="AR38" s="4">
        <v>109796.1</v>
      </c>
      <c r="AS38" s="4">
        <v>0</v>
      </c>
      <c r="AT38" s="4">
        <v>0</v>
      </c>
      <c r="AU38" s="4">
        <v>692</v>
      </c>
      <c r="AV38" s="19">
        <v>17327032.430000003</v>
      </c>
      <c r="AW38" s="4">
        <v>8127335.46</v>
      </c>
      <c r="AX38" s="4">
        <v>134.85778595219355</v>
      </c>
      <c r="AY38" s="4">
        <v>3711702.65</v>
      </c>
      <c r="AZ38" s="4">
        <v>129.86627454606372</v>
      </c>
      <c r="BA38" s="4">
        <v>849380.1</v>
      </c>
      <c r="BB38" s="4">
        <v>203.98654029169836</v>
      </c>
      <c r="BC38" s="4">
        <v>89010.2</v>
      </c>
      <c r="BD38" s="4">
        <v>108.4754932474638</v>
      </c>
      <c r="BE38" s="4">
        <v>0</v>
      </c>
      <c r="BF38" s="4">
        <v>0</v>
      </c>
      <c r="BG38" s="4">
        <v>80901.100000000006</v>
      </c>
      <c r="BH38" s="4">
        <v>338.585734</v>
      </c>
      <c r="BI38" s="4">
        <v>0</v>
      </c>
      <c r="BJ38" s="4">
        <v>0</v>
      </c>
      <c r="BK38" s="4">
        <v>0</v>
      </c>
      <c r="BL38" s="4">
        <v>0</v>
      </c>
      <c r="BM38" s="4">
        <v>519</v>
      </c>
      <c r="BN38" s="4">
        <v>100</v>
      </c>
      <c r="BO38" s="19">
        <v>12858848.509999998</v>
      </c>
      <c r="BP38" s="19">
        <v>139.08094892628799</v>
      </c>
    </row>
    <row r="39" spans="1:68" ht="20" customHeight="1" x14ac:dyDescent="0.15">
      <c r="A39" s="76">
        <v>42966</v>
      </c>
      <c r="B39" s="11">
        <v>33</v>
      </c>
      <c r="C39" s="161">
        <f>NI!C39+SI!C39</f>
        <v>12618092.050000001</v>
      </c>
      <c r="D39" s="161">
        <f>NI!D39+SI!D39</f>
        <v>5150288.5999999996</v>
      </c>
      <c r="E39" s="161">
        <f>NI!E39+SI!E39</f>
        <v>1472945.5</v>
      </c>
      <c r="F39" s="161">
        <f>NI!F39+SI!F39</f>
        <v>159886.79999999999</v>
      </c>
      <c r="G39" s="161">
        <f>NI!G39+SI!G39</f>
        <v>0</v>
      </c>
      <c r="H39" s="161">
        <f>NI!H39+SI!H39</f>
        <v>0</v>
      </c>
      <c r="I39" s="161">
        <f>NI!I39+SI!I39</f>
        <v>7970.4</v>
      </c>
      <c r="J39" s="161">
        <f>NI!J39+SI!J39</f>
        <v>0</v>
      </c>
      <c r="K39" s="161">
        <f>NI!K39+SI!K39</f>
        <v>1141.8</v>
      </c>
      <c r="L39" s="161">
        <f>NI!L39+SI!L39</f>
        <v>518</v>
      </c>
      <c r="M39" s="19">
        <f t="shared" ref="M39" si="56">SUM(C39:L39)</f>
        <v>19410843.149999999</v>
      </c>
      <c r="N39" s="161">
        <f>NI!N39+SI!N39</f>
        <v>8833542.25</v>
      </c>
      <c r="O39" s="161">
        <f>(NI!N39*NI!O39+SI!N39*SI!O39)/N39</f>
        <v>135.01429282758244</v>
      </c>
      <c r="P39" s="161">
        <f>NI!P39+SI!P39</f>
        <v>4263792.6999999993</v>
      </c>
      <c r="Q39" s="161">
        <f>(NI!P39*NI!Q39+SI!P39*SI!Q39)/P39</f>
        <v>137.31452896984871</v>
      </c>
      <c r="R39" s="161">
        <f>NI!R39+SI!R39</f>
        <v>1061423.4000000001</v>
      </c>
      <c r="S39" s="161">
        <f>(NI!R39*NI!S39+SI!R39*SI!S39)/R39</f>
        <v>205.99086005759753</v>
      </c>
      <c r="T39" s="161">
        <f>NI!T39+SI!T39</f>
        <v>130168.2</v>
      </c>
      <c r="U39" s="161">
        <f>(NI!T39*NI!U39+SI!T39*SI!U39)/T39</f>
        <v>106.95096355000376</v>
      </c>
      <c r="V39" s="161">
        <f>NI!V39+SI!V39</f>
        <v>0</v>
      </c>
      <c r="W39" s="161">
        <v>0</v>
      </c>
      <c r="X39" s="161">
        <f>NI!X39+SI!X39</f>
        <v>0</v>
      </c>
      <c r="Y39" s="161">
        <v>0</v>
      </c>
      <c r="Z39" s="161">
        <f>NI!Z39+SI!Z39</f>
        <v>6866.2</v>
      </c>
      <c r="AA39" s="161">
        <f>(NI!Z39*NI!AA39+SI!Z39*SI!AA39)/Z39</f>
        <v>1068.131601</v>
      </c>
      <c r="AB39" s="161">
        <f>NI!AB40+SI!AB39</f>
        <v>0</v>
      </c>
      <c r="AC39" s="161">
        <v>0</v>
      </c>
      <c r="AD39" s="161">
        <f>NI!AD39+SI!AD39</f>
        <v>498</v>
      </c>
      <c r="AE39" s="161">
        <f>(NI!AD39*NI!AE39+SI!AD39*SI!AE39)/AD39</f>
        <v>66</v>
      </c>
      <c r="AF39" s="161">
        <f>NI!AF39+SI!AF39</f>
        <v>0</v>
      </c>
      <c r="AG39" s="161">
        <v>0</v>
      </c>
      <c r="AH39" s="19">
        <f t="shared" ref="AH39" si="57">N39+P39+R39+T39+V39+Z39+AB39+AD39+AF39+X39</f>
        <v>14296290.749999998</v>
      </c>
      <c r="AI39" s="19">
        <f t="shared" ref="AI39" si="58">(N39*O39+P39*Q39+R39*S39+T39*U39+Z39*AA39+AB39*AC39+AD39*AE39+AF39*AG39+V39*W39+X39*Y39)/AH39</f>
        <v>141.16019240413925</v>
      </c>
      <c r="AK39" s="76">
        <v>42602</v>
      </c>
      <c r="AL39" s="11">
        <v>33</v>
      </c>
      <c r="AM39" s="4">
        <v>10993988</v>
      </c>
      <c r="AN39" s="4">
        <v>5292188.95</v>
      </c>
      <c r="AO39" s="4">
        <v>982293.8</v>
      </c>
      <c r="AP39" s="4">
        <v>80020</v>
      </c>
      <c r="AQ39" s="4">
        <v>0</v>
      </c>
      <c r="AR39" s="4">
        <v>104384.4</v>
      </c>
      <c r="AS39" s="4">
        <v>0</v>
      </c>
      <c r="AT39" s="4">
        <v>498</v>
      </c>
      <c r="AU39" s="4">
        <v>346</v>
      </c>
      <c r="AV39" s="19">
        <v>17453719.149999999</v>
      </c>
      <c r="AW39" s="4">
        <v>7636743.4500000002</v>
      </c>
      <c r="AX39" s="4">
        <v>134.16510916298381</v>
      </c>
      <c r="AY39" s="4">
        <v>4006715.05</v>
      </c>
      <c r="AZ39" s="4">
        <v>133.01345239471416</v>
      </c>
      <c r="BA39" s="4">
        <v>837134.8</v>
      </c>
      <c r="BB39" s="4">
        <v>207.2628339702128</v>
      </c>
      <c r="BC39" s="4">
        <v>67499.199999999997</v>
      </c>
      <c r="BD39" s="4">
        <v>106.82181356154148</v>
      </c>
      <c r="BE39" s="4">
        <v>0</v>
      </c>
      <c r="BF39" s="4">
        <v>0</v>
      </c>
      <c r="BG39" s="4">
        <v>78746.2</v>
      </c>
      <c r="BH39" s="4">
        <v>335.793252</v>
      </c>
      <c r="BI39" s="4">
        <v>0</v>
      </c>
      <c r="BJ39" s="4">
        <v>0</v>
      </c>
      <c r="BK39" s="4">
        <v>498</v>
      </c>
      <c r="BL39" s="4">
        <v>66</v>
      </c>
      <c r="BM39" s="4">
        <v>0</v>
      </c>
      <c r="BN39" s="4">
        <v>0</v>
      </c>
      <c r="BO39" s="19">
        <v>12627336.699999999</v>
      </c>
      <c r="BP39" s="19">
        <v>139.75426415793558</v>
      </c>
    </row>
    <row r="40" spans="1:68" ht="20" customHeight="1" x14ac:dyDescent="0.15">
      <c r="A40" s="76">
        <v>42973</v>
      </c>
      <c r="B40" s="11">
        <v>34</v>
      </c>
      <c r="C40" s="162">
        <f>NI!C40+SI!C40</f>
        <v>12712726.67</v>
      </c>
      <c r="D40" s="162">
        <f>NI!D40+SI!D40</f>
        <v>5204920.88</v>
      </c>
      <c r="E40" s="162">
        <f>NI!E40+SI!E40</f>
        <v>1575574.71</v>
      </c>
      <c r="F40" s="162">
        <f>NI!F40+SI!F40</f>
        <v>161105.60000000001</v>
      </c>
      <c r="G40" s="162">
        <f>NI!G40+SI!G40</f>
        <v>0</v>
      </c>
      <c r="H40" s="162">
        <f>NI!H40+SI!H40</f>
        <v>0</v>
      </c>
      <c r="I40" s="162">
        <f>NI!I40+SI!I40</f>
        <v>8777.2000000000007</v>
      </c>
      <c r="J40" s="162">
        <f>NI!J40+SI!J40</f>
        <v>0</v>
      </c>
      <c r="K40" s="162">
        <f>NI!K40+SI!K40</f>
        <v>765.8</v>
      </c>
      <c r="L40" s="162">
        <f>NI!L40+SI!L40</f>
        <v>0</v>
      </c>
      <c r="M40" s="19">
        <f t="shared" ref="M40" si="59">SUM(C40:L40)</f>
        <v>19663870.860000003</v>
      </c>
      <c r="N40" s="162">
        <f>NI!N40+SI!N40</f>
        <v>9572484.5700000003</v>
      </c>
      <c r="O40" s="162">
        <f>(NI!N40*NI!O40+SI!N40*SI!O40)/N40</f>
        <v>133.1622051309254</v>
      </c>
      <c r="P40" s="162">
        <f>NI!P40+SI!P40</f>
        <v>4363514.8800000008</v>
      </c>
      <c r="Q40" s="162">
        <f>(NI!P40*NI!Q40+SI!P40*SI!Q40)/P40</f>
        <v>138.38823973677322</v>
      </c>
      <c r="R40" s="162">
        <f>NI!R40+SI!R40</f>
        <v>1001902.9199999999</v>
      </c>
      <c r="S40" s="162">
        <f>(NI!R40*NI!S40+SI!R40*SI!S40)/R40</f>
        <v>208.22217900469244</v>
      </c>
      <c r="T40" s="162">
        <f>NI!T40+SI!T40</f>
        <v>115595.29999999999</v>
      </c>
      <c r="U40" s="162">
        <f>(NI!T40*NI!U40+SI!T40*SI!U40)/T40</f>
        <v>103.41372378988162</v>
      </c>
      <c r="V40" s="162">
        <f>NI!V40+SI!V40</f>
        <v>0</v>
      </c>
      <c r="W40" s="162">
        <v>0</v>
      </c>
      <c r="X40" s="162">
        <f>NI!X40+SI!X40</f>
        <v>0</v>
      </c>
      <c r="Y40" s="162">
        <v>0</v>
      </c>
      <c r="Z40" s="162">
        <f>NI!Z40+SI!Z40</f>
        <v>8420.4</v>
      </c>
      <c r="AA40" s="162">
        <f>(NI!Z40*NI!AA40+SI!Z40*SI!AA40)/Z40</f>
        <v>1164.4510230000001</v>
      </c>
      <c r="AB40" s="162">
        <f>NI!AB41+SI!AB40</f>
        <v>0</v>
      </c>
      <c r="AC40" s="162">
        <v>0</v>
      </c>
      <c r="AD40" s="162">
        <f>NI!AD40+SI!AD40</f>
        <v>59</v>
      </c>
      <c r="AE40" s="162">
        <f>(NI!AD40*NI!AE40+SI!AD40*SI!AE40)/AD40</f>
        <v>301</v>
      </c>
      <c r="AF40" s="162">
        <f>NI!AF40+SI!AF40</f>
        <v>0</v>
      </c>
      <c r="AG40" s="162">
        <v>0</v>
      </c>
      <c r="AH40" s="19">
        <f t="shared" ref="AH40" si="60">N40+P40+R40+T40+V40+Z40+AB40+AD40+AF40+X40</f>
        <v>15061977.070000002</v>
      </c>
      <c r="AI40" s="19">
        <f t="shared" ref="AI40" si="61">(N40*O40+P40*Q40+R40*S40+T40*U40+Z40*AA40+AB40*AC40+AD40*AE40+AF40*AG40+V40*W40+X40*Y40)/AH40</f>
        <v>140.01798963066784</v>
      </c>
      <c r="AK40" s="76">
        <v>42609</v>
      </c>
      <c r="AL40" s="11">
        <v>34</v>
      </c>
      <c r="AM40" s="4">
        <v>10923913.719999999</v>
      </c>
      <c r="AN40" s="4">
        <v>4613437.8699999992</v>
      </c>
      <c r="AO40" s="4">
        <v>1126329.9000000001</v>
      </c>
      <c r="AP40" s="4">
        <v>100422.39999999999</v>
      </c>
      <c r="AQ40" s="4">
        <v>0</v>
      </c>
      <c r="AR40" s="4">
        <v>86333.6</v>
      </c>
      <c r="AS40" s="4">
        <v>0</v>
      </c>
      <c r="AT40" s="4">
        <v>1495</v>
      </c>
      <c r="AU40" s="4">
        <v>346</v>
      </c>
      <c r="AV40" s="19">
        <v>16852278.489999998</v>
      </c>
      <c r="AW40" s="4">
        <v>7715124.5200000005</v>
      </c>
      <c r="AX40" s="4">
        <v>133.77856150368964</v>
      </c>
      <c r="AY40" s="4">
        <v>3648634.57</v>
      </c>
      <c r="AZ40" s="4">
        <v>133.91222010282607</v>
      </c>
      <c r="BA40" s="4">
        <v>948719.7</v>
      </c>
      <c r="BB40" s="4">
        <v>208.26166152594649</v>
      </c>
      <c r="BC40" s="4">
        <v>92420</v>
      </c>
      <c r="BD40" s="4">
        <v>112.10524720041114</v>
      </c>
      <c r="BE40" s="4">
        <v>0</v>
      </c>
      <c r="BF40" s="4">
        <v>0</v>
      </c>
      <c r="BG40" s="4">
        <v>68647.8</v>
      </c>
      <c r="BH40" s="4">
        <v>337.03228899999999</v>
      </c>
      <c r="BI40" s="4">
        <v>0</v>
      </c>
      <c r="BJ40" s="4">
        <v>0</v>
      </c>
      <c r="BK40" s="4">
        <v>1495</v>
      </c>
      <c r="BL40" s="4">
        <v>48.333110000000005</v>
      </c>
      <c r="BM40" s="4">
        <v>0</v>
      </c>
      <c r="BN40" s="4">
        <v>0</v>
      </c>
      <c r="BO40" s="19">
        <v>12475041.59</v>
      </c>
      <c r="BP40" s="19">
        <v>140.42971273805492</v>
      </c>
    </row>
    <row r="41" spans="1:68" ht="20" customHeight="1" x14ac:dyDescent="0.15">
      <c r="A41" s="76">
        <v>42980</v>
      </c>
      <c r="B41" s="11">
        <v>35</v>
      </c>
      <c r="C41" s="163">
        <f>NI!C41+SI!C41</f>
        <v>13326643.949999999</v>
      </c>
      <c r="D41" s="163">
        <f>NI!D41+SI!D41</f>
        <v>5342035.5500000007</v>
      </c>
      <c r="E41" s="163">
        <f>NI!E41+SI!E41</f>
        <v>1616914.0699999998</v>
      </c>
      <c r="F41" s="163">
        <f>NI!F41+SI!F41</f>
        <v>157854.5</v>
      </c>
      <c r="G41" s="163">
        <f>NI!G41+SI!G41</f>
        <v>0</v>
      </c>
      <c r="H41" s="163">
        <f>NI!H41+SI!H41</f>
        <v>0</v>
      </c>
      <c r="I41" s="163">
        <f>NI!I41+SI!I41</f>
        <v>4782</v>
      </c>
      <c r="J41" s="163">
        <f>NI!J41+SI!J41</f>
        <v>0</v>
      </c>
      <c r="K41" s="163">
        <f>NI!K41+SI!K41</f>
        <v>1603.2</v>
      </c>
      <c r="L41" s="163">
        <f>NI!L41+SI!L41</f>
        <v>0</v>
      </c>
      <c r="M41" s="19">
        <f t="shared" ref="M41" si="62">SUM(C41:L41)</f>
        <v>20449833.27</v>
      </c>
      <c r="N41" s="163">
        <f>NI!N41+SI!N41</f>
        <v>9458380.5500000007</v>
      </c>
      <c r="O41" s="163">
        <f>(NI!N41*NI!O41+SI!N41*SI!O41)/N41</f>
        <v>128.04257090594766</v>
      </c>
      <c r="P41" s="163">
        <f>NI!P41+SI!P41</f>
        <v>4493331.45</v>
      </c>
      <c r="Q41" s="163">
        <f>(NI!P41*NI!Q41+SI!P41*SI!Q41)/P41</f>
        <v>138.79172054196607</v>
      </c>
      <c r="R41" s="163">
        <f>NI!R41+SI!R41</f>
        <v>1081738.47</v>
      </c>
      <c r="S41" s="163">
        <f>(NI!R41*NI!S41+SI!R41*SI!S41)/R41</f>
        <v>197.29972840608272</v>
      </c>
      <c r="T41" s="163">
        <f>NI!T41+SI!T41</f>
        <v>106335.9</v>
      </c>
      <c r="U41" s="163">
        <f>(NI!T41*NI!U41+SI!T41*SI!U41)/T41</f>
        <v>104.79524381064439</v>
      </c>
      <c r="V41" s="163">
        <f>NI!V41+SI!V41</f>
        <v>0</v>
      </c>
      <c r="W41" s="163">
        <v>0</v>
      </c>
      <c r="X41" s="163">
        <f>NI!X41+SI!X41</f>
        <v>0</v>
      </c>
      <c r="Y41" s="163">
        <v>0</v>
      </c>
      <c r="Z41" s="163">
        <f>NI!Z41+SI!Z41</f>
        <v>4144.8</v>
      </c>
      <c r="AA41" s="163">
        <f>(NI!Z41*NI!AA41+SI!Z41*SI!AA41)/Z41</f>
        <v>1082.614311</v>
      </c>
      <c r="AB41" s="163">
        <f>NI!AB42+SI!AB41</f>
        <v>0</v>
      </c>
      <c r="AC41" s="163">
        <v>0</v>
      </c>
      <c r="AD41" s="163">
        <f>NI!AD41+SI!AD41</f>
        <v>882.4</v>
      </c>
      <c r="AE41" s="163">
        <f>(NI!AD41*NI!AE41+SI!AD41*SI!AE41)/AD41</f>
        <v>274.750226</v>
      </c>
      <c r="AF41" s="163">
        <f>NI!AF41+SI!AF41</f>
        <v>0</v>
      </c>
      <c r="AG41" s="163">
        <v>0</v>
      </c>
      <c r="AH41" s="19">
        <f t="shared" ref="AH41" si="63">N41+P41+R41+T41+V41+Z41+AB41+AD41+AF41+X41</f>
        <v>15144813.570000002</v>
      </c>
      <c r="AI41" s="19">
        <f t="shared" ref="AI41" si="64">(N41*O41+P41*Q41+R41*S41+T41*U41+Z41*AA41+AB41*AC41+AD41*AE41+AF41*AG41+V41*W41+X41*Y41)/AH41</f>
        <v>136.28509970750528</v>
      </c>
      <c r="AK41" s="76">
        <v>42616</v>
      </c>
      <c r="AL41" s="11">
        <v>35</v>
      </c>
      <c r="AM41" s="4">
        <v>11233265.300000001</v>
      </c>
      <c r="AN41" s="4">
        <v>5123911.8000000007</v>
      </c>
      <c r="AO41" s="4">
        <v>1048447.8</v>
      </c>
      <c r="AP41" s="4">
        <v>93079.9</v>
      </c>
      <c r="AQ41" s="4">
        <v>0</v>
      </c>
      <c r="AR41" s="4">
        <v>91717.3</v>
      </c>
      <c r="AS41" s="4">
        <v>0</v>
      </c>
      <c r="AT41" s="4">
        <v>498</v>
      </c>
      <c r="AU41" s="4">
        <v>172</v>
      </c>
      <c r="AV41" s="19">
        <v>17591092.100000001</v>
      </c>
      <c r="AW41" s="4">
        <v>8140571.9000000004</v>
      </c>
      <c r="AX41" s="4">
        <v>134.97793649084468</v>
      </c>
      <c r="AY41" s="4">
        <v>4285409.5999999996</v>
      </c>
      <c r="AZ41" s="4">
        <v>134.36814692910968</v>
      </c>
      <c r="BA41" s="4">
        <v>920084.89999999991</v>
      </c>
      <c r="BB41" s="4">
        <v>199.30010837334297</v>
      </c>
      <c r="BC41" s="4">
        <v>77026.899999999994</v>
      </c>
      <c r="BD41" s="4">
        <v>110.40928504236705</v>
      </c>
      <c r="BE41" s="4">
        <v>0</v>
      </c>
      <c r="BF41" s="4">
        <v>0</v>
      </c>
      <c r="BG41" s="4">
        <v>72107.5</v>
      </c>
      <c r="BH41" s="4">
        <v>336.90011900000002</v>
      </c>
      <c r="BI41" s="4">
        <v>0</v>
      </c>
      <c r="BJ41" s="4">
        <v>0</v>
      </c>
      <c r="BK41" s="4">
        <v>498</v>
      </c>
      <c r="BL41" s="4">
        <v>57</v>
      </c>
      <c r="BM41" s="4">
        <v>172</v>
      </c>
      <c r="BN41" s="4">
        <v>77</v>
      </c>
      <c r="BO41" s="19">
        <v>13495870.800000001</v>
      </c>
      <c r="BP41" s="19">
        <v>140.10450546644762</v>
      </c>
    </row>
    <row r="42" spans="1:68" ht="20" customHeight="1" x14ac:dyDescent="0.15">
      <c r="A42" s="76">
        <v>42987</v>
      </c>
      <c r="B42" s="11">
        <v>36</v>
      </c>
      <c r="C42" s="164">
        <f>NI!C42+SI!C42</f>
        <v>12596252.490000002</v>
      </c>
      <c r="D42" s="164">
        <f>NI!D42+SI!D42</f>
        <v>4921515.1833333336</v>
      </c>
      <c r="E42" s="164">
        <f>NI!E42+SI!E42</f>
        <v>1292299.8</v>
      </c>
      <c r="F42" s="164">
        <f>NI!F42+SI!F42</f>
        <v>161922.29999999999</v>
      </c>
      <c r="G42" s="164">
        <f>NI!G42+SI!G42</f>
        <v>0</v>
      </c>
      <c r="H42" s="164">
        <f>NI!H42+SI!H42</f>
        <v>0</v>
      </c>
      <c r="I42" s="164">
        <f>NI!I42+SI!I42</f>
        <v>0</v>
      </c>
      <c r="J42" s="164">
        <f>NI!J42+SI!J42</f>
        <v>0</v>
      </c>
      <c r="K42" s="164">
        <f>NI!K42+SI!K42</f>
        <v>6385.2</v>
      </c>
      <c r="L42" s="164">
        <f>NI!L42+SI!L42</f>
        <v>0</v>
      </c>
      <c r="M42" s="19">
        <f t="shared" ref="M42" si="65">SUM(C42:L42)</f>
        <v>18978374.973333336</v>
      </c>
      <c r="N42" s="164">
        <f>NI!N42+SI!N42</f>
        <v>9113419.9299999997</v>
      </c>
      <c r="O42" s="164">
        <f>(NI!N42*NI!O42+SI!N42*SI!O42)/N42</f>
        <v>128.83151445678592</v>
      </c>
      <c r="P42" s="164">
        <f>NI!P42+SI!P42</f>
        <v>4120862.4166666665</v>
      </c>
      <c r="Q42" s="164">
        <f>(NI!P42*NI!Q42+SI!P42*SI!Q42)/P42</f>
        <v>134.9663297739919</v>
      </c>
      <c r="R42" s="164">
        <f>NI!R42+SI!R42</f>
        <v>927685.3666666667</v>
      </c>
      <c r="S42" s="164">
        <f>(NI!R42*NI!S42+SI!R42*SI!S42)/R42</f>
        <v>193.2200632670957</v>
      </c>
      <c r="T42" s="164">
        <f>NI!T42+SI!T42</f>
        <v>115144.03333333333</v>
      </c>
      <c r="U42" s="164">
        <f>(NI!T42*NI!U42+SI!T42*SI!U42)/T42</f>
        <v>98.788269799268235</v>
      </c>
      <c r="V42" s="164">
        <f>NI!V42+SI!V42</f>
        <v>0</v>
      </c>
      <c r="W42" s="164">
        <v>0</v>
      </c>
      <c r="X42" s="164">
        <f>NI!X42+SI!X42</f>
        <v>0</v>
      </c>
      <c r="Y42" s="164">
        <v>0</v>
      </c>
      <c r="Z42" s="165">
        <f>NI!Z42+SI!Z42</f>
        <v>0</v>
      </c>
      <c r="AA42" s="165">
        <v>0</v>
      </c>
      <c r="AB42" s="164">
        <f>NI!AB43+SI!AB42</f>
        <v>0</v>
      </c>
      <c r="AC42" s="164">
        <v>0</v>
      </c>
      <c r="AD42" s="164">
        <f>NI!AD42+SI!AD42</f>
        <v>2989</v>
      </c>
      <c r="AE42" s="164">
        <f>(NI!AD42*NI!AE42+SI!AD42*SI!AE42)/AD42</f>
        <v>156.35188960823018</v>
      </c>
      <c r="AF42" s="164">
        <f>NI!AF42+SI!AF42</f>
        <v>0</v>
      </c>
      <c r="AG42" s="164">
        <v>0</v>
      </c>
      <c r="AH42" s="19">
        <f t="shared" ref="AH42" si="66">N42+P42+R42+T42+V42+Z42+AB42+AD42+AF42+X42</f>
        <v>14280100.746666666</v>
      </c>
      <c r="AI42" s="19">
        <f t="shared" ref="AI42:AI43" si="67">(N42*O42+P42*Q42+R42*S42+T42*U42+Z42*AA42+AB42*AC42+AD42*AE42+AF42*AG42+V42*W42+X42*Y42)/AH42</f>
        <v>134.54828101686698</v>
      </c>
      <c r="AK42" s="76">
        <v>42623</v>
      </c>
      <c r="AL42" s="11">
        <v>36</v>
      </c>
      <c r="AM42" s="4">
        <v>11400683</v>
      </c>
      <c r="AN42" s="4">
        <v>5229385.5999999996</v>
      </c>
      <c r="AO42" s="4">
        <v>947181.10000000009</v>
      </c>
      <c r="AP42" s="4">
        <v>119239.8</v>
      </c>
      <c r="AQ42" s="4">
        <v>0</v>
      </c>
      <c r="AR42" s="4">
        <v>89056.3</v>
      </c>
      <c r="AS42" s="4">
        <v>0</v>
      </c>
      <c r="AT42" s="4">
        <v>1495</v>
      </c>
      <c r="AU42" s="4">
        <v>0</v>
      </c>
      <c r="AV42" s="19">
        <v>17787040.800000001</v>
      </c>
      <c r="AW42" s="4">
        <v>8172591.7499999991</v>
      </c>
      <c r="AX42" s="4">
        <v>135.17182280539848</v>
      </c>
      <c r="AY42" s="4">
        <v>4278110.4000000004</v>
      </c>
      <c r="AZ42" s="4">
        <v>132.77600016039574</v>
      </c>
      <c r="BA42" s="4">
        <v>830214.7</v>
      </c>
      <c r="BB42" s="4">
        <v>197.33865071280286</v>
      </c>
      <c r="BC42" s="4">
        <v>111023.2</v>
      </c>
      <c r="BD42" s="4">
        <v>115.04824322922957</v>
      </c>
      <c r="BE42" s="4">
        <v>0</v>
      </c>
      <c r="BF42" s="4">
        <v>0</v>
      </c>
      <c r="BG42" s="4">
        <v>71848.7</v>
      </c>
      <c r="BH42" s="4">
        <v>363.32154000000003</v>
      </c>
      <c r="BI42" s="4">
        <v>0</v>
      </c>
      <c r="BJ42" s="4">
        <v>0</v>
      </c>
      <c r="BK42" s="4">
        <v>1495</v>
      </c>
      <c r="BL42" s="4">
        <v>51.332441000000003</v>
      </c>
      <c r="BM42" s="4">
        <v>0</v>
      </c>
      <c r="BN42" s="4">
        <v>0</v>
      </c>
      <c r="BO42" s="19">
        <v>13465283.749999996</v>
      </c>
      <c r="BP42" s="19">
        <v>139.28573218491348</v>
      </c>
    </row>
    <row r="43" spans="1:68" ht="20" customHeight="1" x14ac:dyDescent="0.15">
      <c r="A43" s="76">
        <v>42994</v>
      </c>
      <c r="B43" s="11">
        <v>37</v>
      </c>
      <c r="C43" s="165">
        <f>NI!C43+SI!C43</f>
        <v>12677451.710000001</v>
      </c>
      <c r="D43" s="165">
        <f>NI!D43+SI!D43</f>
        <v>4790717.5</v>
      </c>
      <c r="E43" s="165">
        <f>NI!E43+SI!E43</f>
        <v>1332711.75</v>
      </c>
      <c r="F43" s="165">
        <f>NI!F43+SI!F43</f>
        <v>179092.5</v>
      </c>
      <c r="G43" s="165">
        <f>NI!G43+SI!G43</f>
        <v>0</v>
      </c>
      <c r="H43" s="165">
        <f>NI!H43+SI!H43</f>
        <v>0</v>
      </c>
      <c r="I43" s="165">
        <f>NI!I43+SI!I43</f>
        <v>7743.4</v>
      </c>
      <c r="J43" s="165">
        <f>NI!J43+SI!J43</f>
        <v>0</v>
      </c>
      <c r="K43" s="165">
        <f>NI!K43+SI!K43</f>
        <v>2131.3000000000002</v>
      </c>
      <c r="L43" s="165">
        <f>NI!L43+SI!L43</f>
        <v>0</v>
      </c>
      <c r="M43" s="19">
        <f t="shared" ref="M43" si="68">SUM(C43:L43)</f>
        <v>18989848.16</v>
      </c>
      <c r="N43" s="165">
        <f>NI!N43+SI!N43</f>
        <v>10132942.41</v>
      </c>
      <c r="O43" s="165">
        <f>(NI!N43*NI!O43+SI!N43*SI!O43)/N43</f>
        <v>130.76533484141999</v>
      </c>
      <c r="P43" s="165">
        <f>NI!P43+SI!P43</f>
        <v>4128193.4</v>
      </c>
      <c r="Q43" s="165">
        <f>(NI!P43*NI!Q43+SI!P43*SI!Q43)/P43</f>
        <v>136.31197358160927</v>
      </c>
      <c r="R43" s="165">
        <f>NI!R43+SI!R43</f>
        <v>1040169.45</v>
      </c>
      <c r="S43" s="165">
        <f>(NI!R43*NI!S43+SI!R43*SI!S43)/R43</f>
        <v>185.34402275666869</v>
      </c>
      <c r="T43" s="165">
        <f>NI!T43+SI!T43</f>
        <v>113256.7</v>
      </c>
      <c r="U43" s="165">
        <f>(NI!T43*NI!U43+SI!T43*SI!U43)/T43</f>
        <v>96.454986390510228</v>
      </c>
      <c r="V43" s="165">
        <f>NI!V43+SI!V43</f>
        <v>0</v>
      </c>
      <c r="W43" s="165">
        <v>0</v>
      </c>
      <c r="X43" s="165">
        <f>NI!X43+SI!X43</f>
        <v>0</v>
      </c>
      <c r="Y43" s="165">
        <v>0</v>
      </c>
      <c r="Z43" s="165">
        <f>NI!Z43+SI!Z43</f>
        <v>1022.8</v>
      </c>
      <c r="AA43" s="165">
        <f>(NI!Z43*NI!AA43+SI!Z43*SI!AA43)/Z43</f>
        <v>751.13785600000006</v>
      </c>
      <c r="AB43" s="165">
        <f>NI!AB44+SI!AB43</f>
        <v>0</v>
      </c>
      <c r="AC43" s="165">
        <v>0</v>
      </c>
      <c r="AD43" s="165">
        <f>NI!AD43+SI!AD43</f>
        <v>1802.2</v>
      </c>
      <c r="AE43" s="165">
        <f>(NI!AD43*NI!AE43+SI!AD43*SI!AE43)/AD43</f>
        <v>191.54871767484184</v>
      </c>
      <c r="AF43" s="165">
        <f>NI!AF43+SI!AF43</f>
        <v>0</v>
      </c>
      <c r="AG43" s="165">
        <v>0</v>
      </c>
      <c r="AH43" s="19">
        <f t="shared" ref="AH43" si="69">N43+P43+R43+T43+V43+Z43+AB43+AD43+AF43+X43</f>
        <v>15417386.959999999</v>
      </c>
      <c r="AI43" s="19">
        <f t="shared" si="67"/>
        <v>135.72900770078905</v>
      </c>
      <c r="AK43" s="76">
        <v>42630</v>
      </c>
      <c r="AL43" s="11">
        <v>37</v>
      </c>
      <c r="AM43" s="4">
        <v>11935656.359999999</v>
      </c>
      <c r="AN43" s="4">
        <v>4083038.35</v>
      </c>
      <c r="AO43" s="4">
        <v>861836.9</v>
      </c>
      <c r="AP43" s="4">
        <v>89862.7</v>
      </c>
      <c r="AQ43" s="4">
        <v>0</v>
      </c>
      <c r="AR43" s="4">
        <v>118464.7</v>
      </c>
      <c r="AS43" s="4">
        <v>0</v>
      </c>
      <c r="AT43" s="4">
        <v>1495</v>
      </c>
      <c r="AU43" s="4">
        <v>173</v>
      </c>
      <c r="AV43" s="19">
        <v>17090527.009999998</v>
      </c>
      <c r="AW43" s="4">
        <v>8349193.6599999992</v>
      </c>
      <c r="AX43" s="4">
        <v>135.03119087175691</v>
      </c>
      <c r="AY43" s="4">
        <v>3261298.45</v>
      </c>
      <c r="AZ43" s="4">
        <v>136.24119865017516</v>
      </c>
      <c r="BA43" s="4">
        <v>728593.3</v>
      </c>
      <c r="BB43" s="4">
        <v>206.51257868496123</v>
      </c>
      <c r="BC43" s="4">
        <v>82870.899999999994</v>
      </c>
      <c r="BD43" s="4">
        <v>116.57881668367908</v>
      </c>
      <c r="BE43" s="4">
        <v>0</v>
      </c>
      <c r="BF43" s="4">
        <v>0</v>
      </c>
      <c r="BG43" s="4">
        <v>70846.899999999994</v>
      </c>
      <c r="BH43" s="4">
        <v>299.89139899999998</v>
      </c>
      <c r="BI43" s="4">
        <v>0</v>
      </c>
      <c r="BJ43" s="4">
        <v>0</v>
      </c>
      <c r="BK43" s="4">
        <v>498</v>
      </c>
      <c r="BL43" s="4">
        <v>52</v>
      </c>
      <c r="BM43" s="4">
        <v>0</v>
      </c>
      <c r="BN43" s="4">
        <v>0</v>
      </c>
      <c r="BO43" s="19">
        <v>12493301.210000001</v>
      </c>
      <c r="BP43" s="19">
        <v>140.32493796918476</v>
      </c>
    </row>
    <row r="44" spans="1:68" ht="20" customHeight="1" x14ac:dyDescent="0.15">
      <c r="A44" s="76">
        <v>43001</v>
      </c>
      <c r="B44" s="11">
        <v>38</v>
      </c>
      <c r="C44" s="166">
        <f>NI!C44+SI!C44</f>
        <v>13923179.91</v>
      </c>
      <c r="D44" s="166">
        <f>NI!D44+SI!D44</f>
        <v>5104137.6500000004</v>
      </c>
      <c r="E44" s="166">
        <f>NI!E44+SI!E44</f>
        <v>1393114.35</v>
      </c>
      <c r="F44" s="166">
        <f>NI!F44+SI!F44</f>
        <v>193500.9</v>
      </c>
      <c r="G44" s="166">
        <f>NI!G44+SI!G44</f>
        <v>0</v>
      </c>
      <c r="H44" s="166">
        <f>NI!H44+SI!H44</f>
        <v>0</v>
      </c>
      <c r="I44" s="166">
        <f>NI!I44+SI!I44</f>
        <v>5785</v>
      </c>
      <c r="J44" s="166">
        <f>NI!J44+SI!J44</f>
        <v>0</v>
      </c>
      <c r="K44" s="166">
        <f>NI!K44+SI!K44</f>
        <v>1673.5</v>
      </c>
      <c r="L44" s="166">
        <f>NI!L44+SI!L44</f>
        <v>0</v>
      </c>
      <c r="M44" s="19">
        <f t="shared" ref="M44" si="70">SUM(C44:L44)</f>
        <v>20621391.310000002</v>
      </c>
      <c r="N44" s="166">
        <f>NI!N44+SI!N44</f>
        <v>11191015.1</v>
      </c>
      <c r="O44" s="166">
        <f>(NI!N44*NI!O44+SI!N44*SI!O44)/N44</f>
        <v>136.31281826276205</v>
      </c>
      <c r="P44" s="166">
        <f>NI!P44+SI!P44</f>
        <v>4571953.6500000004</v>
      </c>
      <c r="Q44" s="166">
        <f>(NI!P44*NI!Q44+SI!P44*SI!Q44)/P44</f>
        <v>145.39865245425185</v>
      </c>
      <c r="R44" s="166">
        <f>NI!R44+SI!R44</f>
        <v>1061675.3999999999</v>
      </c>
      <c r="S44" s="166">
        <f>(NI!R44*NI!S44+SI!R44*SI!S44)/R44</f>
        <v>193.19726130646865</v>
      </c>
      <c r="T44" s="166">
        <f>NI!T44+SI!T44</f>
        <v>146017.29999999999</v>
      </c>
      <c r="U44" s="166">
        <f>(NI!T44*NI!U44+SI!T44*SI!U44)/T44</f>
        <v>106.00661804753548</v>
      </c>
      <c r="V44" s="166">
        <f>NI!V44+SI!V44</f>
        <v>0</v>
      </c>
      <c r="W44" s="166">
        <v>0</v>
      </c>
      <c r="X44" s="166">
        <f>NI!X44+SI!X44</f>
        <v>0</v>
      </c>
      <c r="Y44" s="166">
        <v>0</v>
      </c>
      <c r="Z44" s="166">
        <f>NI!Z44+SI!Z44</f>
        <v>4370.3999999999996</v>
      </c>
      <c r="AA44" s="166">
        <f>(NI!Z44*NI!AA44+SI!Z44*SI!AA44)/Z44</f>
        <v>307.27869299999998</v>
      </c>
      <c r="AB44" s="166">
        <f>NI!AB45+SI!AB44</f>
        <v>0</v>
      </c>
      <c r="AC44" s="166">
        <v>0</v>
      </c>
      <c r="AD44" s="166">
        <f>NI!AD44+SI!AD44</f>
        <v>1294</v>
      </c>
      <c r="AE44" s="166">
        <f>(NI!AD44*NI!AE44+SI!AD44*SI!AE44)/AD44</f>
        <v>151.80803702627512</v>
      </c>
      <c r="AF44" s="166">
        <f>NI!AF44+SI!AF44</f>
        <v>0</v>
      </c>
      <c r="AG44" s="166">
        <v>0</v>
      </c>
      <c r="AH44" s="19">
        <f t="shared" ref="AH44" si="71">N44+P44+R44+T44+V44+Z44+AB44+AD44+AF44+X44</f>
        <v>16976325.849999998</v>
      </c>
      <c r="AI44" s="19">
        <f t="shared" ref="AI44" si="72">(N44*O44+P44*Q44+R44*S44+T44*U44+Z44*AA44+AB44*AC44+AD44*AE44+AF44*AG44+V44*W44+X44*Y44)/AH44</f>
        <v>142.10175268997358</v>
      </c>
      <c r="AK44" s="76">
        <v>42637</v>
      </c>
      <c r="AL44" s="11">
        <v>38</v>
      </c>
      <c r="AM44" s="4">
        <v>12115348.4</v>
      </c>
      <c r="AN44" s="4">
        <v>5241273.5</v>
      </c>
      <c r="AO44" s="4">
        <v>1124709.8</v>
      </c>
      <c r="AP44" s="4">
        <v>109600.4</v>
      </c>
      <c r="AQ44" s="4">
        <v>0</v>
      </c>
      <c r="AR44" s="4">
        <v>109242.4</v>
      </c>
      <c r="AS44" s="4">
        <v>0</v>
      </c>
      <c r="AT44" s="4">
        <v>1036</v>
      </c>
      <c r="AU44" s="4">
        <v>173</v>
      </c>
      <c r="AV44" s="19">
        <v>18701383.499999996</v>
      </c>
      <c r="AW44" s="4">
        <v>8734459.2699999996</v>
      </c>
      <c r="AX44" s="4">
        <v>133.54447887107531</v>
      </c>
      <c r="AY44" s="4">
        <v>4187146.5</v>
      </c>
      <c r="AZ44" s="4">
        <v>134.23887441428491</v>
      </c>
      <c r="BA44" s="4">
        <v>815610.64999999991</v>
      </c>
      <c r="BB44" s="4">
        <v>190.38445764203638</v>
      </c>
      <c r="BC44" s="4">
        <v>98754.2</v>
      </c>
      <c r="BD44" s="4">
        <v>144.2050211815052</v>
      </c>
      <c r="BE44" s="4">
        <v>0</v>
      </c>
      <c r="BF44" s="4">
        <v>0</v>
      </c>
      <c r="BG44" s="4">
        <v>70754.600000000006</v>
      </c>
      <c r="BH44" s="4">
        <v>300.03472499999998</v>
      </c>
      <c r="BI44" s="4">
        <v>0</v>
      </c>
      <c r="BJ44" s="4">
        <v>0</v>
      </c>
      <c r="BK44" s="4">
        <v>1036</v>
      </c>
      <c r="BL44" s="4">
        <v>52.806949000000003</v>
      </c>
      <c r="BM44" s="4">
        <v>0</v>
      </c>
      <c r="BN44" s="4">
        <v>0</v>
      </c>
      <c r="BO44" s="19">
        <v>13907761.219999999</v>
      </c>
      <c r="BP44" s="19">
        <v>138.00356519949125</v>
      </c>
    </row>
    <row r="45" spans="1:68" ht="20" customHeight="1" x14ac:dyDescent="0.15">
      <c r="A45" s="76">
        <v>43008</v>
      </c>
      <c r="B45" s="11">
        <v>39</v>
      </c>
      <c r="C45" s="167">
        <f>NI!C45+SI!C45</f>
        <v>1084625</v>
      </c>
      <c r="D45" s="167">
        <f>NI!D45+SI!D45</f>
        <v>1858345.3</v>
      </c>
      <c r="E45" s="167">
        <f>NI!E45+SI!E45</f>
        <v>462263.8</v>
      </c>
      <c r="F45" s="167">
        <f>NI!F45+SI!F45</f>
        <v>107815</v>
      </c>
      <c r="G45" s="167">
        <f>NI!G45+SI!G45</f>
        <v>0</v>
      </c>
      <c r="H45" s="167">
        <f>NI!H45+SI!H45</f>
        <v>0</v>
      </c>
      <c r="I45" s="167">
        <f>NI!I45+SI!I45</f>
        <v>0</v>
      </c>
      <c r="J45" s="167">
        <f>NI!J45+SI!J45</f>
        <v>0</v>
      </c>
      <c r="K45" s="167">
        <f>NI!K45+SI!K45</f>
        <v>0</v>
      </c>
      <c r="L45" s="167">
        <f>NI!L45+SI!L45</f>
        <v>0</v>
      </c>
      <c r="M45" s="19">
        <f t="shared" ref="M45" si="73">SUM(C45:L45)</f>
        <v>3513049.0999999996</v>
      </c>
      <c r="N45" s="167">
        <f>NI!N45+SI!N45</f>
        <v>936906</v>
      </c>
      <c r="O45" s="167">
        <f>(NI!N45*NI!O45+SI!N45*SI!O45)/N45</f>
        <v>75.100712656635778</v>
      </c>
      <c r="P45" s="167">
        <f>NI!P45+SI!P45</f>
        <v>1611996.3</v>
      </c>
      <c r="Q45" s="167">
        <f>(NI!P45*NI!Q45+SI!P45*SI!Q45)/P45</f>
        <v>100.43215799362368</v>
      </c>
      <c r="R45" s="167">
        <f>NI!R45+SI!R45</f>
        <v>288478.40000000002</v>
      </c>
      <c r="S45" s="167">
        <f>(NI!R45*NI!S45+SI!R45*SI!S45)/R45</f>
        <v>128.80997519477299</v>
      </c>
      <c r="T45" s="167">
        <f>NI!T45+SI!T45</f>
        <v>58963</v>
      </c>
      <c r="U45" s="167">
        <f>(NI!T45*NI!U45+SI!T45*SI!U45)/T45</f>
        <v>88.156589389159308</v>
      </c>
      <c r="V45" s="167">
        <f>NI!V45+SI!V45</f>
        <v>0</v>
      </c>
      <c r="W45" s="167">
        <v>0</v>
      </c>
      <c r="X45" s="167">
        <f>NI!X45+SI!X45</f>
        <v>0</v>
      </c>
      <c r="Y45" s="167">
        <v>0</v>
      </c>
      <c r="Z45" s="167">
        <f>NI!Z45+SI!Z45</f>
        <v>0</v>
      </c>
      <c r="AA45" s="167">
        <v>0</v>
      </c>
      <c r="AB45" s="167">
        <f>NI!AB46+SI!AB45</f>
        <v>0</v>
      </c>
      <c r="AC45" s="167">
        <v>0</v>
      </c>
      <c r="AD45" s="167">
        <f>NI!AD45+SI!AD45</f>
        <v>0</v>
      </c>
      <c r="AE45" s="167">
        <v>0</v>
      </c>
      <c r="AF45" s="167">
        <f>NI!AF45+SI!AF45</f>
        <v>0</v>
      </c>
      <c r="AG45" s="167">
        <v>0</v>
      </c>
      <c r="AH45" s="19">
        <f t="shared" ref="AH45" si="74">N45+P45+R45+T45+V45+Z45+AB45+AD45+AF45+X45</f>
        <v>2896343.6999999997</v>
      </c>
      <c r="AI45" s="19">
        <f t="shared" ref="AI45" si="75">(N45*O45+P45*Q45+R45*S45+T45*U45+Z45*AA45+AB45*AC45+AD45*AE45+AF45*AG45+V45*W45+X45*Y45)/AH45</f>
        <v>94.81452353441189</v>
      </c>
      <c r="AK45" s="76">
        <v>42644</v>
      </c>
      <c r="AL45" s="11">
        <v>39</v>
      </c>
      <c r="AM45" s="4">
        <v>12331193.92</v>
      </c>
      <c r="AN45" s="4">
        <v>5066967.28</v>
      </c>
      <c r="AO45" s="4">
        <v>1120501.3</v>
      </c>
      <c r="AP45" s="4">
        <v>100025.60000000001</v>
      </c>
      <c r="AQ45" s="4">
        <v>0</v>
      </c>
      <c r="AR45" s="4">
        <v>134030.39999999999</v>
      </c>
      <c r="AS45" s="4">
        <v>0</v>
      </c>
      <c r="AT45" s="4">
        <v>498</v>
      </c>
      <c r="AU45" s="4">
        <v>173</v>
      </c>
      <c r="AV45" s="19">
        <v>18753389.5</v>
      </c>
      <c r="AW45" s="4">
        <v>8715320.5300000012</v>
      </c>
      <c r="AX45" s="4">
        <v>131.89613129341845</v>
      </c>
      <c r="AY45" s="4">
        <v>4274529.58</v>
      </c>
      <c r="AZ45" s="4">
        <v>134.40758094007651</v>
      </c>
      <c r="BA45" s="4">
        <v>843275.20000000007</v>
      </c>
      <c r="BB45" s="4">
        <v>196.99685600036645</v>
      </c>
      <c r="BC45" s="4">
        <v>81913.8</v>
      </c>
      <c r="BD45" s="4">
        <v>132.44833076803664</v>
      </c>
      <c r="BE45" s="4">
        <v>0</v>
      </c>
      <c r="BF45" s="4">
        <v>0</v>
      </c>
      <c r="BG45" s="4">
        <v>91934.399999999994</v>
      </c>
      <c r="BH45" s="4">
        <v>311.03468099999998</v>
      </c>
      <c r="BI45" s="4">
        <v>0</v>
      </c>
      <c r="BJ45" s="4">
        <v>0</v>
      </c>
      <c r="BK45" s="4">
        <v>498</v>
      </c>
      <c r="BL45" s="4">
        <v>56</v>
      </c>
      <c r="BM45" s="4">
        <v>173</v>
      </c>
      <c r="BN45" s="4">
        <v>100</v>
      </c>
      <c r="BO45" s="19">
        <v>14007644.510000002</v>
      </c>
      <c r="BP45" s="19">
        <v>137.75750262744066</v>
      </c>
    </row>
    <row r="46" spans="1:68" ht="20" customHeight="1" x14ac:dyDescent="0.15">
      <c r="A46" s="76">
        <v>43015</v>
      </c>
      <c r="B46" s="11">
        <v>40</v>
      </c>
      <c r="C46" s="179">
        <f>NI!C46+SI!C46</f>
        <v>11640530.35</v>
      </c>
      <c r="D46" s="179">
        <f>NI!D46+SI!D46</f>
        <v>4718648.59</v>
      </c>
      <c r="E46" s="179">
        <f>NI!E46+SI!E46</f>
        <v>1042535.78</v>
      </c>
      <c r="F46" s="179">
        <f>NI!F46+SI!F46</f>
        <v>128135.79999999999</v>
      </c>
      <c r="G46" s="179">
        <f>NI!G46+SI!G46</f>
        <v>0</v>
      </c>
      <c r="H46" s="179">
        <f>NI!H46+SI!H46</f>
        <v>0</v>
      </c>
      <c r="I46" s="179">
        <f>NI!I46+SI!I46</f>
        <v>236.4</v>
      </c>
      <c r="J46" s="179">
        <f>NI!J46+SI!J46</f>
        <v>0</v>
      </c>
      <c r="K46" s="179">
        <f>NI!K46+SI!K46</f>
        <v>1490.3</v>
      </c>
      <c r="L46" s="179">
        <f>NI!L46+SI!L46</f>
        <v>0</v>
      </c>
      <c r="M46" s="19">
        <f t="shared" ref="M46" si="76">SUM(C46:L46)</f>
        <v>17531577.219999999</v>
      </c>
      <c r="N46" s="179">
        <f>NI!N46+SI!N46</f>
        <v>8900635.3500000015</v>
      </c>
      <c r="O46" s="179">
        <f>(NI!N46*NI!O46+SI!N46*SI!O46)/N46</f>
        <v>133.35081953464817</v>
      </c>
      <c r="P46" s="179">
        <f>NI!P46+SI!P46</f>
        <v>4018813.79</v>
      </c>
      <c r="Q46" s="179">
        <f>(NI!P46*NI!Q46+SI!P46*SI!Q46)/P46</f>
        <v>142.67868283012083</v>
      </c>
      <c r="R46" s="179">
        <f>NI!R46+SI!R46</f>
        <v>789519.28</v>
      </c>
      <c r="S46" s="179">
        <f>(NI!R46*NI!S46+SI!R46*SI!S46)/R46</f>
        <v>189.79763521359615</v>
      </c>
      <c r="T46" s="179">
        <f>NI!T46+SI!T46</f>
        <v>77863.199999999997</v>
      </c>
      <c r="U46" s="179">
        <f>(NI!T46*NI!U46+SI!T46*SI!U46)/T46</f>
        <v>94.994144502573747</v>
      </c>
      <c r="V46" s="179">
        <f>NI!V46+SI!V46</f>
        <v>0</v>
      </c>
      <c r="W46" s="179">
        <v>0</v>
      </c>
      <c r="X46" s="179">
        <f>NI!X46+SI!X46</f>
        <v>0</v>
      </c>
      <c r="Y46" s="179">
        <v>0</v>
      </c>
      <c r="Z46" s="179">
        <f>NI!Z46+SI!Z46</f>
        <v>0</v>
      </c>
      <c r="AA46" s="179">
        <v>0</v>
      </c>
      <c r="AB46" s="179">
        <f>NI!AB47+SI!AB46</f>
        <v>0</v>
      </c>
      <c r="AC46" s="179">
        <v>0</v>
      </c>
      <c r="AD46" s="179">
        <f>NI!AD46+SI!AD46</f>
        <v>1490.3</v>
      </c>
      <c r="AE46" s="180">
        <f>(NI!AD46*NI!AE46+SI!AD46*SI!AE46)/AD46</f>
        <v>191.83399274729919</v>
      </c>
      <c r="AF46" s="179">
        <f>NI!AF46+SI!AF46</f>
        <v>0</v>
      </c>
      <c r="AG46" s="179">
        <v>0</v>
      </c>
      <c r="AH46" s="19">
        <f t="shared" ref="AH46" si="77">N46+P46+R46+T46+V46+Z46+AB46+AD46+AF46+X46</f>
        <v>13788321.92</v>
      </c>
      <c r="AI46" s="19">
        <f t="shared" ref="AI46" si="78">(N46*O46+P46*Q46+R46*S46+T46*U46+Z46*AA46+AB46*AC46+AD46*AE46+AF46*AG46+V46*W46+X46*Y46)/AH46</f>
        <v>139.09142955152666</v>
      </c>
      <c r="AK46" s="76">
        <v>42665</v>
      </c>
      <c r="AL46" s="11">
        <v>40</v>
      </c>
      <c r="AM46" s="4">
        <v>13375329.98</v>
      </c>
      <c r="AN46" s="4">
        <v>5487443.9000000004</v>
      </c>
      <c r="AO46" s="4">
        <v>1117497.7</v>
      </c>
      <c r="AP46" s="4">
        <v>150942.9</v>
      </c>
      <c r="AQ46" s="4">
        <v>0</v>
      </c>
      <c r="AR46" s="4">
        <v>122070</v>
      </c>
      <c r="AS46" s="4">
        <v>0</v>
      </c>
      <c r="AT46" s="4">
        <v>996</v>
      </c>
      <c r="AU46" s="4">
        <v>0</v>
      </c>
      <c r="AV46" s="19">
        <v>20254280.48</v>
      </c>
      <c r="AW46" s="4">
        <v>8835501.370000001</v>
      </c>
      <c r="AX46" s="4">
        <v>129.92197312032425</v>
      </c>
      <c r="AY46" s="4">
        <v>4214683.5</v>
      </c>
      <c r="AZ46" s="4">
        <v>132.3248687666908</v>
      </c>
      <c r="BA46" s="4">
        <v>809885.8</v>
      </c>
      <c r="BB46" s="4">
        <v>185.84376553537649</v>
      </c>
      <c r="BC46" s="4">
        <v>129785.1</v>
      </c>
      <c r="BD46" s="4">
        <v>110.85407142043501</v>
      </c>
      <c r="BE46" s="4">
        <v>0</v>
      </c>
      <c r="BF46" s="4">
        <v>0</v>
      </c>
      <c r="BG46" s="4">
        <v>76740.2</v>
      </c>
      <c r="BH46" s="4">
        <v>293.727172</v>
      </c>
      <c r="BI46" s="4">
        <v>0</v>
      </c>
      <c r="BJ46" s="4">
        <v>0</v>
      </c>
      <c r="BK46" s="4">
        <v>498</v>
      </c>
      <c r="BL46" s="4">
        <v>44</v>
      </c>
      <c r="BM46" s="4">
        <v>0</v>
      </c>
      <c r="BN46" s="4">
        <v>0</v>
      </c>
      <c r="BO46" s="19">
        <v>14067093.970000001</v>
      </c>
      <c r="BP46" s="19">
        <v>134.57614230492118</v>
      </c>
    </row>
    <row r="47" spans="1:68" ht="20" customHeight="1" x14ac:dyDescent="0.15">
      <c r="A47" s="76">
        <v>43022</v>
      </c>
      <c r="B47" s="11">
        <v>41</v>
      </c>
      <c r="C47" s="180">
        <f>NI!C47+SI!C47</f>
        <v>13372255.15</v>
      </c>
      <c r="D47" s="180">
        <f>NI!D47+SI!D47</f>
        <v>5006108.2</v>
      </c>
      <c r="E47" s="180">
        <f>NI!E47+SI!E47</f>
        <v>1523049.9499999997</v>
      </c>
      <c r="F47" s="180">
        <f>NI!F47+SI!F47</f>
        <v>189212.3</v>
      </c>
      <c r="G47" s="180">
        <f>NI!G47+SI!G47</f>
        <v>0</v>
      </c>
      <c r="H47" s="180">
        <f>NI!H47+SI!H47</f>
        <v>0</v>
      </c>
      <c r="I47" s="180">
        <f>NI!I47+SI!I47</f>
        <v>0</v>
      </c>
      <c r="J47" s="180">
        <f>NI!J47+SI!J47</f>
        <v>0</v>
      </c>
      <c r="K47" s="180">
        <f>NI!K47+SI!K47</f>
        <v>1953</v>
      </c>
      <c r="L47" s="180">
        <f>NI!L47+SI!L47</f>
        <v>0</v>
      </c>
      <c r="M47" s="19">
        <f t="shared" ref="M47" si="79">SUM(C47:L47)</f>
        <v>20092578.600000001</v>
      </c>
      <c r="N47" s="180">
        <f>NI!N47+SI!N47</f>
        <v>10803321.149999999</v>
      </c>
      <c r="O47" s="180">
        <f>(NI!N47*NI!O47+SI!N47*SI!O47)/N47</f>
        <v>137.98404539205686</v>
      </c>
      <c r="P47" s="180">
        <f>NI!P47+SI!P47</f>
        <v>4492517</v>
      </c>
      <c r="Q47" s="180">
        <f>(NI!P47*NI!Q47+SI!P47*SI!Q47)/P47</f>
        <v>149.18686295482968</v>
      </c>
      <c r="R47" s="180">
        <f>NI!R47+SI!R47</f>
        <v>1121164.3</v>
      </c>
      <c r="S47" s="180">
        <f>(NI!R47*NI!S47+SI!R47*SI!S47)/R47</f>
        <v>193.16498082243012</v>
      </c>
      <c r="T47" s="180">
        <f>NI!T47+SI!T47</f>
        <v>136506</v>
      </c>
      <c r="U47" s="180">
        <f>(NI!T47*NI!U47+SI!T47*SI!U47)/T47</f>
        <v>103.01418311897646</v>
      </c>
      <c r="V47" s="180">
        <f>NI!V47+SI!V47</f>
        <v>0</v>
      </c>
      <c r="W47" s="180">
        <v>0</v>
      </c>
      <c r="X47" s="180">
        <f>NI!X47+SI!X47</f>
        <v>0</v>
      </c>
      <c r="Y47" s="180">
        <v>0</v>
      </c>
      <c r="Z47" s="180">
        <f>NI!Z47+SI!Z47</f>
        <v>0</v>
      </c>
      <c r="AA47" s="180">
        <v>0</v>
      </c>
      <c r="AB47" s="180">
        <f>NI!AB48+SI!AB47</f>
        <v>0</v>
      </c>
      <c r="AC47" s="180">
        <v>0</v>
      </c>
      <c r="AD47" s="180">
        <f>NI!AD47+SI!AD47</f>
        <v>769.7</v>
      </c>
      <c r="AE47" s="180">
        <f>(NI!AD47*NI!AE47+SI!AD47*SI!AE47)/AD47</f>
        <v>315.648304</v>
      </c>
      <c r="AF47" s="180">
        <f>NI!AF47+SI!AF47</f>
        <v>0</v>
      </c>
      <c r="AG47" s="180">
        <v>0</v>
      </c>
      <c r="AH47" s="19">
        <f t="shared" ref="AH47" si="80">N47+P47+R47+T47+V47+Z47+AB47+AD47+AF47+X47</f>
        <v>16554278.149999999</v>
      </c>
      <c r="AI47" s="19">
        <f t="shared" ref="AI47" si="81">(N47*O47+P47*Q47+R47*S47+T47*U47+Z47*AA47+AB47*AC47+AD47*AE47+AF47*AG47+V47*W47+X47*Y47)/AH47</f>
        <v>144.48139274719941</v>
      </c>
      <c r="AK47" s="76">
        <v>42665</v>
      </c>
      <c r="AL47" s="11">
        <v>41</v>
      </c>
      <c r="AM47" s="4">
        <v>1054625</v>
      </c>
      <c r="AN47" s="4">
        <v>1771513.4</v>
      </c>
      <c r="AO47" s="4">
        <v>312182.2</v>
      </c>
      <c r="AP47" s="4">
        <v>86625</v>
      </c>
      <c r="AQ47" s="4">
        <v>0</v>
      </c>
      <c r="AR47" s="4">
        <v>0</v>
      </c>
      <c r="AS47" s="4">
        <v>0</v>
      </c>
      <c r="AT47" s="4">
        <v>0</v>
      </c>
      <c r="AU47" s="4">
        <v>0</v>
      </c>
      <c r="AV47" s="19">
        <v>3224945.6</v>
      </c>
      <c r="AW47" s="4">
        <v>782868</v>
      </c>
      <c r="AX47" s="4">
        <v>94.538506696847989</v>
      </c>
      <c r="AY47" s="4">
        <v>1265796.1000000001</v>
      </c>
      <c r="AZ47" s="4">
        <v>109.29172681201077</v>
      </c>
      <c r="BA47" s="4">
        <v>184306</v>
      </c>
      <c r="BB47" s="4">
        <v>133.05325013562228</v>
      </c>
      <c r="BC47" s="4">
        <v>43749</v>
      </c>
      <c r="BD47" s="4">
        <v>99.711055772040496</v>
      </c>
      <c r="BE47" s="4">
        <v>0</v>
      </c>
      <c r="BF47" s="4">
        <v>0</v>
      </c>
      <c r="BG47" s="4">
        <v>0</v>
      </c>
      <c r="BH47" s="4">
        <v>0</v>
      </c>
      <c r="BI47" s="4">
        <v>0</v>
      </c>
      <c r="BJ47" s="4">
        <v>0</v>
      </c>
      <c r="BK47" s="4">
        <v>0</v>
      </c>
      <c r="BL47" s="4">
        <v>0</v>
      </c>
      <c r="BM47" s="4">
        <v>0</v>
      </c>
      <c r="BN47" s="4">
        <v>0</v>
      </c>
      <c r="BO47" s="19">
        <v>2276719.1</v>
      </c>
      <c r="BP47" s="19">
        <v>105.95816783902927</v>
      </c>
    </row>
    <row r="48" spans="1:68" ht="20" customHeight="1" x14ac:dyDescent="0.15">
      <c r="A48" s="76">
        <v>43029</v>
      </c>
      <c r="B48" s="11">
        <v>42</v>
      </c>
      <c r="C48" s="181">
        <f>NI!C48+SI!C48</f>
        <v>6963806.8599999994</v>
      </c>
      <c r="D48" s="181">
        <f>NI!D48+SI!D48</f>
        <v>2867384.65</v>
      </c>
      <c r="E48" s="181">
        <f>NI!E48+SI!E48</f>
        <v>1154301.4100000001</v>
      </c>
      <c r="F48" s="181">
        <f>NI!F48+SI!F48</f>
        <v>89953.8</v>
      </c>
      <c r="G48" s="181">
        <f>NI!G48+SI!G48</f>
        <v>0</v>
      </c>
      <c r="H48" s="181">
        <f>NI!H48+SI!H48</f>
        <v>0</v>
      </c>
      <c r="I48" s="181">
        <f>NI!I48+SI!I48</f>
        <v>0</v>
      </c>
      <c r="J48" s="181">
        <f>NI!J48+SI!J48</f>
        <v>0</v>
      </c>
      <c r="K48" s="181">
        <f>NI!K48+SI!K48</f>
        <v>1325.5</v>
      </c>
      <c r="L48" s="181">
        <f>NI!L48+SI!L48</f>
        <v>0</v>
      </c>
      <c r="M48" s="19">
        <f t="shared" ref="M48" si="82">SUM(C48:L48)</f>
        <v>11076772.220000001</v>
      </c>
      <c r="N48" s="181">
        <f>NI!N48+SI!N48</f>
        <v>5597815.46</v>
      </c>
      <c r="O48" s="181">
        <f>(NI!N48*NI!O48+SI!N48*SI!O48)/N48</f>
        <v>143.74150235574763</v>
      </c>
      <c r="P48" s="181">
        <f>NI!P48+SI!P48</f>
        <v>2572896.2999999998</v>
      </c>
      <c r="Q48" s="181">
        <f>(NI!P48*NI!Q48+SI!P48*SI!Q48)/P48</f>
        <v>153.69747262825302</v>
      </c>
      <c r="R48" s="181">
        <f>NI!R48+SI!R48</f>
        <v>879312.71</v>
      </c>
      <c r="S48" s="181">
        <f>(NI!R48*NI!S48+SI!R48*SI!S48)/R48</f>
        <v>206.83686002408467</v>
      </c>
      <c r="T48" s="181">
        <f>NI!T48+SI!T48</f>
        <v>59657.599999999999</v>
      </c>
      <c r="U48" s="181">
        <f>(NI!T48*NI!U48+SI!T48*SI!U48)/T48</f>
        <v>109.00325484368798</v>
      </c>
      <c r="V48" s="181">
        <f>NI!V48+SI!V48</f>
        <v>0</v>
      </c>
      <c r="W48" s="181">
        <v>0</v>
      </c>
      <c r="X48" s="181">
        <f>NI!X48+SI!X48</f>
        <v>0</v>
      </c>
      <c r="Y48" s="181">
        <v>0</v>
      </c>
      <c r="Z48" s="181">
        <f>NI!Z48+SI!Z48</f>
        <v>0</v>
      </c>
      <c r="AA48" s="181">
        <v>0</v>
      </c>
      <c r="AB48" s="181">
        <f>NI!AB49+SI!AB48</f>
        <v>0</v>
      </c>
      <c r="AC48" s="181">
        <v>0</v>
      </c>
      <c r="AD48" s="181">
        <f>NI!AD48+SI!AD48</f>
        <v>1325.5</v>
      </c>
      <c r="AE48" s="181">
        <f>(NI!AD48*NI!AE48+SI!AD48*SI!AE48)/AD48</f>
        <v>143.87883813013957</v>
      </c>
      <c r="AF48" s="181">
        <f>NI!AF48+SI!AF48</f>
        <v>0</v>
      </c>
      <c r="AG48" s="181">
        <v>0</v>
      </c>
      <c r="AH48" s="19">
        <f t="shared" ref="AH48" si="83">N48+P48+R48+T48+V48+Z48+AB48+AD48+AF48+X48</f>
        <v>9111007.5699999984</v>
      </c>
      <c r="AI48" s="19">
        <f t="shared" ref="AI48" si="84">(N48*O48+P48*Q48+R48*S48+T48*U48+Z48*AA48+AB48*AC48+AD48*AE48+AF48*AG48+V48*W48+X48*Y48)/AH48</f>
        <v>152.41496793828117</v>
      </c>
      <c r="AK48" s="76">
        <v>42672</v>
      </c>
      <c r="AL48" s="11">
        <v>42</v>
      </c>
      <c r="AM48" s="4">
        <v>12363315.949999999</v>
      </c>
      <c r="AN48" s="4">
        <v>5029715.0999999996</v>
      </c>
      <c r="AO48" s="4">
        <v>1261590.3</v>
      </c>
      <c r="AP48" s="4">
        <v>131394.4</v>
      </c>
      <c r="AQ48" s="4">
        <v>0</v>
      </c>
      <c r="AR48" s="4">
        <v>150601.1</v>
      </c>
      <c r="AS48" s="4">
        <v>0</v>
      </c>
      <c r="AT48" s="4">
        <v>602</v>
      </c>
      <c r="AU48" s="4">
        <v>173</v>
      </c>
      <c r="AV48" s="19">
        <v>18937391.849999998</v>
      </c>
      <c r="AW48" s="4">
        <v>9333343.4499999993</v>
      </c>
      <c r="AX48" s="4">
        <v>133.85588288118288</v>
      </c>
      <c r="AY48" s="4">
        <v>4204369.9000000004</v>
      </c>
      <c r="AZ48" s="4">
        <v>133.75936013141524</v>
      </c>
      <c r="BA48" s="4">
        <v>1030263</v>
      </c>
      <c r="BB48" s="4">
        <v>196.99668452127872</v>
      </c>
      <c r="BC48" s="4">
        <v>115702.8</v>
      </c>
      <c r="BD48" s="4">
        <v>165.5593859253363</v>
      </c>
      <c r="BE48" s="4">
        <v>0</v>
      </c>
      <c r="BF48" s="4">
        <v>0</v>
      </c>
      <c r="BG48" s="4">
        <v>67340.899999999994</v>
      </c>
      <c r="BH48" s="4">
        <v>290.053089</v>
      </c>
      <c r="BI48" s="4">
        <v>0</v>
      </c>
      <c r="BJ48" s="4">
        <v>0</v>
      </c>
      <c r="BK48" s="4">
        <v>602</v>
      </c>
      <c r="BL48" s="4">
        <v>89.395348837209298</v>
      </c>
      <c r="BM48" s="4">
        <v>173</v>
      </c>
      <c r="BN48" s="4">
        <v>100</v>
      </c>
      <c r="BO48" s="19">
        <v>14751795.050000001</v>
      </c>
      <c r="BP48" s="19">
        <v>139.19759460572669</v>
      </c>
    </row>
    <row r="49" spans="1:68" ht="20" customHeight="1" x14ac:dyDescent="0.15">
      <c r="A49" s="76">
        <v>43036</v>
      </c>
      <c r="B49" s="11">
        <v>43</v>
      </c>
      <c r="C49" s="182">
        <f>NI!C49+SI!C49</f>
        <v>14514614.789999999</v>
      </c>
      <c r="D49" s="182">
        <f>NI!D49+SI!D49</f>
        <v>5640623.6999999993</v>
      </c>
      <c r="E49" s="182">
        <f>NI!E49+SI!E49</f>
        <v>1749534.35</v>
      </c>
      <c r="F49" s="182">
        <f>NI!F49+SI!F49</f>
        <v>204916.9</v>
      </c>
      <c r="G49" s="182">
        <f>NI!G49+SI!G49</f>
        <v>0</v>
      </c>
      <c r="H49" s="182">
        <f>NI!H49+SI!H49</f>
        <v>0</v>
      </c>
      <c r="I49" s="182">
        <f>NI!I49+SI!I49</f>
        <v>8665.4</v>
      </c>
      <c r="J49" s="182">
        <f>NI!J49+SI!J49</f>
        <v>0</v>
      </c>
      <c r="K49" s="182">
        <f>NI!K49+SI!K49</f>
        <v>1099.9000000000001</v>
      </c>
      <c r="L49" s="182">
        <f>NI!L49+SI!L49</f>
        <v>0</v>
      </c>
      <c r="M49" s="19">
        <f t="shared" ref="M49" si="85">SUM(C49:L49)</f>
        <v>22119455.039999995</v>
      </c>
      <c r="N49" s="182">
        <f>NI!N49+SI!N49</f>
        <v>11113280.960000001</v>
      </c>
      <c r="O49" s="182">
        <f>(NI!N49*NI!O49+SI!N49*SI!O49)/N49</f>
        <v>134.52972213444073</v>
      </c>
      <c r="P49" s="182">
        <f>NI!P49+SI!P49</f>
        <v>4706355.0999999996</v>
      </c>
      <c r="Q49" s="182">
        <f>(NI!P49*NI!Q49+SI!P49*SI!Q49)/P49</f>
        <v>145.98288045387676</v>
      </c>
      <c r="R49" s="182">
        <f>NI!R49+SI!R49</f>
        <v>1378262.25</v>
      </c>
      <c r="S49" s="182">
        <f>(NI!R49*NI!S49+SI!R49*SI!S49)/R49</f>
        <v>193.89266565773383</v>
      </c>
      <c r="T49" s="182">
        <f>NI!T49+SI!T49</f>
        <v>144519.09999999998</v>
      </c>
      <c r="U49" s="182">
        <f>(NI!T49*NI!U49+SI!T49*SI!U49)/T49</f>
        <v>100.53418131550225</v>
      </c>
      <c r="V49" s="182">
        <f>NI!V49+SI!V49</f>
        <v>0</v>
      </c>
      <c r="W49" s="182">
        <v>0</v>
      </c>
      <c r="X49" s="182">
        <f>NI!X49+SI!X49</f>
        <v>0</v>
      </c>
      <c r="Y49" s="182">
        <v>0</v>
      </c>
      <c r="Z49" s="182">
        <f>NI!Z49+SI!Z49</f>
        <v>7250.8</v>
      </c>
      <c r="AA49" s="182">
        <f>(NI!Z49*NI!AA49+SI!Z49*SI!AA49)/Z49</f>
        <v>730.03092000000004</v>
      </c>
      <c r="AB49" s="182">
        <f>NI!AB50+SI!AB49</f>
        <v>0</v>
      </c>
      <c r="AC49" s="182">
        <v>0</v>
      </c>
      <c r="AD49" s="182">
        <f>NI!AD49+SI!AD49</f>
        <v>821</v>
      </c>
      <c r="AE49" s="182">
        <f>(NI!AD49*NI!AE49+SI!AD49*SI!AE49)/AD49</f>
        <v>194.24677199999999</v>
      </c>
      <c r="AF49" s="182">
        <f>NI!AF49+SI!AF49</f>
        <v>0</v>
      </c>
      <c r="AG49" s="182">
        <v>0</v>
      </c>
      <c r="AH49" s="19">
        <f t="shared" ref="AH49" si="86">N49+P49+R49+T49+V49+Z49+AB49+AD49+AF49+X49</f>
        <v>17350489.210000005</v>
      </c>
      <c r="AI49" s="19">
        <f t="shared" ref="AI49" si="87">(N49*O49+P49*Q49+R49*S49+T49*U49+Z49*AA49+AB49*AC49+AD49*AE49+AF49*AG49+V49*W49+X49*Y49)/AH49</f>
        <v>142.32052361323537</v>
      </c>
      <c r="AK49" s="76">
        <v>42679</v>
      </c>
      <c r="AL49" s="11">
        <v>43</v>
      </c>
      <c r="AM49" s="4">
        <v>10594090.899999999</v>
      </c>
      <c r="AN49" s="4">
        <v>3720895.9000000004</v>
      </c>
      <c r="AO49" s="4">
        <v>1044559.3</v>
      </c>
      <c r="AP49" s="4">
        <v>69874.5</v>
      </c>
      <c r="AQ49" s="4">
        <v>0</v>
      </c>
      <c r="AR49" s="4">
        <v>128876.8</v>
      </c>
      <c r="AS49" s="4">
        <v>0</v>
      </c>
      <c r="AT49" s="4">
        <v>0</v>
      </c>
      <c r="AU49" s="4">
        <v>0</v>
      </c>
      <c r="AV49" s="19">
        <v>15558297.4</v>
      </c>
      <c r="AW49" s="4">
        <v>8086168.1699999999</v>
      </c>
      <c r="AX49" s="4">
        <v>137.50351109927999</v>
      </c>
      <c r="AY49" s="4">
        <v>3209099.5999999996</v>
      </c>
      <c r="AZ49" s="4">
        <v>138.20863783343657</v>
      </c>
      <c r="BA49" s="4">
        <v>827682.3</v>
      </c>
      <c r="BB49" s="4">
        <v>201.45804244275249</v>
      </c>
      <c r="BC49" s="4">
        <v>66034.100000000006</v>
      </c>
      <c r="BD49" s="4">
        <v>198.16410325766685</v>
      </c>
      <c r="BE49" s="4">
        <v>0</v>
      </c>
      <c r="BF49" s="4">
        <v>0</v>
      </c>
      <c r="BG49" s="4">
        <v>76843.600000000006</v>
      </c>
      <c r="BH49" s="4">
        <v>244.51047299999999</v>
      </c>
      <c r="BI49" s="4">
        <v>0</v>
      </c>
      <c r="BJ49" s="4">
        <v>0</v>
      </c>
      <c r="BK49" s="4">
        <v>0</v>
      </c>
      <c r="BL49" s="4">
        <v>0</v>
      </c>
      <c r="BM49" s="4">
        <v>0</v>
      </c>
      <c r="BN49" s="4">
        <v>0</v>
      </c>
      <c r="BO49" s="19">
        <v>12265827.77</v>
      </c>
      <c r="BP49" s="19">
        <v>143.00051664744109</v>
      </c>
    </row>
    <row r="50" spans="1:68" ht="20" customHeight="1" x14ac:dyDescent="0.15">
      <c r="A50" s="76">
        <v>43043</v>
      </c>
      <c r="B50" s="11">
        <v>44</v>
      </c>
      <c r="C50" s="183">
        <f>NI!C50+SI!C50</f>
        <v>13146222.699999999</v>
      </c>
      <c r="D50" s="183">
        <f>NI!D50+SI!D50</f>
        <v>5251754.4000000004</v>
      </c>
      <c r="E50" s="183">
        <f>NI!E50+SI!E50</f>
        <v>1275559.6099999999</v>
      </c>
      <c r="F50" s="183">
        <f>NI!F50+SI!F50</f>
        <v>198401.3</v>
      </c>
      <c r="G50" s="183">
        <f>NI!G50+SI!G50</f>
        <v>0</v>
      </c>
      <c r="H50" s="183">
        <f>NI!H50+SI!H50</f>
        <v>0</v>
      </c>
      <c r="I50" s="183">
        <f>NI!I50+SI!I50</f>
        <v>3863.4</v>
      </c>
      <c r="J50" s="183">
        <f>NI!J50+SI!J50</f>
        <v>0</v>
      </c>
      <c r="K50" s="183">
        <f>NI!K50+SI!K50</f>
        <v>4314.8</v>
      </c>
      <c r="L50" s="183">
        <f>NI!L50+SI!L50</f>
        <v>519</v>
      </c>
      <c r="M50" s="19">
        <f t="shared" ref="M50" si="88">SUM(C50:L50)</f>
        <v>19880635.210000001</v>
      </c>
      <c r="N50" s="183">
        <f>NI!N50+SI!N50</f>
        <v>9921509.2000000011</v>
      </c>
      <c r="O50" s="183">
        <f>(NI!N50*NI!O50+SI!N50*SI!O50)/N50</f>
        <v>133.91092034341375</v>
      </c>
      <c r="P50" s="183">
        <f>NI!P50+SI!P50</f>
        <v>4098594.1999999997</v>
      </c>
      <c r="Q50" s="183">
        <f>(NI!P50*NI!Q50+SI!P50*SI!Q50)/P50</f>
        <v>138.39129014214035</v>
      </c>
      <c r="R50" s="183">
        <f>NI!R50+SI!R50</f>
        <v>992798.31</v>
      </c>
      <c r="S50" s="183">
        <f>(NI!R50*NI!S50+SI!R50*SI!S50)/R50</f>
        <v>186.99009570532189</v>
      </c>
      <c r="T50" s="183">
        <f>NI!T50+SI!T50</f>
        <v>108791.8</v>
      </c>
      <c r="U50" s="183">
        <f>(NI!T50*NI!U50+SI!T50*SI!U50)/T50</f>
        <v>101.54766781713879</v>
      </c>
      <c r="V50" s="183">
        <f>NI!V50+SI!V50</f>
        <v>0</v>
      </c>
      <c r="W50" s="183">
        <v>0</v>
      </c>
      <c r="X50" s="183">
        <f>NI!X50+SI!X50</f>
        <v>0</v>
      </c>
      <c r="Y50" s="183">
        <v>0</v>
      </c>
      <c r="Z50" s="183">
        <f>NI!Z50+SI!Z50</f>
        <v>2769.4</v>
      </c>
      <c r="AA50" s="183">
        <f>(NI!Z50*NI!AA50+SI!Z50*SI!AA50)/Z50</f>
        <v>591.00693200000001</v>
      </c>
      <c r="AB50" s="183">
        <f>NI!AB51+SI!AB50</f>
        <v>0</v>
      </c>
      <c r="AC50" s="183">
        <v>0</v>
      </c>
      <c r="AD50" s="183">
        <f>NI!AD50+SI!AD50</f>
        <v>2804.2</v>
      </c>
      <c r="AE50" s="183">
        <f>(NI!AD50*NI!AE50+SI!AD50*SI!AE50)/AD50</f>
        <v>183.21353643527564</v>
      </c>
      <c r="AF50" s="183">
        <f>NI!AF50+SI!AF50</f>
        <v>0</v>
      </c>
      <c r="AG50" s="183">
        <v>0</v>
      </c>
      <c r="AH50" s="19">
        <f t="shared" ref="AH50" si="89">N50+P50+R50+T50+V50+Z50+AB50+AD50+AF50+X50</f>
        <v>15127267.110000001</v>
      </c>
      <c r="AI50" s="19">
        <f t="shared" ref="AI50" si="90">(N50*O50+P50*Q50+R50*S50+T50*U50+Z50*AA50+AB50*AC50+AD50*AE50+AF50*AG50+V50*W50+X50*Y50)/AH50</f>
        <v>138.46847937635866</v>
      </c>
      <c r="AK50" s="76">
        <v>42686</v>
      </c>
      <c r="AL50" s="11">
        <v>44</v>
      </c>
      <c r="AM50" s="4">
        <v>12751086.640000001</v>
      </c>
      <c r="AN50" s="4">
        <v>4645374.75</v>
      </c>
      <c r="AO50" s="4">
        <v>1099722.7999999998</v>
      </c>
      <c r="AP50" s="4">
        <v>124861</v>
      </c>
      <c r="AQ50" s="4">
        <v>0</v>
      </c>
      <c r="AR50" s="4">
        <v>98656.6</v>
      </c>
      <c r="AS50" s="4">
        <v>0</v>
      </c>
      <c r="AT50" s="4">
        <v>1324</v>
      </c>
      <c r="AU50" s="4">
        <v>346</v>
      </c>
      <c r="AV50" s="19">
        <v>18721371.790000003</v>
      </c>
      <c r="AW50" s="4">
        <v>9521188.1400000006</v>
      </c>
      <c r="AX50" s="4">
        <v>133.2995687494296</v>
      </c>
      <c r="AY50" s="4">
        <v>3956725.45</v>
      </c>
      <c r="AZ50" s="4">
        <v>131.15491435769835</v>
      </c>
      <c r="BA50" s="4">
        <v>932934.3</v>
      </c>
      <c r="BB50" s="4">
        <v>191.41322222938194</v>
      </c>
      <c r="BC50" s="4">
        <v>114830.39999999999</v>
      </c>
      <c r="BD50" s="4">
        <v>136.1773373209725</v>
      </c>
      <c r="BE50" s="4">
        <v>0</v>
      </c>
      <c r="BF50" s="4">
        <v>0</v>
      </c>
      <c r="BG50" s="4">
        <v>58743.8</v>
      </c>
      <c r="BH50" s="4">
        <v>235.706357</v>
      </c>
      <c r="BI50" s="4">
        <v>0</v>
      </c>
      <c r="BJ50" s="4">
        <v>0</v>
      </c>
      <c r="BK50" s="4">
        <v>1324</v>
      </c>
      <c r="BL50" s="4">
        <v>75.290029848942595</v>
      </c>
      <c r="BM50" s="4">
        <v>346</v>
      </c>
      <c r="BN50" s="4">
        <v>101</v>
      </c>
      <c r="BO50" s="19">
        <v>14586092.090000002</v>
      </c>
      <c r="BP50" s="19">
        <v>136.86383055576405</v>
      </c>
    </row>
    <row r="51" spans="1:68" ht="20" customHeight="1" x14ac:dyDescent="0.15">
      <c r="A51" s="76">
        <v>43050</v>
      </c>
      <c r="B51" s="11">
        <v>45</v>
      </c>
      <c r="C51" s="185">
        <f>NI!C51+SI!C51</f>
        <v>13170752.149999999</v>
      </c>
      <c r="D51" s="185">
        <f>NI!D51+SI!D51</f>
        <v>5029103.5999999996</v>
      </c>
      <c r="E51" s="185">
        <f>NI!E51+SI!E51</f>
        <v>1562042.1700000002</v>
      </c>
      <c r="F51" s="185">
        <f>NI!F51+SI!F51</f>
        <v>197459.6</v>
      </c>
      <c r="G51" s="185">
        <f>NI!G51+SI!G51</f>
        <v>0</v>
      </c>
      <c r="H51" s="185">
        <f>NI!H51+SI!H51</f>
        <v>0</v>
      </c>
      <c r="I51" s="185">
        <f>NI!I51+SI!I51</f>
        <v>14086.8</v>
      </c>
      <c r="J51" s="185">
        <f>NI!J51+SI!J51</f>
        <v>0</v>
      </c>
      <c r="K51" s="185">
        <f>NI!K51+SI!K51</f>
        <v>4866</v>
      </c>
      <c r="L51" s="185">
        <f>NI!L51+SI!L51</f>
        <v>519</v>
      </c>
      <c r="M51" s="19">
        <f t="shared" ref="M51" si="91">SUM(C51:L51)</f>
        <v>19978829.320000004</v>
      </c>
      <c r="N51" s="185">
        <f>NI!N51+SI!N51</f>
        <v>9460832.1500000004</v>
      </c>
      <c r="O51" s="185">
        <f>(NI!N51*NI!O51+SI!N51*SI!O51)/N51</f>
        <v>134.43507697571366</v>
      </c>
      <c r="P51" s="185">
        <f>NI!P51+SI!P51</f>
        <v>4065893.2</v>
      </c>
      <c r="Q51" s="185">
        <f>(NI!P51*NI!Q51+SI!P51*SI!Q51)/P51</f>
        <v>137.23752623563323</v>
      </c>
      <c r="R51" s="185">
        <f>NI!R51+SI!R51</f>
        <v>1208785.5900000001</v>
      </c>
      <c r="S51" s="185">
        <f>(NI!R51*NI!S51+SI!R51*SI!S51)/R51</f>
        <v>200.91174418515092</v>
      </c>
      <c r="T51" s="185">
        <f>NI!T51+SI!T51</f>
        <v>117982.5</v>
      </c>
      <c r="U51" s="185">
        <f>(NI!T51*NI!U51+SI!T51*SI!U51)/T51</f>
        <v>95.635693936744872</v>
      </c>
      <c r="V51" s="185">
        <f>NI!V51+SI!V51</f>
        <v>0</v>
      </c>
      <c r="W51" s="185">
        <v>0</v>
      </c>
      <c r="X51" s="185">
        <f>NI!X51+SI!X51</f>
        <v>0</v>
      </c>
      <c r="Y51" s="185">
        <v>0</v>
      </c>
      <c r="Z51" s="185">
        <f>NI!Z51+SI!Z51</f>
        <v>11768.2</v>
      </c>
      <c r="AA51" s="185">
        <f>(NI!Z51*NI!AA51+SI!Z51*SI!AA51)/Z51</f>
        <v>677.59327599999995</v>
      </c>
      <c r="AB51" s="185">
        <f>NI!AB52+SI!AB51</f>
        <v>0</v>
      </c>
      <c r="AC51" s="185">
        <v>0</v>
      </c>
      <c r="AD51" s="185">
        <f>NI!AD51+SI!AD51</f>
        <v>2467.1999999999998</v>
      </c>
      <c r="AE51" s="185">
        <f>(NI!AD51*NI!AE51+SI!AD51*SI!AE51)/AD51</f>
        <v>265.77168399999999</v>
      </c>
      <c r="AF51" s="185">
        <f>NI!AF51+SI!AF51</f>
        <v>0</v>
      </c>
      <c r="AG51" s="185">
        <v>0</v>
      </c>
      <c r="AH51" s="19">
        <f t="shared" ref="AH51" si="92">N51+P51+R51+T51+V51+Z51+AB51+AD51+AF51+X51</f>
        <v>14867728.84</v>
      </c>
      <c r="AI51" s="19">
        <f t="shared" ref="AI51" si="93">(N51*O51+P51*Q51+R51*S51+T51*U51+Z51*AA51+AB51*AC51+AD51*AE51+AF51*AG51+V51*W51+X51*Y51)/AH51</f>
        <v>140.75002107906994</v>
      </c>
      <c r="AK51" s="76">
        <v>42693</v>
      </c>
      <c r="AL51" s="11">
        <v>45</v>
      </c>
      <c r="AM51" s="4">
        <v>11123033.34</v>
      </c>
      <c r="AN51" s="4">
        <v>4498668.5</v>
      </c>
      <c r="AO51" s="4">
        <v>1238041.75</v>
      </c>
      <c r="AP51" s="4">
        <v>161063.6</v>
      </c>
      <c r="AQ51" s="4">
        <v>0</v>
      </c>
      <c r="AR51" s="4">
        <v>134364.51999999999</v>
      </c>
      <c r="AS51" s="4">
        <v>0</v>
      </c>
      <c r="AT51" s="4">
        <v>602</v>
      </c>
      <c r="AU51" s="4">
        <v>519</v>
      </c>
      <c r="AV51" s="19">
        <v>17156292.710000001</v>
      </c>
      <c r="AW51" s="4">
        <v>8260557.2400000002</v>
      </c>
      <c r="AX51" s="4">
        <v>133.20364020560294</v>
      </c>
      <c r="AY51" s="4">
        <v>3924158</v>
      </c>
      <c r="AZ51" s="4">
        <v>133.93596418196773</v>
      </c>
      <c r="BA51" s="4">
        <v>1066351.8500000001</v>
      </c>
      <c r="BB51" s="4">
        <v>191.27833602822872</v>
      </c>
      <c r="BC51" s="4">
        <v>144174.39999999999</v>
      </c>
      <c r="BD51" s="4">
        <v>151.30013909544968</v>
      </c>
      <c r="BE51" s="4">
        <v>0</v>
      </c>
      <c r="BF51" s="4">
        <v>0</v>
      </c>
      <c r="BG51" s="4">
        <v>104414.42</v>
      </c>
      <c r="BH51" s="4">
        <v>279.95822600000002</v>
      </c>
      <c r="BI51" s="4">
        <v>0</v>
      </c>
      <c r="BJ51" s="4">
        <v>0</v>
      </c>
      <c r="BK51" s="4">
        <v>498</v>
      </c>
      <c r="BL51" s="4">
        <v>62</v>
      </c>
      <c r="BM51" s="4">
        <v>519</v>
      </c>
      <c r="BN51" s="4">
        <v>100.333333</v>
      </c>
      <c r="BO51" s="19">
        <v>13500672.91</v>
      </c>
      <c r="BP51" s="19">
        <v>139.32790101805398</v>
      </c>
    </row>
    <row r="52" spans="1:68" ht="20" customHeight="1" x14ac:dyDescent="0.15">
      <c r="A52" s="76">
        <v>43057</v>
      </c>
      <c r="B52" s="11">
        <v>46</v>
      </c>
      <c r="C52" s="186">
        <f>NI!C52+SI!C52</f>
        <v>13774856.65</v>
      </c>
      <c r="D52" s="186">
        <f>NI!D52+SI!D52</f>
        <v>4887110.0999999996</v>
      </c>
      <c r="E52" s="186">
        <f>NI!E52+SI!E52</f>
        <v>1456348.2</v>
      </c>
      <c r="F52" s="186">
        <f>NI!F52+SI!F52</f>
        <v>181382</v>
      </c>
      <c r="G52" s="186">
        <f>NI!G52+SI!G52</f>
        <v>0</v>
      </c>
      <c r="H52" s="186">
        <f>NI!H52+SI!H52</f>
        <v>0</v>
      </c>
      <c r="I52" s="186">
        <f>NI!I52+SI!I52</f>
        <v>15165</v>
      </c>
      <c r="J52" s="186">
        <f>NI!J52+SI!J52</f>
        <v>0</v>
      </c>
      <c r="K52" s="186">
        <f>NI!K52+SI!K52</f>
        <v>2893.1</v>
      </c>
      <c r="L52" s="186">
        <f>NI!L52+SI!L52</f>
        <v>692</v>
      </c>
      <c r="M52" s="19">
        <f t="shared" ref="M52" si="94">SUM(C52:L52)</f>
        <v>20318447.050000001</v>
      </c>
      <c r="N52" s="186">
        <f>NI!N52+SI!N52</f>
        <v>10586329.25</v>
      </c>
      <c r="O52" s="186">
        <f>(NI!N52*NI!O52+SI!N52*SI!O52)/N52</f>
        <v>132.83381061997511</v>
      </c>
      <c r="P52" s="186">
        <f>NI!P52+SI!P52</f>
        <v>4150981.15</v>
      </c>
      <c r="Q52" s="186">
        <f>(NI!P52*NI!Q52+SI!P52*SI!Q52)/P52</f>
        <v>139.40374712658499</v>
      </c>
      <c r="R52" s="186">
        <f>NI!R52+SI!R52</f>
        <v>1085280.8500000001</v>
      </c>
      <c r="S52" s="186">
        <f>(NI!R52*NI!S52+SI!R52*SI!S52)/R52</f>
        <v>196.2996470808616</v>
      </c>
      <c r="T52" s="186">
        <f>NI!T52+SI!T52</f>
        <v>105704.5</v>
      </c>
      <c r="U52" s="186">
        <f>(NI!T52*NI!U52+SI!T52*SI!U52)/T52</f>
        <v>104.04914473824199</v>
      </c>
      <c r="V52" s="186">
        <f>NI!V52+SI!V52</f>
        <v>0</v>
      </c>
      <c r="W52" s="186">
        <v>0</v>
      </c>
      <c r="X52" s="186">
        <f>NI!X52+SI!X52</f>
        <v>0</v>
      </c>
      <c r="Y52" s="186">
        <v>0</v>
      </c>
      <c r="Z52" s="186">
        <f>NI!Z52+SI!Z52</f>
        <v>9546.4</v>
      </c>
      <c r="AA52" s="186">
        <f>(NI!Z52*NI!AA52+SI!Z52*SI!AA52)/Z52</f>
        <v>628.19686999999999</v>
      </c>
      <c r="AB52" s="186">
        <f>NI!AB53+SI!AB52</f>
        <v>0</v>
      </c>
      <c r="AC52" s="186">
        <v>0</v>
      </c>
      <c r="AD52" s="186">
        <f>NI!AD52+SI!AD52</f>
        <v>2497.3000000000002</v>
      </c>
      <c r="AE52" s="186">
        <f>(NI!AD52*NI!AE52+SI!AD52*SI!AE52)/AD52</f>
        <v>257.91558828602888</v>
      </c>
      <c r="AF52" s="186">
        <f>NI!AF52+SI!AF52</f>
        <v>0</v>
      </c>
      <c r="AG52" s="186">
        <v>0</v>
      </c>
      <c r="AH52" s="19">
        <f t="shared" ref="AH52" si="95">N52+P52+R52+T52+V52+Z52+AB52+AD52+AF52+X52</f>
        <v>15940339.450000001</v>
      </c>
      <c r="AI52" s="19">
        <f t="shared" ref="AI52" si="96">(N52*O52+P52*Q52+R52*S52+T52*U52+Z52*AA52+AB52*AC52+AD52*AE52+AF52*AG52+V52*W52+X52*Y52)/AH52</f>
        <v>138.99105537391927</v>
      </c>
      <c r="AK52" s="76">
        <v>42700</v>
      </c>
      <c r="AL52" s="11">
        <v>46</v>
      </c>
      <c r="AM52" s="4">
        <v>11654267.359999999</v>
      </c>
      <c r="AN52" s="4">
        <v>4214543.9000000004</v>
      </c>
      <c r="AO52" s="4">
        <v>895226</v>
      </c>
      <c r="AP52" s="4">
        <v>105366.2</v>
      </c>
      <c r="AQ52" s="4">
        <v>0</v>
      </c>
      <c r="AR52" s="4">
        <v>97682.7</v>
      </c>
      <c r="AS52" s="4">
        <v>0</v>
      </c>
      <c r="AT52" s="4">
        <v>602</v>
      </c>
      <c r="AU52" s="4">
        <v>519</v>
      </c>
      <c r="AV52" s="19">
        <v>16968207.16</v>
      </c>
      <c r="AW52" s="4">
        <v>7984065.0099999998</v>
      </c>
      <c r="AX52" s="4">
        <v>134.80733952831446</v>
      </c>
      <c r="AY52" s="4">
        <v>3475404.1999999997</v>
      </c>
      <c r="AZ52" s="4">
        <v>134.08645195193307</v>
      </c>
      <c r="BA52" s="4">
        <v>754064.10000000009</v>
      </c>
      <c r="BB52" s="4">
        <v>190.20682424891308</v>
      </c>
      <c r="BC52" s="4">
        <v>93288.799999999988</v>
      </c>
      <c r="BD52" s="4">
        <v>156.73616654387237</v>
      </c>
      <c r="BE52" s="4">
        <v>0</v>
      </c>
      <c r="BF52" s="4">
        <v>0</v>
      </c>
      <c r="BG52" s="4">
        <v>73566.100000000006</v>
      </c>
      <c r="BH52" s="4">
        <v>282.655663</v>
      </c>
      <c r="BI52" s="4">
        <v>0</v>
      </c>
      <c r="BJ52" s="4">
        <v>0</v>
      </c>
      <c r="BK52" s="4">
        <v>498</v>
      </c>
      <c r="BL52" s="4">
        <v>58</v>
      </c>
      <c r="BM52" s="4">
        <v>519</v>
      </c>
      <c r="BN52" s="4">
        <v>100</v>
      </c>
      <c r="BO52" s="19">
        <v>12381405.209999999</v>
      </c>
      <c r="BP52" s="19">
        <v>139.01812250763649</v>
      </c>
    </row>
    <row r="53" spans="1:68" ht="20" customHeight="1" x14ac:dyDescent="0.15">
      <c r="A53" s="76">
        <v>43064</v>
      </c>
      <c r="B53" s="11">
        <v>47</v>
      </c>
      <c r="C53" s="187">
        <f>NI!C53+SI!C53</f>
        <v>14016385.66</v>
      </c>
      <c r="D53" s="187">
        <f>NI!D53+SI!D53</f>
        <v>5044420.8</v>
      </c>
      <c r="E53" s="187">
        <f>NI!E53+SI!E53</f>
        <v>1405915.2000000002</v>
      </c>
      <c r="F53" s="187">
        <f>NI!F53+SI!F53</f>
        <v>206856.8</v>
      </c>
      <c r="G53" s="187">
        <f>NI!G53+SI!G53</f>
        <v>0</v>
      </c>
      <c r="H53" s="187">
        <f>NI!H53+SI!H53</f>
        <v>0</v>
      </c>
      <c r="I53" s="187">
        <f>NI!I53+SI!I53</f>
        <v>12680.2</v>
      </c>
      <c r="J53" s="187">
        <f>NI!J53+SI!J53</f>
        <v>0</v>
      </c>
      <c r="K53" s="187">
        <f>NI!K53+SI!K53</f>
        <v>4809.8</v>
      </c>
      <c r="L53" s="187">
        <f>NI!L53+SI!L53</f>
        <v>0</v>
      </c>
      <c r="M53" s="19">
        <f t="shared" ref="M53" si="97">SUM(C53:L53)</f>
        <v>20691068.460000001</v>
      </c>
      <c r="N53" s="187">
        <f>NI!N53+SI!N53</f>
        <v>10436011.210000001</v>
      </c>
      <c r="O53" s="187">
        <f>(NI!N53*NI!O53+SI!N53*SI!O53)/N53</f>
        <v>134.34692569494058</v>
      </c>
      <c r="P53" s="187">
        <f>NI!P53+SI!P53</f>
        <v>4156924</v>
      </c>
      <c r="Q53" s="187">
        <f>(NI!P53*NI!Q53+SI!P53*SI!Q53)/P53</f>
        <v>141.52410829005666</v>
      </c>
      <c r="R53" s="187">
        <f>NI!R53+SI!R53</f>
        <v>956430.64999999991</v>
      </c>
      <c r="S53" s="187">
        <f>(NI!R53*NI!S53+SI!R53*SI!S53)/R53</f>
        <v>191.91287368139865</v>
      </c>
      <c r="T53" s="187">
        <f>NI!T53+SI!T53</f>
        <v>136706.20000000001</v>
      </c>
      <c r="U53" s="187">
        <f>(NI!T53*NI!U53+SI!T53*SI!U53)/T53</f>
        <v>103.29326308979694</v>
      </c>
      <c r="V53" s="187">
        <f>NI!V53+SI!V53</f>
        <v>0</v>
      </c>
      <c r="W53" s="187">
        <v>0</v>
      </c>
      <c r="X53" s="187">
        <f>NI!X53+SI!X53</f>
        <v>0</v>
      </c>
      <c r="Y53" s="187">
        <v>0</v>
      </c>
      <c r="Z53" s="187">
        <f>NI!Z53+SI!Z53</f>
        <v>8586.2000000000007</v>
      </c>
      <c r="AA53" s="187">
        <f>(NI!Z53*NI!AA53+SI!Z53*SI!AA53)/Z53</f>
        <v>549.77771299999995</v>
      </c>
      <c r="AB53" s="187">
        <f>NI!AB54+SI!AB53</f>
        <v>0</v>
      </c>
      <c r="AC53" s="187">
        <v>0</v>
      </c>
      <c r="AD53" s="187">
        <f>NI!AD53+SI!AD53</f>
        <v>3832.4</v>
      </c>
      <c r="AE53" s="187">
        <f>(NI!AD53*NI!AE53+SI!AD53*SI!AE53)/AD53</f>
        <v>189.62232483394214</v>
      </c>
      <c r="AF53" s="187">
        <f>NI!AF53+SI!AF53</f>
        <v>0</v>
      </c>
      <c r="AG53" s="187">
        <v>0</v>
      </c>
      <c r="AH53" s="19">
        <f t="shared" ref="AH53" si="98">N53+P53+R53+T53+V53+Z53+AB53+AD53+AF53+X53</f>
        <v>15698490.66</v>
      </c>
      <c r="AI53" s="19">
        <f t="shared" ref="AI53" si="99">(N53*O53+P53*Q53+R53*S53+T53*U53+Z53*AA53+AB53*AC53+AD53*AE53+AF53*AG53+V53*W53+X53*Y53)/AH53</f>
        <v>139.72492174028537</v>
      </c>
      <c r="AK53" s="76">
        <v>42707</v>
      </c>
      <c r="AL53" s="11">
        <v>47</v>
      </c>
      <c r="AM53" s="4">
        <v>11273848.15</v>
      </c>
      <c r="AN53" s="4">
        <v>4400762.9000000004</v>
      </c>
      <c r="AO53" s="4">
        <v>937051.29999999993</v>
      </c>
      <c r="AP53" s="4">
        <v>102058.3</v>
      </c>
      <c r="AQ53" s="4">
        <v>0</v>
      </c>
      <c r="AR53" s="4">
        <v>73021.94</v>
      </c>
      <c r="AS53" s="4">
        <v>0</v>
      </c>
      <c r="AT53" s="4">
        <v>2665.3</v>
      </c>
      <c r="AU53" s="4">
        <v>519</v>
      </c>
      <c r="AV53" s="19">
        <v>16789926.890000004</v>
      </c>
      <c r="AW53" s="4">
        <v>8316534.75</v>
      </c>
      <c r="AX53" s="4">
        <v>134.76579050959006</v>
      </c>
      <c r="AY53" s="4">
        <v>3593539.3</v>
      </c>
      <c r="AZ53" s="4">
        <v>132.96115666551526</v>
      </c>
      <c r="BA53" s="4">
        <v>801295.10000000009</v>
      </c>
      <c r="BB53" s="4">
        <v>190.47852635323929</v>
      </c>
      <c r="BC53" s="4">
        <v>95780.1</v>
      </c>
      <c r="BD53" s="4">
        <v>134.95950626729143</v>
      </c>
      <c r="BE53" s="4">
        <v>0</v>
      </c>
      <c r="BF53" s="4">
        <v>0</v>
      </c>
      <c r="BG53" s="4">
        <v>49953.14</v>
      </c>
      <c r="BH53" s="4">
        <v>285.20138300000002</v>
      </c>
      <c r="BI53" s="4">
        <v>0</v>
      </c>
      <c r="BJ53" s="4">
        <v>0</v>
      </c>
      <c r="BK53" s="4">
        <v>565.79999999999995</v>
      </c>
      <c r="BL53" s="4">
        <v>76.80911983032874</v>
      </c>
      <c r="BM53" s="4">
        <v>519</v>
      </c>
      <c r="BN53" s="4">
        <v>100</v>
      </c>
      <c r="BO53" s="19">
        <v>12858187.190000001</v>
      </c>
      <c r="BP53" s="19">
        <v>138.31526198030934</v>
      </c>
    </row>
    <row r="54" spans="1:68" ht="20" customHeight="1" x14ac:dyDescent="0.15">
      <c r="A54" s="76">
        <v>43071</v>
      </c>
      <c r="B54" s="11">
        <v>48</v>
      </c>
      <c r="C54" s="188">
        <f>NI!C54+SI!C54</f>
        <v>14425772.25</v>
      </c>
      <c r="D54" s="188">
        <f>NI!D54+SI!D54</f>
        <v>5266948.8</v>
      </c>
      <c r="E54" s="188">
        <f>NI!E54+SI!E54</f>
        <v>1303966.8999999999</v>
      </c>
      <c r="F54" s="188">
        <f>NI!F54+SI!F54</f>
        <v>200447.8</v>
      </c>
      <c r="G54" s="188">
        <f>NI!G54+SI!G54</f>
        <v>0</v>
      </c>
      <c r="H54" s="188">
        <f>NI!H54+SI!H54</f>
        <v>0</v>
      </c>
      <c r="I54" s="188">
        <f>NI!I54+SI!I54</f>
        <v>32169.200000000001</v>
      </c>
      <c r="J54" s="188">
        <f>NI!J54+SI!J54</f>
        <v>0</v>
      </c>
      <c r="K54" s="188">
        <f>NI!K54+SI!K54</f>
        <v>2156.6999999999998</v>
      </c>
      <c r="L54" s="188">
        <f>NI!L54+SI!L54</f>
        <v>0</v>
      </c>
      <c r="M54" s="19">
        <f t="shared" ref="M54" si="100">SUM(C54:L54)</f>
        <v>21231461.649999999</v>
      </c>
      <c r="N54" s="188">
        <f>NI!N54+SI!N54</f>
        <v>11233080.35</v>
      </c>
      <c r="O54" s="188">
        <f>(NI!N54*NI!O54+SI!N54*SI!O54)/N54</f>
        <v>132.73133812351267</v>
      </c>
      <c r="P54" s="188">
        <f>NI!P54+SI!P54</f>
        <v>4391875.3</v>
      </c>
      <c r="Q54" s="188">
        <f>(NI!P54*NI!Q54+SI!P54*SI!Q54)/P54</f>
        <v>141.50505096438584</v>
      </c>
      <c r="R54" s="188">
        <f>NI!R54+SI!R54</f>
        <v>880063.60000000009</v>
      </c>
      <c r="S54" s="188">
        <f>(NI!R54*NI!S54+SI!R54*SI!S54)/R54</f>
        <v>185.88196180907025</v>
      </c>
      <c r="T54" s="188">
        <f>NI!T54+SI!T54</f>
        <v>136660</v>
      </c>
      <c r="U54" s="188">
        <f>(NI!T54*NI!U54+SI!T54*SI!U54)/T54</f>
        <v>95.337703181545436</v>
      </c>
      <c r="V54" s="188">
        <f>NI!V54+SI!V54</f>
        <v>0</v>
      </c>
      <c r="W54" s="188">
        <v>0</v>
      </c>
      <c r="X54" s="188">
        <f>NI!X54+SI!X54</f>
        <v>0</v>
      </c>
      <c r="Y54" s="188">
        <v>0</v>
      </c>
      <c r="Z54" s="188">
        <f>NI!Z54+SI!Z54</f>
        <v>17933.099999999999</v>
      </c>
      <c r="AA54" s="188">
        <f>(NI!Z54*NI!AA54+SI!Z54*SI!AA54)/Z54</f>
        <v>479.10940099999993</v>
      </c>
      <c r="AB54" s="188">
        <f>NI!AB55+SI!AB54</f>
        <v>0</v>
      </c>
      <c r="AC54" s="188">
        <v>0</v>
      </c>
      <c r="AD54" s="188">
        <f>NI!AD54+SI!AD54</f>
        <v>1824.6</v>
      </c>
      <c r="AE54" s="188">
        <f>(NI!AD54*NI!AE54+SI!AD54*SI!AE54)/AD54</f>
        <v>165.45862065044395</v>
      </c>
      <c r="AF54" s="188">
        <f>NI!AF54+SI!AF54</f>
        <v>0</v>
      </c>
      <c r="AG54" s="188">
        <v>0</v>
      </c>
      <c r="AH54" s="19">
        <f t="shared" ref="AH54" si="101">N54+P54+R54+T54+V54+Z54+AB54+AD54+AF54+X54</f>
        <v>16661436.949999997</v>
      </c>
      <c r="AI54" s="19">
        <f t="shared" ref="AI54" si="102">(N54*O54+P54*Q54+R54*S54+T54*U54+Z54*AA54+AB54*AC54+AD54*AE54+AF54*AG54+V54*W54+X54*Y54)/AH54</f>
        <v>137.92117347117639</v>
      </c>
      <c r="AK54" s="76">
        <v>42714</v>
      </c>
      <c r="AL54" s="11">
        <v>48</v>
      </c>
      <c r="AM54" s="4">
        <v>12895545.91</v>
      </c>
      <c r="AN54" s="4">
        <v>4773750.28</v>
      </c>
      <c r="AO54" s="4">
        <v>1068067.7999999998</v>
      </c>
      <c r="AP54" s="4">
        <v>144203</v>
      </c>
      <c r="AQ54" s="4">
        <v>0</v>
      </c>
      <c r="AR54" s="4">
        <v>76068.100000000006</v>
      </c>
      <c r="AS54" s="4">
        <v>0</v>
      </c>
      <c r="AT54" s="4">
        <v>601</v>
      </c>
      <c r="AU54" s="4">
        <v>519</v>
      </c>
      <c r="AV54" s="19">
        <v>18958755.090000004</v>
      </c>
      <c r="AW54" s="4">
        <v>9445088.9399999995</v>
      </c>
      <c r="AX54" s="4">
        <v>133.66728677040345</v>
      </c>
      <c r="AY54" s="4">
        <v>3964290.2800000003</v>
      </c>
      <c r="AZ54" s="4">
        <v>131.24416596115407</v>
      </c>
      <c r="BA54" s="4">
        <v>896008.5</v>
      </c>
      <c r="BB54" s="4">
        <v>191.51865140067332</v>
      </c>
      <c r="BC54" s="4">
        <v>129241.2</v>
      </c>
      <c r="BD54" s="4">
        <v>170.60050244908589</v>
      </c>
      <c r="BE54" s="4">
        <v>0</v>
      </c>
      <c r="BF54" s="4">
        <v>0</v>
      </c>
      <c r="BG54" s="4">
        <v>62550.2</v>
      </c>
      <c r="BH54" s="4">
        <v>267.195674</v>
      </c>
      <c r="BI54" s="4">
        <v>0</v>
      </c>
      <c r="BJ54" s="4">
        <v>0</v>
      </c>
      <c r="BK54" s="4">
        <v>601</v>
      </c>
      <c r="BL54" s="4">
        <v>82.73544093178036</v>
      </c>
      <c r="BM54" s="4">
        <v>519</v>
      </c>
      <c r="BN54" s="4">
        <v>103.333333</v>
      </c>
      <c r="BO54" s="19">
        <v>14498299.119999997</v>
      </c>
      <c r="BP54" s="19">
        <v>137.48211544760716</v>
      </c>
    </row>
    <row r="55" spans="1:68" ht="20" customHeight="1" x14ac:dyDescent="0.15">
      <c r="A55" s="76">
        <v>43078</v>
      </c>
      <c r="B55" s="11">
        <v>49</v>
      </c>
      <c r="C55" s="189">
        <f>NI!C55+SI!C55</f>
        <v>14180750.5</v>
      </c>
      <c r="D55" s="189">
        <f>NI!D55+SI!D55</f>
        <v>4743919.9399999995</v>
      </c>
      <c r="E55" s="189">
        <f>NI!E55+SI!E55</f>
        <v>1365363.58</v>
      </c>
      <c r="F55" s="189">
        <f>NI!F55+SI!F55</f>
        <v>204044.5</v>
      </c>
      <c r="G55" s="189">
        <f>NI!G55+SI!G55</f>
        <v>0</v>
      </c>
      <c r="H55" s="189">
        <f>NI!H55+SI!H55</f>
        <v>0</v>
      </c>
      <c r="I55" s="189">
        <f>NI!I55+SI!I55</f>
        <v>26712.2</v>
      </c>
      <c r="J55" s="189">
        <f>NI!J55+SI!J55</f>
        <v>0</v>
      </c>
      <c r="K55" s="189">
        <f>NI!K55+SI!K55</f>
        <v>1920</v>
      </c>
      <c r="L55" s="189">
        <f>NI!L55+SI!L55</f>
        <v>0</v>
      </c>
      <c r="M55" s="19">
        <f t="shared" ref="M55" si="103">SUM(C55:L55)</f>
        <v>20522710.719999995</v>
      </c>
      <c r="N55" s="189">
        <f>NI!N55+SI!N55</f>
        <v>11093083.600000001</v>
      </c>
      <c r="O55" s="189">
        <f>(NI!N55*NI!O55+SI!N55*SI!O55)/N55</f>
        <v>132.69991791872502</v>
      </c>
      <c r="P55" s="189">
        <f>NI!P55+SI!P55</f>
        <v>3905994.94</v>
      </c>
      <c r="Q55" s="189">
        <f>(NI!P55*NI!Q55+SI!P55*SI!Q55)/P55</f>
        <v>139.23649432452359</v>
      </c>
      <c r="R55" s="189">
        <f>NI!R55+SI!R55</f>
        <v>963063.88</v>
      </c>
      <c r="S55" s="189">
        <f>(NI!R55*NI!S55+SI!R55*SI!S55)/R55</f>
        <v>185.71530554450749</v>
      </c>
      <c r="T55" s="189">
        <f>NI!T55+SI!T55</f>
        <v>164008.9</v>
      </c>
      <c r="U55" s="189">
        <f>(NI!T55*NI!U55+SI!T55*SI!U55)/T55</f>
        <v>97.701318183324801</v>
      </c>
      <c r="V55" s="189">
        <f>NI!V55+SI!V55</f>
        <v>0</v>
      </c>
      <c r="W55" s="189">
        <v>0</v>
      </c>
      <c r="X55" s="189">
        <f>NI!X55+SI!X55</f>
        <v>0</v>
      </c>
      <c r="Y55" s="189">
        <v>0</v>
      </c>
      <c r="Z55" s="189">
        <f>NI!Z55+SI!Z55</f>
        <v>17208.8</v>
      </c>
      <c r="AA55" s="189">
        <f>(NI!Z55*NI!AA55+SI!Z55*SI!AA55)/Z55</f>
        <v>457.99990700000001</v>
      </c>
      <c r="AB55" s="189">
        <f>NI!AB56+SI!AB55</f>
        <v>0</v>
      </c>
      <c r="AC55" s="189">
        <v>0</v>
      </c>
      <c r="AD55" s="189">
        <f>NI!AD55+SI!AD55</f>
        <v>1233.5999999999999</v>
      </c>
      <c r="AE55" s="189">
        <f>(NI!AD55*NI!AE55+SI!AD55*SI!AE55)/AD55</f>
        <v>124.75462053404671</v>
      </c>
      <c r="AF55" s="189">
        <f>NI!AF55+SI!AF55</f>
        <v>0</v>
      </c>
      <c r="AG55" s="189">
        <v>0</v>
      </c>
      <c r="AH55" s="19">
        <f t="shared" ref="AH55" si="104">N55+P55+R55+T55+V55+Z55+AB55+AD55+AF55+X55</f>
        <v>16144593.720000003</v>
      </c>
      <c r="AI55" s="19">
        <f t="shared" ref="AI55" si="105">(N55*O55+P55*Q55+R55*S55+T55*U55+Z55*AA55+AB55*AC55+AD55*AE55+AF55*AG55+V55*W55+X55*Y55)/AH55</f>
        <v>137.43445505774122</v>
      </c>
      <c r="AK55" s="76">
        <v>42714</v>
      </c>
      <c r="AL55" s="11">
        <v>49</v>
      </c>
      <c r="AM55" s="4">
        <v>8011495.0199999996</v>
      </c>
      <c r="AN55" s="4">
        <v>4166713.8200000003</v>
      </c>
      <c r="AO55" s="4">
        <v>1102970.1000000001</v>
      </c>
      <c r="AP55" s="4">
        <v>115276.2</v>
      </c>
      <c r="AQ55" s="4">
        <v>0</v>
      </c>
      <c r="AR55" s="4">
        <v>69930.899999999994</v>
      </c>
      <c r="AS55" s="4">
        <v>0</v>
      </c>
      <c r="AT55" s="4">
        <v>1510.8</v>
      </c>
      <c r="AU55" s="4">
        <v>519</v>
      </c>
      <c r="AV55" s="19">
        <v>13468415.84</v>
      </c>
      <c r="AW55" s="4">
        <v>5924389.1999999993</v>
      </c>
      <c r="AX55" s="4">
        <v>135.81948397275116</v>
      </c>
      <c r="AY55" s="4">
        <v>3519154.5199999996</v>
      </c>
      <c r="AZ55" s="4">
        <v>128.08866711748087</v>
      </c>
      <c r="BA55" s="4">
        <v>893670.6</v>
      </c>
      <c r="BB55" s="4">
        <v>190.61991469487279</v>
      </c>
      <c r="BC55" s="4">
        <v>100071.6</v>
      </c>
      <c r="BD55" s="4">
        <v>155.57979246061618</v>
      </c>
      <c r="BE55" s="4">
        <v>0</v>
      </c>
      <c r="BF55" s="4">
        <v>0</v>
      </c>
      <c r="BG55" s="4">
        <v>56429.5</v>
      </c>
      <c r="BH55" s="4">
        <v>281.44426199999998</v>
      </c>
      <c r="BI55" s="4">
        <v>0</v>
      </c>
      <c r="BJ55" s="4">
        <v>0</v>
      </c>
      <c r="BK55" s="4">
        <v>1261</v>
      </c>
      <c r="BL55" s="4">
        <v>240.33766850277559</v>
      </c>
      <c r="BM55" s="4">
        <v>519</v>
      </c>
      <c r="BN55" s="4">
        <v>105.66666600000001</v>
      </c>
      <c r="BO55" s="19">
        <v>10495495.419999998</v>
      </c>
      <c r="BP55" s="19">
        <v>138.87591157880576</v>
      </c>
    </row>
    <row r="56" spans="1:68" ht="20" customHeight="1" x14ac:dyDescent="0.15">
      <c r="A56" s="76">
        <v>43085</v>
      </c>
      <c r="B56" s="11">
        <v>50</v>
      </c>
      <c r="C56" s="190">
        <f>NI!C56+SI!C56</f>
        <v>13748334.199999999</v>
      </c>
      <c r="D56" s="190">
        <f>NI!D56+SI!D56</f>
        <v>5106745.2300000004</v>
      </c>
      <c r="E56" s="190">
        <f>NI!E56+SI!E56</f>
        <v>1255065.82</v>
      </c>
      <c r="F56" s="190">
        <f>NI!F56+SI!F56</f>
        <v>177408.3</v>
      </c>
      <c r="G56" s="190">
        <f>NI!G56+SI!G56</f>
        <v>0</v>
      </c>
      <c r="H56" s="190">
        <f>NI!H56+SI!H56</f>
        <v>0</v>
      </c>
      <c r="I56" s="190">
        <f>NI!I56+SI!I56</f>
        <v>22651.4</v>
      </c>
      <c r="J56" s="190">
        <f>NI!J56+SI!J56</f>
        <v>0</v>
      </c>
      <c r="K56" s="190">
        <f>NI!K56+SI!K56</f>
        <v>2856.6</v>
      </c>
      <c r="L56" s="190">
        <f>NI!L56+SI!L56</f>
        <v>0</v>
      </c>
      <c r="M56" s="19">
        <f t="shared" ref="M56" si="106">SUM(C56:L56)</f>
        <v>20313061.550000001</v>
      </c>
      <c r="N56" s="190">
        <f>NI!N56+SI!N56</f>
        <v>10406448.699999999</v>
      </c>
      <c r="O56" s="190">
        <f>(NI!N56*NI!O56+SI!N56*SI!O56)/N56</f>
        <v>133.62981363554039</v>
      </c>
      <c r="P56" s="190">
        <f>NI!P56+SI!P56</f>
        <v>4386369.43</v>
      </c>
      <c r="Q56" s="190">
        <f>(NI!P56*NI!Q56+SI!P56*SI!Q56)/P56</f>
        <v>137.7851654092218</v>
      </c>
      <c r="R56" s="190">
        <f>NI!R56+SI!R56</f>
        <v>803858.22</v>
      </c>
      <c r="S56" s="190">
        <f>(NI!R56*NI!S56+SI!R56*SI!S56)/R56</f>
        <v>175.62068107678775</v>
      </c>
      <c r="T56" s="190">
        <f>NI!T56+SI!T56</f>
        <v>126997.9</v>
      </c>
      <c r="U56" s="190">
        <f>(NI!T56*NI!U56+SI!T56*SI!U56)/T56</f>
        <v>98.503907842872991</v>
      </c>
      <c r="V56" s="190">
        <f>NI!V56+SI!V56</f>
        <v>0</v>
      </c>
      <c r="W56" s="190">
        <v>0</v>
      </c>
      <c r="X56" s="190">
        <f>NI!X56+SI!X56</f>
        <v>0</v>
      </c>
      <c r="Y56" s="190">
        <v>0</v>
      </c>
      <c r="Z56" s="190">
        <f>NI!Z56+SI!Z56</f>
        <v>15152</v>
      </c>
      <c r="AA56" s="190">
        <f>(NI!Z56*NI!AA56+SI!Z56*SI!AA56)/Z56</f>
        <v>415.54738600000002</v>
      </c>
      <c r="AB56" s="190">
        <f>NI!AB57+SI!AB56</f>
        <v>0</v>
      </c>
      <c r="AC56" s="190">
        <v>0</v>
      </c>
      <c r="AD56" s="190">
        <f>NI!AD56+SI!AD56</f>
        <v>2294.4</v>
      </c>
      <c r="AE56" s="190">
        <f>(NI!AD56*NI!AE56+SI!AD56*SI!AE56)/AD56</f>
        <v>272.83036940481173</v>
      </c>
      <c r="AF56" s="190">
        <f>NI!AF56+SI!AF56</f>
        <v>0</v>
      </c>
      <c r="AG56" s="190">
        <v>0</v>
      </c>
      <c r="AH56" s="19">
        <f t="shared" ref="AH56" si="107">N56+P56+R56+T56+V56+Z56+AB56+AD56+AF56+X56</f>
        <v>15741120.65</v>
      </c>
      <c r="AI56" s="19">
        <f t="shared" ref="AI56" si="108">(N56*O56+P56*Q56+R56*S56+T56*U56+Z56*AA56+AB56*AC56+AD56*AE56+AF56*AG56+V56*W56+X56*Y56)/AH56</f>
        <v>136.94035890405058</v>
      </c>
      <c r="AK56" s="76">
        <v>42721</v>
      </c>
      <c r="AL56" s="11">
        <v>50</v>
      </c>
      <c r="AM56" s="4">
        <v>13131159.93</v>
      </c>
      <c r="AN56" s="4">
        <v>4811110.2</v>
      </c>
      <c r="AO56" s="4">
        <v>1130598.8999999999</v>
      </c>
      <c r="AP56" s="4">
        <v>116622.8</v>
      </c>
      <c r="AQ56" s="4">
        <v>0</v>
      </c>
      <c r="AR56" s="4">
        <v>90476.88</v>
      </c>
      <c r="AS56" s="4">
        <v>0</v>
      </c>
      <c r="AT56" s="4">
        <v>2354.3000000000002</v>
      </c>
      <c r="AU56" s="4">
        <v>346</v>
      </c>
      <c r="AV56" s="19">
        <v>19282669.009999998</v>
      </c>
      <c r="AW56" s="4">
        <v>9559771.1500000004</v>
      </c>
      <c r="AX56" s="4">
        <v>132.1628046369207</v>
      </c>
      <c r="AY56" s="4">
        <v>4005109.3999999994</v>
      </c>
      <c r="AZ56" s="4">
        <v>128.48827536651666</v>
      </c>
      <c r="BA56" s="4">
        <v>890940.70000000007</v>
      </c>
      <c r="BB56" s="4">
        <v>192.6035902952284</v>
      </c>
      <c r="BC56" s="4">
        <v>95170.2</v>
      </c>
      <c r="BD56" s="4">
        <v>107.15897787250211</v>
      </c>
      <c r="BE56" s="4">
        <v>0</v>
      </c>
      <c r="BF56" s="4">
        <v>0</v>
      </c>
      <c r="BG56" s="4">
        <v>70847.8</v>
      </c>
      <c r="BH56" s="4">
        <v>287.23596400000002</v>
      </c>
      <c r="BI56" s="4">
        <v>0</v>
      </c>
      <c r="BJ56" s="4">
        <v>0</v>
      </c>
      <c r="BK56" s="4">
        <v>2250.3000000000002</v>
      </c>
      <c r="BL56" s="4">
        <v>72.052881327956271</v>
      </c>
      <c r="BM56" s="4">
        <v>346</v>
      </c>
      <c r="BN56" s="4">
        <v>104.5</v>
      </c>
      <c r="BO56" s="19">
        <v>14624435.550000001</v>
      </c>
      <c r="BP56" s="19">
        <v>135.41724822169579</v>
      </c>
    </row>
    <row r="57" spans="1:68" ht="20" customHeight="1" x14ac:dyDescent="0.15">
      <c r="A57" s="76">
        <v>43092</v>
      </c>
      <c r="B57" s="11">
        <v>51</v>
      </c>
      <c r="C57" s="191">
        <f>NI!C57+SI!C57</f>
        <v>13812917.219999999</v>
      </c>
      <c r="D57" s="191">
        <f>NI!D57+SI!D57</f>
        <v>4978092.05</v>
      </c>
      <c r="E57" s="191">
        <f>NI!E57+SI!E57</f>
        <v>1325228.1000000001</v>
      </c>
      <c r="F57" s="191">
        <f>NI!F57+SI!F57</f>
        <v>177236.3</v>
      </c>
      <c r="G57" s="191">
        <f>NI!G57+SI!G57</f>
        <v>0</v>
      </c>
      <c r="H57" s="191">
        <f>NI!H57+SI!H57</f>
        <v>0</v>
      </c>
      <c r="I57" s="191">
        <f>NI!I57+SI!I57</f>
        <v>15274.3</v>
      </c>
      <c r="J57" s="191">
        <f>NI!J57+SI!J57</f>
        <v>0</v>
      </c>
      <c r="K57" s="191">
        <f>NI!K57+SI!K57</f>
        <v>1167.0999999999999</v>
      </c>
      <c r="L57" s="191">
        <f>NI!L57+SI!L57</f>
        <v>0</v>
      </c>
      <c r="M57" s="19">
        <f t="shared" ref="M57" si="109">SUM(C57:L57)</f>
        <v>20309915.070000004</v>
      </c>
      <c r="N57" s="191">
        <f>NI!N57+SI!N57</f>
        <v>10823224.220000001</v>
      </c>
      <c r="O57" s="191">
        <f>(NI!N57*NI!O57+SI!N57*SI!O57)/N57</f>
        <v>132.883276116818</v>
      </c>
      <c r="P57" s="191">
        <f>NI!P57+SI!P57</f>
        <v>4113641.85</v>
      </c>
      <c r="Q57" s="191">
        <f>(NI!P57*NI!Q57+SI!P57*SI!Q57)/P57</f>
        <v>132.92932809026439</v>
      </c>
      <c r="R57" s="191">
        <f>NI!R57+SI!R57</f>
        <v>908573.8</v>
      </c>
      <c r="S57" s="191">
        <f>(NI!R57*NI!S57+SI!R57*SI!S57)/R57</f>
        <v>178.07203710141016</v>
      </c>
      <c r="T57" s="191">
        <f>NI!T57+SI!T57</f>
        <v>159868.40000000002</v>
      </c>
      <c r="U57" s="191">
        <f>(NI!T57*NI!U57+SI!T57*SI!U57)/T57</f>
        <v>95.656006934294695</v>
      </c>
      <c r="V57" s="191">
        <f>NI!V57+SI!V57</f>
        <v>0</v>
      </c>
      <c r="W57" s="191">
        <v>0</v>
      </c>
      <c r="X57" s="191">
        <f>NI!X57+SI!X57</f>
        <v>0</v>
      </c>
      <c r="Y57" s="191">
        <v>0</v>
      </c>
      <c r="Z57" s="191">
        <f>NI!Z57+SI!Z57</f>
        <v>9865.7000000000007</v>
      </c>
      <c r="AA57" s="191">
        <f>(NI!Z57*NI!AA57+SI!Z57*SI!AA57)/Z57</f>
        <v>314.12296099999998</v>
      </c>
      <c r="AB57" s="191">
        <f>NI!AB58+SI!AB57</f>
        <v>0</v>
      </c>
      <c r="AC57" s="191">
        <v>0</v>
      </c>
      <c r="AD57" s="191">
        <f>NI!AD57+SI!AD57</f>
        <v>1003.6</v>
      </c>
      <c r="AE57" s="191">
        <f>(NI!AD57*NI!AE57+SI!AD57*SI!AE57)/AD57</f>
        <v>209.53377830848942</v>
      </c>
      <c r="AF57" s="191">
        <f>NI!AF57+SI!AF57</f>
        <v>0</v>
      </c>
      <c r="AG57" s="191">
        <v>0</v>
      </c>
      <c r="AH57" s="19">
        <f t="shared" ref="AH57" si="110">N57+P57+R57+T57+V57+Z57+AB57+AD57+AF57+X57</f>
        <v>16016177.57</v>
      </c>
      <c r="AI57" s="19">
        <f t="shared" ref="AI57" si="111">(N57*O57+P57*Q57+R57*S57+T57*U57+Z57*AA57+AB57*AC57+AD57*AE57+AF57*AG57+V57*W57+X57*Y57)/AH57</f>
        <v>135.20344797370873</v>
      </c>
      <c r="AK57" s="76">
        <v>42728</v>
      </c>
      <c r="AL57" s="11">
        <v>51</v>
      </c>
      <c r="AM57" s="4">
        <v>12841895.1</v>
      </c>
      <c r="AN57" s="4">
        <v>4769548.4000000004</v>
      </c>
      <c r="AO57" s="4">
        <v>1240402</v>
      </c>
      <c r="AP57" s="4">
        <v>123479.5</v>
      </c>
      <c r="AQ57" s="4">
        <v>0</v>
      </c>
      <c r="AR57" s="4">
        <v>91097.5</v>
      </c>
      <c r="AS57" s="4">
        <v>0</v>
      </c>
      <c r="AT57" s="4">
        <v>3891.15</v>
      </c>
      <c r="AU57" s="4">
        <v>346</v>
      </c>
      <c r="AV57" s="19">
        <v>19070659.649999999</v>
      </c>
      <c r="AW57" s="4">
        <v>9522121.8500000015</v>
      </c>
      <c r="AX57" s="4">
        <v>131.21399715446631</v>
      </c>
      <c r="AY57" s="4">
        <v>4000460</v>
      </c>
      <c r="AZ57" s="4">
        <v>129.1898696459717</v>
      </c>
      <c r="BA57" s="4">
        <v>942128</v>
      </c>
      <c r="BB57" s="4">
        <v>191.6747618617965</v>
      </c>
      <c r="BC57" s="4">
        <v>115600.1</v>
      </c>
      <c r="BD57" s="4">
        <v>160.05250599404411</v>
      </c>
      <c r="BE57" s="4">
        <v>0</v>
      </c>
      <c r="BF57" s="4">
        <v>0</v>
      </c>
      <c r="BG57" s="4">
        <v>68701.100000000006</v>
      </c>
      <c r="BH57" s="4">
        <v>258.44128899999998</v>
      </c>
      <c r="BI57" s="4">
        <v>0</v>
      </c>
      <c r="BJ57" s="4">
        <v>0</v>
      </c>
      <c r="BK57" s="4">
        <v>3623.35</v>
      </c>
      <c r="BL57" s="4">
        <v>150.61024952113377</v>
      </c>
      <c r="BM57" s="4">
        <v>346</v>
      </c>
      <c r="BN57" s="4">
        <v>104.5</v>
      </c>
      <c r="BO57" s="19">
        <v>14652980.4</v>
      </c>
      <c r="BP57" s="19">
        <v>135.37695665539269</v>
      </c>
    </row>
    <row r="58" spans="1:68" ht="20" customHeight="1" x14ac:dyDescent="0.15">
      <c r="A58" s="76">
        <v>43099</v>
      </c>
      <c r="B58" s="11">
        <v>52</v>
      </c>
      <c r="C58" s="192">
        <f>NI!C58+SI!C58</f>
        <v>12509950.23</v>
      </c>
      <c r="D58" s="192">
        <f>NI!D58+SI!D58</f>
        <v>4369416.1000000006</v>
      </c>
      <c r="E58" s="192">
        <f>NI!E58+SI!E58</f>
        <v>1155128.4333333333</v>
      </c>
      <c r="F58" s="192">
        <f>NI!F58+SI!F58</f>
        <v>113006.39999999999</v>
      </c>
      <c r="G58" s="192">
        <f>NI!G58+SI!G58</f>
        <v>0</v>
      </c>
      <c r="H58" s="192">
        <f>NI!H58+SI!H58</f>
        <v>0</v>
      </c>
      <c r="I58" s="192">
        <f>NI!I58+SI!I58</f>
        <v>16455.099999999999</v>
      </c>
      <c r="J58" s="192">
        <f>NI!J58+SI!J58</f>
        <v>0</v>
      </c>
      <c r="K58" s="192">
        <f>NI!K58+SI!K58</f>
        <v>2670.3</v>
      </c>
      <c r="L58" s="192">
        <f>NI!L58+SI!L58</f>
        <v>0</v>
      </c>
      <c r="M58" s="19">
        <f t="shared" ref="M58" si="112">SUM(C58:L58)</f>
        <v>18166626.563333336</v>
      </c>
      <c r="N58" s="192">
        <f>NI!N58+SI!N58</f>
        <v>9154020.3966666665</v>
      </c>
      <c r="O58" s="192">
        <f>(NI!N58*NI!O58+SI!N58*SI!O58)/N58</f>
        <v>135.67695532964697</v>
      </c>
      <c r="P58" s="192">
        <f>NI!P58+SI!P58</f>
        <v>3568173.0166666661</v>
      </c>
      <c r="Q58" s="192">
        <f>(NI!P58*NI!Q58+SI!P58*SI!Q58)/P58</f>
        <v>113.47092848035912</v>
      </c>
      <c r="R58" s="192">
        <f>NI!R58+SI!R58</f>
        <v>707142.7333333334</v>
      </c>
      <c r="S58" s="192">
        <f>(NI!R58*NI!S58+SI!R58*SI!S58)/R58</f>
        <v>148.97167371893048</v>
      </c>
      <c r="T58" s="192">
        <f>NI!T58+SI!T58</f>
        <v>99979.033333333326</v>
      </c>
      <c r="U58" s="192">
        <f>(NI!T58*NI!U58+SI!T58*SI!U58)/T58</f>
        <v>97.777060324200662</v>
      </c>
      <c r="V58" s="192">
        <f>NI!V58+SI!V58</f>
        <v>0</v>
      </c>
      <c r="W58" s="192">
        <v>0</v>
      </c>
      <c r="X58" s="192">
        <f>NI!X58+SI!X58</f>
        <v>0</v>
      </c>
      <c r="Y58" s="192">
        <v>0</v>
      </c>
      <c r="Z58" s="192">
        <f>NI!Z58+SI!Z58</f>
        <v>10502.9</v>
      </c>
      <c r="AA58" s="192">
        <f>(NI!Z58*NI!AA58+SI!Z58*SI!AA58)/Z58</f>
        <v>297.03138100000001</v>
      </c>
      <c r="AB58" s="192">
        <f>NI!AB59+SI!AB58</f>
        <v>0</v>
      </c>
      <c r="AC58" s="192">
        <v>0</v>
      </c>
      <c r="AD58" s="192">
        <f>NI!AD58+SI!AD58</f>
        <v>2476.9</v>
      </c>
      <c r="AE58" s="192">
        <f>(NI!AD58*NI!AE58+SI!AD58*SI!AE58)/AD58</f>
        <v>194.210746881061</v>
      </c>
      <c r="AF58" s="192">
        <f>NI!AF58+SI!AF58</f>
        <v>0</v>
      </c>
      <c r="AG58" s="192">
        <v>0</v>
      </c>
      <c r="AH58" s="19">
        <f t="shared" ref="AH58" si="113">N58+P58+R58+T58+V58+Z58+AB58+AD58+AF58+X58</f>
        <v>13542294.979999999</v>
      </c>
      <c r="AI58" s="19">
        <f t="shared" ref="AI58" si="114">(N58*O58+P58*Q58+R58*S58+T58*U58+Z58*AA58+AB58*AC58+AD58*AE58+AF58*AG58+V58*W58+X58*Y58)/AH58</f>
        <v>130.37628764099188</v>
      </c>
      <c r="AK58" s="76">
        <v>42735</v>
      </c>
      <c r="AL58" s="11">
        <v>52</v>
      </c>
      <c r="AM58" s="4">
        <v>9283292.0999999996</v>
      </c>
      <c r="AN58" s="4">
        <v>2109102.1</v>
      </c>
      <c r="AO58" s="4">
        <v>30061.599999999999</v>
      </c>
      <c r="AP58" s="4">
        <v>1165.4000000000001</v>
      </c>
      <c r="AQ58" s="4">
        <v>0</v>
      </c>
      <c r="AR58" s="4">
        <v>0</v>
      </c>
      <c r="AS58" s="4">
        <v>0</v>
      </c>
      <c r="AT58" s="4">
        <v>4004</v>
      </c>
      <c r="AU58" s="4">
        <v>0</v>
      </c>
      <c r="AV58" s="19">
        <v>11427625.199999999</v>
      </c>
      <c r="AW58" s="4">
        <v>6668284</v>
      </c>
      <c r="AX58" s="4">
        <v>125.77461260394067</v>
      </c>
      <c r="AY58" s="4">
        <v>1705317.2</v>
      </c>
      <c r="AZ58" s="4">
        <v>133.0051305045032</v>
      </c>
      <c r="BA58" s="4">
        <v>28705</v>
      </c>
      <c r="BB58" s="4">
        <v>178.02514099999999</v>
      </c>
      <c r="BC58" s="4">
        <v>1165.4000000000001</v>
      </c>
      <c r="BD58" s="4">
        <v>93.665350000000004</v>
      </c>
      <c r="BE58" s="4">
        <v>0</v>
      </c>
      <c r="BF58" s="4">
        <v>0</v>
      </c>
      <c r="BG58" s="4">
        <v>0</v>
      </c>
      <c r="BH58" s="4">
        <v>0</v>
      </c>
      <c r="BI58" s="4">
        <v>0</v>
      </c>
      <c r="BJ58" s="4">
        <v>0</v>
      </c>
      <c r="BK58" s="4">
        <v>2774.6</v>
      </c>
      <c r="BL58" s="4">
        <v>85.979744574353063</v>
      </c>
      <c r="BM58" s="4">
        <v>0</v>
      </c>
      <c r="BN58" s="4">
        <v>0</v>
      </c>
      <c r="BO58" s="19">
        <v>8406246.1999999993</v>
      </c>
      <c r="BP58" s="19">
        <v>127.40225265365424</v>
      </c>
    </row>
    <row r="59" spans="1:68" ht="15" x14ac:dyDescent="0.2">
      <c r="AH59" s="64"/>
      <c r="AI59" s="7"/>
      <c r="AK59" s="76"/>
      <c r="AL59" s="11"/>
      <c r="AM59" s="4"/>
      <c r="AN59" s="4"/>
      <c r="AO59" s="4"/>
      <c r="AP59" s="4"/>
      <c r="AQ59" s="4"/>
      <c r="AR59" s="4"/>
      <c r="AS59" s="4"/>
      <c r="AT59" s="4"/>
      <c r="AU59" s="4"/>
      <c r="AV59" s="19"/>
      <c r="AW59" s="4"/>
      <c r="AX59" s="4"/>
      <c r="AY59" s="4"/>
      <c r="AZ59" s="4"/>
      <c r="BA59" s="4"/>
      <c r="BB59" s="4"/>
      <c r="BC59" s="4"/>
      <c r="BD59" s="4"/>
      <c r="BE59" s="4"/>
      <c r="BF59" s="4"/>
      <c r="BG59" s="4"/>
      <c r="BH59" s="4"/>
      <c r="BI59" s="4"/>
      <c r="BJ59" s="4"/>
      <c r="BK59" s="4"/>
      <c r="BL59" s="4"/>
      <c r="BM59" s="4"/>
      <c r="BN59" s="4"/>
      <c r="BO59" s="19"/>
      <c r="BP59" s="19"/>
    </row>
    <row r="60" spans="1:68" ht="15" x14ac:dyDescent="0.2">
      <c r="AH60" s="70"/>
    </row>
    <row r="63" spans="1:68" x14ac:dyDescent="0.15">
      <c r="AV63" s="7"/>
    </row>
  </sheetData>
  <mergeCells count="31">
    <mergeCell ref="BM4:BN4"/>
    <mergeCell ref="A3:A5"/>
    <mergeCell ref="AK3:AK5"/>
    <mergeCell ref="BC4:BD4"/>
    <mergeCell ref="BA4:BB4"/>
    <mergeCell ref="R4:S4"/>
    <mergeCell ref="T4:U4"/>
    <mergeCell ref="AW4:AX4"/>
    <mergeCell ref="C3:M3"/>
    <mergeCell ref="N3:AI3"/>
    <mergeCell ref="AW3:BP3"/>
    <mergeCell ref="V4:W4"/>
    <mergeCell ref="BO4:BO5"/>
    <mergeCell ref="BP4:BP5"/>
    <mergeCell ref="Z4:AA4"/>
    <mergeCell ref="AF4:AG4"/>
    <mergeCell ref="BK4:BL4"/>
    <mergeCell ref="B2:AG2"/>
    <mergeCell ref="AL2:BL2"/>
    <mergeCell ref="B3:B5"/>
    <mergeCell ref="AL3:AL5"/>
    <mergeCell ref="N4:O4"/>
    <mergeCell ref="P4:Q4"/>
    <mergeCell ref="AM3:AV3"/>
    <mergeCell ref="BI4:BJ4"/>
    <mergeCell ref="BE4:BF4"/>
    <mergeCell ref="AY4:AZ4"/>
    <mergeCell ref="BG4:BH4"/>
    <mergeCell ref="AB4:AC4"/>
    <mergeCell ref="AD4:AE4"/>
    <mergeCell ref="X4:Y4"/>
  </mergeCells>
  <phoneticPr fontId="8" type="noConversion"/>
  <pageMargins left="0.75" right="0.75" top="1" bottom="1" header="0.5" footer="0.5"/>
  <pageSetup paperSize="9"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5:J52"/>
  <sheetViews>
    <sheetView topLeftCell="A4" workbookViewId="0">
      <selection activeCell="M24" sqref="M24"/>
    </sheetView>
  </sheetViews>
  <sheetFormatPr baseColWidth="10" defaultColWidth="8.83203125" defaultRowHeight="13" x14ac:dyDescent="0.15"/>
  <cols>
    <col min="2" max="2" width="18.6640625" customWidth="1"/>
    <col min="3" max="3" width="9.5" bestFit="1" customWidth="1"/>
    <col min="6" max="6" width="10" customWidth="1"/>
    <col min="8" max="8" width="11.5" customWidth="1"/>
    <col min="9" max="9" width="9.5" bestFit="1" customWidth="1"/>
    <col min="10" max="10" width="20.5" customWidth="1"/>
  </cols>
  <sheetData>
    <row r="5" spans="2:10" ht="15" x14ac:dyDescent="0.2">
      <c r="B5" s="233" t="s">
        <v>48</v>
      </c>
      <c r="C5" s="234" t="s">
        <v>66</v>
      </c>
      <c r="D5" s="234"/>
      <c r="E5" s="234"/>
      <c r="F5" s="234"/>
      <c r="G5" s="234"/>
      <c r="H5" s="234"/>
      <c r="I5" s="234"/>
      <c r="J5" s="234"/>
    </row>
    <row r="6" spans="2:10" ht="15" customHeight="1" x14ac:dyDescent="0.15">
      <c r="B6" s="233"/>
      <c r="C6" s="233" t="s">
        <v>49</v>
      </c>
      <c r="D6" s="233"/>
      <c r="E6" s="233" t="s">
        <v>50</v>
      </c>
      <c r="F6" s="233"/>
      <c r="G6" s="233" t="s">
        <v>51</v>
      </c>
      <c r="H6" s="233"/>
      <c r="I6" s="235" t="s">
        <v>52</v>
      </c>
      <c r="J6" s="235"/>
    </row>
    <row r="7" spans="2:10" ht="32" x14ac:dyDescent="0.15">
      <c r="B7" s="233"/>
      <c r="C7" s="195" t="s">
        <v>53</v>
      </c>
      <c r="D7" s="195" t="s">
        <v>54</v>
      </c>
      <c r="E7" s="195" t="s">
        <v>53</v>
      </c>
      <c r="F7" s="195" t="s">
        <v>54</v>
      </c>
      <c r="G7" s="195" t="s">
        <v>53</v>
      </c>
      <c r="H7" s="195" t="s">
        <v>54</v>
      </c>
      <c r="I7" s="195" t="s">
        <v>53</v>
      </c>
      <c r="J7" s="195" t="s">
        <v>54</v>
      </c>
    </row>
    <row r="8" spans="2:10" x14ac:dyDescent="0.15">
      <c r="B8" s="169" t="s">
        <v>55</v>
      </c>
      <c r="C8" s="194">
        <v>15829.27792</v>
      </c>
      <c r="D8" s="194">
        <v>153.48277632173887</v>
      </c>
      <c r="E8" s="194">
        <v>2760.8751000000002</v>
      </c>
      <c r="F8" s="194">
        <v>188.52946132912712</v>
      </c>
      <c r="G8" s="194">
        <v>52.729399999999991</v>
      </c>
      <c r="H8" s="194">
        <v>386.81905350715169</v>
      </c>
      <c r="I8" s="194">
        <v>18642.882420000002</v>
      </c>
      <c r="J8" s="194">
        <v>159.33290182334366</v>
      </c>
    </row>
    <row r="9" spans="2:10" x14ac:dyDescent="0.15">
      <c r="B9" s="169" t="s">
        <v>56</v>
      </c>
      <c r="C9" s="194">
        <v>19122.175800000001</v>
      </c>
      <c r="D9" s="194">
        <v>139.38164302934607</v>
      </c>
      <c r="E9" s="194">
        <v>121.75660000000001</v>
      </c>
      <c r="F9" s="194">
        <v>174.99550907301943</v>
      </c>
      <c r="G9" s="194">
        <v>0</v>
      </c>
      <c r="H9" s="194">
        <v>0</v>
      </c>
      <c r="I9" s="194">
        <v>19243.932400000002</v>
      </c>
      <c r="J9" s="194">
        <v>139.60697240341585</v>
      </c>
    </row>
    <row r="10" spans="2:10" x14ac:dyDescent="0.15">
      <c r="B10" s="169" t="s">
        <v>57</v>
      </c>
      <c r="C10" s="194">
        <v>14423.508100000001</v>
      </c>
      <c r="D10" s="194">
        <v>130.30057499673052</v>
      </c>
      <c r="E10" s="194">
        <v>3.18</v>
      </c>
      <c r="F10" s="194">
        <v>130.25660377358491</v>
      </c>
      <c r="G10" s="194">
        <v>0</v>
      </c>
      <c r="H10" s="194">
        <v>0</v>
      </c>
      <c r="I10" s="194">
        <v>14426.688100000001</v>
      </c>
      <c r="J10" s="194">
        <v>130.30056530438193</v>
      </c>
    </row>
    <row r="11" spans="2:10" ht="15" x14ac:dyDescent="0.2">
      <c r="B11" s="196" t="s">
        <v>58</v>
      </c>
      <c r="C11" s="197">
        <v>49374.961819999997</v>
      </c>
      <c r="D11" s="197">
        <v>141.2495918063679</v>
      </c>
      <c r="E11" s="197">
        <v>2885.8117000000002</v>
      </c>
      <c r="F11" s="197">
        <v>187.89423079821876</v>
      </c>
      <c r="G11" s="197">
        <v>52.729399999999991</v>
      </c>
      <c r="H11" s="197">
        <v>386.81905350715169</v>
      </c>
      <c r="I11" s="197">
        <v>52313.502920000006</v>
      </c>
      <c r="J11" s="197">
        <v>144.07020918204648</v>
      </c>
    </row>
    <row r="12" spans="2:10" x14ac:dyDescent="0.15">
      <c r="B12" s="169" t="s">
        <v>59</v>
      </c>
      <c r="C12" s="194">
        <v>2651.7145</v>
      </c>
      <c r="D12" s="194">
        <v>109.65237701871752</v>
      </c>
      <c r="E12" s="194">
        <v>474.65899999999999</v>
      </c>
      <c r="F12" s="194">
        <v>133.02935581122449</v>
      </c>
      <c r="G12" s="194">
        <v>0</v>
      </c>
      <c r="H12" s="194">
        <v>0</v>
      </c>
      <c r="I12" s="194">
        <v>3126.3735000000001</v>
      </c>
      <c r="J12" s="194">
        <v>113.20156695929006</v>
      </c>
    </row>
    <row r="13" spans="2:10" x14ac:dyDescent="0.15">
      <c r="B13" s="169" t="s">
        <v>60</v>
      </c>
      <c r="C13" s="194">
        <v>3549.0210000000002</v>
      </c>
      <c r="D13" s="194">
        <v>80.741943764209907</v>
      </c>
      <c r="E13" s="194">
        <v>350.39400000000001</v>
      </c>
      <c r="F13" s="194">
        <v>88.880724270392761</v>
      </c>
      <c r="G13" s="194">
        <v>0</v>
      </c>
      <c r="H13" s="194">
        <v>0</v>
      </c>
      <c r="I13" s="194">
        <v>3899.415</v>
      </c>
      <c r="J13" s="194">
        <v>81.473279068783398</v>
      </c>
    </row>
    <row r="14" spans="2:10" x14ac:dyDescent="0.15">
      <c r="B14" s="169" t="s">
        <v>61</v>
      </c>
      <c r="C14" s="194">
        <v>991.35400000000004</v>
      </c>
      <c r="D14" s="194">
        <v>92.100900384726344</v>
      </c>
      <c r="E14" s="194">
        <v>71.417000000000002</v>
      </c>
      <c r="F14" s="194">
        <v>80.153814918016721</v>
      </c>
      <c r="G14" s="194">
        <v>0</v>
      </c>
      <c r="H14" s="194">
        <v>0</v>
      </c>
      <c r="I14" s="194">
        <v>1062.771</v>
      </c>
      <c r="J14" s="194">
        <v>91.298069857005885</v>
      </c>
    </row>
    <row r="15" spans="2:10" ht="15" x14ac:dyDescent="0.2">
      <c r="B15" s="173" t="s">
        <v>62</v>
      </c>
      <c r="C15" s="198">
        <v>7192.0895</v>
      </c>
      <c r="D15" s="198">
        <v>92.966897603262595</v>
      </c>
      <c r="E15" s="198">
        <v>896.47</v>
      </c>
      <c r="F15" s="198">
        <v>111.56112139837361</v>
      </c>
      <c r="G15" s="175">
        <v>0</v>
      </c>
      <c r="H15" s="175">
        <v>0</v>
      </c>
      <c r="I15" s="198">
        <v>8088.5595000000003</v>
      </c>
      <c r="J15" s="198">
        <v>95.027729795398059</v>
      </c>
    </row>
    <row r="16" spans="2:10" ht="15" x14ac:dyDescent="0.2">
      <c r="B16" s="176" t="s">
        <v>63</v>
      </c>
      <c r="C16" s="184">
        <v>56567.051319999999</v>
      </c>
      <c r="D16" s="184">
        <v>135.11079811098065</v>
      </c>
      <c r="E16" s="184">
        <v>3782.2817</v>
      </c>
      <c r="F16" s="184">
        <v>169.80188654377594</v>
      </c>
      <c r="G16" s="184">
        <v>52.729399999999991</v>
      </c>
      <c r="H16" s="184">
        <v>386.81905350715169</v>
      </c>
      <c r="I16" s="177">
        <v>60402.062420000009</v>
      </c>
      <c r="J16" s="177">
        <v>137.50283388634662</v>
      </c>
    </row>
    <row r="17" spans="2:10" x14ac:dyDescent="0.15">
      <c r="B17" s="178" t="s">
        <v>64</v>
      </c>
      <c r="C17" s="168"/>
      <c r="D17" s="168"/>
      <c r="E17" s="168"/>
      <c r="F17" s="168"/>
      <c r="G17" s="168"/>
      <c r="H17" s="168"/>
      <c r="I17" s="168"/>
      <c r="J17" s="168"/>
    </row>
    <row r="20" spans="2:10" ht="15" x14ac:dyDescent="0.2">
      <c r="B20" s="233" t="s">
        <v>48</v>
      </c>
      <c r="C20" s="234" t="s">
        <v>67</v>
      </c>
      <c r="D20" s="234"/>
      <c r="E20" s="234"/>
      <c r="F20" s="234"/>
      <c r="G20" s="234"/>
      <c r="H20" s="234"/>
      <c r="I20" s="234"/>
      <c r="J20" s="234"/>
    </row>
    <row r="21" spans="2:10" ht="15" customHeight="1" x14ac:dyDescent="0.15">
      <c r="B21" s="233"/>
      <c r="C21" s="233" t="s">
        <v>49</v>
      </c>
      <c r="D21" s="233"/>
      <c r="E21" s="233" t="s">
        <v>50</v>
      </c>
      <c r="F21" s="233"/>
      <c r="G21" s="233" t="s">
        <v>51</v>
      </c>
      <c r="H21" s="233"/>
      <c r="I21" s="235" t="s">
        <v>52</v>
      </c>
      <c r="J21" s="235"/>
    </row>
    <row r="22" spans="2:10" ht="32" x14ac:dyDescent="0.15">
      <c r="B22" s="233"/>
      <c r="C22" s="195" t="s">
        <v>53</v>
      </c>
      <c r="D22" s="195" t="s">
        <v>54</v>
      </c>
      <c r="E22" s="195" t="s">
        <v>53</v>
      </c>
      <c r="F22" s="195" t="s">
        <v>54</v>
      </c>
      <c r="G22" s="195" t="s">
        <v>53</v>
      </c>
      <c r="H22" s="195" t="s">
        <v>54</v>
      </c>
      <c r="I22" s="195" t="s">
        <v>53</v>
      </c>
      <c r="J22" s="195" t="s">
        <v>54</v>
      </c>
    </row>
    <row r="23" spans="2:10" x14ac:dyDescent="0.15">
      <c r="B23" s="169" t="s">
        <v>55</v>
      </c>
      <c r="C23" s="194">
        <v>138506.85616</v>
      </c>
      <c r="D23" s="194">
        <v>149.22566061238078</v>
      </c>
      <c r="E23" s="194">
        <v>28767.804970000001</v>
      </c>
      <c r="F23" s="194">
        <v>204.68251002398253</v>
      </c>
      <c r="G23" s="194">
        <v>950.0249</v>
      </c>
      <c r="H23" s="194">
        <v>423.14235079522649</v>
      </c>
      <c r="I23" s="194">
        <v>168224.68603000001</v>
      </c>
      <c r="J23" s="194">
        <v>160.25614340366374</v>
      </c>
    </row>
    <row r="24" spans="2:10" x14ac:dyDescent="0.15">
      <c r="B24" s="169" t="s">
        <v>56</v>
      </c>
      <c r="C24" s="194">
        <v>164211.70215</v>
      </c>
      <c r="D24" s="194">
        <v>140.38777196671302</v>
      </c>
      <c r="E24" s="194">
        <v>1585.4633999999999</v>
      </c>
      <c r="F24" s="194">
        <v>179.79076905843428</v>
      </c>
      <c r="G24" s="194">
        <v>0</v>
      </c>
      <c r="H24" s="194">
        <v>0</v>
      </c>
      <c r="I24" s="194">
        <v>165797.16555000001</v>
      </c>
      <c r="J24" s="194">
        <v>140.76456978187466</v>
      </c>
    </row>
    <row r="25" spans="2:10" x14ac:dyDescent="0.15">
      <c r="B25" s="169" t="s">
        <v>57</v>
      </c>
      <c r="C25" s="194">
        <v>131436.15493000002</v>
      </c>
      <c r="D25" s="194">
        <v>127.23586494580969</v>
      </c>
      <c r="E25" s="194">
        <v>28.969450000000002</v>
      </c>
      <c r="F25" s="194">
        <v>93.084525249875298</v>
      </c>
      <c r="G25" s="194">
        <v>0</v>
      </c>
      <c r="H25" s="194">
        <v>0</v>
      </c>
      <c r="I25" s="194">
        <v>131465.12438000002</v>
      </c>
      <c r="J25" s="194">
        <v>127.22833940979837</v>
      </c>
    </row>
    <row r="26" spans="2:10" ht="15" x14ac:dyDescent="0.2">
      <c r="B26" s="170" t="s">
        <v>58</v>
      </c>
      <c r="C26" s="171">
        <v>434154.71324000001</v>
      </c>
      <c r="D26" s="171">
        <v>139.22567950972777</v>
      </c>
      <c r="E26" s="172">
        <v>30382.237820000002</v>
      </c>
      <c r="F26" s="172">
        <v>203.27715348783352</v>
      </c>
      <c r="G26" s="172">
        <v>950.0249</v>
      </c>
      <c r="H26" s="172">
        <v>423.14235079522649</v>
      </c>
      <c r="I26" s="172">
        <v>465486.97596000001</v>
      </c>
      <c r="J26" s="172">
        <v>143.98575903247058</v>
      </c>
    </row>
    <row r="27" spans="2:10" x14ac:dyDescent="0.15">
      <c r="B27" s="169" t="s">
        <v>59</v>
      </c>
      <c r="C27" s="194">
        <v>42073.338100000001</v>
      </c>
      <c r="D27" s="194">
        <v>114.51841060122587</v>
      </c>
      <c r="E27" s="194">
        <v>7216.9404000000004</v>
      </c>
      <c r="F27" s="194">
        <v>138.36229422096932</v>
      </c>
      <c r="G27" s="194">
        <v>0</v>
      </c>
      <c r="H27" s="194">
        <v>0</v>
      </c>
      <c r="I27" s="194">
        <v>49290.2785</v>
      </c>
      <c r="J27" s="194">
        <v>118.0095632630682</v>
      </c>
    </row>
    <row r="28" spans="2:10" x14ac:dyDescent="0.15">
      <c r="B28" s="169" t="s">
        <v>60</v>
      </c>
      <c r="C28" s="194">
        <v>56640.32692</v>
      </c>
      <c r="D28" s="194">
        <v>82.421239409046819</v>
      </c>
      <c r="E28" s="194">
        <v>4750.6071999999995</v>
      </c>
      <c r="F28" s="194">
        <v>106.43413921908764</v>
      </c>
      <c r="G28" s="194">
        <v>0</v>
      </c>
      <c r="H28" s="194">
        <v>0</v>
      </c>
      <c r="I28" s="194">
        <v>61390.934120000005</v>
      </c>
      <c r="J28" s="194">
        <v>84.279426719040771</v>
      </c>
    </row>
    <row r="29" spans="2:10" x14ac:dyDescent="0.15">
      <c r="B29" s="169" t="s">
        <v>61</v>
      </c>
      <c r="C29" s="194">
        <v>13905.710999999999</v>
      </c>
      <c r="D29" s="194">
        <v>94.739506523614651</v>
      </c>
      <c r="E29" s="194">
        <v>1006.894</v>
      </c>
      <c r="F29" s="194">
        <v>94.85546442823177</v>
      </c>
      <c r="G29" s="194">
        <v>0</v>
      </c>
      <c r="H29" s="194">
        <v>0</v>
      </c>
      <c r="I29" s="194">
        <v>14912.605</v>
      </c>
      <c r="J29" s="194">
        <v>94.747335961758523</v>
      </c>
    </row>
    <row r="30" spans="2:10" ht="15" x14ac:dyDescent="0.2">
      <c r="B30" s="173" t="s">
        <v>62</v>
      </c>
      <c r="C30" s="174">
        <v>112619.37602000001</v>
      </c>
      <c r="D30" s="174">
        <v>95.933384937786656</v>
      </c>
      <c r="E30" s="175">
        <v>12974.4416</v>
      </c>
      <c r="F30" s="175">
        <v>123.29537304326068</v>
      </c>
      <c r="G30" s="175">
        <v>0</v>
      </c>
      <c r="H30" s="175">
        <v>0</v>
      </c>
      <c r="I30" s="175">
        <v>125593.81762</v>
      </c>
      <c r="J30" s="175">
        <v>98.760009077905437</v>
      </c>
    </row>
    <row r="31" spans="2:10" ht="15" x14ac:dyDescent="0.2">
      <c r="B31" s="176" t="s">
        <v>63</v>
      </c>
      <c r="C31" s="184">
        <v>546774.08926000004</v>
      </c>
      <c r="D31" s="184">
        <v>130.30874050889733</v>
      </c>
      <c r="E31" s="184">
        <v>43356.67942</v>
      </c>
      <c r="F31" s="184">
        <v>179.34268817997042</v>
      </c>
      <c r="G31" s="184">
        <v>950.0249</v>
      </c>
      <c r="H31" s="184">
        <v>423.14235079522649</v>
      </c>
      <c r="I31" s="177">
        <v>591080.79358000006</v>
      </c>
      <c r="J31" s="177">
        <v>134.37611741796496</v>
      </c>
    </row>
    <row r="32" spans="2:10" x14ac:dyDescent="0.15">
      <c r="B32" s="178" t="s">
        <v>65</v>
      </c>
      <c r="C32" s="168"/>
      <c r="D32" s="168"/>
      <c r="E32" s="168"/>
      <c r="F32" s="168"/>
      <c r="G32" s="168"/>
      <c r="H32" s="168"/>
      <c r="I32" s="168"/>
      <c r="J32" s="168"/>
    </row>
    <row r="35" spans="2:10" ht="15" x14ac:dyDescent="0.2">
      <c r="B35" s="233" t="s">
        <v>48</v>
      </c>
      <c r="C35" s="234" t="s">
        <v>68</v>
      </c>
      <c r="D35" s="234"/>
      <c r="E35" s="234"/>
      <c r="F35" s="234"/>
      <c r="G35" s="234"/>
      <c r="H35" s="234"/>
      <c r="I35" s="234"/>
      <c r="J35" s="234"/>
    </row>
    <row r="36" spans="2:10" ht="15" customHeight="1" x14ac:dyDescent="0.15">
      <c r="B36" s="233"/>
      <c r="C36" s="233" t="s">
        <v>49</v>
      </c>
      <c r="D36" s="233"/>
      <c r="E36" s="233" t="s">
        <v>50</v>
      </c>
      <c r="F36" s="233"/>
      <c r="G36" s="233" t="s">
        <v>51</v>
      </c>
      <c r="H36" s="233"/>
      <c r="I36" s="235" t="s">
        <v>52</v>
      </c>
      <c r="J36" s="235"/>
    </row>
    <row r="37" spans="2:10" ht="32" x14ac:dyDescent="0.15">
      <c r="B37" s="233"/>
      <c r="C37" s="195" t="s">
        <v>53</v>
      </c>
      <c r="D37" s="195" t="s">
        <v>54</v>
      </c>
      <c r="E37" s="195" t="s">
        <v>53</v>
      </c>
      <c r="F37" s="195" t="s">
        <v>54</v>
      </c>
      <c r="G37" s="195" t="s">
        <v>53</v>
      </c>
      <c r="H37" s="195" t="s">
        <v>54</v>
      </c>
      <c r="I37" s="195" t="s">
        <v>53</v>
      </c>
      <c r="J37" s="195" t="s">
        <v>54</v>
      </c>
    </row>
    <row r="38" spans="2:10" x14ac:dyDescent="0.15">
      <c r="B38" s="169" t="s">
        <v>55</v>
      </c>
      <c r="C38" s="194">
        <v>103806.49357999999</v>
      </c>
      <c r="D38" s="194">
        <v>157.99126012112816</v>
      </c>
      <c r="E38" s="194">
        <v>24128.075840000005</v>
      </c>
      <c r="F38" s="194">
        <v>211.81848215253288</v>
      </c>
      <c r="G38" s="194">
        <v>677.20309999999995</v>
      </c>
      <c r="H38" s="194">
        <v>510.88795119219037</v>
      </c>
      <c r="I38" s="194">
        <v>128611.77252</v>
      </c>
      <c r="J38" s="194">
        <v>169.94763082089591</v>
      </c>
    </row>
    <row r="39" spans="2:10" x14ac:dyDescent="0.15">
      <c r="B39" s="169" t="s">
        <v>56</v>
      </c>
      <c r="C39" s="194">
        <v>130533.52185</v>
      </c>
      <c r="D39" s="194">
        <v>147.65973780933422</v>
      </c>
      <c r="E39" s="194">
        <v>1402.8936999999999</v>
      </c>
      <c r="F39" s="194">
        <v>185.29507018243788</v>
      </c>
      <c r="G39" s="194">
        <v>0</v>
      </c>
      <c r="H39" s="194">
        <v>0</v>
      </c>
      <c r="I39" s="194">
        <v>131936.41555000001</v>
      </c>
      <c r="J39" s="194">
        <v>148.05991823309014</v>
      </c>
    </row>
    <row r="40" spans="2:10" x14ac:dyDescent="0.15">
      <c r="B40" s="169" t="s">
        <v>57</v>
      </c>
      <c r="C40" s="194">
        <v>107387.93163000001</v>
      </c>
      <c r="D40" s="194">
        <v>130.71458130820875</v>
      </c>
      <c r="E40" s="194">
        <v>24.981000000000002</v>
      </c>
      <c r="F40" s="194">
        <v>98.585204755614271</v>
      </c>
      <c r="G40" s="194">
        <v>0</v>
      </c>
      <c r="H40" s="194">
        <v>0</v>
      </c>
      <c r="I40" s="194">
        <v>107412.91263000001</v>
      </c>
      <c r="J40" s="194">
        <v>130.70710898541248</v>
      </c>
    </row>
    <row r="41" spans="2:10" ht="15" x14ac:dyDescent="0.2">
      <c r="B41" s="170" t="s">
        <v>58</v>
      </c>
      <c r="C41" s="171">
        <v>341727.94705999998</v>
      </c>
      <c r="D41" s="171">
        <v>145.47312647215716</v>
      </c>
      <c r="E41" s="172">
        <v>25555.950540000002</v>
      </c>
      <c r="F41" s="172">
        <v>210.25179387790442</v>
      </c>
      <c r="G41" s="172">
        <v>677.20309999999995</v>
      </c>
      <c r="H41" s="172">
        <v>510.88795119219037</v>
      </c>
      <c r="I41" s="172">
        <v>367961.10070000001</v>
      </c>
      <c r="J41" s="172">
        <v>150.64470702438032</v>
      </c>
    </row>
    <row r="42" spans="2:10" x14ac:dyDescent="0.15">
      <c r="B42" s="169" t="s">
        <v>59</v>
      </c>
      <c r="C42" s="194">
        <v>32190.230799999998</v>
      </c>
      <c r="D42" s="194">
        <v>110.77365167571276</v>
      </c>
      <c r="E42" s="194">
        <v>5703.5024000000003</v>
      </c>
      <c r="F42" s="194">
        <v>137.89042904584383</v>
      </c>
      <c r="G42" s="194">
        <v>0</v>
      </c>
      <c r="H42" s="194">
        <v>0</v>
      </c>
      <c r="I42" s="194">
        <v>37893.733199999995</v>
      </c>
      <c r="J42" s="194">
        <v>114.85508128821682</v>
      </c>
    </row>
    <row r="43" spans="2:10" x14ac:dyDescent="0.15">
      <c r="B43" s="169" t="s">
        <v>60</v>
      </c>
      <c r="C43" s="194">
        <v>46591.355520000005</v>
      </c>
      <c r="D43" s="194">
        <v>77.143760456531993</v>
      </c>
      <c r="E43" s="194">
        <v>3812.4360000000001</v>
      </c>
      <c r="F43" s="194">
        <v>102.90217569553955</v>
      </c>
      <c r="G43" s="194">
        <v>0</v>
      </c>
      <c r="H43" s="194">
        <v>0</v>
      </c>
      <c r="I43" s="194">
        <v>50403.791520000006</v>
      </c>
      <c r="J43" s="194">
        <v>79.092072410825651</v>
      </c>
    </row>
    <row r="44" spans="2:10" x14ac:dyDescent="0.15">
      <c r="B44" s="169" t="s">
        <v>61</v>
      </c>
      <c r="C44" s="194">
        <v>10309.655000000001</v>
      </c>
      <c r="D44" s="194">
        <v>89.102726230897147</v>
      </c>
      <c r="E44" s="194">
        <v>827.39099999999996</v>
      </c>
      <c r="F44" s="194">
        <v>92.48546455061755</v>
      </c>
      <c r="G44" s="194">
        <v>0</v>
      </c>
      <c r="H44" s="194">
        <v>0</v>
      </c>
      <c r="I44" s="194">
        <v>11137.046</v>
      </c>
      <c r="J44" s="194">
        <v>89.354035890666154</v>
      </c>
    </row>
    <row r="45" spans="2:10" ht="15" x14ac:dyDescent="0.2">
      <c r="B45" s="173" t="s">
        <v>62</v>
      </c>
      <c r="C45" s="174">
        <v>89091.241319999986</v>
      </c>
      <c r="D45" s="174">
        <v>90.678724764455893</v>
      </c>
      <c r="E45" s="175">
        <v>10343.329400000001</v>
      </c>
      <c r="F45" s="175">
        <v>121.36208222277054</v>
      </c>
      <c r="G45" s="175">
        <v>0</v>
      </c>
      <c r="H45" s="175">
        <v>0</v>
      </c>
      <c r="I45" s="175">
        <v>99434.570720000003</v>
      </c>
      <c r="J45" s="175">
        <v>93.870452460278898</v>
      </c>
    </row>
    <row r="46" spans="2:10" ht="15" x14ac:dyDescent="0.2">
      <c r="B46" s="176" t="s">
        <v>63</v>
      </c>
      <c r="C46" s="184">
        <v>430819.18838000001</v>
      </c>
      <c r="D46" s="184">
        <v>134.14191979150212</v>
      </c>
      <c r="E46" s="184">
        <v>35899.279940000008</v>
      </c>
      <c r="F46" s="184">
        <v>184.64081868684974</v>
      </c>
      <c r="G46" s="184">
        <v>677.20309999999995</v>
      </c>
      <c r="H46" s="184">
        <v>510.88795119219037</v>
      </c>
      <c r="I46" s="177">
        <v>467395.67142000003</v>
      </c>
      <c r="J46" s="177">
        <v>138.56645304017394</v>
      </c>
    </row>
    <row r="47" spans="2:10" x14ac:dyDescent="0.15">
      <c r="B47" s="178" t="s">
        <v>65</v>
      </c>
      <c r="C47" s="168"/>
      <c r="D47" s="168"/>
      <c r="E47" s="168"/>
      <c r="F47" s="168"/>
      <c r="G47" s="168"/>
      <c r="H47" s="168"/>
      <c r="I47" s="168"/>
      <c r="J47" s="168"/>
    </row>
    <row r="51" spans="2:10" x14ac:dyDescent="0.15">
      <c r="B51" s="168" t="s">
        <v>12</v>
      </c>
      <c r="C51" s="168"/>
      <c r="D51" s="168"/>
      <c r="E51" s="168"/>
      <c r="F51" s="168"/>
      <c r="G51" s="168"/>
      <c r="H51" s="168"/>
      <c r="I51" s="168"/>
      <c r="J51" s="168"/>
    </row>
    <row r="52" spans="2:10" x14ac:dyDescent="0.15">
      <c r="B52" s="236" t="s">
        <v>33</v>
      </c>
      <c r="C52" s="237"/>
      <c r="D52" s="237"/>
      <c r="E52" s="237"/>
      <c r="F52" s="237"/>
      <c r="G52" s="237"/>
      <c r="H52" s="237"/>
      <c r="I52" s="237"/>
      <c r="J52" s="237"/>
    </row>
  </sheetData>
  <mergeCells count="19">
    <mergeCell ref="B52:J52"/>
    <mergeCell ref="B35:B37"/>
    <mergeCell ref="C35:J35"/>
    <mergeCell ref="C36:D36"/>
    <mergeCell ref="E36:F36"/>
    <mergeCell ref="G36:H36"/>
    <mergeCell ref="I36:J36"/>
    <mergeCell ref="B20:B22"/>
    <mergeCell ref="C20:J20"/>
    <mergeCell ref="C21:D21"/>
    <mergeCell ref="E21:F21"/>
    <mergeCell ref="G21:H21"/>
    <mergeCell ref="I21:J21"/>
    <mergeCell ref="B5:B7"/>
    <mergeCell ref="C5:J5"/>
    <mergeCell ref="C6:D6"/>
    <mergeCell ref="E6:F6"/>
    <mergeCell ref="G6:H6"/>
    <mergeCell ref="I6:J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R62"/>
  <sheetViews>
    <sheetView topLeftCell="A46" workbookViewId="0">
      <selection activeCell="B72" sqref="B72"/>
    </sheetView>
  </sheetViews>
  <sheetFormatPr baseColWidth="10" defaultColWidth="8.83203125" defaultRowHeight="13" x14ac:dyDescent="0.15"/>
  <cols>
    <col min="1" max="1" width="10.6640625" bestFit="1" customWidth="1"/>
    <col min="2" max="2" width="12.1640625" bestFit="1" customWidth="1"/>
    <col min="3" max="3" width="7.6640625" bestFit="1" customWidth="1"/>
    <col min="4" max="4" width="10.5" style="7" bestFit="1" customWidth="1"/>
    <col min="5" max="5" width="10.33203125" style="7" customWidth="1"/>
    <col min="6" max="6" width="10.83203125" style="7" customWidth="1"/>
    <col min="7" max="7" width="10.5" style="7" bestFit="1" customWidth="1"/>
    <col min="8" max="8" width="12.1640625" style="7" bestFit="1" customWidth="1"/>
    <col min="9" max="9" width="12.1640625" style="7" customWidth="1"/>
    <col min="10" max="10" width="13.83203125" style="7" bestFit="1" customWidth="1"/>
    <col min="11" max="11" width="13.83203125" style="7" customWidth="1"/>
    <col min="12" max="13" width="14" style="7" customWidth="1"/>
    <col min="14" max="15" width="10.5" style="7" bestFit="1" customWidth="1"/>
    <col min="16" max="16" width="9.33203125" style="7" bestFit="1" customWidth="1"/>
    <col min="17" max="17" width="9.5" style="7" bestFit="1" customWidth="1"/>
    <col min="18" max="22" width="9.33203125" style="7" bestFit="1" customWidth="1"/>
    <col min="23" max="26" width="9.33203125" style="7" customWidth="1"/>
    <col min="27" max="28" width="9.33203125" style="7" bestFit="1" customWidth="1"/>
    <col min="29" max="30" width="9.33203125" style="7" customWidth="1"/>
    <col min="31" max="31" width="9.33203125" style="7" bestFit="1" customWidth="1"/>
    <col min="32" max="33" width="10.5" style="7" bestFit="1" customWidth="1"/>
    <col min="34" max="34" width="9.33203125" style="7" customWidth="1"/>
    <col min="35" max="35" width="10.5" style="7" bestFit="1" customWidth="1"/>
    <col min="36" max="36" width="9.6640625" style="7" bestFit="1" customWidth="1"/>
    <col min="38" max="38" width="9.6640625" bestFit="1" customWidth="1"/>
    <col min="39" max="39" width="12.1640625" bestFit="1" customWidth="1"/>
    <col min="40" max="40" width="9.1640625" style="18"/>
    <col min="41" max="41" width="10.5" bestFit="1" customWidth="1"/>
    <col min="42" max="42" width="9.5" bestFit="1" customWidth="1"/>
    <col min="43" max="43" width="10.6640625" bestFit="1" customWidth="1"/>
    <col min="44" max="44" width="10.5" bestFit="1" customWidth="1"/>
    <col min="45" max="45" width="12.1640625" bestFit="1" customWidth="1"/>
    <col min="46" max="46" width="9.33203125" bestFit="1" customWidth="1"/>
    <col min="47" max="47" width="9.33203125" customWidth="1"/>
    <col min="48" max="48" width="11.1640625" bestFit="1" customWidth="1"/>
    <col min="49" max="49" width="11.1640625" customWidth="1"/>
    <col min="50" max="51" width="10.5" bestFit="1" customWidth="1"/>
    <col min="52" max="52" width="9.33203125" bestFit="1" customWidth="1"/>
    <col min="53" max="53" width="9.5" bestFit="1" customWidth="1"/>
    <col min="54" max="58" width="9.33203125" bestFit="1" customWidth="1"/>
    <col min="59" max="60" width="9.33203125" customWidth="1"/>
    <col min="61" max="62" width="9.33203125" bestFit="1" customWidth="1"/>
    <col min="63" max="64" width="9.33203125" customWidth="1"/>
    <col min="65" max="66" width="9.33203125" bestFit="1" customWidth="1"/>
    <col min="67" max="67" width="10.1640625" bestFit="1" customWidth="1"/>
    <col min="68" max="68" width="9.33203125" customWidth="1"/>
    <col min="69" max="69" width="10.5" bestFit="1" customWidth="1"/>
    <col min="70" max="70" width="9.6640625" bestFit="1" customWidth="1"/>
  </cols>
  <sheetData>
    <row r="2" spans="1:70" ht="12.75" customHeight="1" x14ac:dyDescent="0.15">
      <c r="B2" s="209" t="s">
        <v>46</v>
      </c>
      <c r="C2" s="210"/>
      <c r="D2" s="210"/>
      <c r="E2" s="210"/>
      <c r="F2" s="210"/>
      <c r="G2" s="210"/>
      <c r="H2" s="210"/>
      <c r="I2" s="210"/>
      <c r="J2" s="210"/>
      <c r="K2" s="210"/>
      <c r="L2" s="210"/>
      <c r="M2" s="210"/>
      <c r="N2" s="210"/>
      <c r="O2" s="211"/>
      <c r="P2" s="211"/>
      <c r="Q2" s="211"/>
      <c r="R2" s="211"/>
      <c r="S2" s="211"/>
      <c r="T2" s="211"/>
      <c r="U2" s="211"/>
      <c r="V2" s="211"/>
      <c r="W2" s="211"/>
      <c r="X2" s="211"/>
      <c r="Y2" s="211"/>
      <c r="Z2" s="211"/>
      <c r="AA2" s="211"/>
      <c r="AB2" s="211"/>
      <c r="AC2" s="211"/>
      <c r="AD2" s="211"/>
      <c r="AE2" s="211"/>
      <c r="AF2" s="211"/>
      <c r="AG2" s="29"/>
      <c r="AH2" s="29"/>
      <c r="AI2" s="49"/>
      <c r="AJ2" s="49"/>
      <c r="AM2" s="209" t="s">
        <v>19</v>
      </c>
      <c r="AN2" s="210"/>
      <c r="AO2" s="210"/>
      <c r="AP2" s="210"/>
      <c r="AQ2" s="210"/>
      <c r="AR2" s="210"/>
      <c r="AS2" s="210"/>
      <c r="AT2" s="210"/>
      <c r="AU2" s="210"/>
      <c r="AV2" s="210"/>
      <c r="AW2" s="210"/>
      <c r="AX2" s="210"/>
      <c r="AY2" s="211"/>
      <c r="AZ2" s="211"/>
      <c r="BA2" s="211"/>
      <c r="BB2" s="211"/>
      <c r="BC2" s="211"/>
      <c r="BD2" s="211"/>
      <c r="BE2" s="211"/>
      <c r="BF2" s="211"/>
      <c r="BG2" s="211"/>
      <c r="BH2" s="211"/>
      <c r="BI2" s="211"/>
      <c r="BJ2" s="211"/>
      <c r="BK2" s="211"/>
      <c r="BL2" s="211"/>
      <c r="BM2" s="211"/>
      <c r="BN2" s="211"/>
      <c r="BO2" s="29"/>
      <c r="BP2" s="29"/>
    </row>
    <row r="3" spans="1:70" ht="33" customHeight="1" x14ac:dyDescent="0.15">
      <c r="A3" s="208" t="s">
        <v>14</v>
      </c>
      <c r="B3" s="208" t="s">
        <v>9</v>
      </c>
      <c r="C3" s="208" t="s">
        <v>17</v>
      </c>
      <c r="D3" s="212" t="s">
        <v>10</v>
      </c>
      <c r="E3" s="212"/>
      <c r="F3" s="212"/>
      <c r="G3" s="212"/>
      <c r="H3" s="212"/>
      <c r="I3" s="212"/>
      <c r="J3" s="212"/>
      <c r="K3" s="212"/>
      <c r="L3" s="212"/>
      <c r="M3" s="212"/>
      <c r="N3" s="212"/>
      <c r="O3" s="212" t="s">
        <v>1</v>
      </c>
      <c r="P3" s="212"/>
      <c r="Q3" s="212"/>
      <c r="R3" s="212"/>
      <c r="S3" s="212"/>
      <c r="T3" s="212"/>
      <c r="U3" s="212"/>
      <c r="V3" s="212"/>
      <c r="W3" s="212"/>
      <c r="X3" s="212"/>
      <c r="Y3" s="212"/>
      <c r="Z3" s="212"/>
      <c r="AA3" s="212"/>
      <c r="AB3" s="212"/>
      <c r="AC3" s="212"/>
      <c r="AD3" s="212"/>
      <c r="AE3" s="212"/>
      <c r="AF3" s="212"/>
      <c r="AG3" s="212"/>
      <c r="AH3" s="212"/>
      <c r="AI3" s="212"/>
      <c r="AJ3" s="212"/>
      <c r="AL3" s="208" t="s">
        <v>14</v>
      </c>
      <c r="AM3" s="208" t="s">
        <v>9</v>
      </c>
      <c r="AN3" s="208" t="s">
        <v>17</v>
      </c>
      <c r="AO3" s="207" t="s">
        <v>10</v>
      </c>
      <c r="AP3" s="207"/>
      <c r="AQ3" s="207"/>
      <c r="AR3" s="207"/>
      <c r="AS3" s="207"/>
      <c r="AT3" s="207"/>
      <c r="AU3" s="207"/>
      <c r="AV3" s="207"/>
      <c r="AW3" s="207"/>
      <c r="AX3" s="207"/>
      <c r="AY3" s="207" t="s">
        <v>1</v>
      </c>
      <c r="AZ3" s="207"/>
      <c r="BA3" s="207"/>
      <c r="BB3" s="207"/>
      <c r="BC3" s="207"/>
      <c r="BD3" s="207"/>
      <c r="BE3" s="207"/>
      <c r="BF3" s="207"/>
      <c r="BG3" s="207"/>
      <c r="BH3" s="207"/>
      <c r="BI3" s="207"/>
      <c r="BJ3" s="207"/>
      <c r="BK3" s="207"/>
      <c r="BL3" s="207"/>
      <c r="BM3" s="207"/>
      <c r="BN3" s="207"/>
      <c r="BO3" s="207"/>
      <c r="BP3" s="207"/>
      <c r="BQ3" s="207"/>
      <c r="BR3" s="207"/>
    </row>
    <row r="4" spans="1:70" ht="33" customHeight="1" x14ac:dyDescent="0.15">
      <c r="A4" s="208"/>
      <c r="B4" s="208"/>
      <c r="C4" s="208"/>
      <c r="D4" s="52" t="s">
        <v>3</v>
      </c>
      <c r="E4" s="52" t="s">
        <v>4</v>
      </c>
      <c r="F4" s="52" t="s">
        <v>5</v>
      </c>
      <c r="G4" s="52" t="s">
        <v>6</v>
      </c>
      <c r="H4" s="52" t="s">
        <v>16</v>
      </c>
      <c r="I4" s="52" t="s">
        <v>47</v>
      </c>
      <c r="J4" s="51" t="s">
        <v>7</v>
      </c>
      <c r="K4" s="51" t="s">
        <v>8</v>
      </c>
      <c r="L4" s="53" t="s">
        <v>13</v>
      </c>
      <c r="M4" s="53" t="s">
        <v>32</v>
      </c>
      <c r="N4" s="130"/>
      <c r="O4" s="212" t="s">
        <v>3</v>
      </c>
      <c r="P4" s="212"/>
      <c r="Q4" s="212" t="s">
        <v>4</v>
      </c>
      <c r="R4" s="212"/>
      <c r="S4" s="212" t="s">
        <v>5</v>
      </c>
      <c r="T4" s="212"/>
      <c r="U4" s="212" t="s">
        <v>6</v>
      </c>
      <c r="V4" s="212"/>
      <c r="W4" s="212" t="s">
        <v>16</v>
      </c>
      <c r="X4" s="212"/>
      <c r="Y4" s="212" t="s">
        <v>47</v>
      </c>
      <c r="Z4" s="212"/>
      <c r="AA4" s="212" t="s">
        <v>7</v>
      </c>
      <c r="AB4" s="212"/>
      <c r="AC4" s="212" t="s">
        <v>8</v>
      </c>
      <c r="AD4" s="212"/>
      <c r="AE4" s="212" t="s">
        <v>13</v>
      </c>
      <c r="AF4" s="212"/>
      <c r="AG4" s="212" t="s">
        <v>32</v>
      </c>
      <c r="AH4" s="212"/>
      <c r="AI4" s="130"/>
      <c r="AJ4" s="130"/>
      <c r="AL4" s="208"/>
      <c r="AM4" s="208"/>
      <c r="AN4" s="208"/>
      <c r="AO4" s="2" t="s">
        <v>3</v>
      </c>
      <c r="AP4" s="2" t="s">
        <v>4</v>
      </c>
      <c r="AQ4" s="2" t="s">
        <v>5</v>
      </c>
      <c r="AR4" s="2" t="s">
        <v>6</v>
      </c>
      <c r="AS4" s="52" t="s">
        <v>16</v>
      </c>
      <c r="AT4" s="5" t="s">
        <v>7</v>
      </c>
      <c r="AU4" s="5" t="s">
        <v>8</v>
      </c>
      <c r="AV4" s="5" t="s">
        <v>13</v>
      </c>
      <c r="AW4" s="5" t="s">
        <v>32</v>
      </c>
      <c r="AX4" s="37"/>
      <c r="AY4" s="207" t="s">
        <v>3</v>
      </c>
      <c r="AZ4" s="207"/>
      <c r="BA4" s="207" t="s">
        <v>4</v>
      </c>
      <c r="BB4" s="207"/>
      <c r="BC4" s="207" t="s">
        <v>5</v>
      </c>
      <c r="BD4" s="207"/>
      <c r="BE4" s="207" t="s">
        <v>6</v>
      </c>
      <c r="BF4" s="207"/>
      <c r="BG4" s="212" t="s">
        <v>16</v>
      </c>
      <c r="BH4" s="212"/>
      <c r="BI4" s="207" t="s">
        <v>7</v>
      </c>
      <c r="BJ4" s="207"/>
      <c r="BK4" s="207" t="s">
        <v>8</v>
      </c>
      <c r="BL4" s="207"/>
      <c r="BM4" s="207" t="s">
        <v>13</v>
      </c>
      <c r="BN4" s="207"/>
      <c r="BO4" s="207" t="s">
        <v>32</v>
      </c>
      <c r="BP4" s="207"/>
      <c r="BQ4" s="37"/>
      <c r="BR4" s="37"/>
    </row>
    <row r="5" spans="1:70" ht="29.25" customHeight="1" x14ac:dyDescent="0.15">
      <c r="A5" s="208"/>
      <c r="B5" s="208"/>
      <c r="C5" s="208"/>
      <c r="D5" s="51" t="s">
        <v>0</v>
      </c>
      <c r="E5" s="51" t="s">
        <v>0</v>
      </c>
      <c r="F5" s="51" t="s">
        <v>0</v>
      </c>
      <c r="G5" s="51" t="s">
        <v>0</v>
      </c>
      <c r="H5" s="51" t="s">
        <v>0</v>
      </c>
      <c r="I5" s="51" t="s">
        <v>0</v>
      </c>
      <c r="J5" s="51" t="s">
        <v>0</v>
      </c>
      <c r="K5" s="51" t="s">
        <v>0</v>
      </c>
      <c r="L5" s="51" t="s">
        <v>0</v>
      </c>
      <c r="M5" s="51" t="s">
        <v>0</v>
      </c>
      <c r="N5" s="131" t="s">
        <v>38</v>
      </c>
      <c r="O5" s="51" t="s">
        <v>0</v>
      </c>
      <c r="P5" s="51" t="s">
        <v>2</v>
      </c>
      <c r="Q5" s="51" t="s">
        <v>0</v>
      </c>
      <c r="R5" s="51" t="s">
        <v>2</v>
      </c>
      <c r="S5" s="51" t="s">
        <v>0</v>
      </c>
      <c r="T5" s="51" t="s">
        <v>2</v>
      </c>
      <c r="U5" s="51" t="s">
        <v>0</v>
      </c>
      <c r="V5" s="51" t="s">
        <v>2</v>
      </c>
      <c r="W5" s="51" t="s">
        <v>0</v>
      </c>
      <c r="X5" s="51" t="s">
        <v>2</v>
      </c>
      <c r="Y5" s="51" t="s">
        <v>0</v>
      </c>
      <c r="Z5" s="51" t="s">
        <v>2</v>
      </c>
      <c r="AA5" s="51" t="s">
        <v>0</v>
      </c>
      <c r="AB5" s="51" t="s">
        <v>2</v>
      </c>
      <c r="AC5" s="51" t="s">
        <v>0</v>
      </c>
      <c r="AD5" s="51" t="s">
        <v>2</v>
      </c>
      <c r="AE5" s="51" t="s">
        <v>0</v>
      </c>
      <c r="AF5" s="51" t="s">
        <v>2</v>
      </c>
      <c r="AG5" s="51" t="s">
        <v>0</v>
      </c>
      <c r="AH5" s="51" t="s">
        <v>2</v>
      </c>
      <c r="AI5" s="131" t="s">
        <v>35</v>
      </c>
      <c r="AJ5" s="131" t="s">
        <v>34</v>
      </c>
      <c r="AL5" s="208"/>
      <c r="AM5" s="208"/>
      <c r="AN5" s="208"/>
      <c r="AO5" s="5" t="s">
        <v>0</v>
      </c>
      <c r="AP5" s="5" t="s">
        <v>0</v>
      </c>
      <c r="AQ5" s="5" t="s">
        <v>0</v>
      </c>
      <c r="AR5" s="5" t="s">
        <v>0</v>
      </c>
      <c r="AS5" s="51" t="s">
        <v>0</v>
      </c>
      <c r="AT5" s="5" t="s">
        <v>0</v>
      </c>
      <c r="AU5" s="5" t="s">
        <v>0</v>
      </c>
      <c r="AV5" s="5" t="s">
        <v>0</v>
      </c>
      <c r="AW5" s="5" t="s">
        <v>0</v>
      </c>
      <c r="AX5" s="38" t="s">
        <v>22</v>
      </c>
      <c r="AY5" s="5" t="s">
        <v>0</v>
      </c>
      <c r="AZ5" s="5" t="s">
        <v>2</v>
      </c>
      <c r="BA5" s="5" t="s">
        <v>0</v>
      </c>
      <c r="BB5" s="5" t="s">
        <v>2</v>
      </c>
      <c r="BC5" s="5" t="s">
        <v>0</v>
      </c>
      <c r="BD5" s="5" t="s">
        <v>2</v>
      </c>
      <c r="BE5" s="5" t="s">
        <v>0</v>
      </c>
      <c r="BF5" s="5" t="s">
        <v>2</v>
      </c>
      <c r="BG5" s="51" t="s">
        <v>0</v>
      </c>
      <c r="BH5" s="51" t="s">
        <v>2</v>
      </c>
      <c r="BI5" s="5" t="s">
        <v>0</v>
      </c>
      <c r="BJ5" s="5" t="s">
        <v>2</v>
      </c>
      <c r="BK5" s="5" t="s">
        <v>0</v>
      </c>
      <c r="BL5" s="5" t="s">
        <v>2</v>
      </c>
      <c r="BM5" s="5" t="s">
        <v>0</v>
      </c>
      <c r="BN5" s="5" t="s">
        <v>2</v>
      </c>
      <c r="BO5" s="5" t="s">
        <v>0</v>
      </c>
      <c r="BP5" s="5" t="s">
        <v>2</v>
      </c>
      <c r="BQ5" s="38" t="s">
        <v>20</v>
      </c>
      <c r="BR5" s="38" t="s">
        <v>21</v>
      </c>
    </row>
    <row r="6" spans="1:70" ht="29.25" customHeight="1" x14ac:dyDescent="0.15">
      <c r="A6" s="17"/>
      <c r="B6" s="17"/>
      <c r="C6" s="17"/>
      <c r="D6" s="51"/>
      <c r="E6" s="51"/>
      <c r="F6" s="51"/>
      <c r="G6" s="51"/>
      <c r="H6" s="51"/>
      <c r="I6" s="51"/>
      <c r="J6" s="51"/>
      <c r="K6" s="51"/>
      <c r="L6" s="51"/>
      <c r="M6" s="54"/>
      <c r="N6" s="131"/>
      <c r="O6" s="51"/>
      <c r="P6" s="51"/>
      <c r="Q6" s="51"/>
      <c r="R6" s="51"/>
      <c r="S6" s="51"/>
      <c r="T6" s="51"/>
      <c r="U6" s="51"/>
      <c r="V6" s="51"/>
      <c r="W6" s="51"/>
      <c r="X6" s="51"/>
      <c r="Y6" s="51"/>
      <c r="Z6" s="51"/>
      <c r="AA6" s="51"/>
      <c r="AB6" s="51"/>
      <c r="AC6" s="51"/>
      <c r="AD6" s="51"/>
      <c r="AE6" s="51"/>
      <c r="AF6" s="51"/>
      <c r="AG6" s="54"/>
      <c r="AH6" s="54"/>
      <c r="AI6" s="131"/>
      <c r="AJ6" s="131"/>
      <c r="AL6" s="17"/>
      <c r="AM6" s="17"/>
      <c r="AN6" s="17"/>
      <c r="AO6" s="5"/>
      <c r="AP6" s="5"/>
      <c r="AQ6" s="5"/>
      <c r="AR6" s="5"/>
      <c r="AS6" s="51"/>
      <c r="AT6" s="5"/>
      <c r="AU6" s="5"/>
      <c r="AV6" s="5"/>
      <c r="AW6" s="5"/>
      <c r="AX6" s="38"/>
      <c r="AY6" s="5"/>
      <c r="AZ6" s="5"/>
      <c r="BA6" s="5"/>
      <c r="BB6" s="5"/>
      <c r="BC6" s="5"/>
      <c r="BD6" s="5"/>
      <c r="BE6" s="5"/>
      <c r="BF6" s="5"/>
      <c r="BG6" s="51"/>
      <c r="BH6" s="51"/>
      <c r="BI6" s="5"/>
      <c r="BJ6" s="5"/>
      <c r="BK6" s="5"/>
      <c r="BL6" s="5"/>
      <c r="BM6" s="5"/>
      <c r="BN6" s="5"/>
      <c r="BO6" s="5"/>
      <c r="BP6" s="5"/>
      <c r="BQ6" s="38"/>
      <c r="BR6" s="38"/>
    </row>
    <row r="7" spans="1:70" ht="20" customHeight="1" x14ac:dyDescent="0.15">
      <c r="A7" s="76">
        <v>42742</v>
      </c>
      <c r="B7" s="76">
        <v>42739</v>
      </c>
      <c r="C7" s="3">
        <v>1</v>
      </c>
      <c r="D7" s="106">
        <v>4257891.3</v>
      </c>
      <c r="E7" s="106">
        <v>492235.4</v>
      </c>
      <c r="F7" s="4">
        <v>0</v>
      </c>
      <c r="G7" s="4">
        <v>0</v>
      </c>
      <c r="H7" s="4">
        <v>0</v>
      </c>
      <c r="I7" s="125">
        <v>0</v>
      </c>
      <c r="J7" s="4">
        <v>0</v>
      </c>
      <c r="K7" s="4">
        <v>0</v>
      </c>
      <c r="L7" s="106">
        <v>1508</v>
      </c>
      <c r="M7" s="4">
        <v>0</v>
      </c>
      <c r="N7" s="98">
        <f t="shared" ref="N7:N15" si="0">SUM(D7:M7)</f>
        <v>4751634.7</v>
      </c>
      <c r="O7" s="106">
        <v>3157302.2</v>
      </c>
      <c r="P7" s="106">
        <v>123.311358</v>
      </c>
      <c r="Q7" s="106">
        <v>456372.7</v>
      </c>
      <c r="R7" s="106">
        <v>124.81967899999999</v>
      </c>
      <c r="S7" s="4">
        <v>0</v>
      </c>
      <c r="T7" s="4">
        <v>0</v>
      </c>
      <c r="U7" s="4">
        <v>0</v>
      </c>
      <c r="V7" s="4">
        <v>0</v>
      </c>
      <c r="W7" s="4">
        <v>0</v>
      </c>
      <c r="X7" s="4">
        <v>0</v>
      </c>
      <c r="Y7" s="125">
        <v>0</v>
      </c>
      <c r="Z7" s="125">
        <v>0</v>
      </c>
      <c r="AA7" s="4">
        <v>0</v>
      </c>
      <c r="AB7" s="4">
        <v>0</v>
      </c>
      <c r="AC7" s="4">
        <v>0</v>
      </c>
      <c r="AD7" s="4">
        <v>0</v>
      </c>
      <c r="AE7" s="106">
        <v>1508</v>
      </c>
      <c r="AF7" s="106">
        <v>58.641908999999998</v>
      </c>
      <c r="AG7" s="4">
        <v>0</v>
      </c>
      <c r="AH7" s="4">
        <v>0</v>
      </c>
      <c r="AI7" s="98">
        <f>O7+Q7+S7+U7+AA7+AC7+AE7+AG7+Y7</f>
        <v>3615182.9000000004</v>
      </c>
      <c r="AJ7" s="98">
        <f>(O7*P7+Q7*R7+S7*T7+U7*V7+AA7*AB7+AC7*AD7+AE7*AF7+AG7*AH7+Y7*Z7)/AI7</f>
        <v>123.47478956473347</v>
      </c>
      <c r="AL7" s="76">
        <v>42378</v>
      </c>
      <c r="AM7" s="76">
        <v>42375</v>
      </c>
      <c r="AN7" s="3">
        <v>1</v>
      </c>
      <c r="AO7" s="4">
        <v>3377561.2</v>
      </c>
      <c r="AP7" s="4">
        <v>405460.3</v>
      </c>
      <c r="AQ7" s="4">
        <v>0</v>
      </c>
      <c r="AR7" s="4">
        <v>0</v>
      </c>
      <c r="AS7" s="4">
        <v>0</v>
      </c>
      <c r="AT7" s="4">
        <v>0</v>
      </c>
      <c r="AU7" s="4">
        <v>0</v>
      </c>
      <c r="AV7" s="4">
        <v>0</v>
      </c>
      <c r="AW7" s="4">
        <v>0</v>
      </c>
      <c r="AX7" s="19">
        <f t="shared" ref="AX7:AX13" si="1">SUM(AO7:AW7)</f>
        <v>3783021.5</v>
      </c>
      <c r="AY7" s="4">
        <v>2998992.7</v>
      </c>
      <c r="AZ7" s="4">
        <v>124.53995</v>
      </c>
      <c r="BA7" s="4">
        <v>367151.2</v>
      </c>
      <c r="BB7" s="4">
        <v>121.839158</v>
      </c>
      <c r="BC7" s="4">
        <v>0</v>
      </c>
      <c r="BD7" s="4">
        <v>0</v>
      </c>
      <c r="BE7" s="4">
        <v>0</v>
      </c>
      <c r="BF7" s="4">
        <v>0</v>
      </c>
      <c r="BG7" s="4">
        <v>0</v>
      </c>
      <c r="BH7" s="4">
        <v>0</v>
      </c>
      <c r="BI7" s="4">
        <v>0</v>
      </c>
      <c r="BJ7" s="4">
        <v>0</v>
      </c>
      <c r="BK7" s="4">
        <v>0</v>
      </c>
      <c r="BL7" s="4">
        <v>0</v>
      </c>
      <c r="BM7" s="4">
        <v>0</v>
      </c>
      <c r="BN7" s="4">
        <v>0</v>
      </c>
      <c r="BO7" s="4">
        <v>0</v>
      </c>
      <c r="BP7" s="4">
        <v>0</v>
      </c>
      <c r="BQ7" s="19">
        <f t="shared" ref="BQ7:BQ13" si="2">AY7+BA7+BC7+BE7+BI7+BK7+BM7+BO7</f>
        <v>3366143.9000000004</v>
      </c>
      <c r="BR7" s="19">
        <f t="shared" ref="BR7:BR13" si="3">(AY7*AZ7+BA7*BB7+BC7*BD7+BE7*BF7+BI7*BJ7+BK7*BL7+BM7*BN7+BO7*BP7)/BQ7</f>
        <v>124.24536989492772</v>
      </c>
    </row>
    <row r="8" spans="1:70" ht="20" customHeight="1" x14ac:dyDescent="0.15">
      <c r="A8" s="76">
        <v>42749</v>
      </c>
      <c r="B8" s="76">
        <v>42746</v>
      </c>
      <c r="C8" s="3">
        <v>2</v>
      </c>
      <c r="D8" s="107">
        <v>4138751.2</v>
      </c>
      <c r="E8" s="107">
        <v>426576</v>
      </c>
      <c r="F8" s="4">
        <v>0</v>
      </c>
      <c r="G8" s="4">
        <v>0</v>
      </c>
      <c r="H8" s="4">
        <v>0</v>
      </c>
      <c r="I8" s="125">
        <v>0</v>
      </c>
      <c r="J8" s="4">
        <v>0</v>
      </c>
      <c r="K8" s="4">
        <v>0</v>
      </c>
      <c r="L8" s="107">
        <v>498</v>
      </c>
      <c r="M8" s="4">
        <v>0</v>
      </c>
      <c r="N8" s="98">
        <f t="shared" si="0"/>
        <v>4565825.2</v>
      </c>
      <c r="O8" s="107">
        <v>2881785.4</v>
      </c>
      <c r="P8" s="107">
        <v>120.000277</v>
      </c>
      <c r="Q8" s="107">
        <v>344166.1</v>
      </c>
      <c r="R8" s="107">
        <v>119.65760299999999</v>
      </c>
      <c r="S8" s="4">
        <v>0</v>
      </c>
      <c r="T8" s="4">
        <v>0</v>
      </c>
      <c r="U8" s="4">
        <v>0</v>
      </c>
      <c r="V8" s="4">
        <v>0</v>
      </c>
      <c r="W8" s="4">
        <v>0</v>
      </c>
      <c r="X8" s="4">
        <v>0</v>
      </c>
      <c r="Y8" s="125">
        <v>0</v>
      </c>
      <c r="Z8" s="125">
        <v>0</v>
      </c>
      <c r="AA8" s="4">
        <v>0</v>
      </c>
      <c r="AB8" s="4">
        <v>0</v>
      </c>
      <c r="AC8" s="4">
        <v>0</v>
      </c>
      <c r="AD8" s="4">
        <v>0</v>
      </c>
      <c r="AE8" s="107">
        <v>498</v>
      </c>
      <c r="AF8" s="107">
        <v>66</v>
      </c>
      <c r="AG8" s="4">
        <v>0</v>
      </c>
      <c r="AH8" s="4">
        <v>0</v>
      </c>
      <c r="AI8" s="98">
        <f>O8+Q8+S8+U8+AA8+AC8+AE8+AG8+Y8</f>
        <v>3226449.5</v>
      </c>
      <c r="AJ8" s="98">
        <f>(O8*P8+Q8*R8+S8*T8+U8*V8+AA8*AB8+AC8*AD8+AE8*AF8+AG8*AH8+Y8*Z8)/AI8</f>
        <v>119.95538898545104</v>
      </c>
      <c r="AL8" s="76">
        <v>42385</v>
      </c>
      <c r="AM8" s="76">
        <v>42382</v>
      </c>
      <c r="AN8" s="3">
        <v>2</v>
      </c>
      <c r="AO8" s="4">
        <v>3224159.2</v>
      </c>
      <c r="AP8" s="4">
        <v>403867.6</v>
      </c>
      <c r="AQ8" s="4">
        <v>0</v>
      </c>
      <c r="AR8" s="4">
        <v>0</v>
      </c>
      <c r="AS8" s="4">
        <v>0</v>
      </c>
      <c r="AT8" s="4">
        <v>0</v>
      </c>
      <c r="AU8" s="4">
        <v>0</v>
      </c>
      <c r="AV8" s="4">
        <v>0</v>
      </c>
      <c r="AW8" s="4">
        <v>0</v>
      </c>
      <c r="AX8" s="19">
        <f t="shared" si="1"/>
        <v>3628026.8000000003</v>
      </c>
      <c r="AY8" s="4">
        <v>2785007.8</v>
      </c>
      <c r="AZ8" s="4">
        <v>119.327994</v>
      </c>
      <c r="BA8" s="4">
        <v>367001.1</v>
      </c>
      <c r="BB8" s="4">
        <v>117.00589100000001</v>
      </c>
      <c r="BC8" s="4">
        <v>0</v>
      </c>
      <c r="BD8" s="4">
        <v>0</v>
      </c>
      <c r="BE8" s="4">
        <v>0</v>
      </c>
      <c r="BF8" s="4">
        <v>0</v>
      </c>
      <c r="BG8" s="4">
        <v>0</v>
      </c>
      <c r="BH8" s="4">
        <v>0</v>
      </c>
      <c r="BI8" s="4">
        <v>0</v>
      </c>
      <c r="BJ8" s="4">
        <v>0</v>
      </c>
      <c r="BK8" s="4">
        <v>0</v>
      </c>
      <c r="BL8" s="4">
        <v>0</v>
      </c>
      <c r="BM8" s="4">
        <v>0</v>
      </c>
      <c r="BN8" s="4">
        <v>0</v>
      </c>
      <c r="BO8" s="4">
        <v>0</v>
      </c>
      <c r="BP8" s="4">
        <v>0</v>
      </c>
      <c r="BQ8" s="19">
        <f t="shared" si="2"/>
        <v>3152008.9</v>
      </c>
      <c r="BR8" s="19">
        <f t="shared" si="3"/>
        <v>119.05762218876772</v>
      </c>
    </row>
    <row r="9" spans="1:70" s="13" customFormat="1" ht="20" customHeight="1" x14ac:dyDescent="0.15">
      <c r="A9" s="76">
        <v>42756</v>
      </c>
      <c r="B9" s="76">
        <v>42753</v>
      </c>
      <c r="C9" s="3">
        <v>3</v>
      </c>
      <c r="D9" s="108">
        <v>4126066.4</v>
      </c>
      <c r="E9" s="108">
        <v>408885.4</v>
      </c>
      <c r="F9" s="4">
        <v>0</v>
      </c>
      <c r="G9" s="4">
        <v>0</v>
      </c>
      <c r="H9" s="4">
        <v>0</v>
      </c>
      <c r="I9" s="125">
        <v>0</v>
      </c>
      <c r="J9" s="4">
        <v>0</v>
      </c>
      <c r="K9" s="4">
        <v>0</v>
      </c>
      <c r="L9" s="108">
        <v>746</v>
      </c>
      <c r="M9" s="4">
        <v>0</v>
      </c>
      <c r="N9" s="98">
        <f t="shared" si="0"/>
        <v>4535697.8</v>
      </c>
      <c r="O9" s="108">
        <v>2677833.2999999998</v>
      </c>
      <c r="P9" s="108">
        <v>114.056251</v>
      </c>
      <c r="Q9" s="108">
        <v>340134.8</v>
      </c>
      <c r="R9" s="108">
        <v>109.867249</v>
      </c>
      <c r="S9" s="4">
        <v>0</v>
      </c>
      <c r="T9" s="4">
        <v>0</v>
      </c>
      <c r="U9" s="4">
        <v>0</v>
      </c>
      <c r="V9" s="4">
        <v>0</v>
      </c>
      <c r="W9" s="4">
        <v>0</v>
      </c>
      <c r="X9" s="4">
        <v>0</v>
      </c>
      <c r="Y9" s="125">
        <v>0</v>
      </c>
      <c r="Z9" s="125">
        <v>0</v>
      </c>
      <c r="AA9" s="4">
        <v>0</v>
      </c>
      <c r="AB9" s="4">
        <v>0</v>
      </c>
      <c r="AC9" s="4">
        <v>0</v>
      </c>
      <c r="AD9" s="4">
        <v>0</v>
      </c>
      <c r="AE9" s="108">
        <v>746</v>
      </c>
      <c r="AF9" s="108">
        <v>68</v>
      </c>
      <c r="AG9" s="4">
        <v>0</v>
      </c>
      <c r="AH9" s="4">
        <v>0</v>
      </c>
      <c r="AI9" s="98">
        <f t="shared" ref="AI9:AI20" si="4">O9+Q9+S9+U9+AA9+AC9+AE9+AG9+Y9</f>
        <v>3018714.0999999996</v>
      </c>
      <c r="AJ9" s="98">
        <f t="shared" ref="AJ9:AJ20" si="5">(O9*P9+Q9*R9+S9*T9+U9*V9+AA9*AB9+AC9*AD9+AE9*AF9+AG9*AH9+Y9*Z9)/AI9</f>
        <v>113.57287189473277</v>
      </c>
      <c r="AL9" s="76">
        <v>42392</v>
      </c>
      <c r="AM9" s="76">
        <v>42389</v>
      </c>
      <c r="AN9" s="3">
        <v>3</v>
      </c>
      <c r="AO9" s="4">
        <v>2874216.9</v>
      </c>
      <c r="AP9" s="4">
        <v>382668.79999999999</v>
      </c>
      <c r="AQ9" s="4">
        <v>0</v>
      </c>
      <c r="AR9" s="4">
        <v>0</v>
      </c>
      <c r="AS9" s="4">
        <v>0</v>
      </c>
      <c r="AT9" s="4">
        <v>0</v>
      </c>
      <c r="AU9" s="4">
        <v>0</v>
      </c>
      <c r="AV9" s="4">
        <v>0</v>
      </c>
      <c r="AW9" s="4">
        <v>0</v>
      </c>
      <c r="AX9" s="19">
        <f t="shared" si="1"/>
        <v>3256885.6999999997</v>
      </c>
      <c r="AY9" s="4">
        <v>2297977.2000000002</v>
      </c>
      <c r="AZ9" s="4">
        <v>116.260429</v>
      </c>
      <c r="BA9" s="4">
        <v>343625.5</v>
      </c>
      <c r="BB9" s="4">
        <v>118.20317</v>
      </c>
      <c r="BC9" s="4">
        <v>0</v>
      </c>
      <c r="BD9" s="4">
        <v>0</v>
      </c>
      <c r="BE9" s="4">
        <v>0</v>
      </c>
      <c r="BF9" s="4">
        <v>0</v>
      </c>
      <c r="BG9" s="4">
        <v>0</v>
      </c>
      <c r="BH9" s="4">
        <v>0</v>
      </c>
      <c r="BI9" s="4">
        <v>0</v>
      </c>
      <c r="BJ9" s="4">
        <v>0</v>
      </c>
      <c r="BK9" s="4">
        <v>0</v>
      </c>
      <c r="BL9" s="4">
        <v>0</v>
      </c>
      <c r="BM9" s="4">
        <v>0</v>
      </c>
      <c r="BN9" s="4">
        <v>0</v>
      </c>
      <c r="BO9" s="4">
        <v>0</v>
      </c>
      <c r="BP9" s="4">
        <v>0</v>
      </c>
      <c r="BQ9" s="19">
        <f t="shared" si="2"/>
        <v>2641602.7000000002</v>
      </c>
      <c r="BR9" s="19">
        <f t="shared" si="3"/>
        <v>116.51314503011896</v>
      </c>
    </row>
    <row r="10" spans="1:70" ht="20" customHeight="1" x14ac:dyDescent="0.15">
      <c r="A10" s="76">
        <v>42763</v>
      </c>
      <c r="B10" s="76">
        <v>42760</v>
      </c>
      <c r="C10" s="3">
        <v>4</v>
      </c>
      <c r="D10" s="109">
        <v>3642880.8</v>
      </c>
      <c r="E10" s="109">
        <v>322285.3</v>
      </c>
      <c r="F10" s="4">
        <v>0</v>
      </c>
      <c r="G10" s="4">
        <v>0</v>
      </c>
      <c r="H10" s="4">
        <v>0</v>
      </c>
      <c r="I10" s="125">
        <v>0</v>
      </c>
      <c r="J10" s="4">
        <v>0</v>
      </c>
      <c r="K10" s="4">
        <v>0</v>
      </c>
      <c r="L10" s="4">
        <v>0</v>
      </c>
      <c r="M10" s="4">
        <v>0</v>
      </c>
      <c r="N10" s="98">
        <f t="shared" si="0"/>
        <v>3965166.0999999996</v>
      </c>
      <c r="O10" s="109">
        <v>2708805.3</v>
      </c>
      <c r="P10" s="109">
        <v>108.960092</v>
      </c>
      <c r="Q10" s="109">
        <v>262321.7</v>
      </c>
      <c r="R10" s="109">
        <v>110.64859300000001</v>
      </c>
      <c r="S10" s="4">
        <v>0</v>
      </c>
      <c r="T10" s="4">
        <v>0</v>
      </c>
      <c r="U10" s="4">
        <v>0</v>
      </c>
      <c r="V10" s="4">
        <v>0</v>
      </c>
      <c r="W10" s="4">
        <v>0</v>
      </c>
      <c r="X10" s="4">
        <v>0</v>
      </c>
      <c r="Y10" s="125">
        <v>0</v>
      </c>
      <c r="Z10" s="125">
        <v>0</v>
      </c>
      <c r="AA10" s="4">
        <v>0</v>
      </c>
      <c r="AB10" s="4">
        <v>0</v>
      </c>
      <c r="AC10" s="4">
        <v>0</v>
      </c>
      <c r="AD10" s="4">
        <v>0</v>
      </c>
      <c r="AE10" s="4">
        <v>0</v>
      </c>
      <c r="AF10" s="4">
        <v>0</v>
      </c>
      <c r="AG10" s="4">
        <v>0</v>
      </c>
      <c r="AH10" s="4">
        <v>0</v>
      </c>
      <c r="AI10" s="98">
        <f t="shared" si="4"/>
        <v>2971127</v>
      </c>
      <c r="AJ10" s="98">
        <f t="shared" si="5"/>
        <v>109.10917026315458</v>
      </c>
      <c r="AL10" s="76">
        <v>42399</v>
      </c>
      <c r="AM10" s="76">
        <v>42396</v>
      </c>
      <c r="AN10" s="3">
        <v>4</v>
      </c>
      <c r="AO10" s="4">
        <v>2537977.2000000002</v>
      </c>
      <c r="AP10" s="4">
        <v>365124.4</v>
      </c>
      <c r="AQ10" s="4">
        <v>0</v>
      </c>
      <c r="AR10" s="4">
        <v>0</v>
      </c>
      <c r="AS10" s="4">
        <v>0</v>
      </c>
      <c r="AT10" s="4">
        <v>0</v>
      </c>
      <c r="AU10" s="4">
        <v>0</v>
      </c>
      <c r="AV10" s="4">
        <v>0</v>
      </c>
      <c r="AW10" s="4">
        <v>0</v>
      </c>
      <c r="AX10" s="19">
        <f t="shared" si="1"/>
        <v>2903101.6</v>
      </c>
      <c r="AY10" s="4">
        <v>2088153.4</v>
      </c>
      <c r="AZ10" s="4">
        <v>110.171868</v>
      </c>
      <c r="BA10" s="4">
        <v>328885.09999999998</v>
      </c>
      <c r="BB10" s="4">
        <v>110.774438</v>
      </c>
      <c r="BC10" s="4">
        <v>0</v>
      </c>
      <c r="BD10" s="4">
        <v>0</v>
      </c>
      <c r="BE10" s="4">
        <v>0</v>
      </c>
      <c r="BF10" s="4">
        <v>0</v>
      </c>
      <c r="BG10" s="4">
        <v>0</v>
      </c>
      <c r="BH10" s="4">
        <v>0</v>
      </c>
      <c r="BI10" s="4">
        <v>0</v>
      </c>
      <c r="BJ10" s="4">
        <v>0</v>
      </c>
      <c r="BK10" s="4">
        <v>0</v>
      </c>
      <c r="BL10" s="4">
        <v>0</v>
      </c>
      <c r="BM10" s="4">
        <v>0</v>
      </c>
      <c r="BN10" s="4">
        <v>0</v>
      </c>
      <c r="BO10" s="4">
        <v>0</v>
      </c>
      <c r="BP10" s="4">
        <v>0</v>
      </c>
      <c r="BQ10" s="19">
        <f t="shared" si="2"/>
        <v>2417038.5</v>
      </c>
      <c r="BR10" s="19">
        <f t="shared" si="3"/>
        <v>110.25385936865507</v>
      </c>
    </row>
    <row r="11" spans="1:70" ht="20" customHeight="1" x14ac:dyDescent="0.15">
      <c r="A11" s="76">
        <v>42770</v>
      </c>
      <c r="B11" s="76">
        <v>42768</v>
      </c>
      <c r="C11" s="3">
        <v>5</v>
      </c>
      <c r="D11" s="12">
        <v>3503678.5</v>
      </c>
      <c r="E11" s="12">
        <v>309565.2</v>
      </c>
      <c r="F11" s="12">
        <v>0</v>
      </c>
      <c r="G11" s="12">
        <v>0</v>
      </c>
      <c r="H11" s="4">
        <v>0</v>
      </c>
      <c r="I11" s="125">
        <v>0</v>
      </c>
      <c r="J11" s="12">
        <v>0</v>
      </c>
      <c r="K11" s="12">
        <v>0</v>
      </c>
      <c r="L11" s="12">
        <v>0</v>
      </c>
      <c r="M11" s="12">
        <v>0</v>
      </c>
      <c r="N11" s="98">
        <f t="shared" si="0"/>
        <v>3813243.7</v>
      </c>
      <c r="O11" s="12">
        <v>2636370.1</v>
      </c>
      <c r="P11" s="12">
        <v>105.25722399999999</v>
      </c>
      <c r="Q11" s="12">
        <v>278627.59999999998</v>
      </c>
      <c r="R11" s="12">
        <v>108.01980500000001</v>
      </c>
      <c r="S11" s="12">
        <v>0</v>
      </c>
      <c r="T11" s="12">
        <v>0</v>
      </c>
      <c r="U11" s="12">
        <v>0</v>
      </c>
      <c r="V11" s="12">
        <v>0</v>
      </c>
      <c r="W11" s="12">
        <v>0</v>
      </c>
      <c r="X11" s="12">
        <v>0</v>
      </c>
      <c r="Y11" s="125">
        <v>0</v>
      </c>
      <c r="Z11" s="125">
        <v>0</v>
      </c>
      <c r="AA11" s="12">
        <v>0</v>
      </c>
      <c r="AB11" s="12">
        <v>0</v>
      </c>
      <c r="AC11" s="12">
        <v>0</v>
      </c>
      <c r="AD11" s="12">
        <v>0</v>
      </c>
      <c r="AE11" s="12">
        <v>0</v>
      </c>
      <c r="AF11" s="12">
        <v>0</v>
      </c>
      <c r="AG11" s="12">
        <v>0</v>
      </c>
      <c r="AH11" s="12">
        <v>0</v>
      </c>
      <c r="AI11" s="98">
        <f t="shared" si="4"/>
        <v>2914997.7</v>
      </c>
      <c r="AJ11" s="98">
        <f t="shared" si="5"/>
        <v>105.52128297810332</v>
      </c>
      <c r="AL11" s="76">
        <v>42406</v>
      </c>
      <c r="AM11" s="76">
        <v>42403</v>
      </c>
      <c r="AN11" s="11">
        <v>5</v>
      </c>
      <c r="AO11" s="12">
        <v>2578398.7000000002</v>
      </c>
      <c r="AP11" s="12">
        <v>341212.3</v>
      </c>
      <c r="AQ11" s="12">
        <v>0</v>
      </c>
      <c r="AR11" s="12">
        <v>0</v>
      </c>
      <c r="AS11" s="4">
        <v>0</v>
      </c>
      <c r="AT11" s="12">
        <v>0</v>
      </c>
      <c r="AU11" s="12">
        <v>0</v>
      </c>
      <c r="AV11" s="12">
        <v>996</v>
      </c>
      <c r="AW11" s="12">
        <v>0</v>
      </c>
      <c r="AX11" s="19">
        <f t="shared" si="1"/>
        <v>2920607</v>
      </c>
      <c r="AY11" s="12">
        <v>2077968.7</v>
      </c>
      <c r="AZ11" s="12">
        <v>104.800731</v>
      </c>
      <c r="BA11" s="12">
        <v>319728.2</v>
      </c>
      <c r="BB11" s="12">
        <v>109.92228799999999</v>
      </c>
      <c r="BC11" s="12">
        <v>0</v>
      </c>
      <c r="BD11" s="12">
        <v>0</v>
      </c>
      <c r="BE11" s="12">
        <v>0</v>
      </c>
      <c r="BF11" s="12">
        <v>0</v>
      </c>
      <c r="BG11" s="12">
        <v>0</v>
      </c>
      <c r="BH11" s="12">
        <v>0</v>
      </c>
      <c r="BI11" s="12">
        <v>0</v>
      </c>
      <c r="BJ11" s="12">
        <v>0</v>
      </c>
      <c r="BK11" s="12">
        <v>0</v>
      </c>
      <c r="BL11" s="12">
        <v>0</v>
      </c>
      <c r="BM11" s="12">
        <v>996</v>
      </c>
      <c r="BN11" s="12">
        <v>66</v>
      </c>
      <c r="BO11" s="4">
        <v>0</v>
      </c>
      <c r="BP11" s="4">
        <v>0</v>
      </c>
      <c r="BQ11" s="19">
        <f t="shared" si="2"/>
        <v>2398692.9</v>
      </c>
      <c r="BR11" s="19">
        <f t="shared" si="3"/>
        <v>105.46728596947166</v>
      </c>
    </row>
    <row r="12" spans="1:70" ht="20" customHeight="1" x14ac:dyDescent="0.15">
      <c r="A12" s="76">
        <v>42777</v>
      </c>
      <c r="B12" s="76">
        <v>42775</v>
      </c>
      <c r="C12" s="3">
        <v>6</v>
      </c>
      <c r="D12" s="111">
        <v>4262154.2</v>
      </c>
      <c r="E12" s="111">
        <v>439178.6</v>
      </c>
      <c r="F12" s="4">
        <v>0</v>
      </c>
      <c r="G12" s="4">
        <v>0</v>
      </c>
      <c r="H12" s="4">
        <v>0</v>
      </c>
      <c r="I12" s="125">
        <v>0</v>
      </c>
      <c r="J12" s="4">
        <v>0</v>
      </c>
      <c r="K12" s="4">
        <v>0</v>
      </c>
      <c r="L12" s="111">
        <v>1236.45</v>
      </c>
      <c r="M12" s="4">
        <v>0</v>
      </c>
      <c r="N12" s="98">
        <f t="shared" si="0"/>
        <v>4702569.25</v>
      </c>
      <c r="O12" s="111">
        <v>3582462.2</v>
      </c>
      <c r="P12" s="111">
        <v>105.248473</v>
      </c>
      <c r="Q12" s="111">
        <v>354108.8</v>
      </c>
      <c r="R12" s="111">
        <v>106.153901</v>
      </c>
      <c r="S12" s="4">
        <v>0</v>
      </c>
      <c r="T12" s="4">
        <v>0</v>
      </c>
      <c r="U12" s="4">
        <v>0</v>
      </c>
      <c r="V12" s="4">
        <v>0</v>
      </c>
      <c r="W12" s="4">
        <v>0</v>
      </c>
      <c r="X12" s="4">
        <v>0</v>
      </c>
      <c r="Y12" s="125">
        <v>0</v>
      </c>
      <c r="Z12" s="125">
        <v>0</v>
      </c>
      <c r="AA12" s="4">
        <v>0</v>
      </c>
      <c r="AB12" s="4">
        <v>0</v>
      </c>
      <c r="AC12" s="4">
        <v>0</v>
      </c>
      <c r="AD12" s="4">
        <v>0</v>
      </c>
      <c r="AE12" s="111">
        <v>1236.45</v>
      </c>
      <c r="AF12" s="111">
        <v>50</v>
      </c>
      <c r="AG12" s="4">
        <v>0</v>
      </c>
      <c r="AH12" s="4">
        <v>0</v>
      </c>
      <c r="AI12" s="98">
        <f t="shared" si="4"/>
        <v>3937807.45</v>
      </c>
      <c r="AJ12" s="98">
        <f t="shared" si="5"/>
        <v>105.31254623144396</v>
      </c>
      <c r="AL12" s="76">
        <v>42413</v>
      </c>
      <c r="AM12" s="76">
        <v>42410</v>
      </c>
      <c r="AN12" s="3">
        <v>6</v>
      </c>
      <c r="AO12" s="4">
        <v>2178769.2999999998</v>
      </c>
      <c r="AP12" s="4">
        <v>329682</v>
      </c>
      <c r="AQ12" s="4">
        <v>0</v>
      </c>
      <c r="AR12" s="4">
        <v>0</v>
      </c>
      <c r="AS12" s="4">
        <v>0</v>
      </c>
      <c r="AT12" s="4">
        <v>0</v>
      </c>
      <c r="AU12" s="4">
        <v>0</v>
      </c>
      <c r="AV12" s="4">
        <v>498</v>
      </c>
      <c r="AW12" s="4">
        <v>0</v>
      </c>
      <c r="AX12" s="19">
        <f t="shared" si="1"/>
        <v>2508949.2999999998</v>
      </c>
      <c r="AY12" s="4">
        <v>1756377.2</v>
      </c>
      <c r="AZ12" s="4">
        <v>101.718598</v>
      </c>
      <c r="BA12" s="4">
        <v>295202.8</v>
      </c>
      <c r="BB12" s="4">
        <v>103.25467999999999</v>
      </c>
      <c r="BC12" s="4">
        <v>0</v>
      </c>
      <c r="BD12" s="4">
        <v>0</v>
      </c>
      <c r="BE12" s="4">
        <v>0</v>
      </c>
      <c r="BF12" s="4">
        <v>0</v>
      </c>
      <c r="BG12" s="4">
        <v>0</v>
      </c>
      <c r="BH12" s="4">
        <v>0</v>
      </c>
      <c r="BI12" s="4">
        <v>0</v>
      </c>
      <c r="BJ12" s="4">
        <v>0</v>
      </c>
      <c r="BK12" s="4">
        <v>0</v>
      </c>
      <c r="BL12" s="4">
        <v>0</v>
      </c>
      <c r="BM12" s="4">
        <v>498</v>
      </c>
      <c r="BN12" s="4">
        <v>75</v>
      </c>
      <c r="BO12" s="4">
        <v>0</v>
      </c>
      <c r="BP12" s="4">
        <v>0</v>
      </c>
      <c r="BQ12" s="19">
        <f t="shared" si="2"/>
        <v>2052078</v>
      </c>
      <c r="BR12" s="19">
        <f t="shared" si="3"/>
        <v>101.93308782232917</v>
      </c>
    </row>
    <row r="13" spans="1:70" ht="20" customHeight="1" x14ac:dyDescent="0.15">
      <c r="A13" s="76">
        <v>42784</v>
      </c>
      <c r="B13" s="76">
        <v>42781</v>
      </c>
      <c r="C13" s="3">
        <v>7</v>
      </c>
      <c r="D13" s="112">
        <v>2044815.9</v>
      </c>
      <c r="E13" s="112">
        <v>168159.2</v>
      </c>
      <c r="F13" s="4">
        <v>0</v>
      </c>
      <c r="G13" s="4">
        <v>0</v>
      </c>
      <c r="H13" s="4">
        <v>0</v>
      </c>
      <c r="I13" s="125">
        <v>0</v>
      </c>
      <c r="J13" s="4">
        <v>0</v>
      </c>
      <c r="K13" s="4">
        <v>0</v>
      </c>
      <c r="L13" s="4">
        <v>0</v>
      </c>
      <c r="M13" s="4">
        <v>0</v>
      </c>
      <c r="N13" s="98">
        <f t="shared" si="0"/>
        <v>2212975.1</v>
      </c>
      <c r="O13" s="112">
        <v>1562389.7</v>
      </c>
      <c r="P13" s="112">
        <v>106.38804399999999</v>
      </c>
      <c r="Q13" s="112">
        <v>162454.79999999999</v>
      </c>
      <c r="R13" s="112">
        <v>104.326123</v>
      </c>
      <c r="S13" s="4">
        <v>0</v>
      </c>
      <c r="T13" s="4">
        <v>0</v>
      </c>
      <c r="U13" s="4">
        <v>0</v>
      </c>
      <c r="V13" s="4">
        <v>0</v>
      </c>
      <c r="W13" s="4">
        <v>0</v>
      </c>
      <c r="X13" s="4">
        <v>0</v>
      </c>
      <c r="Y13" s="125">
        <v>0</v>
      </c>
      <c r="Z13" s="125">
        <v>0</v>
      </c>
      <c r="AA13" s="4">
        <v>0</v>
      </c>
      <c r="AB13" s="4">
        <v>0</v>
      </c>
      <c r="AC13" s="4">
        <v>0</v>
      </c>
      <c r="AD13" s="4">
        <v>0</v>
      </c>
      <c r="AE13" s="4">
        <v>0</v>
      </c>
      <c r="AF13" s="4">
        <v>0</v>
      </c>
      <c r="AG13" s="4">
        <v>0</v>
      </c>
      <c r="AH13" s="4">
        <v>0</v>
      </c>
      <c r="AI13" s="98">
        <f t="shared" si="4"/>
        <v>1724844.5</v>
      </c>
      <c r="AJ13" s="98">
        <f t="shared" si="5"/>
        <v>106.19384158716173</v>
      </c>
      <c r="AL13" s="76">
        <v>42420</v>
      </c>
      <c r="AM13" s="76">
        <v>42417</v>
      </c>
      <c r="AN13" s="3">
        <v>7</v>
      </c>
      <c r="AO13" s="4">
        <v>820047.8</v>
      </c>
      <c r="AP13" s="4">
        <v>80253.399999999994</v>
      </c>
      <c r="AQ13" s="4">
        <v>0</v>
      </c>
      <c r="AR13" s="4">
        <v>0</v>
      </c>
      <c r="AS13" s="4">
        <v>0</v>
      </c>
      <c r="AT13" s="4">
        <v>0</v>
      </c>
      <c r="AU13" s="4">
        <v>0</v>
      </c>
      <c r="AV13" s="4">
        <v>498</v>
      </c>
      <c r="AW13" s="4">
        <v>0</v>
      </c>
      <c r="AX13" s="19">
        <f t="shared" si="1"/>
        <v>900799.20000000007</v>
      </c>
      <c r="AY13" s="4">
        <v>729634.6</v>
      </c>
      <c r="AZ13" s="4">
        <v>104.78671199999999</v>
      </c>
      <c r="BA13" s="4">
        <v>72622.399999999994</v>
      </c>
      <c r="BB13" s="4">
        <v>100.803606</v>
      </c>
      <c r="BC13" s="4">
        <v>0</v>
      </c>
      <c r="BD13" s="4">
        <v>0</v>
      </c>
      <c r="BE13" s="4">
        <v>0</v>
      </c>
      <c r="BF13" s="4">
        <v>0</v>
      </c>
      <c r="BG13" s="4">
        <v>0</v>
      </c>
      <c r="BH13" s="4">
        <v>0</v>
      </c>
      <c r="BI13" s="4">
        <v>0</v>
      </c>
      <c r="BJ13" s="4">
        <v>0</v>
      </c>
      <c r="BK13" s="4">
        <v>0</v>
      </c>
      <c r="BL13" s="4">
        <v>0</v>
      </c>
      <c r="BM13" s="4">
        <v>498</v>
      </c>
      <c r="BN13" s="4">
        <v>79</v>
      </c>
      <c r="BO13" s="4">
        <v>0</v>
      </c>
      <c r="BP13" s="4">
        <v>0</v>
      </c>
      <c r="BQ13" s="19">
        <f t="shared" si="2"/>
        <v>802755</v>
      </c>
      <c r="BR13" s="19">
        <f t="shared" si="3"/>
        <v>104.41037737766764</v>
      </c>
    </row>
    <row r="14" spans="1:70" ht="20" customHeight="1" x14ac:dyDescent="0.15">
      <c r="A14" s="76">
        <v>42791</v>
      </c>
      <c r="B14" s="76"/>
      <c r="C14" s="3">
        <v>8</v>
      </c>
      <c r="D14" s="4">
        <v>0</v>
      </c>
      <c r="E14" s="4">
        <v>0</v>
      </c>
      <c r="F14" s="4">
        <v>0</v>
      </c>
      <c r="G14" s="4">
        <v>0</v>
      </c>
      <c r="H14" s="4">
        <v>0</v>
      </c>
      <c r="I14" s="125">
        <v>0</v>
      </c>
      <c r="J14" s="4">
        <v>0</v>
      </c>
      <c r="K14" s="4">
        <v>0</v>
      </c>
      <c r="L14" s="4">
        <v>0</v>
      </c>
      <c r="M14" s="4">
        <v>0</v>
      </c>
      <c r="N14" s="98">
        <v>0</v>
      </c>
      <c r="O14" s="112">
        <v>0</v>
      </c>
      <c r="P14" s="112">
        <v>0</v>
      </c>
      <c r="Q14" s="4">
        <v>0</v>
      </c>
      <c r="R14" s="4">
        <v>0</v>
      </c>
      <c r="S14" s="4">
        <v>0</v>
      </c>
      <c r="T14" s="4">
        <v>0</v>
      </c>
      <c r="U14" s="4">
        <v>0</v>
      </c>
      <c r="V14" s="4">
        <v>0</v>
      </c>
      <c r="W14" s="4">
        <v>0</v>
      </c>
      <c r="X14" s="4">
        <v>0</v>
      </c>
      <c r="Y14" s="125">
        <v>0</v>
      </c>
      <c r="Z14" s="125">
        <v>0</v>
      </c>
      <c r="AA14" s="4">
        <v>0</v>
      </c>
      <c r="AB14" s="4">
        <v>0</v>
      </c>
      <c r="AC14" s="4">
        <v>0</v>
      </c>
      <c r="AD14" s="4">
        <v>0</v>
      </c>
      <c r="AE14" s="4">
        <v>0</v>
      </c>
      <c r="AF14" s="4">
        <v>0</v>
      </c>
      <c r="AG14" s="4">
        <v>0</v>
      </c>
      <c r="AH14" s="4">
        <v>0</v>
      </c>
      <c r="AI14" s="98">
        <f t="shared" si="4"/>
        <v>0</v>
      </c>
      <c r="AJ14" s="98">
        <v>0</v>
      </c>
      <c r="AL14" s="76">
        <v>42427</v>
      </c>
      <c r="AM14" s="76"/>
      <c r="AN14" s="3">
        <v>8</v>
      </c>
      <c r="AO14" s="4">
        <v>0</v>
      </c>
      <c r="AP14" s="4">
        <v>0</v>
      </c>
      <c r="AQ14" s="4">
        <v>0</v>
      </c>
      <c r="AR14" s="4">
        <v>0</v>
      </c>
      <c r="AS14" s="4">
        <v>0</v>
      </c>
      <c r="AT14" s="4">
        <v>0</v>
      </c>
      <c r="AU14" s="4">
        <v>0</v>
      </c>
      <c r="AV14" s="4">
        <v>0</v>
      </c>
      <c r="AW14" s="4">
        <v>0</v>
      </c>
      <c r="AX14" s="19">
        <v>0</v>
      </c>
      <c r="AY14" s="4">
        <v>0</v>
      </c>
      <c r="AZ14" s="4">
        <v>0</v>
      </c>
      <c r="BA14" s="4">
        <v>0</v>
      </c>
      <c r="BB14" s="4">
        <v>0</v>
      </c>
      <c r="BC14" s="4">
        <v>0</v>
      </c>
      <c r="BD14" s="4">
        <v>0</v>
      </c>
      <c r="BE14" s="4">
        <v>0</v>
      </c>
      <c r="BF14" s="4">
        <v>0</v>
      </c>
      <c r="BG14" s="4">
        <v>0</v>
      </c>
      <c r="BH14" s="4">
        <v>0</v>
      </c>
      <c r="BI14" s="4">
        <v>0</v>
      </c>
      <c r="BJ14" s="4">
        <v>0</v>
      </c>
      <c r="BK14" s="4">
        <v>0</v>
      </c>
      <c r="BL14" s="4">
        <v>0</v>
      </c>
      <c r="BM14" s="4">
        <v>0</v>
      </c>
      <c r="BN14" s="4">
        <v>0</v>
      </c>
      <c r="BO14" s="4">
        <v>0</v>
      </c>
      <c r="BP14" s="4">
        <v>0</v>
      </c>
      <c r="BQ14" s="19">
        <v>0</v>
      </c>
      <c r="BR14" s="19">
        <v>0</v>
      </c>
    </row>
    <row r="15" spans="1:70" ht="20" customHeight="1" x14ac:dyDescent="0.15">
      <c r="A15" s="76">
        <v>42798</v>
      </c>
      <c r="B15" s="76">
        <v>42795</v>
      </c>
      <c r="C15" s="3">
        <v>9</v>
      </c>
      <c r="D15" s="114">
        <v>1511707.4</v>
      </c>
      <c r="E15" s="114">
        <v>115009.1</v>
      </c>
      <c r="F15" s="4">
        <v>0</v>
      </c>
      <c r="G15" s="4">
        <v>0</v>
      </c>
      <c r="H15" s="4">
        <v>0</v>
      </c>
      <c r="I15" s="125">
        <v>0</v>
      </c>
      <c r="J15" s="4">
        <v>0</v>
      </c>
      <c r="K15" s="4">
        <v>0</v>
      </c>
      <c r="L15" s="4">
        <v>0</v>
      </c>
      <c r="M15" s="4">
        <v>0</v>
      </c>
      <c r="N15" s="98">
        <f t="shared" si="0"/>
        <v>1626716.5</v>
      </c>
      <c r="O15" s="114">
        <v>1258582.1000000001</v>
      </c>
      <c r="P15" s="114">
        <v>101.56460199999999</v>
      </c>
      <c r="Q15" s="114">
        <v>110231.9</v>
      </c>
      <c r="R15" s="114">
        <v>105.22124700000001</v>
      </c>
      <c r="S15" s="4">
        <v>0</v>
      </c>
      <c r="T15" s="4">
        <v>0</v>
      </c>
      <c r="U15" s="4">
        <v>0</v>
      </c>
      <c r="V15" s="4">
        <v>0</v>
      </c>
      <c r="W15" s="4">
        <v>0</v>
      </c>
      <c r="X15" s="4">
        <v>0</v>
      </c>
      <c r="Y15" s="125">
        <v>0</v>
      </c>
      <c r="Z15" s="125">
        <v>0</v>
      </c>
      <c r="AA15" s="4">
        <v>0</v>
      </c>
      <c r="AB15" s="4">
        <v>0</v>
      </c>
      <c r="AC15" s="4">
        <v>0</v>
      </c>
      <c r="AD15" s="4">
        <v>0</v>
      </c>
      <c r="AE15" s="4">
        <v>0</v>
      </c>
      <c r="AF15" s="4">
        <v>0</v>
      </c>
      <c r="AG15" s="4">
        <v>0</v>
      </c>
      <c r="AH15" s="4">
        <v>0</v>
      </c>
      <c r="AI15" s="98">
        <f t="shared" si="4"/>
        <v>1368814</v>
      </c>
      <c r="AJ15" s="98">
        <f t="shared" si="5"/>
        <v>101.8590751175861</v>
      </c>
      <c r="AL15" s="76">
        <v>42434</v>
      </c>
      <c r="AM15" s="2">
        <v>42431</v>
      </c>
      <c r="AN15" s="3">
        <v>9</v>
      </c>
      <c r="AO15" s="4">
        <v>851171.2</v>
      </c>
      <c r="AP15" s="4">
        <v>65413.1</v>
      </c>
      <c r="AQ15" s="4">
        <v>0</v>
      </c>
      <c r="AR15" s="4">
        <v>0</v>
      </c>
      <c r="AS15" s="4">
        <v>0</v>
      </c>
      <c r="AT15" s="4">
        <v>0</v>
      </c>
      <c r="AU15" s="4">
        <v>0</v>
      </c>
      <c r="AV15" s="4">
        <v>498</v>
      </c>
      <c r="AW15" s="4">
        <v>0</v>
      </c>
      <c r="AX15" s="19">
        <f t="shared" ref="AX15" si="6">SUM(AO15:AW15)</f>
        <v>917082.29999999993</v>
      </c>
      <c r="AY15" s="4">
        <v>641099.4</v>
      </c>
      <c r="AZ15" s="4">
        <v>102.50228199999999</v>
      </c>
      <c r="BA15" s="4">
        <v>59158.5</v>
      </c>
      <c r="BB15" s="4">
        <v>101.65517199999999</v>
      </c>
      <c r="BC15" s="4">
        <v>0</v>
      </c>
      <c r="BD15" s="4">
        <v>0</v>
      </c>
      <c r="BE15" s="4">
        <v>0</v>
      </c>
      <c r="BF15" s="4">
        <v>0</v>
      </c>
      <c r="BG15" s="4">
        <v>0</v>
      </c>
      <c r="BH15" s="4">
        <v>0</v>
      </c>
      <c r="BI15" s="4">
        <v>0</v>
      </c>
      <c r="BJ15" s="4">
        <v>0</v>
      </c>
      <c r="BK15" s="4">
        <v>0</v>
      </c>
      <c r="BL15" s="4">
        <v>0</v>
      </c>
      <c r="BM15" s="4">
        <v>498</v>
      </c>
      <c r="BN15" s="4">
        <v>57</v>
      </c>
      <c r="BO15" s="4">
        <v>0</v>
      </c>
      <c r="BP15" s="4">
        <v>0</v>
      </c>
      <c r="BQ15" s="4">
        <f t="shared" ref="BQ15:BQ17" si="7">AY15+BA15+BC15+BE15+BI15+BK15+BM15+BO15</f>
        <v>700755.9</v>
      </c>
      <c r="BR15" s="4">
        <f t="shared" ref="BR15" si="8">(AY15*AZ15+BA15*BB15+BC15*BD15+BE15*BF15+BI15*BJ15+BK15*BL15+BM15*BN15+BO15*BP15)/BQ15</f>
        <v>102.39843143895442</v>
      </c>
    </row>
    <row r="16" spans="1:70" ht="20" customHeight="1" x14ac:dyDescent="0.15">
      <c r="A16" s="76">
        <v>42805</v>
      </c>
      <c r="B16" s="76"/>
      <c r="C16" s="3">
        <v>10</v>
      </c>
      <c r="D16" s="4">
        <v>0</v>
      </c>
      <c r="E16" s="4">
        <v>0</v>
      </c>
      <c r="F16" s="4">
        <v>0</v>
      </c>
      <c r="G16" s="4">
        <v>0</v>
      </c>
      <c r="H16" s="4">
        <v>0</v>
      </c>
      <c r="I16" s="125">
        <v>0</v>
      </c>
      <c r="J16" s="4">
        <v>0</v>
      </c>
      <c r="K16" s="4">
        <v>0</v>
      </c>
      <c r="L16" s="4">
        <v>0</v>
      </c>
      <c r="M16" s="4">
        <v>0</v>
      </c>
      <c r="N16" s="98">
        <v>0</v>
      </c>
      <c r="O16" s="4">
        <v>0</v>
      </c>
      <c r="P16" s="4">
        <v>0</v>
      </c>
      <c r="Q16" s="4">
        <v>0</v>
      </c>
      <c r="R16" s="4">
        <v>0</v>
      </c>
      <c r="S16" s="4">
        <v>0</v>
      </c>
      <c r="T16" s="4">
        <v>0</v>
      </c>
      <c r="U16" s="4">
        <v>0</v>
      </c>
      <c r="V16" s="4">
        <v>0</v>
      </c>
      <c r="W16" s="4">
        <v>0</v>
      </c>
      <c r="X16" s="4">
        <v>0</v>
      </c>
      <c r="Y16" s="125">
        <v>0</v>
      </c>
      <c r="Z16" s="125">
        <v>0</v>
      </c>
      <c r="AA16" s="4">
        <v>0</v>
      </c>
      <c r="AB16" s="4">
        <v>0</v>
      </c>
      <c r="AC16" s="4">
        <v>0</v>
      </c>
      <c r="AD16" s="4">
        <v>0</v>
      </c>
      <c r="AE16" s="4">
        <v>0</v>
      </c>
      <c r="AF16" s="4">
        <v>0</v>
      </c>
      <c r="AG16" s="4">
        <v>0</v>
      </c>
      <c r="AH16" s="4">
        <v>0</v>
      </c>
      <c r="AI16" s="98">
        <f t="shared" si="4"/>
        <v>0</v>
      </c>
      <c r="AJ16" s="98">
        <v>0</v>
      </c>
      <c r="AL16" s="76">
        <v>42441</v>
      </c>
      <c r="AM16" s="76"/>
      <c r="AN16" s="3">
        <v>10</v>
      </c>
      <c r="AO16" s="4">
        <v>0</v>
      </c>
      <c r="AP16" s="4">
        <v>0</v>
      </c>
      <c r="AQ16" s="4">
        <v>0</v>
      </c>
      <c r="AR16" s="4">
        <v>0</v>
      </c>
      <c r="AS16" s="4">
        <v>0</v>
      </c>
      <c r="AT16" s="4">
        <v>0</v>
      </c>
      <c r="AU16" s="4">
        <v>0</v>
      </c>
      <c r="AV16" s="4">
        <v>0</v>
      </c>
      <c r="AW16" s="4">
        <v>0</v>
      </c>
      <c r="AX16" s="19">
        <v>0</v>
      </c>
      <c r="AY16" s="4">
        <v>0</v>
      </c>
      <c r="AZ16" s="4">
        <v>0</v>
      </c>
      <c r="BA16" s="4">
        <v>0</v>
      </c>
      <c r="BB16" s="4">
        <v>0</v>
      </c>
      <c r="BC16" s="4">
        <v>0</v>
      </c>
      <c r="BD16" s="4">
        <v>0</v>
      </c>
      <c r="BE16" s="4">
        <v>0</v>
      </c>
      <c r="BF16" s="4">
        <v>0</v>
      </c>
      <c r="BG16" s="4">
        <v>0</v>
      </c>
      <c r="BH16" s="4">
        <v>0</v>
      </c>
      <c r="BI16" s="4">
        <v>0</v>
      </c>
      <c r="BJ16" s="4">
        <v>0</v>
      </c>
      <c r="BK16" s="4">
        <v>0</v>
      </c>
      <c r="BL16" s="4">
        <v>0</v>
      </c>
      <c r="BM16" s="4">
        <v>0</v>
      </c>
      <c r="BN16" s="4">
        <v>0</v>
      </c>
      <c r="BO16" s="4">
        <v>0</v>
      </c>
      <c r="BP16" s="4">
        <v>0</v>
      </c>
      <c r="BQ16" s="19">
        <f t="shared" si="7"/>
        <v>0</v>
      </c>
      <c r="BR16" s="19">
        <v>0</v>
      </c>
    </row>
    <row r="17" spans="1:70" ht="20" customHeight="1" x14ac:dyDescent="0.15">
      <c r="A17" s="76">
        <v>42812</v>
      </c>
      <c r="B17" s="76"/>
      <c r="C17" s="3">
        <v>11</v>
      </c>
      <c r="D17" s="116">
        <v>0</v>
      </c>
      <c r="E17" s="116">
        <v>0</v>
      </c>
      <c r="F17" s="116">
        <v>0</v>
      </c>
      <c r="G17" s="116">
        <v>0</v>
      </c>
      <c r="H17" s="116">
        <v>0</v>
      </c>
      <c r="I17" s="125">
        <v>0</v>
      </c>
      <c r="J17" s="116">
        <v>0</v>
      </c>
      <c r="K17" s="116">
        <v>0</v>
      </c>
      <c r="L17" s="116">
        <v>0</v>
      </c>
      <c r="M17" s="116">
        <v>0</v>
      </c>
      <c r="N17" s="98">
        <v>0</v>
      </c>
      <c r="O17" s="116">
        <v>0</v>
      </c>
      <c r="P17" s="116">
        <v>0</v>
      </c>
      <c r="Q17" s="116">
        <v>0</v>
      </c>
      <c r="R17" s="116">
        <v>0</v>
      </c>
      <c r="S17" s="116">
        <v>0</v>
      </c>
      <c r="T17" s="116">
        <v>0</v>
      </c>
      <c r="U17" s="116">
        <v>0</v>
      </c>
      <c r="V17" s="116">
        <v>0</v>
      </c>
      <c r="W17" s="116">
        <v>0</v>
      </c>
      <c r="X17" s="116">
        <v>0</v>
      </c>
      <c r="Y17" s="125">
        <v>0</v>
      </c>
      <c r="Z17" s="125">
        <v>0</v>
      </c>
      <c r="AA17" s="116">
        <v>0</v>
      </c>
      <c r="AB17" s="116">
        <v>0</v>
      </c>
      <c r="AC17" s="116">
        <v>0</v>
      </c>
      <c r="AD17" s="116">
        <v>0</v>
      </c>
      <c r="AE17" s="116">
        <v>0</v>
      </c>
      <c r="AF17" s="116">
        <v>0</v>
      </c>
      <c r="AG17" s="116">
        <v>0</v>
      </c>
      <c r="AH17" s="116">
        <v>0</v>
      </c>
      <c r="AI17" s="98">
        <f t="shared" si="4"/>
        <v>0</v>
      </c>
      <c r="AJ17" s="98">
        <v>0</v>
      </c>
      <c r="AL17" s="76">
        <v>42448</v>
      </c>
      <c r="AM17" s="76"/>
      <c r="AN17" s="3">
        <v>11</v>
      </c>
      <c r="AO17" s="4">
        <v>0</v>
      </c>
      <c r="AP17" s="4">
        <v>0</v>
      </c>
      <c r="AQ17" s="4">
        <v>0</v>
      </c>
      <c r="AR17" s="4">
        <v>0</v>
      </c>
      <c r="AS17" s="4">
        <v>0</v>
      </c>
      <c r="AT17" s="4">
        <v>0</v>
      </c>
      <c r="AU17" s="4">
        <v>0</v>
      </c>
      <c r="AV17" s="4">
        <v>0</v>
      </c>
      <c r="AW17" s="4">
        <v>0</v>
      </c>
      <c r="AX17" s="19">
        <v>0</v>
      </c>
      <c r="AY17" s="4">
        <v>0</v>
      </c>
      <c r="AZ17" s="4">
        <v>0</v>
      </c>
      <c r="BA17" s="4">
        <v>0</v>
      </c>
      <c r="BB17" s="4">
        <v>0</v>
      </c>
      <c r="BC17" s="4">
        <v>0</v>
      </c>
      <c r="BD17" s="4">
        <v>0</v>
      </c>
      <c r="BE17" s="4">
        <v>0</v>
      </c>
      <c r="BF17" s="4">
        <v>0</v>
      </c>
      <c r="BG17" s="4">
        <v>0</v>
      </c>
      <c r="BH17" s="4">
        <v>0</v>
      </c>
      <c r="BI17" s="4">
        <v>0</v>
      </c>
      <c r="BJ17" s="4">
        <v>0</v>
      </c>
      <c r="BK17" s="4">
        <v>0</v>
      </c>
      <c r="BL17" s="4">
        <v>0</v>
      </c>
      <c r="BM17" s="4">
        <v>0</v>
      </c>
      <c r="BN17" s="4">
        <v>0</v>
      </c>
      <c r="BO17" s="4">
        <v>0</v>
      </c>
      <c r="BP17" s="4">
        <v>0</v>
      </c>
      <c r="BQ17" s="19">
        <f t="shared" si="7"/>
        <v>0</v>
      </c>
      <c r="BR17" s="19">
        <v>0</v>
      </c>
    </row>
    <row r="18" spans="1:70" ht="20" customHeight="1" x14ac:dyDescent="0.15">
      <c r="A18" s="76">
        <v>42819</v>
      </c>
      <c r="B18" s="76">
        <v>42816</v>
      </c>
      <c r="C18" s="3">
        <v>12</v>
      </c>
      <c r="D18" s="118">
        <v>598934.19999999995</v>
      </c>
      <c r="E18" s="118">
        <v>27530.2</v>
      </c>
      <c r="F18" s="4">
        <v>0</v>
      </c>
      <c r="G18" s="4">
        <v>0</v>
      </c>
      <c r="H18" s="4">
        <v>0</v>
      </c>
      <c r="I18" s="125">
        <v>0</v>
      </c>
      <c r="J18" s="4">
        <v>0</v>
      </c>
      <c r="K18" s="4">
        <v>0</v>
      </c>
      <c r="L18" s="4">
        <v>0</v>
      </c>
      <c r="M18" s="4">
        <v>0</v>
      </c>
      <c r="N18" s="98">
        <f t="shared" ref="N18:N58" si="9">SUM(D18:M18)</f>
        <v>626464.39999999991</v>
      </c>
      <c r="O18" s="118">
        <v>512425.9</v>
      </c>
      <c r="P18" s="118">
        <v>97.150689999999997</v>
      </c>
      <c r="Q18" s="118">
        <v>27530.2</v>
      </c>
      <c r="R18" s="118">
        <v>108.452855</v>
      </c>
      <c r="S18" s="4">
        <v>0</v>
      </c>
      <c r="T18" s="4">
        <v>0</v>
      </c>
      <c r="U18" s="4">
        <v>0</v>
      </c>
      <c r="V18" s="4">
        <v>0</v>
      </c>
      <c r="W18" s="4">
        <v>0</v>
      </c>
      <c r="X18" s="4">
        <v>0</v>
      </c>
      <c r="Y18" s="125">
        <v>0</v>
      </c>
      <c r="Z18" s="125">
        <v>0</v>
      </c>
      <c r="AA18" s="4">
        <v>0</v>
      </c>
      <c r="AB18" s="4">
        <v>0</v>
      </c>
      <c r="AC18" s="4">
        <v>0</v>
      </c>
      <c r="AD18" s="4">
        <v>0</v>
      </c>
      <c r="AE18" s="4">
        <v>0</v>
      </c>
      <c r="AF18" s="4">
        <v>0</v>
      </c>
      <c r="AG18" s="4">
        <v>0</v>
      </c>
      <c r="AH18" s="4">
        <v>0</v>
      </c>
      <c r="AI18" s="98">
        <f t="shared" si="4"/>
        <v>539956.1</v>
      </c>
      <c r="AJ18" s="98">
        <f t="shared" si="5"/>
        <v>97.726942148800632</v>
      </c>
      <c r="AL18" s="76">
        <v>42455</v>
      </c>
      <c r="AM18" s="76"/>
      <c r="AN18" s="3">
        <v>12</v>
      </c>
      <c r="AO18" s="4">
        <v>0</v>
      </c>
      <c r="AP18" s="4">
        <v>0</v>
      </c>
      <c r="AQ18" s="4">
        <v>0</v>
      </c>
      <c r="AR18" s="4">
        <v>0</v>
      </c>
      <c r="AS18" s="4">
        <v>0</v>
      </c>
      <c r="AT18" s="4">
        <v>0</v>
      </c>
      <c r="AU18" s="4">
        <v>0</v>
      </c>
      <c r="AV18" s="4">
        <v>0</v>
      </c>
      <c r="AW18" s="4">
        <v>0</v>
      </c>
      <c r="AX18" s="19">
        <v>0</v>
      </c>
      <c r="AY18" s="4">
        <v>0</v>
      </c>
      <c r="AZ18" s="4">
        <v>0</v>
      </c>
      <c r="BA18" s="4">
        <v>0</v>
      </c>
      <c r="BB18" s="4">
        <v>0</v>
      </c>
      <c r="BC18" s="4">
        <v>0</v>
      </c>
      <c r="BD18" s="4">
        <v>0</v>
      </c>
      <c r="BE18" s="4">
        <v>0</v>
      </c>
      <c r="BF18" s="4">
        <v>0</v>
      </c>
      <c r="BG18" s="4">
        <v>0</v>
      </c>
      <c r="BH18" s="4">
        <v>0</v>
      </c>
      <c r="BI18" s="4">
        <v>0</v>
      </c>
      <c r="BJ18" s="4">
        <v>0</v>
      </c>
      <c r="BK18" s="4">
        <v>0</v>
      </c>
      <c r="BL18" s="4">
        <v>0</v>
      </c>
      <c r="BM18" s="4">
        <v>0</v>
      </c>
      <c r="BN18" s="4">
        <v>0</v>
      </c>
      <c r="BO18" s="4">
        <v>0</v>
      </c>
      <c r="BP18" s="4">
        <v>0</v>
      </c>
      <c r="BQ18" s="19">
        <v>0</v>
      </c>
      <c r="BR18" s="19">
        <v>0</v>
      </c>
    </row>
    <row r="19" spans="1:70" s="137" customFormat="1" ht="20" customHeight="1" x14ac:dyDescent="0.15">
      <c r="A19" s="135">
        <v>42826</v>
      </c>
      <c r="B19" s="135">
        <v>42823</v>
      </c>
      <c r="C19" s="136">
        <v>13</v>
      </c>
      <c r="D19" s="97">
        <v>1037193.4</v>
      </c>
      <c r="E19" s="97">
        <v>72458.100000000006</v>
      </c>
      <c r="F19" s="97">
        <v>0</v>
      </c>
      <c r="G19" s="97">
        <v>0</v>
      </c>
      <c r="H19" s="97">
        <v>0</v>
      </c>
      <c r="I19" s="97">
        <v>0</v>
      </c>
      <c r="J19" s="97">
        <v>0</v>
      </c>
      <c r="K19" s="97">
        <v>0</v>
      </c>
      <c r="L19" s="97">
        <v>0</v>
      </c>
      <c r="M19" s="97">
        <v>0</v>
      </c>
      <c r="N19" s="98">
        <f t="shared" si="9"/>
        <v>1109651.5</v>
      </c>
      <c r="O19" s="97">
        <v>668551.80000000005</v>
      </c>
      <c r="P19" s="97">
        <v>120.308305</v>
      </c>
      <c r="Q19" s="97">
        <v>65766.7</v>
      </c>
      <c r="R19" s="97">
        <v>120.632172</v>
      </c>
      <c r="S19" s="97">
        <v>0</v>
      </c>
      <c r="T19" s="97">
        <v>0</v>
      </c>
      <c r="U19" s="97">
        <v>0</v>
      </c>
      <c r="V19" s="97">
        <v>0</v>
      </c>
      <c r="W19" s="97">
        <v>0</v>
      </c>
      <c r="X19" s="97">
        <v>0</v>
      </c>
      <c r="Y19" s="97">
        <v>0</v>
      </c>
      <c r="Z19" s="97">
        <v>0</v>
      </c>
      <c r="AA19" s="97">
        <v>0</v>
      </c>
      <c r="AB19" s="97">
        <v>0</v>
      </c>
      <c r="AC19" s="97">
        <v>0</v>
      </c>
      <c r="AD19" s="97">
        <v>0</v>
      </c>
      <c r="AE19" s="97">
        <v>0</v>
      </c>
      <c r="AF19" s="97">
        <v>0</v>
      </c>
      <c r="AG19" s="97">
        <v>0</v>
      </c>
      <c r="AH19" s="97">
        <v>0</v>
      </c>
      <c r="AI19" s="98">
        <f t="shared" si="4"/>
        <v>734318.5</v>
      </c>
      <c r="AJ19" s="98">
        <f t="shared" si="5"/>
        <v>120.33731102916705</v>
      </c>
      <c r="AL19" s="135">
        <v>42462</v>
      </c>
      <c r="AM19" s="135">
        <v>42458</v>
      </c>
      <c r="AN19" s="136">
        <v>13</v>
      </c>
      <c r="AO19" s="97">
        <v>1227706.8999999999</v>
      </c>
      <c r="AP19" s="97">
        <v>114412.5</v>
      </c>
      <c r="AQ19" s="97">
        <v>0</v>
      </c>
      <c r="AR19" s="97">
        <v>0</v>
      </c>
      <c r="AS19" s="97">
        <v>0</v>
      </c>
      <c r="AT19" s="97">
        <v>0</v>
      </c>
      <c r="AU19" s="97">
        <v>0</v>
      </c>
      <c r="AV19" s="97">
        <v>498</v>
      </c>
      <c r="AW19" s="97">
        <v>0</v>
      </c>
      <c r="AX19" s="97">
        <f t="shared" ref="AX19:AX46" si="10">SUM(AO19:AW19)</f>
        <v>1342617.4</v>
      </c>
      <c r="AY19" s="97">
        <v>782166.7</v>
      </c>
      <c r="AZ19" s="97">
        <v>142.22529399999999</v>
      </c>
      <c r="BA19" s="97">
        <v>83872.2</v>
      </c>
      <c r="BB19" s="97">
        <v>127.28778</v>
      </c>
      <c r="BC19" s="97">
        <v>0</v>
      </c>
      <c r="BD19" s="97">
        <v>0</v>
      </c>
      <c r="BE19" s="97">
        <v>0</v>
      </c>
      <c r="BF19" s="97">
        <v>0</v>
      </c>
      <c r="BG19" s="97">
        <v>0</v>
      </c>
      <c r="BH19" s="97">
        <v>0</v>
      </c>
      <c r="BI19" s="97">
        <v>0</v>
      </c>
      <c r="BJ19" s="97">
        <v>0</v>
      </c>
      <c r="BK19" s="97">
        <v>0</v>
      </c>
      <c r="BL19" s="97">
        <v>0</v>
      </c>
      <c r="BM19" s="97">
        <v>498</v>
      </c>
      <c r="BN19" s="97">
        <v>67</v>
      </c>
      <c r="BO19" s="97">
        <v>0</v>
      </c>
      <c r="BP19" s="97">
        <v>0</v>
      </c>
      <c r="BQ19" s="97">
        <f t="shared" ref="BQ19:BQ22" si="11">AY19+BA19+BC19+BE19+BI19+BK19+BM19+BO19</f>
        <v>866536.89999999991</v>
      </c>
      <c r="BR19" s="97">
        <f t="shared" ref="BR19:BR46" si="12">(AY19*AZ19+BA19*BB19+BC19*BD19+BE19*BF19+BI19*BJ19+BK19*BL19+BM19*BN19+BO19*BP19)/BQ19</f>
        <v>140.73625832463199</v>
      </c>
    </row>
    <row r="20" spans="1:70" s="137" customFormat="1" ht="20" customHeight="1" x14ac:dyDescent="0.15">
      <c r="A20" s="135">
        <v>42833</v>
      </c>
      <c r="B20" s="135">
        <v>42830</v>
      </c>
      <c r="C20" s="136">
        <v>14</v>
      </c>
      <c r="D20" s="97">
        <v>774657.6</v>
      </c>
      <c r="E20" s="97">
        <v>60689.4</v>
      </c>
      <c r="F20" s="97">
        <v>0</v>
      </c>
      <c r="G20" s="97">
        <v>0</v>
      </c>
      <c r="H20" s="97">
        <v>0</v>
      </c>
      <c r="I20" s="97">
        <v>0</v>
      </c>
      <c r="J20" s="97">
        <v>0</v>
      </c>
      <c r="K20" s="97">
        <v>0</v>
      </c>
      <c r="L20" s="97">
        <v>0</v>
      </c>
      <c r="M20" s="97">
        <v>0</v>
      </c>
      <c r="N20" s="98">
        <f t="shared" si="9"/>
        <v>835347</v>
      </c>
      <c r="O20" s="97">
        <v>461160.4</v>
      </c>
      <c r="P20" s="97">
        <v>144.76500100000001</v>
      </c>
      <c r="Q20" s="97">
        <v>54814.3</v>
      </c>
      <c r="R20" s="97">
        <v>140.15164200000001</v>
      </c>
      <c r="S20" s="97">
        <v>0</v>
      </c>
      <c r="T20" s="97">
        <v>0</v>
      </c>
      <c r="U20" s="97">
        <v>0</v>
      </c>
      <c r="V20" s="97">
        <v>0</v>
      </c>
      <c r="W20" s="97">
        <v>0</v>
      </c>
      <c r="X20" s="97">
        <v>0</v>
      </c>
      <c r="Y20" s="97">
        <v>0</v>
      </c>
      <c r="Z20" s="97">
        <v>0</v>
      </c>
      <c r="AA20" s="97">
        <v>0</v>
      </c>
      <c r="AB20" s="97">
        <v>0</v>
      </c>
      <c r="AC20" s="97">
        <v>0</v>
      </c>
      <c r="AD20" s="97">
        <v>0</v>
      </c>
      <c r="AE20" s="97">
        <v>0</v>
      </c>
      <c r="AF20" s="97">
        <v>0</v>
      </c>
      <c r="AG20" s="97">
        <v>0</v>
      </c>
      <c r="AH20" s="97">
        <v>0</v>
      </c>
      <c r="AI20" s="98">
        <f t="shared" si="4"/>
        <v>515974.7</v>
      </c>
      <c r="AJ20" s="98">
        <f t="shared" si="5"/>
        <v>144.2749032408779</v>
      </c>
      <c r="AL20" s="135">
        <v>42469</v>
      </c>
      <c r="AM20" s="135">
        <v>42466</v>
      </c>
      <c r="AN20" s="136">
        <v>14</v>
      </c>
      <c r="AO20" s="97">
        <v>1299642.8999999999</v>
      </c>
      <c r="AP20" s="97">
        <v>132579.6</v>
      </c>
      <c r="AQ20" s="97">
        <v>0</v>
      </c>
      <c r="AR20" s="97">
        <v>0</v>
      </c>
      <c r="AS20" s="97">
        <v>0</v>
      </c>
      <c r="AT20" s="97">
        <v>0</v>
      </c>
      <c r="AU20" s="97">
        <v>0</v>
      </c>
      <c r="AV20" s="97">
        <v>498</v>
      </c>
      <c r="AW20" s="97">
        <v>0</v>
      </c>
      <c r="AX20" s="97">
        <f t="shared" si="10"/>
        <v>1432720.5</v>
      </c>
      <c r="AY20" s="97">
        <v>840793.7</v>
      </c>
      <c r="AZ20" s="97">
        <v>161.282275</v>
      </c>
      <c r="BA20" s="97">
        <v>95502</v>
      </c>
      <c r="BB20" s="97">
        <v>148.70161200000001</v>
      </c>
      <c r="BC20" s="97">
        <v>0</v>
      </c>
      <c r="BD20" s="97">
        <v>0</v>
      </c>
      <c r="BE20" s="97">
        <v>0</v>
      </c>
      <c r="BF20" s="97">
        <v>0</v>
      </c>
      <c r="BG20" s="97">
        <v>0</v>
      </c>
      <c r="BH20" s="97">
        <v>0</v>
      </c>
      <c r="BI20" s="97">
        <v>0</v>
      </c>
      <c r="BJ20" s="97">
        <v>0</v>
      </c>
      <c r="BK20" s="97">
        <v>0</v>
      </c>
      <c r="BL20" s="97">
        <v>0</v>
      </c>
      <c r="BM20" s="97">
        <v>498</v>
      </c>
      <c r="BN20" s="97">
        <v>60</v>
      </c>
      <c r="BO20" s="97">
        <v>0</v>
      </c>
      <c r="BP20" s="97">
        <v>0</v>
      </c>
      <c r="BQ20" s="97">
        <f t="shared" si="11"/>
        <v>936793.7</v>
      </c>
      <c r="BR20" s="97">
        <f t="shared" si="12"/>
        <v>159.94588999786345</v>
      </c>
    </row>
    <row r="21" spans="1:70" ht="20" customHeight="1" x14ac:dyDescent="0.15">
      <c r="A21" s="76">
        <v>42840</v>
      </c>
      <c r="B21" s="76">
        <v>42837</v>
      </c>
      <c r="C21" s="3">
        <v>15</v>
      </c>
      <c r="D21" s="121">
        <v>1530019.34</v>
      </c>
      <c r="E21" s="121">
        <v>132264.20000000001</v>
      </c>
      <c r="F21" s="4">
        <v>0</v>
      </c>
      <c r="G21" s="4">
        <v>0</v>
      </c>
      <c r="H21" s="4">
        <v>0</v>
      </c>
      <c r="I21" s="125">
        <v>0</v>
      </c>
      <c r="J21" s="4">
        <v>0</v>
      </c>
      <c r="K21" s="4">
        <v>0</v>
      </c>
      <c r="L21" s="4">
        <v>0</v>
      </c>
      <c r="M21" s="4">
        <v>0</v>
      </c>
      <c r="N21" s="98">
        <f t="shared" si="9"/>
        <v>1662283.54</v>
      </c>
      <c r="O21" s="133">
        <v>894910.08</v>
      </c>
      <c r="P21" s="133">
        <v>143.58427599999999</v>
      </c>
      <c r="Q21" s="133">
        <v>110069.9</v>
      </c>
      <c r="R21" s="133">
        <v>140.09785400000001</v>
      </c>
      <c r="S21" s="4">
        <v>0</v>
      </c>
      <c r="T21" s="4">
        <v>0</v>
      </c>
      <c r="U21" s="4">
        <v>0</v>
      </c>
      <c r="V21" s="4">
        <v>0</v>
      </c>
      <c r="W21" s="4">
        <v>0</v>
      </c>
      <c r="X21" s="4">
        <v>0</v>
      </c>
      <c r="Y21" s="125">
        <v>0</v>
      </c>
      <c r="Z21" s="125">
        <v>0</v>
      </c>
      <c r="AA21" s="4">
        <v>0</v>
      </c>
      <c r="AB21" s="4">
        <v>0</v>
      </c>
      <c r="AC21" s="4">
        <v>0</v>
      </c>
      <c r="AD21" s="4">
        <v>0</v>
      </c>
      <c r="AE21" s="4">
        <v>0</v>
      </c>
      <c r="AF21" s="4">
        <v>0</v>
      </c>
      <c r="AG21" s="4">
        <v>0</v>
      </c>
      <c r="AH21" s="4">
        <v>0</v>
      </c>
      <c r="AI21" s="98">
        <f t="shared" ref="AI21" si="13">O21+Q21+S21+U21+AA21+AC21+AE21+AG21+Y21</f>
        <v>1004979.98</v>
      </c>
      <c r="AJ21" s="98">
        <f t="shared" ref="AJ21" si="14">(O21*P21+Q21*R21+S21*T21+U21*V21+AA21*AB21+AC21*AD21+AE21*AF21+AG21*AH21+Y21*Z21)/AI21</f>
        <v>143.20242747710921</v>
      </c>
      <c r="AL21" s="76">
        <v>42476</v>
      </c>
      <c r="AM21" s="76">
        <v>42473</v>
      </c>
      <c r="AN21" s="3">
        <v>15</v>
      </c>
      <c r="AO21" s="4">
        <v>1832771.3</v>
      </c>
      <c r="AP21" s="4">
        <v>196142.7</v>
      </c>
      <c r="AQ21" s="4">
        <v>0</v>
      </c>
      <c r="AR21" s="4">
        <v>0</v>
      </c>
      <c r="AS21" s="4">
        <v>0</v>
      </c>
      <c r="AT21" s="4">
        <v>0</v>
      </c>
      <c r="AU21" s="4">
        <v>0</v>
      </c>
      <c r="AV21" s="4">
        <v>498</v>
      </c>
      <c r="AW21" s="4">
        <v>0</v>
      </c>
      <c r="AX21" s="19">
        <f t="shared" si="10"/>
        <v>2029412</v>
      </c>
      <c r="AY21" s="4">
        <v>1138107.2</v>
      </c>
      <c r="AZ21" s="4">
        <v>148.04920899999999</v>
      </c>
      <c r="BA21" s="4">
        <v>156610.6</v>
      </c>
      <c r="BB21" s="4">
        <v>137.69956099999999</v>
      </c>
      <c r="BC21" s="4">
        <v>0</v>
      </c>
      <c r="BD21" s="4">
        <v>0</v>
      </c>
      <c r="BE21" s="4">
        <v>0</v>
      </c>
      <c r="BF21" s="4">
        <v>0</v>
      </c>
      <c r="BG21" s="4">
        <v>0</v>
      </c>
      <c r="BH21" s="4">
        <v>0</v>
      </c>
      <c r="BI21" s="4">
        <v>0</v>
      </c>
      <c r="BJ21" s="4">
        <v>0</v>
      </c>
      <c r="BK21" s="4">
        <v>0</v>
      </c>
      <c r="BL21" s="4">
        <v>0</v>
      </c>
      <c r="BM21" s="4">
        <v>498</v>
      </c>
      <c r="BN21" s="4">
        <v>56</v>
      </c>
      <c r="BO21" s="4">
        <v>0</v>
      </c>
      <c r="BP21" s="4">
        <v>0</v>
      </c>
      <c r="BQ21" s="19">
        <f t="shared" si="11"/>
        <v>1295215.8</v>
      </c>
      <c r="BR21" s="19">
        <f t="shared" si="12"/>
        <v>146.76239247942416</v>
      </c>
    </row>
    <row r="22" spans="1:70" s="137" customFormat="1" ht="20" customHeight="1" x14ac:dyDescent="0.15">
      <c r="A22" s="135">
        <v>42847</v>
      </c>
      <c r="B22" s="135">
        <v>42844</v>
      </c>
      <c r="C22" s="136">
        <v>16</v>
      </c>
      <c r="D22" s="97">
        <v>2095339.15</v>
      </c>
      <c r="E22" s="97">
        <v>221659.4</v>
      </c>
      <c r="F22" s="97">
        <v>0</v>
      </c>
      <c r="G22" s="97">
        <v>0</v>
      </c>
      <c r="H22" s="97">
        <v>0</v>
      </c>
      <c r="I22" s="97">
        <v>0</v>
      </c>
      <c r="J22" s="97">
        <v>0</v>
      </c>
      <c r="K22" s="97">
        <v>0</v>
      </c>
      <c r="L22" s="97">
        <v>0</v>
      </c>
      <c r="M22" s="97">
        <v>0</v>
      </c>
      <c r="N22" s="98">
        <f t="shared" si="9"/>
        <v>2316998.5499999998</v>
      </c>
      <c r="O22" s="97">
        <v>1408710.75</v>
      </c>
      <c r="P22" s="97">
        <v>137.779786</v>
      </c>
      <c r="Q22" s="97">
        <v>170760.4</v>
      </c>
      <c r="R22" s="97">
        <v>132.66022699999999</v>
      </c>
      <c r="S22" s="97">
        <v>0</v>
      </c>
      <c r="T22" s="97">
        <v>0</v>
      </c>
      <c r="U22" s="97">
        <v>0</v>
      </c>
      <c r="V22" s="97">
        <v>0</v>
      </c>
      <c r="W22" s="97">
        <v>0</v>
      </c>
      <c r="X22" s="97">
        <v>0</v>
      </c>
      <c r="Y22" s="97">
        <v>0</v>
      </c>
      <c r="Z22" s="97">
        <v>0</v>
      </c>
      <c r="AA22" s="97">
        <v>0</v>
      </c>
      <c r="AB22" s="97">
        <v>0</v>
      </c>
      <c r="AC22" s="97">
        <v>0</v>
      </c>
      <c r="AD22" s="97">
        <v>0</v>
      </c>
      <c r="AE22" s="97">
        <v>0</v>
      </c>
      <c r="AF22" s="97">
        <v>0</v>
      </c>
      <c r="AG22" s="97">
        <v>0</v>
      </c>
      <c r="AH22" s="97">
        <v>0</v>
      </c>
      <c r="AI22" s="98">
        <f t="shared" ref="AI22" si="15">O22+Q22+S22+U22+AA22+AC22+AE22+AG22+Y22</f>
        <v>1579471.15</v>
      </c>
      <c r="AJ22" s="98">
        <f t="shared" ref="AJ22" si="16">(O22*P22+Q22*R22+S22*T22+U22*V22+AA22*AB22+AC22*AD22+AE22*AF22+AG22*AH22+Y22*Z22)/AI22</f>
        <v>137.22629824388392</v>
      </c>
      <c r="AL22" s="135">
        <v>42483</v>
      </c>
      <c r="AM22" s="135">
        <v>42480</v>
      </c>
      <c r="AN22" s="136">
        <v>16</v>
      </c>
      <c r="AO22" s="97">
        <v>1855331</v>
      </c>
      <c r="AP22" s="97">
        <v>220923</v>
      </c>
      <c r="AQ22" s="97">
        <v>0</v>
      </c>
      <c r="AR22" s="97">
        <v>0</v>
      </c>
      <c r="AS22" s="97">
        <v>0</v>
      </c>
      <c r="AT22" s="97">
        <v>0</v>
      </c>
      <c r="AU22" s="97">
        <v>0</v>
      </c>
      <c r="AV22" s="97">
        <v>3492</v>
      </c>
      <c r="AW22" s="97">
        <v>0</v>
      </c>
      <c r="AX22" s="97">
        <f t="shared" si="10"/>
        <v>2079746</v>
      </c>
      <c r="AY22" s="97">
        <v>1307110.7</v>
      </c>
      <c r="AZ22" s="97">
        <v>136.54825600000001</v>
      </c>
      <c r="BA22" s="97">
        <v>178167.8</v>
      </c>
      <c r="BB22" s="97">
        <v>129.559786</v>
      </c>
      <c r="BC22" s="97">
        <v>0</v>
      </c>
      <c r="BD22" s="97">
        <v>0</v>
      </c>
      <c r="BE22" s="97">
        <v>0</v>
      </c>
      <c r="BF22" s="97">
        <v>0</v>
      </c>
      <c r="BG22" s="97">
        <v>0</v>
      </c>
      <c r="BH22" s="97">
        <v>0</v>
      </c>
      <c r="BI22" s="97">
        <v>0</v>
      </c>
      <c r="BJ22" s="97">
        <v>0</v>
      </c>
      <c r="BK22" s="97">
        <v>0</v>
      </c>
      <c r="BL22" s="97">
        <v>0</v>
      </c>
      <c r="BM22" s="97">
        <v>1621</v>
      </c>
      <c r="BN22" s="97">
        <v>54.620604</v>
      </c>
      <c r="BO22" s="97">
        <v>0</v>
      </c>
      <c r="BP22" s="97">
        <v>0</v>
      </c>
      <c r="BQ22" s="97">
        <f t="shared" si="11"/>
        <v>1486899.5</v>
      </c>
      <c r="BR22" s="97">
        <f t="shared" si="12"/>
        <v>135.62154572189579</v>
      </c>
    </row>
    <row r="23" spans="1:70" ht="20" customHeight="1" x14ac:dyDescent="0.15">
      <c r="A23" s="76">
        <v>42854</v>
      </c>
      <c r="B23" s="76">
        <v>42851</v>
      </c>
      <c r="C23" s="3">
        <v>17</v>
      </c>
      <c r="D23" s="123">
        <v>1706040.14</v>
      </c>
      <c r="E23" s="123">
        <v>259079</v>
      </c>
      <c r="F23" s="123">
        <v>0</v>
      </c>
      <c r="G23" s="123">
        <v>0</v>
      </c>
      <c r="H23" s="123">
        <v>0</v>
      </c>
      <c r="I23" s="125">
        <v>0</v>
      </c>
      <c r="J23" s="123">
        <v>0</v>
      </c>
      <c r="K23" s="123">
        <v>0</v>
      </c>
      <c r="L23" s="123">
        <v>0</v>
      </c>
      <c r="M23" s="123">
        <v>0</v>
      </c>
      <c r="N23" s="98">
        <f t="shared" si="9"/>
        <v>1965119.14</v>
      </c>
      <c r="O23" s="134">
        <v>1196710.94</v>
      </c>
      <c r="P23" s="134">
        <v>141.29368199999999</v>
      </c>
      <c r="Q23" s="134">
        <v>174157.6</v>
      </c>
      <c r="R23" s="134">
        <v>129.765739</v>
      </c>
      <c r="S23" s="123">
        <v>0</v>
      </c>
      <c r="T23" s="123">
        <v>0</v>
      </c>
      <c r="U23" s="123">
        <v>0</v>
      </c>
      <c r="V23" s="123">
        <v>0</v>
      </c>
      <c r="W23" s="123">
        <v>0</v>
      </c>
      <c r="X23" s="123">
        <v>0</v>
      </c>
      <c r="Y23" s="125">
        <v>0</v>
      </c>
      <c r="Z23" s="125">
        <v>0</v>
      </c>
      <c r="AA23" s="123">
        <v>0</v>
      </c>
      <c r="AB23" s="123">
        <v>0</v>
      </c>
      <c r="AC23" s="123">
        <v>0</v>
      </c>
      <c r="AD23" s="123">
        <v>0</v>
      </c>
      <c r="AE23" s="123">
        <v>0</v>
      </c>
      <c r="AF23" s="123">
        <v>0</v>
      </c>
      <c r="AG23" s="123">
        <v>0</v>
      </c>
      <c r="AH23" s="123">
        <v>0</v>
      </c>
      <c r="AI23" s="98">
        <f t="shared" ref="AI23" si="17">O23+Q23+S23+U23+AA23+AC23+AE23+AG23+Y23</f>
        <v>1370868.54</v>
      </c>
      <c r="AJ23" s="98">
        <f t="shared" ref="AJ23" si="18">(O23*P23+Q23*R23+S23*T23+U23*V23+AA23*AB23+AC23*AD23+AE23*AF23+AG23*AH23+Y23*Z23)/AI23</f>
        <v>139.8291514288799</v>
      </c>
      <c r="AL23" s="76">
        <v>42490</v>
      </c>
      <c r="AM23" s="76">
        <v>42487</v>
      </c>
      <c r="AN23" s="3">
        <v>17</v>
      </c>
      <c r="AO23" s="4">
        <v>2051071.8</v>
      </c>
      <c r="AP23" s="4">
        <v>256322.6</v>
      </c>
      <c r="AQ23" s="4">
        <v>0</v>
      </c>
      <c r="AR23" s="4">
        <v>0</v>
      </c>
      <c r="AS23" s="4">
        <v>0</v>
      </c>
      <c r="AT23" s="4">
        <v>0</v>
      </c>
      <c r="AU23" s="4">
        <v>0</v>
      </c>
      <c r="AV23" s="4">
        <v>2494</v>
      </c>
      <c r="AW23" s="4">
        <v>0</v>
      </c>
      <c r="AX23" s="19">
        <f t="shared" si="10"/>
        <v>2309888.4</v>
      </c>
      <c r="AY23" s="4">
        <v>1492741.5</v>
      </c>
      <c r="AZ23" s="4">
        <v>131.32329799999999</v>
      </c>
      <c r="BA23" s="4">
        <v>202673.5</v>
      </c>
      <c r="BB23" s="4">
        <v>127.048113</v>
      </c>
      <c r="BC23" s="4">
        <v>0</v>
      </c>
      <c r="BD23" s="4">
        <v>0</v>
      </c>
      <c r="BE23" s="4">
        <v>0</v>
      </c>
      <c r="BF23" s="4">
        <v>0</v>
      </c>
      <c r="BG23" s="4">
        <v>0</v>
      </c>
      <c r="BH23" s="4">
        <v>0</v>
      </c>
      <c r="BI23" s="4">
        <v>0</v>
      </c>
      <c r="BJ23" s="4">
        <v>0</v>
      </c>
      <c r="BK23" s="4">
        <v>0</v>
      </c>
      <c r="BL23" s="4">
        <v>0</v>
      </c>
      <c r="BM23" s="4">
        <v>498</v>
      </c>
      <c r="BN23" s="4">
        <v>68</v>
      </c>
      <c r="BO23" s="4">
        <v>0</v>
      </c>
      <c r="BP23" s="4">
        <v>0</v>
      </c>
      <c r="BQ23" s="19">
        <f>AY23+BA23+BC23+BE23+BI23+BK23+BM23+BO23</f>
        <v>1695913</v>
      </c>
      <c r="BR23" s="19">
        <f t="shared" si="12"/>
        <v>130.79378869763514</v>
      </c>
    </row>
    <row r="24" spans="1:70" ht="20" customHeight="1" x14ac:dyDescent="0.15">
      <c r="A24" s="76">
        <v>42861</v>
      </c>
      <c r="B24" s="76">
        <v>42858</v>
      </c>
      <c r="C24" s="3">
        <v>18</v>
      </c>
      <c r="D24" s="44">
        <v>1809788.86</v>
      </c>
      <c r="E24" s="44">
        <v>244507.1</v>
      </c>
      <c r="F24" s="44">
        <v>0</v>
      </c>
      <c r="G24" s="44">
        <v>0</v>
      </c>
      <c r="H24" s="4">
        <v>0</v>
      </c>
      <c r="I24" s="125">
        <v>0</v>
      </c>
      <c r="J24" s="44">
        <v>0</v>
      </c>
      <c r="K24" s="44">
        <v>0</v>
      </c>
      <c r="L24" s="44">
        <v>0</v>
      </c>
      <c r="M24" s="44">
        <v>0</v>
      </c>
      <c r="N24" s="130">
        <f t="shared" si="9"/>
        <v>2054295.9600000002</v>
      </c>
      <c r="O24" s="44">
        <v>1186798.96</v>
      </c>
      <c r="P24" s="44">
        <v>139.435912</v>
      </c>
      <c r="Q24" s="44">
        <v>171285.9</v>
      </c>
      <c r="R24" s="44">
        <v>129.336321</v>
      </c>
      <c r="S24" s="44">
        <v>0</v>
      </c>
      <c r="T24" s="44">
        <v>0</v>
      </c>
      <c r="U24" s="44">
        <v>0</v>
      </c>
      <c r="V24" s="44">
        <v>0</v>
      </c>
      <c r="W24" s="44">
        <v>0</v>
      </c>
      <c r="X24" s="44">
        <v>0</v>
      </c>
      <c r="Y24" s="125">
        <v>0</v>
      </c>
      <c r="Z24" s="125">
        <v>0</v>
      </c>
      <c r="AA24" s="44">
        <v>0</v>
      </c>
      <c r="AB24" s="44">
        <v>0</v>
      </c>
      <c r="AC24" s="44">
        <v>0</v>
      </c>
      <c r="AD24" s="44">
        <v>0</v>
      </c>
      <c r="AE24" s="44">
        <v>0</v>
      </c>
      <c r="AF24" s="44">
        <v>0</v>
      </c>
      <c r="AG24" s="44">
        <v>0</v>
      </c>
      <c r="AH24" s="44">
        <v>0</v>
      </c>
      <c r="AI24" s="98">
        <f t="shared" ref="AI24" si="19">O24+Q24+S24+U24+AA24+AC24+AE24+AG24+Y24</f>
        <v>1358084.8599999999</v>
      </c>
      <c r="AJ24" s="98">
        <f t="shared" ref="AJ24" si="20">(O24*P24+Q24*R24+S24*T24+U24*V24+AA24*AB24+AC24*AD24+AE24*AF24+AG24*AH24+Y24*Z24)/AI24</f>
        <v>138.16212007063052</v>
      </c>
      <c r="AL24" s="76">
        <v>42497</v>
      </c>
      <c r="AM24" s="76">
        <v>42494</v>
      </c>
      <c r="AN24" s="3">
        <v>18</v>
      </c>
      <c r="AO24" s="44">
        <v>1823976.3</v>
      </c>
      <c r="AP24" s="44">
        <v>227007.2</v>
      </c>
      <c r="AQ24" s="44">
        <v>0</v>
      </c>
      <c r="AR24" s="44">
        <v>0</v>
      </c>
      <c r="AS24" s="4">
        <v>0</v>
      </c>
      <c r="AT24" s="44">
        <v>0</v>
      </c>
      <c r="AU24" s="44">
        <v>0</v>
      </c>
      <c r="AV24" s="44">
        <v>2494</v>
      </c>
      <c r="AW24" s="44">
        <v>0</v>
      </c>
      <c r="AX24" s="42">
        <f t="shared" si="10"/>
        <v>2053477.5</v>
      </c>
      <c r="AY24" s="44">
        <v>1376468</v>
      </c>
      <c r="AZ24" s="44">
        <v>132.11957899999999</v>
      </c>
      <c r="BA24" s="44">
        <v>179692</v>
      </c>
      <c r="BB24" s="44">
        <v>126.97055899999999</v>
      </c>
      <c r="BC24" s="44">
        <v>0</v>
      </c>
      <c r="BD24" s="44">
        <v>0</v>
      </c>
      <c r="BE24" s="44">
        <v>0</v>
      </c>
      <c r="BF24" s="44">
        <v>0</v>
      </c>
      <c r="BG24" s="44">
        <v>0</v>
      </c>
      <c r="BH24" s="44">
        <v>0</v>
      </c>
      <c r="BI24" s="44">
        <v>0</v>
      </c>
      <c r="BJ24" s="44">
        <v>0</v>
      </c>
      <c r="BK24" s="44">
        <v>0</v>
      </c>
      <c r="BL24" s="44">
        <v>0</v>
      </c>
      <c r="BM24" s="44">
        <v>2494</v>
      </c>
      <c r="BN24" s="44">
        <v>42.795509000000003</v>
      </c>
      <c r="BO24" s="4">
        <v>0</v>
      </c>
      <c r="BP24" s="4">
        <v>0</v>
      </c>
      <c r="BQ24" s="42">
        <f t="shared" ref="BQ24:BQ46" si="21">AY24+BA24+BC24+BE24+BI24+BK24+BM24+BO24</f>
        <v>1558654</v>
      </c>
      <c r="BR24" s="42">
        <f t="shared" si="12"/>
        <v>131.38303841278821</v>
      </c>
    </row>
    <row r="25" spans="1:70" ht="20" customHeight="1" x14ac:dyDescent="0.15">
      <c r="A25" s="76">
        <v>42868</v>
      </c>
      <c r="B25" s="76">
        <v>42866</v>
      </c>
      <c r="C25" s="3">
        <v>19</v>
      </c>
      <c r="D25" s="44">
        <v>1567977.1</v>
      </c>
      <c r="E25" s="44">
        <v>204680.9</v>
      </c>
      <c r="F25" s="44">
        <v>0</v>
      </c>
      <c r="G25" s="44">
        <v>0</v>
      </c>
      <c r="H25" s="125">
        <v>0</v>
      </c>
      <c r="I25" s="125">
        <v>0</v>
      </c>
      <c r="J25" s="44">
        <v>0</v>
      </c>
      <c r="K25" s="44">
        <v>0</v>
      </c>
      <c r="L25" s="44">
        <v>0</v>
      </c>
      <c r="M25" s="44">
        <v>0</v>
      </c>
      <c r="N25" s="130">
        <f t="shared" si="9"/>
        <v>1772658</v>
      </c>
      <c r="O25" s="44">
        <v>1174000.7</v>
      </c>
      <c r="P25" s="44">
        <v>142.29296199999999</v>
      </c>
      <c r="Q25" s="44">
        <v>157438.39999999999</v>
      </c>
      <c r="R25" s="44">
        <v>131.05181200000001</v>
      </c>
      <c r="S25" s="44">
        <v>0</v>
      </c>
      <c r="T25" s="44">
        <v>0</v>
      </c>
      <c r="U25" s="44">
        <v>0</v>
      </c>
      <c r="V25" s="44">
        <v>0</v>
      </c>
      <c r="W25" s="44">
        <v>0</v>
      </c>
      <c r="X25" s="44">
        <v>0</v>
      </c>
      <c r="Y25" s="125">
        <v>0</v>
      </c>
      <c r="Z25" s="125">
        <v>0</v>
      </c>
      <c r="AA25" s="44">
        <v>0</v>
      </c>
      <c r="AB25" s="44">
        <v>0</v>
      </c>
      <c r="AC25" s="44">
        <v>0</v>
      </c>
      <c r="AD25" s="44">
        <v>0</v>
      </c>
      <c r="AE25" s="44">
        <v>0</v>
      </c>
      <c r="AF25" s="44">
        <v>0</v>
      </c>
      <c r="AG25" s="44">
        <v>0</v>
      </c>
      <c r="AH25" s="44">
        <v>0</v>
      </c>
      <c r="AI25" s="98">
        <f t="shared" ref="AI25" si="22">O25+Q25+S25+U25+AA25+AC25+AE25+AG25+Y25</f>
        <v>1331439.0999999999</v>
      </c>
      <c r="AJ25" s="98">
        <f t="shared" ref="AJ25" si="23">(O25*P25+Q25*R25+S25*T25+U25*V25+AA25*AB25+AC25*AD25+AE25*AF25+AG25*AH25+Y25*Z25)/AI25</f>
        <v>140.96373209368284</v>
      </c>
      <c r="AL25" s="76">
        <v>42504</v>
      </c>
      <c r="AM25" s="76">
        <v>42501</v>
      </c>
      <c r="AN25" s="3">
        <v>19</v>
      </c>
      <c r="AO25" s="44">
        <v>1270248</v>
      </c>
      <c r="AP25" s="44">
        <v>189918</v>
      </c>
      <c r="AQ25" s="44">
        <v>0</v>
      </c>
      <c r="AR25" s="44">
        <v>0</v>
      </c>
      <c r="AS25" s="4">
        <v>0</v>
      </c>
      <c r="AT25" s="44">
        <v>0</v>
      </c>
      <c r="AU25" s="44">
        <v>0</v>
      </c>
      <c r="AV25" s="44">
        <v>2515</v>
      </c>
      <c r="AW25" s="44">
        <v>0</v>
      </c>
      <c r="AX25" s="42">
        <f t="shared" si="10"/>
        <v>1462681</v>
      </c>
      <c r="AY25" s="44">
        <v>1073509.6000000001</v>
      </c>
      <c r="AZ25" s="44">
        <v>137.008442</v>
      </c>
      <c r="BA25" s="44">
        <v>157232.1</v>
      </c>
      <c r="BB25" s="44">
        <v>134.064288</v>
      </c>
      <c r="BC25" s="44">
        <v>0</v>
      </c>
      <c r="BD25" s="44">
        <v>0</v>
      </c>
      <c r="BE25" s="44">
        <v>0</v>
      </c>
      <c r="BF25" s="44">
        <v>0</v>
      </c>
      <c r="BG25" s="44">
        <v>0</v>
      </c>
      <c r="BH25" s="44">
        <v>0</v>
      </c>
      <c r="BI25" s="44">
        <v>0</v>
      </c>
      <c r="BJ25" s="44">
        <v>0</v>
      </c>
      <c r="BK25" s="44">
        <v>0</v>
      </c>
      <c r="BL25" s="44">
        <v>0</v>
      </c>
      <c r="BM25" s="44">
        <v>2515</v>
      </c>
      <c r="BN25" s="44">
        <v>41.288269999999997</v>
      </c>
      <c r="BO25" s="4">
        <v>0</v>
      </c>
      <c r="BP25" s="4">
        <v>0</v>
      </c>
      <c r="BQ25" s="42">
        <f t="shared" si="21"/>
        <v>1233256.7000000002</v>
      </c>
      <c r="BR25" s="42">
        <f t="shared" si="12"/>
        <v>136.43787810302427</v>
      </c>
    </row>
    <row r="26" spans="1:70" ht="20" customHeight="1" x14ac:dyDescent="0.15">
      <c r="A26" s="76">
        <v>42875</v>
      </c>
      <c r="B26" s="76">
        <v>42872</v>
      </c>
      <c r="C26" s="3">
        <v>20</v>
      </c>
      <c r="D26" s="44">
        <v>1729971.7</v>
      </c>
      <c r="E26" s="44">
        <v>246616.1</v>
      </c>
      <c r="F26" s="44">
        <v>0</v>
      </c>
      <c r="G26" s="44">
        <v>0</v>
      </c>
      <c r="H26" s="127">
        <v>0</v>
      </c>
      <c r="I26" s="127">
        <v>0</v>
      </c>
      <c r="J26" s="44">
        <v>0</v>
      </c>
      <c r="K26" s="44">
        <v>0</v>
      </c>
      <c r="L26" s="44">
        <v>0</v>
      </c>
      <c r="M26" s="44">
        <v>0</v>
      </c>
      <c r="N26" s="130">
        <f t="shared" si="9"/>
        <v>1976587.8</v>
      </c>
      <c r="O26" s="44">
        <v>1282269.8</v>
      </c>
      <c r="P26" s="44">
        <v>145.50939299999999</v>
      </c>
      <c r="Q26" s="44">
        <v>191190.8</v>
      </c>
      <c r="R26" s="44">
        <v>128.63102799999999</v>
      </c>
      <c r="S26" s="44">
        <v>0</v>
      </c>
      <c r="T26" s="44">
        <v>0</v>
      </c>
      <c r="U26" s="44">
        <v>0</v>
      </c>
      <c r="V26" s="44">
        <v>0</v>
      </c>
      <c r="W26" s="44">
        <v>0</v>
      </c>
      <c r="X26" s="44">
        <v>0</v>
      </c>
      <c r="Y26" s="127">
        <v>0</v>
      </c>
      <c r="Z26" s="127">
        <v>0</v>
      </c>
      <c r="AA26" s="44">
        <v>0</v>
      </c>
      <c r="AB26" s="44">
        <v>0</v>
      </c>
      <c r="AC26" s="44">
        <v>0</v>
      </c>
      <c r="AD26" s="44">
        <v>0</v>
      </c>
      <c r="AE26" s="44">
        <v>0</v>
      </c>
      <c r="AF26" s="44">
        <v>0</v>
      </c>
      <c r="AG26" s="44">
        <v>0</v>
      </c>
      <c r="AH26" s="44">
        <v>0</v>
      </c>
      <c r="AI26" s="98">
        <f t="shared" ref="AI26:AI27" si="24">O26+Q26+S26+U26+AA26+AC26+AE26+AG26+Y26</f>
        <v>1473460.6</v>
      </c>
      <c r="AJ26" s="98">
        <f t="shared" ref="AJ26:AJ27" si="25">(O26*P26+Q26*R26+S26*T26+U26*V26+AA26*AB26+AC26*AD26+AE26*AF26+AG26*AH26+Y26*Z26)/AI26</f>
        <v>143.319318757742</v>
      </c>
      <c r="AL26" s="76">
        <v>42511</v>
      </c>
      <c r="AM26" s="76">
        <v>42508</v>
      </c>
      <c r="AN26" s="3">
        <v>20</v>
      </c>
      <c r="AO26" s="44">
        <v>1473241.3</v>
      </c>
      <c r="AP26" s="44">
        <v>198534.39999999999</v>
      </c>
      <c r="AQ26" s="44">
        <v>0</v>
      </c>
      <c r="AR26" s="44">
        <v>0</v>
      </c>
      <c r="AS26" s="4">
        <v>0</v>
      </c>
      <c r="AT26" s="44">
        <v>0</v>
      </c>
      <c r="AU26" s="44">
        <v>0</v>
      </c>
      <c r="AV26" s="44">
        <v>2490</v>
      </c>
      <c r="AW26" s="44">
        <v>0</v>
      </c>
      <c r="AX26" s="42">
        <f t="shared" si="10"/>
        <v>1674265.7</v>
      </c>
      <c r="AY26" s="44">
        <v>1253942.3</v>
      </c>
      <c r="AZ26" s="44">
        <v>143.22139100000001</v>
      </c>
      <c r="BA26" s="44">
        <v>178940</v>
      </c>
      <c r="BB26" s="44">
        <v>136.48270500000001</v>
      </c>
      <c r="BC26" s="44">
        <v>0</v>
      </c>
      <c r="BD26" s="44">
        <v>0</v>
      </c>
      <c r="BE26" s="44">
        <v>0</v>
      </c>
      <c r="BF26" s="44">
        <v>0</v>
      </c>
      <c r="BG26" s="44">
        <v>0</v>
      </c>
      <c r="BH26" s="44">
        <v>0</v>
      </c>
      <c r="BI26" s="44">
        <v>0</v>
      </c>
      <c r="BJ26" s="44">
        <v>0</v>
      </c>
      <c r="BK26" s="44">
        <v>0</v>
      </c>
      <c r="BL26" s="44">
        <v>0</v>
      </c>
      <c r="BM26" s="44">
        <v>1494</v>
      </c>
      <c r="BN26" s="44">
        <v>38</v>
      </c>
      <c r="BO26" s="4">
        <v>0</v>
      </c>
      <c r="BP26" s="4">
        <v>0</v>
      </c>
      <c r="BQ26" s="42">
        <f t="shared" si="21"/>
        <v>1434376.3</v>
      </c>
      <c r="BR26" s="42">
        <f t="shared" si="12"/>
        <v>142.27113740825143</v>
      </c>
    </row>
    <row r="27" spans="1:70" ht="20" customHeight="1" x14ac:dyDescent="0.15">
      <c r="A27" s="76">
        <v>42882</v>
      </c>
      <c r="B27" s="76">
        <v>42879</v>
      </c>
      <c r="C27" s="3">
        <v>21</v>
      </c>
      <c r="D27" s="128">
        <v>1878615.5</v>
      </c>
      <c r="E27" s="128">
        <v>208984.6</v>
      </c>
      <c r="F27" s="44">
        <v>0</v>
      </c>
      <c r="G27" s="44">
        <v>0</v>
      </c>
      <c r="H27" s="128">
        <v>0</v>
      </c>
      <c r="I27" s="128">
        <v>0</v>
      </c>
      <c r="J27" s="44">
        <v>0</v>
      </c>
      <c r="K27" s="44">
        <v>0</v>
      </c>
      <c r="L27" s="44">
        <v>0</v>
      </c>
      <c r="M27" s="44">
        <v>0</v>
      </c>
      <c r="N27" s="130">
        <f t="shared" si="9"/>
        <v>2087600.1</v>
      </c>
      <c r="O27" s="44">
        <v>1427079.4</v>
      </c>
      <c r="P27" s="44">
        <v>136.32986500000001</v>
      </c>
      <c r="Q27" s="44">
        <v>175124.3</v>
      </c>
      <c r="R27" s="44">
        <v>129.15467000000001</v>
      </c>
      <c r="S27" s="44">
        <v>0</v>
      </c>
      <c r="T27" s="44">
        <v>0</v>
      </c>
      <c r="U27" s="44">
        <v>0</v>
      </c>
      <c r="V27" s="44">
        <v>0</v>
      </c>
      <c r="W27" s="44">
        <v>0</v>
      </c>
      <c r="X27" s="44">
        <v>0</v>
      </c>
      <c r="Y27" s="128">
        <v>0</v>
      </c>
      <c r="Z27" s="128">
        <v>0</v>
      </c>
      <c r="AA27" s="44">
        <v>0</v>
      </c>
      <c r="AB27" s="44">
        <v>0</v>
      </c>
      <c r="AC27" s="44">
        <v>0</v>
      </c>
      <c r="AD27" s="44">
        <v>0</v>
      </c>
      <c r="AE27" s="44">
        <v>0</v>
      </c>
      <c r="AF27" s="44">
        <v>0</v>
      </c>
      <c r="AG27" s="44">
        <v>0</v>
      </c>
      <c r="AH27" s="44">
        <v>0</v>
      </c>
      <c r="AI27" s="98">
        <f t="shared" si="24"/>
        <v>1602203.7</v>
      </c>
      <c r="AJ27" s="98">
        <f t="shared" si="25"/>
        <v>135.5456008007983</v>
      </c>
      <c r="AL27" s="76">
        <v>42518</v>
      </c>
      <c r="AM27" s="76">
        <v>42515</v>
      </c>
      <c r="AN27" s="3">
        <v>21</v>
      </c>
      <c r="AO27" s="4">
        <v>1551470.1</v>
      </c>
      <c r="AP27" s="4">
        <v>182698.4</v>
      </c>
      <c r="AQ27" s="44">
        <v>0</v>
      </c>
      <c r="AR27" s="44">
        <v>0</v>
      </c>
      <c r="AS27" s="4">
        <v>0</v>
      </c>
      <c r="AT27" s="44">
        <v>0</v>
      </c>
      <c r="AU27" s="44">
        <v>0</v>
      </c>
      <c r="AV27" s="44">
        <v>2033</v>
      </c>
      <c r="AW27" s="44">
        <v>0</v>
      </c>
      <c r="AX27" s="42">
        <f t="shared" si="10"/>
        <v>1736201.5</v>
      </c>
      <c r="AY27" s="44">
        <v>1254450</v>
      </c>
      <c r="AZ27" s="44">
        <v>141.861313</v>
      </c>
      <c r="BA27" s="44">
        <v>153059.29999999999</v>
      </c>
      <c r="BB27" s="44">
        <v>134.25581</v>
      </c>
      <c r="BC27" s="44">
        <v>0</v>
      </c>
      <c r="BD27" s="44">
        <v>0</v>
      </c>
      <c r="BE27" s="44">
        <v>0</v>
      </c>
      <c r="BF27" s="44">
        <v>0</v>
      </c>
      <c r="BG27" s="44">
        <v>0</v>
      </c>
      <c r="BH27" s="44">
        <v>0</v>
      </c>
      <c r="BI27" s="44">
        <v>0</v>
      </c>
      <c r="BJ27" s="44">
        <v>0</v>
      </c>
      <c r="BK27" s="44">
        <v>0</v>
      </c>
      <c r="BL27" s="44">
        <v>0</v>
      </c>
      <c r="BM27" s="44">
        <v>2033</v>
      </c>
      <c r="BN27" s="44">
        <v>89.444170999999997</v>
      </c>
      <c r="BO27" s="4">
        <v>0</v>
      </c>
      <c r="BP27" s="4">
        <v>0</v>
      </c>
      <c r="BQ27" s="42">
        <f t="shared" si="21"/>
        <v>1409542.3</v>
      </c>
      <c r="BR27" s="42">
        <f t="shared" si="12"/>
        <v>140.95984518664392</v>
      </c>
    </row>
    <row r="28" spans="1:70" ht="20" customHeight="1" x14ac:dyDescent="0.15">
      <c r="A28" s="76">
        <v>42889</v>
      </c>
      <c r="B28" s="76">
        <v>42886</v>
      </c>
      <c r="C28" s="43">
        <v>22</v>
      </c>
      <c r="D28" s="129">
        <v>2231286.5</v>
      </c>
      <c r="E28" s="129">
        <v>257346.2</v>
      </c>
      <c r="F28" s="4">
        <v>0</v>
      </c>
      <c r="G28" s="4">
        <v>0</v>
      </c>
      <c r="H28" s="4">
        <v>0</v>
      </c>
      <c r="I28" s="125">
        <v>0</v>
      </c>
      <c r="J28" s="4">
        <v>0</v>
      </c>
      <c r="K28" s="4">
        <v>0</v>
      </c>
      <c r="L28" s="129">
        <v>1324</v>
      </c>
      <c r="M28" s="4">
        <v>0</v>
      </c>
      <c r="N28" s="98">
        <f t="shared" si="9"/>
        <v>2489956.7000000002</v>
      </c>
      <c r="O28" s="134">
        <v>1724451.7</v>
      </c>
      <c r="P28" s="134">
        <v>133.37447399999999</v>
      </c>
      <c r="Q28" s="134">
        <v>212763.8</v>
      </c>
      <c r="R28" s="134">
        <v>128.89015900000001</v>
      </c>
      <c r="S28" s="4">
        <v>0</v>
      </c>
      <c r="T28" s="4">
        <v>0</v>
      </c>
      <c r="U28" s="4">
        <v>0</v>
      </c>
      <c r="V28" s="4">
        <v>0</v>
      </c>
      <c r="W28" s="4">
        <v>0</v>
      </c>
      <c r="X28" s="4">
        <v>0</v>
      </c>
      <c r="Y28" s="125">
        <v>0</v>
      </c>
      <c r="Z28" s="125">
        <v>0</v>
      </c>
      <c r="AA28" s="4">
        <v>0</v>
      </c>
      <c r="AB28" s="4">
        <v>0</v>
      </c>
      <c r="AC28" s="4">
        <v>0</v>
      </c>
      <c r="AD28" s="4">
        <v>0</v>
      </c>
      <c r="AE28" s="134">
        <v>1324</v>
      </c>
      <c r="AF28" s="134">
        <v>70.040785</v>
      </c>
      <c r="AG28" s="4">
        <v>0</v>
      </c>
      <c r="AH28" s="4">
        <v>0</v>
      </c>
      <c r="AI28" s="98">
        <f t="shared" ref="AI28:AI31" si="26">O28+Q28+S28+U28+AA28+AC28+AE28+AG28+Y28</f>
        <v>1938539.5</v>
      </c>
      <c r="AJ28" s="98">
        <f t="shared" ref="AJ28:AJ31" si="27">(O28*P28+Q28*R28+S28*T28+U28*V28+AA28*AB28+AC28*AD28+AE28*AF28+AG28*AH28+Y28*Z28)/AI28</f>
        <v>132.83904322645478</v>
      </c>
      <c r="AL28" s="76">
        <v>42525</v>
      </c>
      <c r="AM28" s="76">
        <v>42522</v>
      </c>
      <c r="AN28" s="3">
        <v>22</v>
      </c>
      <c r="AO28" s="4">
        <v>1804104.4</v>
      </c>
      <c r="AP28" s="4">
        <v>252720.5</v>
      </c>
      <c r="AQ28" s="4">
        <v>0</v>
      </c>
      <c r="AR28" s="4">
        <v>0</v>
      </c>
      <c r="AS28" s="4">
        <v>0</v>
      </c>
      <c r="AT28" s="4">
        <v>0</v>
      </c>
      <c r="AU28" s="4">
        <v>0</v>
      </c>
      <c r="AV28" s="4">
        <v>2974</v>
      </c>
      <c r="AW28" s="4">
        <v>0</v>
      </c>
      <c r="AX28" s="19">
        <f t="shared" si="10"/>
        <v>2059798.9</v>
      </c>
      <c r="AY28" s="4">
        <v>1466372</v>
      </c>
      <c r="AZ28" s="4">
        <v>145.803436</v>
      </c>
      <c r="BA28" s="4">
        <v>208238.7</v>
      </c>
      <c r="BB28" s="4">
        <v>134.85036600000001</v>
      </c>
      <c r="BC28" s="4">
        <v>0</v>
      </c>
      <c r="BD28" s="4">
        <v>0</v>
      </c>
      <c r="BE28" s="4">
        <v>0</v>
      </c>
      <c r="BF28" s="4">
        <v>0</v>
      </c>
      <c r="BG28" s="4">
        <v>0</v>
      </c>
      <c r="BH28" s="4">
        <v>0</v>
      </c>
      <c r="BI28" s="4">
        <v>0</v>
      </c>
      <c r="BJ28" s="4">
        <v>0</v>
      </c>
      <c r="BK28" s="4">
        <v>0</v>
      </c>
      <c r="BL28" s="4">
        <v>0</v>
      </c>
      <c r="BM28" s="4">
        <v>2492</v>
      </c>
      <c r="BN28" s="4">
        <v>43.597912999999998</v>
      </c>
      <c r="BO28" s="4">
        <v>0</v>
      </c>
      <c r="BP28" s="4">
        <v>0</v>
      </c>
      <c r="BQ28" s="19">
        <f t="shared" si="21"/>
        <v>1677102.7</v>
      </c>
      <c r="BR28" s="19">
        <f t="shared" si="12"/>
        <v>144.29157317780968</v>
      </c>
    </row>
    <row r="29" spans="1:70" ht="20" customHeight="1" x14ac:dyDescent="0.15">
      <c r="A29" s="76">
        <v>42896</v>
      </c>
      <c r="B29" s="76">
        <v>42893</v>
      </c>
      <c r="C29" s="3">
        <v>23</v>
      </c>
      <c r="D29" s="149">
        <v>2434216.6</v>
      </c>
      <c r="E29" s="149">
        <v>312312.09999999998</v>
      </c>
      <c r="F29" s="4">
        <v>0</v>
      </c>
      <c r="G29" s="4">
        <v>0</v>
      </c>
      <c r="H29" s="4">
        <v>0</v>
      </c>
      <c r="I29" s="125">
        <v>0</v>
      </c>
      <c r="J29" s="4">
        <v>0</v>
      </c>
      <c r="K29" s="4">
        <v>0</v>
      </c>
      <c r="L29" s="4">
        <v>0</v>
      </c>
      <c r="M29" s="4">
        <v>0</v>
      </c>
      <c r="N29" s="98">
        <f t="shared" si="9"/>
        <v>2746528.7</v>
      </c>
      <c r="O29" s="149">
        <v>1788487.05</v>
      </c>
      <c r="P29" s="149">
        <v>139.371748</v>
      </c>
      <c r="Q29" s="149">
        <v>249384.2</v>
      </c>
      <c r="R29" s="149">
        <v>130.12782899999999</v>
      </c>
      <c r="S29" s="4">
        <v>0</v>
      </c>
      <c r="T29" s="4">
        <v>0</v>
      </c>
      <c r="U29" s="4">
        <v>0</v>
      </c>
      <c r="V29" s="4">
        <v>0</v>
      </c>
      <c r="W29" s="4">
        <v>0</v>
      </c>
      <c r="X29" s="4">
        <v>0</v>
      </c>
      <c r="Y29" s="125">
        <v>0</v>
      </c>
      <c r="Z29" s="125">
        <v>0</v>
      </c>
      <c r="AA29" s="4">
        <v>0</v>
      </c>
      <c r="AB29" s="4">
        <v>0</v>
      </c>
      <c r="AC29" s="4">
        <v>0</v>
      </c>
      <c r="AD29" s="4">
        <v>0</v>
      </c>
      <c r="AE29" s="4">
        <v>0</v>
      </c>
      <c r="AF29" s="4">
        <v>0</v>
      </c>
      <c r="AG29" s="4">
        <v>0</v>
      </c>
      <c r="AH29" s="4">
        <v>0</v>
      </c>
      <c r="AI29" s="98">
        <f t="shared" si="26"/>
        <v>2037871.25</v>
      </c>
      <c r="AJ29" s="98">
        <f t="shared" si="27"/>
        <v>138.24052474697075</v>
      </c>
      <c r="AL29" s="76">
        <v>42532</v>
      </c>
      <c r="AM29" s="76">
        <v>42529</v>
      </c>
      <c r="AN29" s="3">
        <v>23</v>
      </c>
      <c r="AO29" s="4">
        <v>1990047.3</v>
      </c>
      <c r="AP29" s="4">
        <v>292201.5</v>
      </c>
      <c r="AQ29" s="4">
        <v>0</v>
      </c>
      <c r="AR29" s="4">
        <v>0</v>
      </c>
      <c r="AS29" s="4">
        <v>0</v>
      </c>
      <c r="AT29" s="4">
        <v>0</v>
      </c>
      <c r="AU29" s="4">
        <v>0</v>
      </c>
      <c r="AV29" s="4">
        <v>2988</v>
      </c>
      <c r="AW29" s="4">
        <v>0</v>
      </c>
      <c r="AX29" s="19">
        <f t="shared" si="10"/>
        <v>2285236.7999999998</v>
      </c>
      <c r="AY29" s="4">
        <v>1558005.9</v>
      </c>
      <c r="AZ29" s="4">
        <v>143.98851199999999</v>
      </c>
      <c r="BA29" s="4">
        <v>258514</v>
      </c>
      <c r="BB29" s="4">
        <v>135.53857099999999</v>
      </c>
      <c r="BC29" s="4">
        <v>0</v>
      </c>
      <c r="BD29" s="4">
        <v>0</v>
      </c>
      <c r="BE29" s="4">
        <v>0</v>
      </c>
      <c r="BF29" s="4">
        <v>0</v>
      </c>
      <c r="BG29" s="4">
        <v>0</v>
      </c>
      <c r="BH29" s="4">
        <v>0</v>
      </c>
      <c r="BI29" s="4">
        <v>0</v>
      </c>
      <c r="BJ29" s="4">
        <v>0</v>
      </c>
      <c r="BK29" s="4">
        <v>0</v>
      </c>
      <c r="BL29" s="4">
        <v>0</v>
      </c>
      <c r="BM29" s="4">
        <v>0</v>
      </c>
      <c r="BN29" s="4">
        <v>0</v>
      </c>
      <c r="BO29" s="4">
        <v>0</v>
      </c>
      <c r="BP29" s="4">
        <v>0</v>
      </c>
      <c r="BQ29" s="19">
        <f t="shared" si="21"/>
        <v>1816519.9</v>
      </c>
      <c r="BR29" s="19">
        <f t="shared" si="12"/>
        <v>142.78597739100726</v>
      </c>
    </row>
    <row r="30" spans="1:70" ht="20" customHeight="1" x14ac:dyDescent="0.15">
      <c r="A30" s="76">
        <v>42903</v>
      </c>
      <c r="B30" s="76">
        <v>42900</v>
      </c>
      <c r="C30" s="3">
        <v>24</v>
      </c>
      <c r="D30" s="152">
        <v>2819794.6</v>
      </c>
      <c r="E30" s="152">
        <v>365980.1</v>
      </c>
      <c r="F30" s="152">
        <v>326</v>
      </c>
      <c r="G30" s="4">
        <v>0</v>
      </c>
      <c r="H30" s="4">
        <v>0</v>
      </c>
      <c r="I30" s="125">
        <v>0</v>
      </c>
      <c r="J30" s="4">
        <v>0</v>
      </c>
      <c r="K30" s="4">
        <v>0</v>
      </c>
      <c r="L30" s="152">
        <v>768</v>
      </c>
      <c r="M30" s="4">
        <v>0</v>
      </c>
      <c r="N30" s="98">
        <f t="shared" si="9"/>
        <v>3186868.7</v>
      </c>
      <c r="O30" s="152">
        <v>2008530.3</v>
      </c>
      <c r="P30" s="152">
        <v>146.73688100000001</v>
      </c>
      <c r="Q30" s="152">
        <v>286146.59999999998</v>
      </c>
      <c r="R30" s="152">
        <v>128.69542100000001</v>
      </c>
      <c r="S30" s="152">
        <v>326</v>
      </c>
      <c r="T30" s="152">
        <v>216.969325</v>
      </c>
      <c r="U30" s="4">
        <v>0</v>
      </c>
      <c r="V30" s="4">
        <v>0</v>
      </c>
      <c r="W30" s="4">
        <v>0</v>
      </c>
      <c r="X30" s="4">
        <v>0</v>
      </c>
      <c r="Y30" s="125">
        <v>0</v>
      </c>
      <c r="Z30" s="125">
        <v>0</v>
      </c>
      <c r="AA30" s="4">
        <v>0</v>
      </c>
      <c r="AB30" s="4">
        <v>0</v>
      </c>
      <c r="AC30" s="4">
        <v>0</v>
      </c>
      <c r="AD30" s="4">
        <v>0</v>
      </c>
      <c r="AE30" s="152">
        <v>768</v>
      </c>
      <c r="AF30" s="152">
        <v>63</v>
      </c>
      <c r="AG30" s="4">
        <v>0</v>
      </c>
      <c r="AH30" s="4">
        <v>0</v>
      </c>
      <c r="AI30" s="98">
        <f t="shared" si="26"/>
        <v>2295770.9</v>
      </c>
      <c r="AJ30" s="98">
        <f t="shared" si="27"/>
        <v>144.47014062712569</v>
      </c>
      <c r="AL30" s="76">
        <v>42539</v>
      </c>
      <c r="AM30" s="76">
        <v>42536</v>
      </c>
      <c r="AN30" s="3">
        <v>24</v>
      </c>
      <c r="AO30" s="4">
        <v>2090648.4</v>
      </c>
      <c r="AP30" s="4">
        <v>331314.8</v>
      </c>
      <c r="AQ30" s="4">
        <v>0</v>
      </c>
      <c r="AR30" s="4">
        <v>0</v>
      </c>
      <c r="AS30" s="4">
        <v>0</v>
      </c>
      <c r="AT30" s="4">
        <v>0</v>
      </c>
      <c r="AU30" s="4">
        <v>0</v>
      </c>
      <c r="AV30" s="4">
        <v>1994</v>
      </c>
      <c r="AW30" s="4">
        <v>0</v>
      </c>
      <c r="AX30" s="19">
        <f t="shared" si="10"/>
        <v>2423957.1999999997</v>
      </c>
      <c r="AY30" s="4">
        <v>1560144.4</v>
      </c>
      <c r="AZ30" s="4">
        <v>146.53041899999999</v>
      </c>
      <c r="BA30" s="4">
        <v>274235</v>
      </c>
      <c r="BB30" s="4">
        <v>139.23597599999999</v>
      </c>
      <c r="BC30" s="4">
        <v>0</v>
      </c>
      <c r="BD30" s="4">
        <v>0</v>
      </c>
      <c r="BE30" s="4">
        <v>0</v>
      </c>
      <c r="BF30" s="4">
        <v>0</v>
      </c>
      <c r="BG30" s="4">
        <v>0</v>
      </c>
      <c r="BH30" s="4">
        <v>0</v>
      </c>
      <c r="BI30" s="4">
        <v>0</v>
      </c>
      <c r="BJ30" s="4">
        <v>0</v>
      </c>
      <c r="BK30" s="4">
        <v>0</v>
      </c>
      <c r="BL30" s="4">
        <v>0</v>
      </c>
      <c r="BM30" s="4">
        <v>0</v>
      </c>
      <c r="BN30" s="4">
        <v>0</v>
      </c>
      <c r="BO30" s="4">
        <v>0</v>
      </c>
      <c r="BP30" s="4">
        <v>0</v>
      </c>
      <c r="BQ30" s="19">
        <f t="shared" si="21"/>
        <v>1834379.4</v>
      </c>
      <c r="BR30" s="19">
        <f t="shared" si="12"/>
        <v>145.43991854185867</v>
      </c>
    </row>
    <row r="31" spans="1:70" ht="20" customHeight="1" x14ac:dyDescent="0.15">
      <c r="A31" s="76">
        <v>42910</v>
      </c>
      <c r="B31" s="76">
        <v>42907</v>
      </c>
      <c r="C31" s="3">
        <v>25</v>
      </c>
      <c r="D31" s="153">
        <v>2762170.5</v>
      </c>
      <c r="E31" s="153">
        <v>371325.2</v>
      </c>
      <c r="F31" s="4">
        <v>0</v>
      </c>
      <c r="G31" s="4">
        <v>0</v>
      </c>
      <c r="H31" s="4">
        <v>0</v>
      </c>
      <c r="I31" s="125">
        <v>0</v>
      </c>
      <c r="J31" s="4">
        <v>0</v>
      </c>
      <c r="K31" s="4">
        <v>0</v>
      </c>
      <c r="L31" s="153">
        <v>498</v>
      </c>
      <c r="M31" s="4">
        <v>0</v>
      </c>
      <c r="N31" s="98">
        <f t="shared" si="9"/>
        <v>3133993.7</v>
      </c>
      <c r="O31" s="154">
        <v>1799795.1</v>
      </c>
      <c r="P31" s="154">
        <v>142.58681899999999</v>
      </c>
      <c r="Q31" s="153">
        <v>296495.2</v>
      </c>
      <c r="R31" s="153">
        <v>131.18608599999999</v>
      </c>
      <c r="S31" s="4">
        <v>0</v>
      </c>
      <c r="T31" s="4">
        <v>0</v>
      </c>
      <c r="U31" s="4">
        <v>0</v>
      </c>
      <c r="V31" s="4">
        <v>0</v>
      </c>
      <c r="W31" s="4">
        <v>0</v>
      </c>
      <c r="X31" s="4">
        <v>0</v>
      </c>
      <c r="Y31" s="125">
        <v>0</v>
      </c>
      <c r="Z31" s="125">
        <v>0</v>
      </c>
      <c r="AA31" s="4">
        <v>0</v>
      </c>
      <c r="AB31" s="4">
        <v>0</v>
      </c>
      <c r="AC31" s="4">
        <v>0</v>
      </c>
      <c r="AD31" s="4">
        <v>0</v>
      </c>
      <c r="AE31" s="153">
        <v>498</v>
      </c>
      <c r="AF31" s="153">
        <v>66</v>
      </c>
      <c r="AG31" s="4">
        <v>0</v>
      </c>
      <c r="AH31" s="4">
        <v>0</v>
      </c>
      <c r="AI31" s="98">
        <f t="shared" si="26"/>
        <v>2096788.3</v>
      </c>
      <c r="AJ31" s="98">
        <f t="shared" si="27"/>
        <v>140.95651476430601</v>
      </c>
      <c r="AL31" s="76">
        <v>42546</v>
      </c>
      <c r="AM31" s="76">
        <v>42544</v>
      </c>
      <c r="AN31" s="3">
        <v>25</v>
      </c>
      <c r="AO31" s="4">
        <v>2317420.1</v>
      </c>
      <c r="AP31" s="4">
        <v>334689.3</v>
      </c>
      <c r="AQ31" s="4">
        <v>0</v>
      </c>
      <c r="AR31" s="4">
        <v>0</v>
      </c>
      <c r="AS31" s="4">
        <v>0</v>
      </c>
      <c r="AT31" s="4">
        <v>0</v>
      </c>
      <c r="AU31" s="4">
        <v>0</v>
      </c>
      <c r="AV31" s="4">
        <v>2972</v>
      </c>
      <c r="AW31" s="4">
        <v>0</v>
      </c>
      <c r="AX31" s="19">
        <f t="shared" si="10"/>
        <v>2655081.4</v>
      </c>
      <c r="AY31" s="4">
        <v>495864.8</v>
      </c>
      <c r="AZ31" s="4">
        <v>112.183097</v>
      </c>
      <c r="BA31" s="4">
        <v>64455.4</v>
      </c>
      <c r="BB31" s="4">
        <v>163.89579699999999</v>
      </c>
      <c r="BC31" s="4">
        <v>0</v>
      </c>
      <c r="BD31" s="4">
        <v>0</v>
      </c>
      <c r="BE31" s="4">
        <v>0</v>
      </c>
      <c r="BF31" s="4">
        <v>0</v>
      </c>
      <c r="BG31" s="4">
        <v>0</v>
      </c>
      <c r="BH31" s="4">
        <v>0</v>
      </c>
      <c r="BI31" s="4">
        <v>0</v>
      </c>
      <c r="BJ31" s="4">
        <v>0</v>
      </c>
      <c r="BK31" s="4">
        <v>0</v>
      </c>
      <c r="BL31" s="4">
        <v>0</v>
      </c>
      <c r="BM31" s="4">
        <v>0</v>
      </c>
      <c r="BN31" s="4">
        <v>0</v>
      </c>
      <c r="BO31" s="4">
        <v>0</v>
      </c>
      <c r="BP31" s="4">
        <v>0</v>
      </c>
      <c r="BQ31" s="19">
        <f t="shared" si="21"/>
        <v>560320.19999999995</v>
      </c>
      <c r="BR31" s="19">
        <f t="shared" si="12"/>
        <v>118.13177199615399</v>
      </c>
    </row>
    <row r="32" spans="1:70" ht="20" customHeight="1" x14ac:dyDescent="0.15">
      <c r="A32" s="76">
        <v>42917</v>
      </c>
      <c r="B32" s="76">
        <v>42914</v>
      </c>
      <c r="C32" s="3">
        <v>26</v>
      </c>
      <c r="D32" s="154">
        <v>3301750.15</v>
      </c>
      <c r="E32" s="154">
        <v>400100.3</v>
      </c>
      <c r="F32" s="154">
        <v>0</v>
      </c>
      <c r="G32" s="154">
        <v>0</v>
      </c>
      <c r="H32" s="154">
        <v>0</v>
      </c>
      <c r="I32" s="154">
        <v>0</v>
      </c>
      <c r="J32" s="154">
        <v>0</v>
      </c>
      <c r="K32" s="154">
        <v>0</v>
      </c>
      <c r="L32" s="154">
        <v>1170</v>
      </c>
      <c r="M32" s="154">
        <v>0</v>
      </c>
      <c r="N32" s="98">
        <f t="shared" si="9"/>
        <v>3703020.4499999997</v>
      </c>
      <c r="O32" s="154">
        <v>2135938.85</v>
      </c>
      <c r="P32" s="154">
        <v>136.470888</v>
      </c>
      <c r="Q32" s="154">
        <v>303800</v>
      </c>
      <c r="R32" s="154">
        <v>129.375868</v>
      </c>
      <c r="S32" s="154">
        <v>0</v>
      </c>
      <c r="T32" s="154">
        <v>0</v>
      </c>
      <c r="U32" s="154">
        <v>0</v>
      </c>
      <c r="V32" s="154">
        <v>0</v>
      </c>
      <c r="W32" s="154">
        <v>0</v>
      </c>
      <c r="X32" s="154">
        <v>0</v>
      </c>
      <c r="Y32" s="154">
        <v>0</v>
      </c>
      <c r="Z32" s="154">
        <v>0</v>
      </c>
      <c r="AA32" s="154">
        <v>0</v>
      </c>
      <c r="AB32" s="154">
        <v>0</v>
      </c>
      <c r="AC32" s="154">
        <v>0</v>
      </c>
      <c r="AD32" s="154">
        <v>0</v>
      </c>
      <c r="AE32" s="154">
        <v>1170</v>
      </c>
      <c r="AF32" s="154">
        <v>58.861538000000003</v>
      </c>
      <c r="AG32" s="154">
        <v>0</v>
      </c>
      <c r="AH32" s="154">
        <v>0</v>
      </c>
      <c r="AI32" s="98">
        <f t="shared" ref="AI32" si="28">O32+Q32+S32+U32+AA32+AC32+AE32+AG32+Y32</f>
        <v>2440908.85</v>
      </c>
      <c r="AJ32" s="98">
        <f t="shared" ref="AJ32" si="29">(O32*P32+Q32*R32+S32*T32+U32*V32+AA32*AB32+AC32*AD32+AE32*AF32+AG32*AH32+Y32*Z32)/AI32</f>
        <v>135.55062831250694</v>
      </c>
      <c r="AL32" s="76">
        <v>42553</v>
      </c>
      <c r="AM32" s="76">
        <v>42550</v>
      </c>
      <c r="AN32" s="3">
        <v>26</v>
      </c>
      <c r="AO32" s="4">
        <v>2812501.6</v>
      </c>
      <c r="AP32" s="4">
        <v>357498.5</v>
      </c>
      <c r="AQ32" s="4">
        <v>0</v>
      </c>
      <c r="AR32" s="4">
        <v>0</v>
      </c>
      <c r="AS32" s="4">
        <v>0</v>
      </c>
      <c r="AT32" s="4">
        <v>0</v>
      </c>
      <c r="AU32" s="4">
        <v>0</v>
      </c>
      <c r="AV32" s="4">
        <v>498</v>
      </c>
      <c r="AW32" s="4">
        <v>0</v>
      </c>
      <c r="AX32" s="19">
        <f t="shared" si="10"/>
        <v>3170498.1</v>
      </c>
      <c r="AY32" s="4">
        <v>625001.9</v>
      </c>
      <c r="AZ32" s="4">
        <v>107.725432</v>
      </c>
      <c r="BA32" s="4">
        <v>68034.3</v>
      </c>
      <c r="BB32" s="4">
        <v>144.46877599999999</v>
      </c>
      <c r="BC32" s="4">
        <v>0</v>
      </c>
      <c r="BD32" s="4">
        <v>0</v>
      </c>
      <c r="BE32" s="4">
        <v>0</v>
      </c>
      <c r="BF32" s="4">
        <v>0</v>
      </c>
      <c r="BG32" s="4">
        <v>0</v>
      </c>
      <c r="BH32" s="4">
        <v>0</v>
      </c>
      <c r="BI32" s="4">
        <v>0</v>
      </c>
      <c r="BJ32" s="4">
        <v>0</v>
      </c>
      <c r="BK32" s="4">
        <v>0</v>
      </c>
      <c r="BL32" s="4">
        <v>0</v>
      </c>
      <c r="BM32" s="4">
        <v>0</v>
      </c>
      <c r="BN32" s="4">
        <v>0</v>
      </c>
      <c r="BO32" s="4">
        <v>0</v>
      </c>
      <c r="BP32" s="4">
        <v>0</v>
      </c>
      <c r="BQ32" s="19">
        <f t="shared" si="21"/>
        <v>693036.20000000007</v>
      </c>
      <c r="BR32" s="19">
        <f t="shared" si="12"/>
        <v>111.332469682446</v>
      </c>
    </row>
    <row r="33" spans="1:70" ht="20" customHeight="1" x14ac:dyDescent="0.15">
      <c r="A33" s="76">
        <v>42924</v>
      </c>
      <c r="B33" s="76">
        <v>42922</v>
      </c>
      <c r="C33" s="3">
        <v>27</v>
      </c>
      <c r="D33" s="155">
        <v>3413287.9</v>
      </c>
      <c r="E33" s="155">
        <v>392486.8</v>
      </c>
      <c r="F33" s="155">
        <v>441</v>
      </c>
      <c r="G33" s="155">
        <v>0</v>
      </c>
      <c r="H33" s="155">
        <v>0</v>
      </c>
      <c r="I33" s="155">
        <v>0</v>
      </c>
      <c r="J33" s="155">
        <v>0</v>
      </c>
      <c r="K33" s="155">
        <v>0</v>
      </c>
      <c r="L33" s="155">
        <v>0</v>
      </c>
      <c r="M33" s="155">
        <v>0</v>
      </c>
      <c r="N33" s="98">
        <f t="shared" si="9"/>
        <v>3806215.6999999997</v>
      </c>
      <c r="O33" s="155">
        <v>2399245.2000000002</v>
      </c>
      <c r="P33" s="155">
        <v>132.47400500000001</v>
      </c>
      <c r="Q33" s="155">
        <v>332020.7</v>
      </c>
      <c r="R33" s="155">
        <v>133.446517</v>
      </c>
      <c r="S33" s="155">
        <v>441</v>
      </c>
      <c r="T33" s="155">
        <v>114.95238000000001</v>
      </c>
      <c r="U33" s="155">
        <v>0</v>
      </c>
      <c r="V33" s="155">
        <v>0</v>
      </c>
      <c r="W33" s="155">
        <v>0</v>
      </c>
      <c r="X33" s="155">
        <v>0</v>
      </c>
      <c r="Y33" s="155">
        <v>0</v>
      </c>
      <c r="Z33" s="155">
        <v>0</v>
      </c>
      <c r="AA33" s="155">
        <v>0</v>
      </c>
      <c r="AB33" s="155">
        <v>0</v>
      </c>
      <c r="AC33" s="155">
        <v>0</v>
      </c>
      <c r="AD33" s="155">
        <v>0</v>
      </c>
      <c r="AE33" s="155">
        <v>0</v>
      </c>
      <c r="AF33" s="155">
        <v>0</v>
      </c>
      <c r="AG33" s="155">
        <v>0</v>
      </c>
      <c r="AH33" s="155">
        <v>0</v>
      </c>
      <c r="AI33" s="98">
        <f t="shared" ref="AI33" si="30">O33+Q33+S33+U33+AA33+AC33+AE33+AG33+Y33</f>
        <v>2731706.9000000004</v>
      </c>
      <c r="AJ33" s="98">
        <f t="shared" ref="AJ33" si="31">(O33*P33+Q33*R33+S33*T33+U33*V33+AA33*AB33+AC33*AD33+AE33*AF33+AG33*AH33+Y33*Z33)/AI33</f>
        <v>132.58937868023392</v>
      </c>
      <c r="AL33" s="76">
        <v>42560</v>
      </c>
      <c r="AM33" s="76">
        <v>42559</v>
      </c>
      <c r="AN33" s="3">
        <v>27</v>
      </c>
      <c r="AO33" s="4">
        <v>2939248.4</v>
      </c>
      <c r="AP33" s="4">
        <v>390665</v>
      </c>
      <c r="AQ33" s="4">
        <v>0</v>
      </c>
      <c r="AR33" s="4">
        <v>0</v>
      </c>
      <c r="AS33" s="4">
        <v>0</v>
      </c>
      <c r="AT33" s="4">
        <v>0</v>
      </c>
      <c r="AU33" s="4">
        <v>0</v>
      </c>
      <c r="AV33" s="4">
        <v>498</v>
      </c>
      <c r="AW33" s="4">
        <v>0</v>
      </c>
      <c r="AX33" s="19">
        <f t="shared" si="10"/>
        <v>3330411.4</v>
      </c>
      <c r="AY33" s="4">
        <v>2353107.2000000002</v>
      </c>
      <c r="AZ33" s="4">
        <v>141.13004699999999</v>
      </c>
      <c r="BA33" s="4">
        <v>299825.59999999998</v>
      </c>
      <c r="BB33" s="4">
        <v>132.102564</v>
      </c>
      <c r="BC33" s="4">
        <v>0</v>
      </c>
      <c r="BD33" s="4">
        <v>0</v>
      </c>
      <c r="BE33" s="4">
        <v>0</v>
      </c>
      <c r="BF33" s="4">
        <v>0</v>
      </c>
      <c r="BG33" s="4">
        <v>0</v>
      </c>
      <c r="BH33" s="4">
        <v>0</v>
      </c>
      <c r="BI33" s="4">
        <v>0</v>
      </c>
      <c r="BJ33" s="4">
        <v>0</v>
      </c>
      <c r="BK33" s="4">
        <v>0</v>
      </c>
      <c r="BL33" s="4">
        <v>0</v>
      </c>
      <c r="BM33" s="4">
        <v>498</v>
      </c>
      <c r="BN33" s="4">
        <v>46</v>
      </c>
      <c r="BO33" s="4">
        <v>0</v>
      </c>
      <c r="BP33" s="4">
        <v>0</v>
      </c>
      <c r="BQ33" s="19">
        <f t="shared" si="21"/>
        <v>2653430.8000000003</v>
      </c>
      <c r="BR33" s="19">
        <f t="shared" si="12"/>
        <v>140.09212836636883</v>
      </c>
    </row>
    <row r="34" spans="1:70" ht="20" customHeight="1" x14ac:dyDescent="0.15">
      <c r="A34" s="76">
        <v>42931</v>
      </c>
      <c r="B34" s="76">
        <v>42929</v>
      </c>
      <c r="C34" s="3">
        <v>28</v>
      </c>
      <c r="D34" s="156">
        <v>4103078.8</v>
      </c>
      <c r="E34" s="156">
        <v>466323.1</v>
      </c>
      <c r="F34" s="156">
        <v>0</v>
      </c>
      <c r="G34" s="156">
        <v>0</v>
      </c>
      <c r="H34" s="156">
        <v>0</v>
      </c>
      <c r="I34" s="156">
        <v>0</v>
      </c>
      <c r="J34" s="156">
        <v>0</v>
      </c>
      <c r="K34" s="156">
        <v>0</v>
      </c>
      <c r="L34" s="156">
        <v>1696</v>
      </c>
      <c r="M34" s="156">
        <v>0</v>
      </c>
      <c r="N34" s="98">
        <f t="shared" si="9"/>
        <v>4571097.8999999994</v>
      </c>
      <c r="O34" s="157">
        <v>3073022.1</v>
      </c>
      <c r="P34" s="157">
        <v>132.91404299999999</v>
      </c>
      <c r="Q34" s="156">
        <v>400994</v>
      </c>
      <c r="R34" s="156">
        <v>131.57546400000001</v>
      </c>
      <c r="S34" s="156">
        <v>0</v>
      </c>
      <c r="T34" s="156">
        <v>0</v>
      </c>
      <c r="U34" s="156">
        <v>0</v>
      </c>
      <c r="V34" s="156">
        <v>0</v>
      </c>
      <c r="W34" s="156">
        <v>0</v>
      </c>
      <c r="X34" s="156">
        <v>0</v>
      </c>
      <c r="Y34" s="156">
        <v>0</v>
      </c>
      <c r="Z34" s="156">
        <v>0</v>
      </c>
      <c r="AA34" s="156">
        <v>0</v>
      </c>
      <c r="AB34" s="156">
        <v>0</v>
      </c>
      <c r="AC34" s="156">
        <v>0</v>
      </c>
      <c r="AD34" s="156">
        <v>0</v>
      </c>
      <c r="AE34" s="156">
        <v>1696</v>
      </c>
      <c r="AF34" s="156">
        <v>60.523584</v>
      </c>
      <c r="AG34" s="156">
        <v>0</v>
      </c>
      <c r="AH34" s="156">
        <v>0</v>
      </c>
      <c r="AI34" s="98">
        <f t="shared" ref="AI34:AI37" si="32">O34+Q34+S34+U34+AA34+AC34+AE34+AG34+Y34</f>
        <v>3475712.1</v>
      </c>
      <c r="AJ34" s="98">
        <f t="shared" ref="AJ34:AJ37" si="33">(O34*P34+Q34*R34+S34*T34+U34*V34+AA34*AB34+AC34*AD34+AE34*AF34+AG34*AH34+Y34*Z34)/AI34</f>
        <v>132.72428724721769</v>
      </c>
      <c r="AL34" s="76">
        <v>42567</v>
      </c>
      <c r="AM34" s="76">
        <v>42565</v>
      </c>
      <c r="AN34" s="3">
        <v>28</v>
      </c>
      <c r="AO34" s="4">
        <v>3354303.5</v>
      </c>
      <c r="AP34" s="4">
        <v>506489</v>
      </c>
      <c r="AQ34" s="4">
        <v>0</v>
      </c>
      <c r="AR34" s="4">
        <v>0</v>
      </c>
      <c r="AS34" s="4">
        <v>0</v>
      </c>
      <c r="AT34" s="4">
        <v>0</v>
      </c>
      <c r="AU34" s="4">
        <v>0</v>
      </c>
      <c r="AV34" s="4">
        <v>0</v>
      </c>
      <c r="AW34" s="4">
        <v>0</v>
      </c>
      <c r="AX34" s="19">
        <f t="shared" si="10"/>
        <v>3860792.5</v>
      </c>
      <c r="AY34" s="4">
        <v>2529959.1</v>
      </c>
      <c r="AZ34" s="4">
        <v>144.88550000000001</v>
      </c>
      <c r="BA34" s="4">
        <v>355199.3</v>
      </c>
      <c r="BB34" s="4">
        <v>128.69631799999999</v>
      </c>
      <c r="BC34" s="4">
        <v>0</v>
      </c>
      <c r="BD34" s="4">
        <v>0</v>
      </c>
      <c r="BE34" s="4">
        <v>0</v>
      </c>
      <c r="BF34" s="4">
        <v>0</v>
      </c>
      <c r="BG34" s="4">
        <v>0</v>
      </c>
      <c r="BH34" s="4">
        <v>0</v>
      </c>
      <c r="BI34" s="4">
        <v>0</v>
      </c>
      <c r="BJ34" s="4">
        <v>0</v>
      </c>
      <c r="BK34" s="4">
        <v>0</v>
      </c>
      <c r="BL34" s="4">
        <v>0</v>
      </c>
      <c r="BM34" s="4">
        <v>0</v>
      </c>
      <c r="BN34" s="4">
        <v>0</v>
      </c>
      <c r="BO34" s="4">
        <v>0</v>
      </c>
      <c r="BP34" s="4">
        <v>0</v>
      </c>
      <c r="BQ34" s="19">
        <f t="shared" si="21"/>
        <v>2885158.4</v>
      </c>
      <c r="BR34" s="19">
        <f t="shared" si="12"/>
        <v>142.89240800408996</v>
      </c>
    </row>
    <row r="35" spans="1:70" ht="20" customHeight="1" x14ac:dyDescent="0.15">
      <c r="A35" s="76">
        <v>42938</v>
      </c>
      <c r="B35" s="76">
        <v>42935</v>
      </c>
      <c r="C35" s="3">
        <v>29</v>
      </c>
      <c r="D35" s="157">
        <v>4411159.9000000004</v>
      </c>
      <c r="E35" s="157">
        <v>527281.19999999995</v>
      </c>
      <c r="F35" s="4">
        <v>0</v>
      </c>
      <c r="G35" s="4">
        <v>0</v>
      </c>
      <c r="H35" s="4">
        <v>0</v>
      </c>
      <c r="I35" s="125">
        <v>0</v>
      </c>
      <c r="J35" s="4">
        <v>0</v>
      </c>
      <c r="K35" s="4">
        <v>0</v>
      </c>
      <c r="L35" s="157">
        <v>1198</v>
      </c>
      <c r="M35" s="4">
        <v>0</v>
      </c>
      <c r="N35" s="98">
        <f t="shared" si="9"/>
        <v>4939639.1000000006</v>
      </c>
      <c r="O35" s="157">
        <v>2898683.5</v>
      </c>
      <c r="P35" s="157">
        <v>129.16796600000001</v>
      </c>
      <c r="Q35" s="157">
        <v>425132.6</v>
      </c>
      <c r="R35" s="157">
        <v>130.88489000000001</v>
      </c>
      <c r="S35" s="4">
        <v>0</v>
      </c>
      <c r="T35" s="4">
        <v>0</v>
      </c>
      <c r="U35" s="4">
        <v>0</v>
      </c>
      <c r="V35" s="4">
        <v>0</v>
      </c>
      <c r="W35" s="4">
        <v>0</v>
      </c>
      <c r="X35" s="4">
        <v>0</v>
      </c>
      <c r="Y35" s="125">
        <v>0</v>
      </c>
      <c r="Z35" s="125">
        <v>0</v>
      </c>
      <c r="AA35" s="4">
        <v>0</v>
      </c>
      <c r="AB35" s="4">
        <v>0</v>
      </c>
      <c r="AC35" s="4">
        <v>0</v>
      </c>
      <c r="AD35" s="4">
        <v>0</v>
      </c>
      <c r="AE35" s="4">
        <v>0</v>
      </c>
      <c r="AF35" s="4">
        <v>0</v>
      </c>
      <c r="AG35" s="4">
        <v>0</v>
      </c>
      <c r="AH35" s="4">
        <v>0</v>
      </c>
      <c r="AI35" s="98">
        <f t="shared" si="32"/>
        <v>3323816.1</v>
      </c>
      <c r="AJ35" s="98">
        <f t="shared" si="33"/>
        <v>129.38756911345817</v>
      </c>
      <c r="AL35" s="76">
        <v>42574</v>
      </c>
      <c r="AM35" s="76">
        <v>42572</v>
      </c>
      <c r="AN35" s="3">
        <v>29</v>
      </c>
      <c r="AO35" s="4">
        <v>3445688.4</v>
      </c>
      <c r="AP35" s="4">
        <v>564809.30000000005</v>
      </c>
      <c r="AQ35" s="4">
        <v>0</v>
      </c>
      <c r="AR35" s="4">
        <v>0</v>
      </c>
      <c r="AS35" s="4">
        <v>0</v>
      </c>
      <c r="AT35" s="4">
        <v>0</v>
      </c>
      <c r="AU35" s="4">
        <v>0</v>
      </c>
      <c r="AV35" s="4">
        <v>498</v>
      </c>
      <c r="AW35" s="4">
        <v>0</v>
      </c>
      <c r="AX35" s="19">
        <f t="shared" si="10"/>
        <v>4010995.7</v>
      </c>
      <c r="AY35" s="4">
        <v>2633611</v>
      </c>
      <c r="AZ35" s="4">
        <v>140.20157499999999</v>
      </c>
      <c r="BA35" s="4">
        <v>374264</v>
      </c>
      <c r="BB35" s="4">
        <v>125.543511</v>
      </c>
      <c r="BC35" s="4">
        <v>0</v>
      </c>
      <c r="BD35" s="4">
        <v>0</v>
      </c>
      <c r="BE35" s="4">
        <v>0</v>
      </c>
      <c r="BF35" s="4">
        <v>0</v>
      </c>
      <c r="BG35" s="4">
        <v>0</v>
      </c>
      <c r="BH35" s="4">
        <v>0</v>
      </c>
      <c r="BI35" s="4">
        <v>0</v>
      </c>
      <c r="BJ35" s="4">
        <v>0</v>
      </c>
      <c r="BK35" s="4">
        <v>0</v>
      </c>
      <c r="BL35" s="4">
        <v>0</v>
      </c>
      <c r="BM35" s="4">
        <v>498</v>
      </c>
      <c r="BN35" s="4">
        <v>59</v>
      </c>
      <c r="BO35" s="4">
        <v>0</v>
      </c>
      <c r="BP35" s="4">
        <v>0</v>
      </c>
      <c r="BQ35" s="19">
        <f t="shared" si="21"/>
        <v>3008373</v>
      </c>
      <c r="BR35" s="19">
        <f t="shared" si="12"/>
        <v>138.36456075700352</v>
      </c>
    </row>
    <row r="36" spans="1:70" ht="20" customHeight="1" x14ac:dyDescent="0.15">
      <c r="A36" s="76">
        <v>42945</v>
      </c>
      <c r="B36" s="76">
        <v>42942</v>
      </c>
      <c r="C36" s="3">
        <v>30</v>
      </c>
      <c r="D36" s="158">
        <v>4130130.5</v>
      </c>
      <c r="E36" s="158">
        <v>440904.9</v>
      </c>
      <c r="F36" s="4">
        <v>0</v>
      </c>
      <c r="G36" s="4">
        <v>0</v>
      </c>
      <c r="H36" s="4">
        <v>0</v>
      </c>
      <c r="I36" s="125">
        <v>0</v>
      </c>
      <c r="J36" s="4">
        <v>0</v>
      </c>
      <c r="K36" s="4">
        <v>0</v>
      </c>
      <c r="L36" s="158">
        <v>3040</v>
      </c>
      <c r="M36" s="4">
        <v>0</v>
      </c>
      <c r="N36" s="98">
        <f t="shared" si="9"/>
        <v>4574075.4000000004</v>
      </c>
      <c r="O36" s="158">
        <v>2954121.4</v>
      </c>
      <c r="P36" s="158">
        <v>126.585967</v>
      </c>
      <c r="Q36" s="158">
        <v>377088</v>
      </c>
      <c r="R36" s="158">
        <v>124.988958</v>
      </c>
      <c r="S36" s="4">
        <v>0</v>
      </c>
      <c r="T36" s="4">
        <v>0</v>
      </c>
      <c r="U36" s="4">
        <v>0</v>
      </c>
      <c r="V36" s="4">
        <v>0</v>
      </c>
      <c r="W36" s="4">
        <v>0</v>
      </c>
      <c r="X36" s="4">
        <v>0</v>
      </c>
      <c r="Y36" s="125">
        <v>0</v>
      </c>
      <c r="Z36" s="125">
        <v>0</v>
      </c>
      <c r="AA36" s="4">
        <v>0</v>
      </c>
      <c r="AB36" s="4">
        <v>0</v>
      </c>
      <c r="AC36" s="4">
        <v>0</v>
      </c>
      <c r="AD36" s="4">
        <v>0</v>
      </c>
      <c r="AE36" s="158">
        <v>1317</v>
      </c>
      <c r="AF36" s="158">
        <v>108.54517800000001</v>
      </c>
      <c r="AG36" s="4">
        <v>0</v>
      </c>
      <c r="AH36" s="4">
        <v>0</v>
      </c>
      <c r="AI36" s="98">
        <f t="shared" si="32"/>
        <v>3332526.4</v>
      </c>
      <c r="AJ36" s="98">
        <f t="shared" si="33"/>
        <v>126.39812973368306</v>
      </c>
      <c r="AL36" s="76">
        <v>42581</v>
      </c>
      <c r="AM36" s="76">
        <v>42579</v>
      </c>
      <c r="AN36" s="3">
        <v>30</v>
      </c>
      <c r="AO36" s="4">
        <v>2873623.9</v>
      </c>
      <c r="AP36" s="4">
        <v>487846.9</v>
      </c>
      <c r="AQ36" s="4">
        <v>0</v>
      </c>
      <c r="AR36" s="4">
        <v>0</v>
      </c>
      <c r="AS36" s="4">
        <v>0</v>
      </c>
      <c r="AT36" s="4">
        <v>0</v>
      </c>
      <c r="AU36" s="4">
        <v>0</v>
      </c>
      <c r="AV36" s="4">
        <v>496</v>
      </c>
      <c r="AW36" s="4">
        <v>0</v>
      </c>
      <c r="AX36" s="19">
        <f t="shared" si="10"/>
        <v>3361966.8</v>
      </c>
      <c r="AY36" s="4">
        <v>2337144.4</v>
      </c>
      <c r="AZ36" s="4">
        <v>137.507071</v>
      </c>
      <c r="BA36" s="4">
        <v>354408.2</v>
      </c>
      <c r="BB36" s="4">
        <v>124.47444299999999</v>
      </c>
      <c r="BC36" s="4">
        <v>0</v>
      </c>
      <c r="BD36" s="4">
        <v>0</v>
      </c>
      <c r="BE36" s="4">
        <v>0</v>
      </c>
      <c r="BF36" s="4">
        <v>0</v>
      </c>
      <c r="BG36" s="4">
        <v>0</v>
      </c>
      <c r="BH36" s="4">
        <v>0</v>
      </c>
      <c r="BI36" s="4">
        <v>0</v>
      </c>
      <c r="BJ36" s="4">
        <v>0</v>
      </c>
      <c r="BK36" s="4">
        <v>0</v>
      </c>
      <c r="BL36" s="4">
        <v>0</v>
      </c>
      <c r="BM36" s="4">
        <v>496</v>
      </c>
      <c r="BN36" s="4">
        <v>49</v>
      </c>
      <c r="BO36" s="4">
        <v>0</v>
      </c>
      <c r="BP36" s="4">
        <v>0</v>
      </c>
      <c r="BQ36" s="19">
        <f t="shared" si="21"/>
        <v>2692048.6</v>
      </c>
      <c r="BR36" s="19">
        <f t="shared" si="12"/>
        <v>135.77501841448367</v>
      </c>
    </row>
    <row r="37" spans="1:70" ht="20" customHeight="1" x14ac:dyDescent="0.15">
      <c r="A37" s="76">
        <v>42952</v>
      </c>
      <c r="B37" s="76">
        <v>42949</v>
      </c>
      <c r="C37" s="3">
        <v>31</v>
      </c>
      <c r="D37" s="159">
        <v>4046279.3</v>
      </c>
      <c r="E37" s="159">
        <v>508514.1</v>
      </c>
      <c r="F37" s="4">
        <v>0</v>
      </c>
      <c r="G37" s="4">
        <v>0</v>
      </c>
      <c r="H37" s="4">
        <v>0</v>
      </c>
      <c r="I37" s="125">
        <v>0</v>
      </c>
      <c r="J37" s="4">
        <v>0</v>
      </c>
      <c r="K37" s="4">
        <v>0</v>
      </c>
      <c r="L37" s="159">
        <v>1985</v>
      </c>
      <c r="M37" s="4">
        <v>0</v>
      </c>
      <c r="N37" s="98">
        <f t="shared" si="9"/>
        <v>4556778.3999999994</v>
      </c>
      <c r="O37" s="159">
        <v>2961662</v>
      </c>
      <c r="P37" s="159">
        <v>127.63514600000001</v>
      </c>
      <c r="Q37" s="159">
        <v>404040.1</v>
      </c>
      <c r="R37" s="159">
        <v>127.676632</v>
      </c>
      <c r="S37" s="4">
        <v>0</v>
      </c>
      <c r="T37" s="4">
        <v>0</v>
      </c>
      <c r="U37" s="4">
        <v>0</v>
      </c>
      <c r="V37" s="4">
        <v>0</v>
      </c>
      <c r="W37" s="4">
        <v>0</v>
      </c>
      <c r="X37" s="4">
        <v>0</v>
      </c>
      <c r="Y37" s="125">
        <v>0</v>
      </c>
      <c r="Z37" s="125">
        <v>0</v>
      </c>
      <c r="AA37" s="4">
        <v>0</v>
      </c>
      <c r="AB37" s="4">
        <v>0</v>
      </c>
      <c r="AC37" s="4">
        <v>0</v>
      </c>
      <c r="AD37" s="4">
        <v>0</v>
      </c>
      <c r="AE37" s="159">
        <v>1985</v>
      </c>
      <c r="AF37" s="159">
        <v>74.882114999999999</v>
      </c>
      <c r="AG37" s="4">
        <v>0</v>
      </c>
      <c r="AH37" s="4">
        <v>0</v>
      </c>
      <c r="AI37" s="98">
        <f t="shared" si="32"/>
        <v>3367687.1</v>
      </c>
      <c r="AJ37" s="98">
        <f t="shared" si="33"/>
        <v>127.60902933407031</v>
      </c>
      <c r="AL37" s="76">
        <v>42588</v>
      </c>
      <c r="AM37" s="76">
        <v>42585</v>
      </c>
      <c r="AN37" s="3">
        <v>31</v>
      </c>
      <c r="AO37" s="4">
        <v>3055499.1</v>
      </c>
      <c r="AP37" s="4">
        <v>539676</v>
      </c>
      <c r="AQ37" s="4">
        <v>0</v>
      </c>
      <c r="AR37" s="4">
        <v>0</v>
      </c>
      <c r="AS37" s="4">
        <v>0</v>
      </c>
      <c r="AT37" s="4">
        <v>0</v>
      </c>
      <c r="AU37" s="4">
        <v>0</v>
      </c>
      <c r="AV37" s="4">
        <v>498</v>
      </c>
      <c r="AW37" s="4">
        <v>0</v>
      </c>
      <c r="AX37" s="19">
        <f t="shared" si="10"/>
        <v>3595673.1</v>
      </c>
      <c r="AY37" s="4">
        <v>2227055.4</v>
      </c>
      <c r="AZ37" s="4">
        <v>133.36288200000001</v>
      </c>
      <c r="BA37" s="4">
        <v>390658.5</v>
      </c>
      <c r="BB37" s="4">
        <v>126.371455</v>
      </c>
      <c r="BC37" s="4">
        <v>0</v>
      </c>
      <c r="BD37" s="4">
        <v>0</v>
      </c>
      <c r="BE37" s="4">
        <v>0</v>
      </c>
      <c r="BF37" s="4">
        <v>0</v>
      </c>
      <c r="BG37" s="4">
        <v>0</v>
      </c>
      <c r="BH37" s="4">
        <v>0</v>
      </c>
      <c r="BI37" s="4">
        <v>0</v>
      </c>
      <c r="BJ37" s="4">
        <v>0</v>
      </c>
      <c r="BK37" s="4">
        <v>0</v>
      </c>
      <c r="BL37" s="4">
        <v>0</v>
      </c>
      <c r="BM37" s="4">
        <v>498</v>
      </c>
      <c r="BN37" s="4">
        <v>58</v>
      </c>
      <c r="BO37" s="4">
        <v>0</v>
      </c>
      <c r="BP37" s="4">
        <v>0</v>
      </c>
      <c r="BQ37" s="19">
        <f t="shared" si="21"/>
        <v>2618211.9</v>
      </c>
      <c r="BR37" s="19">
        <f t="shared" si="12"/>
        <v>132.30536977193495</v>
      </c>
    </row>
    <row r="38" spans="1:70" ht="20" customHeight="1" x14ac:dyDescent="0.15">
      <c r="A38" s="76">
        <v>42959</v>
      </c>
      <c r="B38" s="76">
        <v>42956</v>
      </c>
      <c r="C38" s="3">
        <v>32</v>
      </c>
      <c r="D38" s="160">
        <v>4464516.7</v>
      </c>
      <c r="E38" s="160">
        <v>499278.3</v>
      </c>
      <c r="F38" s="160">
        <v>0</v>
      </c>
      <c r="G38" s="160">
        <v>0</v>
      </c>
      <c r="H38" s="160">
        <v>0</v>
      </c>
      <c r="I38" s="160">
        <v>0</v>
      </c>
      <c r="J38" s="160">
        <v>0</v>
      </c>
      <c r="K38" s="160">
        <v>0</v>
      </c>
      <c r="L38" s="160">
        <v>3192</v>
      </c>
      <c r="M38" s="160">
        <v>0</v>
      </c>
      <c r="N38" s="98">
        <f t="shared" si="9"/>
        <v>4966987</v>
      </c>
      <c r="O38" s="160">
        <v>3243008.9</v>
      </c>
      <c r="P38" s="160">
        <v>124.13869200000001</v>
      </c>
      <c r="Q38" s="160">
        <v>420994.9</v>
      </c>
      <c r="R38" s="160">
        <v>125.795269</v>
      </c>
      <c r="S38" s="160">
        <v>0</v>
      </c>
      <c r="T38" s="160">
        <v>0</v>
      </c>
      <c r="U38" s="160">
        <v>0</v>
      </c>
      <c r="V38" s="160">
        <v>0</v>
      </c>
      <c r="W38" s="160">
        <v>0</v>
      </c>
      <c r="X38" s="160">
        <v>0</v>
      </c>
      <c r="Y38" s="160">
        <v>0</v>
      </c>
      <c r="Z38" s="160">
        <v>0</v>
      </c>
      <c r="AA38" s="160">
        <v>0</v>
      </c>
      <c r="AB38" s="160">
        <v>0</v>
      </c>
      <c r="AC38" s="160">
        <v>0</v>
      </c>
      <c r="AD38" s="160">
        <v>0</v>
      </c>
      <c r="AE38" s="160">
        <v>798</v>
      </c>
      <c r="AF38" s="160">
        <v>57</v>
      </c>
      <c r="AG38" s="160">
        <v>0</v>
      </c>
      <c r="AH38" s="160">
        <v>0</v>
      </c>
      <c r="AI38" s="98">
        <f t="shared" ref="AI38" si="34">O38+Q38+S38+U38+AA38+AC38+AE38+AG38+Y38</f>
        <v>3664801.8</v>
      </c>
      <c r="AJ38" s="98">
        <f t="shared" ref="AJ38" si="35">(O38*P38+Q38*R38+S38*T38+U38*V38+AA38*AB38+AC38*AD38+AE38*AF38+AG38*AH38+Y38*Z38)/AI38</f>
        <v>124.31437238529161</v>
      </c>
      <c r="AL38" s="76">
        <v>42595</v>
      </c>
      <c r="AM38" s="76">
        <v>42592</v>
      </c>
      <c r="AN38" s="3">
        <v>32</v>
      </c>
      <c r="AO38" s="4">
        <v>3620487.1</v>
      </c>
      <c r="AP38" s="4">
        <v>628889.5</v>
      </c>
      <c r="AQ38" s="4">
        <v>0</v>
      </c>
      <c r="AR38" s="4">
        <v>0</v>
      </c>
      <c r="AS38" s="4">
        <v>0</v>
      </c>
      <c r="AT38" s="4">
        <v>0</v>
      </c>
      <c r="AU38" s="4">
        <v>0</v>
      </c>
      <c r="AV38" s="4">
        <v>0</v>
      </c>
      <c r="AW38" s="4">
        <v>0</v>
      </c>
      <c r="AX38" s="19">
        <f t="shared" si="10"/>
        <v>4249376.5999999996</v>
      </c>
      <c r="AY38" s="4">
        <v>2740893.7</v>
      </c>
      <c r="AZ38" s="4">
        <v>129.45662400000001</v>
      </c>
      <c r="BA38" s="4">
        <v>419123.1</v>
      </c>
      <c r="BB38" s="4">
        <v>124.43195</v>
      </c>
      <c r="BC38" s="4">
        <v>0</v>
      </c>
      <c r="BD38" s="4">
        <v>0</v>
      </c>
      <c r="BE38" s="4">
        <v>0</v>
      </c>
      <c r="BF38" s="4">
        <v>0</v>
      </c>
      <c r="BG38" s="4">
        <v>0</v>
      </c>
      <c r="BH38" s="4">
        <v>0</v>
      </c>
      <c r="BI38" s="4">
        <v>0</v>
      </c>
      <c r="BJ38" s="4">
        <v>0</v>
      </c>
      <c r="BK38" s="4">
        <v>0</v>
      </c>
      <c r="BL38" s="4">
        <v>0</v>
      </c>
      <c r="BM38" s="4">
        <v>0</v>
      </c>
      <c r="BN38" s="4">
        <v>0</v>
      </c>
      <c r="BO38" s="4">
        <v>0</v>
      </c>
      <c r="BP38" s="4">
        <v>0</v>
      </c>
      <c r="BQ38" s="19">
        <f t="shared" si="21"/>
        <v>3160016.8000000003</v>
      </c>
      <c r="BR38" s="19">
        <f t="shared" si="12"/>
        <v>128.79018547240437</v>
      </c>
    </row>
    <row r="39" spans="1:70" ht="20" customHeight="1" x14ac:dyDescent="0.15">
      <c r="A39" s="76">
        <v>42966</v>
      </c>
      <c r="B39" s="76">
        <v>42963</v>
      </c>
      <c r="C39" s="3">
        <v>33</v>
      </c>
      <c r="D39" s="161">
        <v>4212500.5</v>
      </c>
      <c r="E39" s="161">
        <v>515669.7</v>
      </c>
      <c r="F39" s="161">
        <v>0</v>
      </c>
      <c r="G39" s="161">
        <v>0</v>
      </c>
      <c r="H39" s="161">
        <v>0</v>
      </c>
      <c r="I39" s="161">
        <v>0</v>
      </c>
      <c r="J39" s="161">
        <v>0</v>
      </c>
      <c r="K39" s="161">
        <v>0</v>
      </c>
      <c r="L39" s="161">
        <v>498</v>
      </c>
      <c r="M39" s="161">
        <v>0</v>
      </c>
      <c r="N39" s="98">
        <f t="shared" si="9"/>
        <v>4728668.2</v>
      </c>
      <c r="O39" s="162">
        <v>2815279.9</v>
      </c>
      <c r="P39" s="162">
        <v>126.273172</v>
      </c>
      <c r="Q39" s="161">
        <v>440752.1</v>
      </c>
      <c r="R39" s="161">
        <v>126.11670700000001</v>
      </c>
      <c r="S39" s="161">
        <v>0</v>
      </c>
      <c r="T39" s="161">
        <v>0</v>
      </c>
      <c r="U39" s="161">
        <v>0</v>
      </c>
      <c r="V39" s="161">
        <v>0</v>
      </c>
      <c r="W39" s="161">
        <v>0</v>
      </c>
      <c r="X39" s="161">
        <v>0</v>
      </c>
      <c r="Y39" s="161">
        <v>0</v>
      </c>
      <c r="Z39" s="161">
        <v>0</v>
      </c>
      <c r="AA39" s="161">
        <v>0</v>
      </c>
      <c r="AB39" s="161">
        <v>0</v>
      </c>
      <c r="AC39" s="161">
        <v>0</v>
      </c>
      <c r="AD39" s="161">
        <v>0</v>
      </c>
      <c r="AE39" s="161">
        <v>498</v>
      </c>
      <c r="AF39" s="161">
        <v>66</v>
      </c>
      <c r="AG39" s="161">
        <v>0</v>
      </c>
      <c r="AH39" s="161">
        <v>0</v>
      </c>
      <c r="AI39" s="98">
        <f t="shared" ref="AI39:AI41" si="36">O39+Q39+S39+U39+AA39+AC39+AE39+AG39+Y39</f>
        <v>3256530</v>
      </c>
      <c r="AJ39" s="98">
        <f t="shared" ref="AJ39:AJ41" si="37">(O39*P39+Q39*R39+S39*T39+U39*V39+AA39*AB39+AC39*AD39+AE39*AF39+AG39*AH39+Y39*Z39)/AI39</f>
        <v>126.24277820139152</v>
      </c>
      <c r="AL39" s="76">
        <v>42602</v>
      </c>
      <c r="AM39" s="76">
        <v>42599</v>
      </c>
      <c r="AN39" s="3">
        <v>33</v>
      </c>
      <c r="AO39" s="4">
        <v>3176321.3</v>
      </c>
      <c r="AP39" s="4">
        <v>538360.9</v>
      </c>
      <c r="AQ39" s="4">
        <v>0</v>
      </c>
      <c r="AR39" s="4">
        <v>0</v>
      </c>
      <c r="AS39" s="4">
        <v>0</v>
      </c>
      <c r="AT39" s="4">
        <v>0</v>
      </c>
      <c r="AU39" s="4">
        <v>0</v>
      </c>
      <c r="AV39" s="4">
        <v>498</v>
      </c>
      <c r="AW39" s="4">
        <v>0</v>
      </c>
      <c r="AX39" s="19">
        <f t="shared" si="10"/>
        <v>3715180.1999999997</v>
      </c>
      <c r="AY39" s="7">
        <v>2138651.1</v>
      </c>
      <c r="AZ39" s="7">
        <v>126.39704</v>
      </c>
      <c r="BA39" s="4">
        <v>358348.6</v>
      </c>
      <c r="BB39" s="4">
        <v>117.61679100000001</v>
      </c>
      <c r="BC39" s="4">
        <v>0</v>
      </c>
      <c r="BD39" s="4">
        <v>0</v>
      </c>
      <c r="BE39" s="4">
        <v>0</v>
      </c>
      <c r="BF39" s="4">
        <v>0</v>
      </c>
      <c r="BG39" s="4">
        <v>0</v>
      </c>
      <c r="BH39" s="4">
        <v>0</v>
      </c>
      <c r="BI39" s="4">
        <v>0</v>
      </c>
      <c r="BJ39" s="4">
        <v>0</v>
      </c>
      <c r="BK39" s="4">
        <v>0</v>
      </c>
      <c r="BL39" s="4">
        <v>0</v>
      </c>
      <c r="BM39" s="4">
        <v>498</v>
      </c>
      <c r="BN39" s="4">
        <v>66</v>
      </c>
      <c r="BO39" s="4">
        <v>0</v>
      </c>
      <c r="BP39" s="4">
        <v>0</v>
      </c>
      <c r="BQ39" s="19">
        <f t="shared" si="21"/>
        <v>2497497.7000000002</v>
      </c>
      <c r="BR39" s="19">
        <f t="shared" si="12"/>
        <v>125.12517990470485</v>
      </c>
    </row>
    <row r="40" spans="1:70" ht="20" customHeight="1" x14ac:dyDescent="0.15">
      <c r="A40" s="76">
        <v>42973</v>
      </c>
      <c r="B40" s="76">
        <v>42970</v>
      </c>
      <c r="C40" s="3">
        <v>34</v>
      </c>
      <c r="D40" s="162">
        <v>4103609.3</v>
      </c>
      <c r="E40" s="162">
        <v>488095</v>
      </c>
      <c r="F40" s="4">
        <v>0</v>
      </c>
      <c r="G40" s="4">
        <v>0</v>
      </c>
      <c r="H40" s="4">
        <v>0</v>
      </c>
      <c r="I40" s="125">
        <v>0</v>
      </c>
      <c r="J40" s="4">
        <v>0</v>
      </c>
      <c r="K40" s="4">
        <v>0</v>
      </c>
      <c r="L40" s="162">
        <v>538</v>
      </c>
      <c r="M40" s="4">
        <v>0</v>
      </c>
      <c r="N40" s="98">
        <f t="shared" si="9"/>
        <v>4592242.3</v>
      </c>
      <c r="O40" s="162">
        <v>3107682.5</v>
      </c>
      <c r="P40" s="162">
        <v>123.992616</v>
      </c>
      <c r="Q40" s="162">
        <v>421363.4</v>
      </c>
      <c r="R40" s="162">
        <v>127.648314</v>
      </c>
      <c r="S40" s="4">
        <v>0</v>
      </c>
      <c r="T40" s="4">
        <v>0</v>
      </c>
      <c r="U40" s="4">
        <v>0</v>
      </c>
      <c r="V40" s="4">
        <v>0</v>
      </c>
      <c r="W40" s="4">
        <v>0</v>
      </c>
      <c r="X40" s="4">
        <v>0</v>
      </c>
      <c r="Y40" s="125">
        <v>0</v>
      </c>
      <c r="Z40" s="125">
        <v>0</v>
      </c>
      <c r="AA40" s="4">
        <v>0</v>
      </c>
      <c r="AB40" s="4">
        <v>0</v>
      </c>
      <c r="AC40" s="4">
        <v>0</v>
      </c>
      <c r="AD40" s="4">
        <v>0</v>
      </c>
      <c r="AE40" s="4">
        <v>0</v>
      </c>
      <c r="AF40" s="4">
        <v>0</v>
      </c>
      <c r="AG40" s="4">
        <v>0</v>
      </c>
      <c r="AH40" s="4">
        <v>0</v>
      </c>
      <c r="AI40" s="98">
        <f t="shared" si="36"/>
        <v>3529045.9</v>
      </c>
      <c r="AJ40" s="98">
        <f t="shared" si="37"/>
        <v>124.4291014927654</v>
      </c>
      <c r="AL40" s="76">
        <v>42609</v>
      </c>
      <c r="AM40" s="76">
        <v>42606</v>
      </c>
      <c r="AN40" s="3">
        <v>34</v>
      </c>
      <c r="AO40" s="4">
        <v>3439662.4</v>
      </c>
      <c r="AP40" s="4">
        <v>497571.4</v>
      </c>
      <c r="AQ40" s="4">
        <v>0</v>
      </c>
      <c r="AR40" s="4">
        <v>0</v>
      </c>
      <c r="AS40" s="4">
        <v>0</v>
      </c>
      <c r="AT40" s="4">
        <v>0</v>
      </c>
      <c r="AU40" s="4">
        <v>0</v>
      </c>
      <c r="AV40" s="4">
        <v>1495</v>
      </c>
      <c r="AW40" s="4">
        <v>0</v>
      </c>
      <c r="AX40" s="19">
        <f t="shared" si="10"/>
        <v>3938728.8</v>
      </c>
      <c r="AY40" s="4">
        <v>2473689.6</v>
      </c>
      <c r="AZ40" s="4">
        <v>128.15449699999999</v>
      </c>
      <c r="BA40" s="4">
        <v>330806</v>
      </c>
      <c r="BB40" s="4">
        <v>120.809427</v>
      </c>
      <c r="BC40" s="4">
        <v>0</v>
      </c>
      <c r="BD40" s="4">
        <v>0</v>
      </c>
      <c r="BE40" s="4">
        <v>0</v>
      </c>
      <c r="BF40" s="4">
        <v>0</v>
      </c>
      <c r="BG40" s="4">
        <v>0</v>
      </c>
      <c r="BH40" s="4">
        <v>0</v>
      </c>
      <c r="BI40" s="4">
        <v>0</v>
      </c>
      <c r="BJ40" s="4">
        <v>0</v>
      </c>
      <c r="BK40" s="4">
        <v>0</v>
      </c>
      <c r="BL40" s="4">
        <v>0</v>
      </c>
      <c r="BM40" s="4">
        <v>1495</v>
      </c>
      <c r="BN40" s="4">
        <v>48.333109999999998</v>
      </c>
      <c r="BO40" s="4">
        <v>0</v>
      </c>
      <c r="BP40" s="4">
        <v>0</v>
      </c>
      <c r="BQ40" s="19">
        <f t="shared" si="21"/>
        <v>2805990.6</v>
      </c>
      <c r="BR40" s="19">
        <f t="shared" si="12"/>
        <v>127.24603843282411</v>
      </c>
    </row>
    <row r="41" spans="1:70" ht="20" customHeight="1" x14ac:dyDescent="0.15">
      <c r="A41" s="76">
        <v>42980</v>
      </c>
      <c r="B41" s="76">
        <v>42977</v>
      </c>
      <c r="C41" s="3">
        <v>35</v>
      </c>
      <c r="D41" s="163">
        <v>4313274</v>
      </c>
      <c r="E41" s="163">
        <v>529282.80000000005</v>
      </c>
      <c r="F41" s="4">
        <v>0</v>
      </c>
      <c r="G41" s="4">
        <v>0</v>
      </c>
      <c r="H41" s="4">
        <v>0</v>
      </c>
      <c r="I41" s="125">
        <v>0</v>
      </c>
      <c r="J41" s="4">
        <v>0</v>
      </c>
      <c r="K41" s="4">
        <v>0</v>
      </c>
      <c r="L41" s="4">
        <v>0</v>
      </c>
      <c r="M41" s="4">
        <v>0</v>
      </c>
      <c r="N41" s="98">
        <f t="shared" si="9"/>
        <v>4842556.8</v>
      </c>
      <c r="O41" s="164">
        <v>3126523.8</v>
      </c>
      <c r="P41" s="164">
        <v>124.208276</v>
      </c>
      <c r="Q41" s="163">
        <v>442852.7</v>
      </c>
      <c r="R41" s="163">
        <v>127.94137600000001</v>
      </c>
      <c r="S41" s="4">
        <v>0</v>
      </c>
      <c r="T41" s="4">
        <v>0</v>
      </c>
      <c r="U41" s="4">
        <v>0</v>
      </c>
      <c r="V41" s="4">
        <v>0</v>
      </c>
      <c r="W41" s="4">
        <v>0</v>
      </c>
      <c r="X41" s="4">
        <v>0</v>
      </c>
      <c r="Y41" s="125">
        <v>0</v>
      </c>
      <c r="Z41" s="125">
        <v>0</v>
      </c>
      <c r="AA41" s="4">
        <v>0</v>
      </c>
      <c r="AB41" s="4">
        <v>0</v>
      </c>
      <c r="AC41" s="4">
        <v>0</v>
      </c>
      <c r="AD41" s="4">
        <v>0</v>
      </c>
      <c r="AE41" s="4">
        <v>0</v>
      </c>
      <c r="AF41" s="4">
        <v>0</v>
      </c>
      <c r="AG41" s="4">
        <v>0</v>
      </c>
      <c r="AH41" s="4">
        <v>0</v>
      </c>
      <c r="AI41" s="98">
        <f t="shared" si="36"/>
        <v>3569376.5</v>
      </c>
      <c r="AJ41" s="98">
        <f t="shared" si="37"/>
        <v>124.67144188187601</v>
      </c>
      <c r="AL41" s="76">
        <v>42616</v>
      </c>
      <c r="AM41" s="76">
        <v>42613</v>
      </c>
      <c r="AN41" s="3">
        <v>35</v>
      </c>
      <c r="AO41" s="4">
        <v>3546220.1</v>
      </c>
      <c r="AP41" s="4">
        <v>580955.80000000005</v>
      </c>
      <c r="AQ41" s="4">
        <v>0</v>
      </c>
      <c r="AR41" s="4">
        <v>0</v>
      </c>
      <c r="AS41" s="4">
        <v>0</v>
      </c>
      <c r="AT41" s="4">
        <v>0</v>
      </c>
      <c r="AU41" s="4">
        <v>0</v>
      </c>
      <c r="AV41" s="4">
        <v>498</v>
      </c>
      <c r="AW41" s="4">
        <v>0</v>
      </c>
      <c r="AX41" s="19">
        <f t="shared" si="10"/>
        <v>4127673.9000000004</v>
      </c>
      <c r="AY41" s="4">
        <v>2657875.1</v>
      </c>
      <c r="AZ41" s="4">
        <v>131.11207400000001</v>
      </c>
      <c r="BA41" s="4">
        <v>474685.9</v>
      </c>
      <c r="BB41" s="4">
        <v>124.307474</v>
      </c>
      <c r="BC41" s="4">
        <v>0</v>
      </c>
      <c r="BD41" s="4">
        <v>0</v>
      </c>
      <c r="BE41" s="4">
        <v>0</v>
      </c>
      <c r="BF41" s="4">
        <v>0</v>
      </c>
      <c r="BG41" s="4">
        <v>0</v>
      </c>
      <c r="BH41" s="4">
        <v>0</v>
      </c>
      <c r="BI41" s="4">
        <v>0</v>
      </c>
      <c r="BJ41" s="4">
        <v>0</v>
      </c>
      <c r="BK41" s="4">
        <v>0</v>
      </c>
      <c r="BL41" s="4">
        <v>0</v>
      </c>
      <c r="BM41" s="4">
        <v>498</v>
      </c>
      <c r="BN41" s="4">
        <v>57</v>
      </c>
      <c r="BO41" s="4">
        <v>0</v>
      </c>
      <c r="BP41" s="4">
        <v>0</v>
      </c>
      <c r="BQ41" s="19">
        <f t="shared" si="21"/>
        <v>3133059</v>
      </c>
      <c r="BR41" s="19">
        <f t="shared" si="12"/>
        <v>130.06933733656916</v>
      </c>
    </row>
    <row r="42" spans="1:70" ht="20" customHeight="1" x14ac:dyDescent="0.15">
      <c r="A42" s="76">
        <v>42987</v>
      </c>
      <c r="B42" s="76">
        <v>42984</v>
      </c>
      <c r="C42" s="11">
        <v>36</v>
      </c>
      <c r="D42" s="164">
        <v>4304436.9000000004</v>
      </c>
      <c r="E42" s="164">
        <v>493589.4</v>
      </c>
      <c r="F42" s="164">
        <v>0</v>
      </c>
      <c r="G42" s="164">
        <v>0</v>
      </c>
      <c r="H42" s="164">
        <v>0</v>
      </c>
      <c r="I42" s="164">
        <v>0</v>
      </c>
      <c r="J42" s="164">
        <v>0</v>
      </c>
      <c r="K42" s="164">
        <v>0</v>
      </c>
      <c r="L42" s="164">
        <v>3344</v>
      </c>
      <c r="M42" s="164">
        <v>0</v>
      </c>
      <c r="N42" s="98">
        <f t="shared" si="9"/>
        <v>4801370.3000000007</v>
      </c>
      <c r="O42" s="164">
        <v>3170494.4</v>
      </c>
      <c r="P42" s="164">
        <v>123.390642</v>
      </c>
      <c r="Q42" s="164">
        <v>444364.6</v>
      </c>
      <c r="R42" s="164">
        <v>129.843557</v>
      </c>
      <c r="S42" s="164">
        <v>0</v>
      </c>
      <c r="T42" s="164">
        <v>0</v>
      </c>
      <c r="U42" s="164">
        <v>0</v>
      </c>
      <c r="V42" s="164">
        <v>0</v>
      </c>
      <c r="W42" s="164">
        <v>0</v>
      </c>
      <c r="X42" s="164">
        <v>0</v>
      </c>
      <c r="Y42" s="164">
        <v>0</v>
      </c>
      <c r="Z42" s="164">
        <v>0</v>
      </c>
      <c r="AA42" s="164">
        <v>0</v>
      </c>
      <c r="AB42" s="164">
        <v>0</v>
      </c>
      <c r="AC42" s="164">
        <v>0</v>
      </c>
      <c r="AD42" s="164">
        <v>0</v>
      </c>
      <c r="AE42" s="164">
        <v>748</v>
      </c>
      <c r="AF42" s="164">
        <v>55</v>
      </c>
      <c r="AG42" s="164">
        <v>0</v>
      </c>
      <c r="AH42" s="164">
        <v>0</v>
      </c>
      <c r="AI42" s="98">
        <f t="shared" ref="AI42" si="38">O42+Q42+S42+U42+AA42+AC42+AE42+AG42+Y42</f>
        <v>3615607</v>
      </c>
      <c r="AJ42" s="98">
        <f t="shared" ref="AJ42" si="39">(O42*P42+Q42*R42+S42*T42+U42*V42+AA42*AB42+AC42*AD42+AE42*AF42+AG42*AH42+Y42*Z42)/AI42</f>
        <v>124.16956813677122</v>
      </c>
      <c r="AL42" s="76">
        <v>42623</v>
      </c>
      <c r="AM42" s="76">
        <v>42620</v>
      </c>
      <c r="AN42" s="3">
        <v>36</v>
      </c>
      <c r="AO42" s="4">
        <v>3683432.4</v>
      </c>
      <c r="AP42" s="4">
        <v>529539.69999999995</v>
      </c>
      <c r="AQ42" s="4">
        <v>0</v>
      </c>
      <c r="AR42" s="4">
        <v>0</v>
      </c>
      <c r="AS42" s="4">
        <v>0</v>
      </c>
      <c r="AT42" s="4">
        <v>0</v>
      </c>
      <c r="AU42" s="4">
        <v>0</v>
      </c>
      <c r="AV42" s="4">
        <v>1495</v>
      </c>
      <c r="AW42" s="4">
        <v>0</v>
      </c>
      <c r="AX42" s="19">
        <f t="shared" si="10"/>
        <v>4214467.0999999996</v>
      </c>
      <c r="AY42" s="4">
        <v>2817184.4</v>
      </c>
      <c r="AZ42" s="4">
        <v>132.36865299999999</v>
      </c>
      <c r="BA42" s="4">
        <v>405273.5</v>
      </c>
      <c r="BB42" s="4">
        <v>125.832419</v>
      </c>
      <c r="BC42" s="4">
        <v>0</v>
      </c>
      <c r="BD42" s="4">
        <v>0</v>
      </c>
      <c r="BE42" s="4">
        <v>0</v>
      </c>
      <c r="BF42" s="4">
        <v>0</v>
      </c>
      <c r="BG42" s="4">
        <v>0</v>
      </c>
      <c r="BH42" s="4">
        <v>0</v>
      </c>
      <c r="BI42" s="4">
        <v>0</v>
      </c>
      <c r="BJ42" s="4">
        <v>0</v>
      </c>
      <c r="BK42" s="4">
        <v>0</v>
      </c>
      <c r="BL42" s="4">
        <v>0</v>
      </c>
      <c r="BM42" s="4">
        <v>1495</v>
      </c>
      <c r="BN42" s="4">
        <v>51.332441000000003</v>
      </c>
      <c r="BO42" s="4">
        <v>0</v>
      </c>
      <c r="BP42" s="4">
        <v>0</v>
      </c>
      <c r="BQ42" s="19">
        <f t="shared" si="21"/>
        <v>3223952.9</v>
      </c>
      <c r="BR42" s="19">
        <f t="shared" si="12"/>
        <v>131.50942470080898</v>
      </c>
    </row>
    <row r="43" spans="1:70" ht="20" customHeight="1" x14ac:dyDescent="0.15">
      <c r="A43" s="76">
        <v>42994</v>
      </c>
      <c r="B43" s="76">
        <v>42991</v>
      </c>
      <c r="C43" s="3">
        <v>37</v>
      </c>
      <c r="D43" s="165">
        <v>4246306.2</v>
      </c>
      <c r="E43" s="165">
        <v>488281.4</v>
      </c>
      <c r="F43" s="165">
        <v>188</v>
      </c>
      <c r="G43" s="165">
        <v>0</v>
      </c>
      <c r="H43" s="165">
        <v>0</v>
      </c>
      <c r="I43" s="165">
        <v>0</v>
      </c>
      <c r="J43" s="165">
        <v>0</v>
      </c>
      <c r="K43" s="165">
        <v>0</v>
      </c>
      <c r="L43" s="165">
        <v>498</v>
      </c>
      <c r="M43" s="165">
        <v>0</v>
      </c>
      <c r="N43" s="98">
        <f t="shared" si="9"/>
        <v>4735273.6000000006</v>
      </c>
      <c r="O43" s="165">
        <v>3467965.4</v>
      </c>
      <c r="P43" s="165">
        <v>125.860184</v>
      </c>
      <c r="Q43" s="165">
        <v>436240.8</v>
      </c>
      <c r="R43" s="165">
        <v>133.625621</v>
      </c>
      <c r="S43" s="165">
        <v>188</v>
      </c>
      <c r="T43" s="165">
        <v>304</v>
      </c>
      <c r="U43" s="165">
        <v>0</v>
      </c>
      <c r="V43" s="165">
        <v>0</v>
      </c>
      <c r="W43" s="165">
        <v>0</v>
      </c>
      <c r="X43" s="165">
        <v>0</v>
      </c>
      <c r="Y43" s="165">
        <v>0</v>
      </c>
      <c r="Z43" s="165">
        <v>0</v>
      </c>
      <c r="AA43" s="165">
        <v>0</v>
      </c>
      <c r="AB43" s="165">
        <v>0</v>
      </c>
      <c r="AC43" s="165">
        <v>0</v>
      </c>
      <c r="AD43" s="165">
        <v>0</v>
      </c>
      <c r="AE43" s="165">
        <v>498</v>
      </c>
      <c r="AF43" s="165">
        <v>67</v>
      </c>
      <c r="AG43" s="165">
        <v>0</v>
      </c>
      <c r="AH43" s="165">
        <v>0</v>
      </c>
      <c r="AI43" s="98">
        <f t="shared" ref="AI43:AI44" si="40">O43+Q43+S43+U43+AA43+AC43+AE43+AG43+Y43</f>
        <v>3904892.1999999997</v>
      </c>
      <c r="AJ43" s="98">
        <f t="shared" ref="AJ43:AJ44" si="41">(O43*P43+Q43*R43+S43*T43+U43*V43+AA43*AB43+AC43*AD43+AE43*AF43+AG43*AH43+Y43*Z43)/AI43</f>
        <v>126.72878118253057</v>
      </c>
      <c r="AL43" s="76">
        <v>42630</v>
      </c>
      <c r="AM43" s="76">
        <v>42627</v>
      </c>
      <c r="AN43" s="3">
        <v>37</v>
      </c>
      <c r="AO43" s="4">
        <v>4157519.3</v>
      </c>
      <c r="AP43" s="4">
        <v>599095.4</v>
      </c>
      <c r="AQ43" s="4">
        <v>0</v>
      </c>
      <c r="AR43" s="4">
        <v>0</v>
      </c>
      <c r="AS43" s="4">
        <v>0</v>
      </c>
      <c r="AT43" s="4">
        <v>0</v>
      </c>
      <c r="AU43" s="4">
        <v>0</v>
      </c>
      <c r="AV43" s="4">
        <v>1495</v>
      </c>
      <c r="AW43" s="4">
        <v>0</v>
      </c>
      <c r="AX43" s="19">
        <f t="shared" si="10"/>
        <v>4758109.7</v>
      </c>
      <c r="AY43" s="4">
        <v>2955208.5</v>
      </c>
      <c r="AZ43" s="4">
        <v>130.77930000000001</v>
      </c>
      <c r="BA43" s="4">
        <v>452345</v>
      </c>
      <c r="BB43" s="4">
        <v>123.56475399999999</v>
      </c>
      <c r="BC43" s="4">
        <v>0</v>
      </c>
      <c r="BD43" s="4">
        <v>0</v>
      </c>
      <c r="BE43" s="4">
        <v>0</v>
      </c>
      <c r="BF43" s="4">
        <v>0</v>
      </c>
      <c r="BG43" s="4">
        <v>0</v>
      </c>
      <c r="BH43" s="4">
        <v>0</v>
      </c>
      <c r="BI43" s="4">
        <v>0</v>
      </c>
      <c r="BJ43" s="4">
        <v>0</v>
      </c>
      <c r="BK43" s="4">
        <v>0</v>
      </c>
      <c r="BL43" s="4">
        <v>0</v>
      </c>
      <c r="BM43" s="4">
        <v>498</v>
      </c>
      <c r="BN43" s="4">
        <v>52</v>
      </c>
      <c r="BO43" s="4">
        <v>0</v>
      </c>
      <c r="BP43" s="4">
        <v>0</v>
      </c>
      <c r="BQ43" s="19">
        <f t="shared" si="21"/>
        <v>3408051.5</v>
      </c>
      <c r="BR43" s="19">
        <f t="shared" si="12"/>
        <v>129.8102137342056</v>
      </c>
    </row>
    <row r="44" spans="1:70" ht="20" customHeight="1" x14ac:dyDescent="0.15">
      <c r="A44" s="76">
        <v>43001</v>
      </c>
      <c r="B44" s="76">
        <v>42999</v>
      </c>
      <c r="C44" s="3">
        <v>38</v>
      </c>
      <c r="D44" s="166">
        <v>4560231.8</v>
      </c>
      <c r="E44" s="166">
        <v>481848.7</v>
      </c>
      <c r="F44" s="4">
        <v>0</v>
      </c>
      <c r="G44" s="4">
        <v>0</v>
      </c>
      <c r="H44" s="4">
        <v>0</v>
      </c>
      <c r="I44" s="125">
        <v>0</v>
      </c>
      <c r="J44" s="4">
        <v>0</v>
      </c>
      <c r="K44" s="4">
        <v>0</v>
      </c>
      <c r="L44" s="166">
        <v>498</v>
      </c>
      <c r="M44" s="4">
        <v>0</v>
      </c>
      <c r="N44" s="98">
        <f t="shared" si="9"/>
        <v>5042578.5</v>
      </c>
      <c r="O44" s="166">
        <v>3725311.2</v>
      </c>
      <c r="P44" s="166">
        <v>126.436859</v>
      </c>
      <c r="Q44" s="166">
        <v>436150.2</v>
      </c>
      <c r="R44" s="166">
        <v>135.47477499999999</v>
      </c>
      <c r="S44" s="4">
        <v>0</v>
      </c>
      <c r="T44" s="4">
        <v>0</v>
      </c>
      <c r="U44" s="4">
        <v>0</v>
      </c>
      <c r="V44" s="4">
        <v>0</v>
      </c>
      <c r="W44" s="4">
        <v>0</v>
      </c>
      <c r="X44" s="4">
        <v>0</v>
      </c>
      <c r="Y44" s="125">
        <v>0</v>
      </c>
      <c r="Z44" s="125">
        <v>0</v>
      </c>
      <c r="AA44" s="4">
        <v>0</v>
      </c>
      <c r="AB44" s="4">
        <v>0</v>
      </c>
      <c r="AC44" s="4">
        <v>0</v>
      </c>
      <c r="AD44" s="4">
        <v>0</v>
      </c>
      <c r="AE44" s="166">
        <v>498</v>
      </c>
      <c r="AF44" s="166">
        <v>78</v>
      </c>
      <c r="AG44" s="4">
        <v>0</v>
      </c>
      <c r="AH44" s="4">
        <v>0</v>
      </c>
      <c r="AI44" s="98">
        <f t="shared" si="40"/>
        <v>4161959.4000000004</v>
      </c>
      <c r="AJ44" s="98">
        <f t="shared" si="41"/>
        <v>127.37818661487323</v>
      </c>
      <c r="AL44" s="76">
        <v>42637</v>
      </c>
      <c r="AM44" s="76">
        <v>42634</v>
      </c>
      <c r="AN44" s="3">
        <v>38</v>
      </c>
      <c r="AO44" s="4">
        <v>3912245</v>
      </c>
      <c r="AP44" s="4">
        <v>609424.19999999995</v>
      </c>
      <c r="AQ44" s="4">
        <v>0</v>
      </c>
      <c r="AR44" s="4">
        <v>0</v>
      </c>
      <c r="AS44" s="4">
        <v>0</v>
      </c>
      <c r="AT44" s="4">
        <v>0</v>
      </c>
      <c r="AU44" s="4">
        <v>0</v>
      </c>
      <c r="AV44" s="4">
        <v>1036</v>
      </c>
      <c r="AW44" s="4">
        <v>0</v>
      </c>
      <c r="AX44" s="19">
        <f t="shared" si="10"/>
        <v>4522705.2</v>
      </c>
      <c r="AY44" s="4">
        <v>2724279.3</v>
      </c>
      <c r="AZ44" s="4">
        <v>130.638295</v>
      </c>
      <c r="BA44" s="4">
        <v>462367</v>
      </c>
      <c r="BB44" s="4">
        <v>124.239795</v>
      </c>
      <c r="BC44" s="4">
        <v>0</v>
      </c>
      <c r="BD44" s="4">
        <v>0</v>
      </c>
      <c r="BE44" s="4">
        <v>0</v>
      </c>
      <c r="BF44" s="4">
        <v>0</v>
      </c>
      <c r="BG44" s="4">
        <v>0</v>
      </c>
      <c r="BH44" s="4">
        <v>0</v>
      </c>
      <c r="BI44" s="4">
        <v>0</v>
      </c>
      <c r="BJ44" s="4">
        <v>0</v>
      </c>
      <c r="BK44" s="4">
        <v>0</v>
      </c>
      <c r="BL44" s="4">
        <v>0</v>
      </c>
      <c r="BM44" s="4">
        <v>1036</v>
      </c>
      <c r="BN44" s="4">
        <v>52.806949000000003</v>
      </c>
      <c r="BO44" s="4">
        <v>0</v>
      </c>
      <c r="BP44" s="4">
        <v>0</v>
      </c>
      <c r="BQ44" s="19">
        <f t="shared" si="21"/>
        <v>3187682.3</v>
      </c>
      <c r="BR44" s="19">
        <f t="shared" si="12"/>
        <v>129.68490998921772</v>
      </c>
    </row>
    <row r="45" spans="1:70" ht="20" customHeight="1" x14ac:dyDescent="0.15">
      <c r="A45" s="76">
        <v>43008</v>
      </c>
      <c r="B45" s="76"/>
      <c r="C45" s="3">
        <v>39</v>
      </c>
      <c r="D45" s="94">
        <v>0</v>
      </c>
      <c r="E45" s="94">
        <v>0</v>
      </c>
      <c r="F45" s="4">
        <v>0</v>
      </c>
      <c r="G45" s="4">
        <v>0</v>
      </c>
      <c r="H45" s="4">
        <v>0</v>
      </c>
      <c r="I45" s="125">
        <v>0</v>
      </c>
      <c r="J45" s="4">
        <v>0</v>
      </c>
      <c r="K45" s="4">
        <v>0</v>
      </c>
      <c r="L45" s="94">
        <v>0</v>
      </c>
      <c r="M45" s="4">
        <v>0</v>
      </c>
      <c r="N45" s="98">
        <v>0</v>
      </c>
      <c r="O45" s="94">
        <v>0</v>
      </c>
      <c r="P45" s="94">
        <v>0</v>
      </c>
      <c r="Q45" s="94">
        <v>0</v>
      </c>
      <c r="R45" s="94">
        <v>0</v>
      </c>
      <c r="S45" s="4">
        <v>0</v>
      </c>
      <c r="T45" s="4">
        <v>0</v>
      </c>
      <c r="U45" s="4">
        <v>0</v>
      </c>
      <c r="V45" s="4">
        <v>0</v>
      </c>
      <c r="W45" s="4">
        <v>0</v>
      </c>
      <c r="X45" s="4">
        <v>0</v>
      </c>
      <c r="Y45" s="125">
        <v>0</v>
      </c>
      <c r="Z45" s="125">
        <v>0</v>
      </c>
      <c r="AA45" s="4">
        <v>0</v>
      </c>
      <c r="AB45" s="4">
        <v>0</v>
      </c>
      <c r="AC45" s="4">
        <v>0</v>
      </c>
      <c r="AD45" s="4">
        <v>0</v>
      </c>
      <c r="AE45" s="94">
        <v>0</v>
      </c>
      <c r="AF45" s="94">
        <v>0</v>
      </c>
      <c r="AG45" s="4">
        <v>0</v>
      </c>
      <c r="AH45" s="4">
        <v>0</v>
      </c>
      <c r="AI45" s="98">
        <v>0</v>
      </c>
      <c r="AJ45" s="98">
        <v>0</v>
      </c>
      <c r="AL45" s="76">
        <v>42644</v>
      </c>
      <c r="AM45" s="76">
        <v>42641</v>
      </c>
      <c r="AN45" s="3">
        <v>39</v>
      </c>
      <c r="AO45" s="4">
        <v>4061067.5</v>
      </c>
      <c r="AP45" s="4">
        <v>619870.1</v>
      </c>
      <c r="AQ45" s="4">
        <v>0</v>
      </c>
      <c r="AR45" s="4">
        <v>0</v>
      </c>
      <c r="AS45" s="4">
        <v>0</v>
      </c>
      <c r="AT45" s="4">
        <v>0</v>
      </c>
      <c r="AU45" s="4">
        <v>0</v>
      </c>
      <c r="AV45" s="4">
        <v>498</v>
      </c>
      <c r="AW45" s="4">
        <v>0</v>
      </c>
      <c r="AX45" s="19">
        <f t="shared" si="10"/>
        <v>4681435.5999999996</v>
      </c>
      <c r="AY45" s="4">
        <v>2921419.8</v>
      </c>
      <c r="AZ45" s="4">
        <v>131.52767600000001</v>
      </c>
      <c r="BA45" s="4">
        <v>457565.2</v>
      </c>
      <c r="BB45" s="4">
        <v>124.067031</v>
      </c>
      <c r="BC45" s="4">
        <v>0</v>
      </c>
      <c r="BD45" s="4">
        <v>0</v>
      </c>
      <c r="BE45" s="4">
        <v>0</v>
      </c>
      <c r="BF45" s="4">
        <v>0</v>
      </c>
      <c r="BG45" s="4">
        <v>0</v>
      </c>
      <c r="BH45" s="4">
        <v>0</v>
      </c>
      <c r="BI45" s="4">
        <v>0</v>
      </c>
      <c r="BJ45" s="4">
        <v>0</v>
      </c>
      <c r="BK45" s="4">
        <v>0</v>
      </c>
      <c r="BL45" s="4">
        <v>0</v>
      </c>
      <c r="BM45" s="4">
        <v>498</v>
      </c>
      <c r="BN45" s="4">
        <v>56</v>
      </c>
      <c r="BO45" s="4">
        <v>0</v>
      </c>
      <c r="BP45" s="4">
        <v>0</v>
      </c>
      <c r="BQ45" s="19">
        <f t="shared" si="21"/>
        <v>3379483</v>
      </c>
      <c r="BR45" s="19">
        <f t="shared" si="12"/>
        <v>130.50641200660161</v>
      </c>
    </row>
    <row r="46" spans="1:70" ht="20" customHeight="1" x14ac:dyDescent="0.15">
      <c r="A46" s="76">
        <v>43015</v>
      </c>
      <c r="B46" s="76">
        <v>43012</v>
      </c>
      <c r="C46" s="3">
        <v>40</v>
      </c>
      <c r="D46" s="179">
        <v>4333194.3</v>
      </c>
      <c r="E46" s="179">
        <v>475536.8</v>
      </c>
      <c r="F46" s="179">
        <v>198</v>
      </c>
      <c r="G46" s="4">
        <v>0</v>
      </c>
      <c r="H46" s="4">
        <v>0</v>
      </c>
      <c r="I46" s="125">
        <v>0</v>
      </c>
      <c r="J46" s="4">
        <v>0</v>
      </c>
      <c r="K46" s="4">
        <v>0</v>
      </c>
      <c r="L46" s="95">
        <v>498</v>
      </c>
      <c r="M46" s="4">
        <v>0</v>
      </c>
      <c r="N46" s="98">
        <f t="shared" si="9"/>
        <v>4809427.0999999996</v>
      </c>
      <c r="O46" s="179">
        <v>3320216.1</v>
      </c>
      <c r="P46" s="179">
        <v>126.711771</v>
      </c>
      <c r="Q46" s="179">
        <v>432087</v>
      </c>
      <c r="R46" s="6">
        <v>130.93505500000001</v>
      </c>
      <c r="S46" s="179">
        <v>198</v>
      </c>
      <c r="T46" s="179">
        <v>301</v>
      </c>
      <c r="U46" s="4">
        <v>0</v>
      </c>
      <c r="V46" s="4">
        <v>0</v>
      </c>
      <c r="W46" s="4">
        <v>0</v>
      </c>
      <c r="X46" s="4">
        <v>0</v>
      </c>
      <c r="Y46" s="125">
        <v>0</v>
      </c>
      <c r="Z46" s="125">
        <v>0</v>
      </c>
      <c r="AA46" s="4">
        <v>0</v>
      </c>
      <c r="AB46" s="4">
        <v>0</v>
      </c>
      <c r="AC46" s="4">
        <v>0</v>
      </c>
      <c r="AD46" s="4">
        <v>0</v>
      </c>
      <c r="AE46" s="179">
        <v>498</v>
      </c>
      <c r="AF46" s="179">
        <v>70</v>
      </c>
      <c r="AG46" s="4">
        <v>0</v>
      </c>
      <c r="AH46" s="4">
        <v>0</v>
      </c>
      <c r="AI46" s="98">
        <f t="shared" ref="AI46" si="42">O46+Q46+S46+U46+AA46+AC46+AE46+AG46+Y46</f>
        <v>3752999.1</v>
      </c>
      <c r="AJ46" s="98">
        <f t="shared" ref="AJ46" si="43">(O46*P46+Q46*R46+S46*T46+U46*V46+AA46*AB46+AC46*AD46+AE46*AF46+AG46*AH46+Y46*Z46)/AI46</f>
        <v>127.19967218843675</v>
      </c>
      <c r="AL46" s="76">
        <v>42665</v>
      </c>
      <c r="AM46" s="76">
        <v>42648</v>
      </c>
      <c r="AN46" s="3">
        <v>40</v>
      </c>
      <c r="AO46" s="4">
        <v>4128724.7</v>
      </c>
      <c r="AP46" s="4">
        <v>560694.80000000005</v>
      </c>
      <c r="AQ46" s="4">
        <v>0</v>
      </c>
      <c r="AR46" s="4">
        <v>0</v>
      </c>
      <c r="AS46" s="4">
        <v>0</v>
      </c>
      <c r="AT46" s="4">
        <v>0</v>
      </c>
      <c r="AU46" s="4">
        <v>0</v>
      </c>
      <c r="AV46" s="4">
        <v>996</v>
      </c>
      <c r="AW46" s="4">
        <v>0</v>
      </c>
      <c r="AX46" s="19">
        <f t="shared" si="10"/>
        <v>4690415.5</v>
      </c>
      <c r="AY46" s="4">
        <v>2773340.2</v>
      </c>
      <c r="AZ46" s="4">
        <v>127.822795</v>
      </c>
      <c r="BA46" s="4">
        <v>430601.3</v>
      </c>
      <c r="BB46" s="6">
        <v>123.30093100000001</v>
      </c>
      <c r="BC46" s="4">
        <v>0</v>
      </c>
      <c r="BD46" s="4">
        <v>0</v>
      </c>
      <c r="BE46" s="4">
        <v>0</v>
      </c>
      <c r="BF46" s="4">
        <v>0</v>
      </c>
      <c r="BG46" s="4">
        <v>0</v>
      </c>
      <c r="BH46" s="4">
        <v>0</v>
      </c>
      <c r="BI46" s="4">
        <v>0</v>
      </c>
      <c r="BJ46" s="4">
        <v>0</v>
      </c>
      <c r="BK46" s="4">
        <v>0</v>
      </c>
      <c r="BL46" s="4">
        <v>0</v>
      </c>
      <c r="BM46" s="4">
        <v>498</v>
      </c>
      <c r="BN46" s="4">
        <v>44</v>
      </c>
      <c r="BO46" s="4">
        <v>0</v>
      </c>
      <c r="BP46" s="4">
        <v>0</v>
      </c>
      <c r="BQ46" s="19">
        <f t="shared" si="21"/>
        <v>3204439.5</v>
      </c>
      <c r="BR46" s="19">
        <f t="shared" si="12"/>
        <v>127.20213598342839</v>
      </c>
    </row>
    <row r="47" spans="1:70" ht="20" customHeight="1" x14ac:dyDescent="0.15">
      <c r="A47" s="76">
        <v>43022</v>
      </c>
      <c r="B47" s="76">
        <v>43019</v>
      </c>
      <c r="C47" s="3">
        <v>41</v>
      </c>
      <c r="D47" s="180">
        <v>3876005.2</v>
      </c>
      <c r="E47" s="180">
        <v>451024.5</v>
      </c>
      <c r="F47" s="180">
        <v>0</v>
      </c>
      <c r="G47" s="180">
        <v>0</v>
      </c>
      <c r="H47" s="180">
        <v>0</v>
      </c>
      <c r="I47" s="180">
        <v>0</v>
      </c>
      <c r="J47" s="180">
        <v>0</v>
      </c>
      <c r="K47" s="180">
        <v>0</v>
      </c>
      <c r="L47" s="180">
        <v>0</v>
      </c>
      <c r="M47" s="180">
        <v>0</v>
      </c>
      <c r="N47" s="98">
        <f t="shared" si="9"/>
        <v>4327029.7</v>
      </c>
      <c r="O47" s="180">
        <v>3307889.8</v>
      </c>
      <c r="P47" s="180">
        <v>127.749622</v>
      </c>
      <c r="Q47" s="180">
        <v>409657</v>
      </c>
      <c r="R47" s="6">
        <v>133.34683899999999</v>
      </c>
      <c r="S47" s="180">
        <v>0</v>
      </c>
      <c r="T47" s="180">
        <v>0</v>
      </c>
      <c r="U47" s="180">
        <v>0</v>
      </c>
      <c r="V47" s="180">
        <v>0</v>
      </c>
      <c r="W47" s="180">
        <v>0</v>
      </c>
      <c r="X47" s="180">
        <v>0</v>
      </c>
      <c r="Y47" s="180">
        <v>0</v>
      </c>
      <c r="Z47" s="180">
        <v>0</v>
      </c>
      <c r="AA47" s="180">
        <v>0</v>
      </c>
      <c r="AB47" s="180">
        <v>0</v>
      </c>
      <c r="AC47" s="180">
        <v>0</v>
      </c>
      <c r="AD47" s="180">
        <v>0</v>
      </c>
      <c r="AE47" s="180">
        <v>0</v>
      </c>
      <c r="AF47" s="180">
        <v>0</v>
      </c>
      <c r="AG47" s="180">
        <v>0</v>
      </c>
      <c r="AH47" s="180">
        <v>0</v>
      </c>
      <c r="AI47" s="98">
        <f t="shared" ref="AI47:AI49" si="44">O47+Q47+S47+U47+AA47+AC47+AE47+AG47+Y47</f>
        <v>3717546.8</v>
      </c>
      <c r="AJ47" s="98">
        <f t="shared" ref="AJ47:AJ49" si="45">(O47*P47+Q47*R47+S47*T47+U47*V47+AA47*AB47+AC47*AD47+AE47*AF47+AG47*AH47+Y47*Z47)/AI47</f>
        <v>128.36641023372687</v>
      </c>
      <c r="AL47" s="76">
        <v>42665</v>
      </c>
      <c r="AM47" s="76"/>
      <c r="AN47" s="3">
        <v>41</v>
      </c>
      <c r="AO47" s="4">
        <v>0</v>
      </c>
      <c r="AP47" s="4">
        <v>0</v>
      </c>
      <c r="AQ47" s="4">
        <v>0</v>
      </c>
      <c r="AR47" s="4">
        <v>0</v>
      </c>
      <c r="AS47" s="4">
        <v>0</v>
      </c>
      <c r="AT47" s="4">
        <v>0</v>
      </c>
      <c r="AU47" s="4">
        <v>0</v>
      </c>
      <c r="AV47" s="4">
        <v>0</v>
      </c>
      <c r="AW47" s="4">
        <v>0</v>
      </c>
      <c r="AX47" s="19">
        <v>0</v>
      </c>
      <c r="AY47" s="4">
        <v>0</v>
      </c>
      <c r="AZ47" s="4"/>
      <c r="BA47" s="4">
        <v>0</v>
      </c>
      <c r="BB47" s="6">
        <v>0</v>
      </c>
      <c r="BC47" s="4">
        <v>0</v>
      </c>
      <c r="BD47" s="4">
        <v>0</v>
      </c>
      <c r="BE47" s="4">
        <v>0</v>
      </c>
      <c r="BF47" s="4">
        <v>0</v>
      </c>
      <c r="BG47" s="4">
        <v>0</v>
      </c>
      <c r="BH47" s="4">
        <v>0</v>
      </c>
      <c r="BI47" s="4">
        <v>0</v>
      </c>
      <c r="BJ47" s="4">
        <v>0</v>
      </c>
      <c r="BK47" s="4">
        <v>0</v>
      </c>
      <c r="BL47" s="4">
        <v>0</v>
      </c>
      <c r="BM47" s="4">
        <v>0</v>
      </c>
      <c r="BN47" s="4">
        <v>0</v>
      </c>
      <c r="BO47" s="4">
        <v>0</v>
      </c>
      <c r="BP47" s="4">
        <v>0</v>
      </c>
      <c r="BQ47" s="19">
        <v>0</v>
      </c>
      <c r="BR47" s="19">
        <v>0</v>
      </c>
    </row>
    <row r="48" spans="1:70" ht="20" customHeight="1" x14ac:dyDescent="0.15">
      <c r="A48" s="76">
        <v>43029</v>
      </c>
      <c r="B48" s="76">
        <v>43026</v>
      </c>
      <c r="C48" s="3">
        <v>42</v>
      </c>
      <c r="D48" s="181">
        <v>1341126.7</v>
      </c>
      <c r="E48" s="181">
        <v>166634.6</v>
      </c>
      <c r="F48" s="4">
        <v>0</v>
      </c>
      <c r="G48" s="4">
        <v>0</v>
      </c>
      <c r="H48" s="4">
        <v>0</v>
      </c>
      <c r="I48" s="125">
        <v>0</v>
      </c>
      <c r="J48" s="4">
        <v>0</v>
      </c>
      <c r="K48" s="4">
        <v>0</v>
      </c>
      <c r="L48" s="181">
        <v>996</v>
      </c>
      <c r="M48" s="4">
        <v>0</v>
      </c>
      <c r="N48" s="98">
        <f t="shared" si="9"/>
        <v>1508757.3</v>
      </c>
      <c r="O48" s="181">
        <v>1220457.5</v>
      </c>
      <c r="P48" s="181">
        <v>132.69496899999999</v>
      </c>
      <c r="Q48" s="181">
        <v>154393.5</v>
      </c>
      <c r="R48" s="181">
        <v>135.34515099999999</v>
      </c>
      <c r="S48" s="4">
        <v>0</v>
      </c>
      <c r="T48" s="4">
        <v>0</v>
      </c>
      <c r="U48" s="4">
        <v>0</v>
      </c>
      <c r="V48" s="4">
        <v>0</v>
      </c>
      <c r="W48" s="4">
        <v>0</v>
      </c>
      <c r="X48" s="4">
        <v>0</v>
      </c>
      <c r="Y48" s="125">
        <v>0</v>
      </c>
      <c r="Z48" s="125">
        <v>0</v>
      </c>
      <c r="AA48" s="4">
        <v>0</v>
      </c>
      <c r="AB48" s="4">
        <v>0</v>
      </c>
      <c r="AC48" s="4">
        <v>0</v>
      </c>
      <c r="AD48" s="4">
        <v>0</v>
      </c>
      <c r="AE48" s="181">
        <v>996</v>
      </c>
      <c r="AF48" s="181">
        <v>74.5</v>
      </c>
      <c r="AG48" s="4">
        <v>0</v>
      </c>
      <c r="AH48" s="4">
        <v>0</v>
      </c>
      <c r="AI48" s="98">
        <f t="shared" si="44"/>
        <v>1375847</v>
      </c>
      <c r="AJ48" s="98">
        <f t="shared" si="45"/>
        <v>132.95023625391192</v>
      </c>
      <c r="AL48" s="76">
        <v>42672</v>
      </c>
      <c r="AM48" s="76">
        <v>42667</v>
      </c>
      <c r="AN48" s="3">
        <v>42</v>
      </c>
      <c r="AO48" s="4">
        <v>4237577.8499999996</v>
      </c>
      <c r="AP48" s="4">
        <v>577283.1</v>
      </c>
      <c r="AQ48" s="4">
        <v>0</v>
      </c>
      <c r="AR48" s="4">
        <v>0</v>
      </c>
      <c r="AS48" s="4">
        <v>0</v>
      </c>
      <c r="AT48" s="4">
        <v>0</v>
      </c>
      <c r="AU48" s="4">
        <v>0</v>
      </c>
      <c r="AV48" s="4">
        <v>498</v>
      </c>
      <c r="AW48" s="4">
        <v>0</v>
      </c>
      <c r="AX48" s="19">
        <f t="shared" ref="AX48:AX54" si="46">SUM(AO48:AW48)</f>
        <v>4815358.9499999993</v>
      </c>
      <c r="AY48" s="4">
        <v>3317944.05</v>
      </c>
      <c r="AZ48" s="4">
        <v>130.559932</v>
      </c>
      <c r="BA48" s="4">
        <v>444962.9</v>
      </c>
      <c r="BB48" s="4">
        <v>122.33104899999999</v>
      </c>
      <c r="BC48" s="4">
        <v>0</v>
      </c>
      <c r="BD48" s="4">
        <v>0</v>
      </c>
      <c r="BE48" s="4">
        <v>0</v>
      </c>
      <c r="BF48" s="4">
        <v>0</v>
      </c>
      <c r="BG48" s="4">
        <v>0</v>
      </c>
      <c r="BH48" s="4">
        <v>0</v>
      </c>
      <c r="BI48" s="4">
        <v>0</v>
      </c>
      <c r="BJ48" s="4">
        <v>0</v>
      </c>
      <c r="BK48" s="4">
        <v>0</v>
      </c>
      <c r="BL48" s="4">
        <v>0</v>
      </c>
      <c r="BM48" s="4">
        <v>498</v>
      </c>
      <c r="BN48" s="4">
        <v>64</v>
      </c>
      <c r="BO48" s="4">
        <v>0</v>
      </c>
      <c r="BP48" s="4">
        <v>0</v>
      </c>
      <c r="BQ48" s="19">
        <f t="shared" ref="BQ48:BQ54" si="47">AY48+BA48+BC48+BE48+BI48+BK48+BM48+BO48</f>
        <v>3763404.9499999997</v>
      </c>
      <c r="BR48" s="19">
        <f t="shared" ref="BR48:BR54" si="48">(AY48*AZ48+BA48*BB48+BC48*BD48+BE48*BF48+BI48*BJ48+BK48*BL48+BM48*BN48+BO48*BP48)/BQ48</f>
        <v>129.57818952512318</v>
      </c>
    </row>
    <row r="49" spans="1:70" ht="20" customHeight="1" x14ac:dyDescent="0.15">
      <c r="A49" s="76">
        <v>43036</v>
      </c>
      <c r="B49" s="76">
        <v>43033</v>
      </c>
      <c r="C49" s="3">
        <v>43</v>
      </c>
      <c r="D49" s="182">
        <v>4458508.3</v>
      </c>
      <c r="E49" s="182">
        <v>474112</v>
      </c>
      <c r="F49" s="4">
        <v>0</v>
      </c>
      <c r="G49" s="4">
        <v>0</v>
      </c>
      <c r="H49" s="4">
        <v>0</v>
      </c>
      <c r="I49" s="125">
        <v>0</v>
      </c>
      <c r="J49" s="4">
        <v>0</v>
      </c>
      <c r="K49" s="4">
        <v>0</v>
      </c>
      <c r="L49" s="4">
        <v>0</v>
      </c>
      <c r="M49" s="4">
        <v>0</v>
      </c>
      <c r="N49" s="98">
        <f t="shared" si="9"/>
        <v>4932620.3</v>
      </c>
      <c r="O49" s="182">
        <v>3610575.9</v>
      </c>
      <c r="P49" s="182">
        <v>128.11837299999999</v>
      </c>
      <c r="Q49" s="183">
        <v>425982.2</v>
      </c>
      <c r="R49" s="183">
        <v>136.52801099999999</v>
      </c>
      <c r="S49" s="4">
        <v>0</v>
      </c>
      <c r="T49" s="4">
        <v>0</v>
      </c>
      <c r="U49" s="4">
        <v>0</v>
      </c>
      <c r="V49" s="4">
        <v>0</v>
      </c>
      <c r="W49" s="4">
        <v>0</v>
      </c>
      <c r="X49" s="4">
        <v>0</v>
      </c>
      <c r="Y49" s="125">
        <v>0</v>
      </c>
      <c r="Z49" s="125">
        <v>0</v>
      </c>
      <c r="AA49" s="4">
        <v>0</v>
      </c>
      <c r="AB49" s="4">
        <v>0</v>
      </c>
      <c r="AC49" s="4">
        <v>0</v>
      </c>
      <c r="AD49" s="4">
        <v>0</v>
      </c>
      <c r="AE49" s="4">
        <v>0</v>
      </c>
      <c r="AF49" s="4">
        <v>0</v>
      </c>
      <c r="AG49" s="4">
        <v>0</v>
      </c>
      <c r="AH49" s="4">
        <v>0</v>
      </c>
      <c r="AI49" s="98">
        <f t="shared" si="44"/>
        <v>4036558.1</v>
      </c>
      <c r="AJ49" s="98">
        <f t="shared" si="45"/>
        <v>129.0058508976781</v>
      </c>
      <c r="AL49" s="76">
        <v>42679</v>
      </c>
      <c r="AM49" s="76">
        <v>42676</v>
      </c>
      <c r="AN49" s="3">
        <v>43</v>
      </c>
      <c r="AO49" s="4">
        <v>3645943.3</v>
      </c>
      <c r="AP49" s="4">
        <v>412155.7</v>
      </c>
      <c r="AQ49" s="4">
        <v>0</v>
      </c>
      <c r="AR49" s="4">
        <v>0</v>
      </c>
      <c r="AS49" s="4">
        <v>0</v>
      </c>
      <c r="AT49" s="4">
        <v>0</v>
      </c>
      <c r="AU49" s="4">
        <v>0</v>
      </c>
      <c r="AV49" s="4">
        <v>0</v>
      </c>
      <c r="AW49" s="4">
        <v>0</v>
      </c>
      <c r="AX49" s="19">
        <f t="shared" si="46"/>
        <v>4058099</v>
      </c>
      <c r="AY49" s="4">
        <v>3075438.5</v>
      </c>
      <c r="AZ49" s="4">
        <v>132.83835099999999</v>
      </c>
      <c r="BA49" s="4">
        <v>365141.7</v>
      </c>
      <c r="BB49" s="4">
        <v>129.204992</v>
      </c>
      <c r="BC49" s="4">
        <v>0</v>
      </c>
      <c r="BD49" s="4">
        <v>0</v>
      </c>
      <c r="BE49" s="4">
        <v>0</v>
      </c>
      <c r="BF49" s="4">
        <v>0</v>
      </c>
      <c r="BG49" s="4">
        <v>0</v>
      </c>
      <c r="BH49" s="4">
        <v>0</v>
      </c>
      <c r="BI49" s="4">
        <v>0</v>
      </c>
      <c r="BJ49" s="4">
        <v>0</v>
      </c>
      <c r="BK49" s="4">
        <v>0</v>
      </c>
      <c r="BL49" s="4">
        <v>0</v>
      </c>
      <c r="BM49" s="4">
        <v>0</v>
      </c>
      <c r="BN49" s="4">
        <v>0</v>
      </c>
      <c r="BO49" s="4">
        <v>0</v>
      </c>
      <c r="BP49" s="4">
        <v>0</v>
      </c>
      <c r="BQ49" s="19">
        <f t="shared" si="47"/>
        <v>3440580.2</v>
      </c>
      <c r="BR49" s="19">
        <f t="shared" si="48"/>
        <v>132.45275008246568</v>
      </c>
    </row>
    <row r="50" spans="1:70" ht="20" customHeight="1" x14ac:dyDescent="0.15">
      <c r="A50" s="76">
        <v>43043</v>
      </c>
      <c r="B50" s="76">
        <v>43040</v>
      </c>
      <c r="C50" s="3">
        <v>44</v>
      </c>
      <c r="D50" s="183">
        <v>3846539.1</v>
      </c>
      <c r="E50" s="183">
        <v>458813</v>
      </c>
      <c r="F50" s="183">
        <v>283</v>
      </c>
      <c r="G50" s="183">
        <v>0</v>
      </c>
      <c r="H50" s="183">
        <v>0</v>
      </c>
      <c r="I50" s="183">
        <v>0</v>
      </c>
      <c r="J50" s="183">
        <v>0</v>
      </c>
      <c r="K50" s="183">
        <v>0</v>
      </c>
      <c r="L50" s="183">
        <v>498</v>
      </c>
      <c r="M50" s="183">
        <v>0</v>
      </c>
      <c r="N50" s="98">
        <f t="shared" si="9"/>
        <v>4306133.0999999996</v>
      </c>
      <c r="O50" s="183">
        <v>3028666.2</v>
      </c>
      <c r="P50" s="183">
        <v>127.955899</v>
      </c>
      <c r="Q50" s="183">
        <v>375190.1</v>
      </c>
      <c r="R50" s="183">
        <v>132.181613</v>
      </c>
      <c r="S50" s="183">
        <v>283</v>
      </c>
      <c r="T50" s="183">
        <v>307</v>
      </c>
      <c r="U50" s="183">
        <v>0</v>
      </c>
      <c r="V50" s="183">
        <v>0</v>
      </c>
      <c r="W50" s="183">
        <v>0</v>
      </c>
      <c r="X50" s="183">
        <v>0</v>
      </c>
      <c r="Y50" s="183">
        <v>0</v>
      </c>
      <c r="Z50" s="183">
        <v>0</v>
      </c>
      <c r="AA50" s="183">
        <v>0</v>
      </c>
      <c r="AB50" s="183">
        <v>0</v>
      </c>
      <c r="AC50" s="183">
        <v>0</v>
      </c>
      <c r="AD50" s="183">
        <v>0</v>
      </c>
      <c r="AE50" s="183">
        <v>498</v>
      </c>
      <c r="AF50" s="183">
        <v>76</v>
      </c>
      <c r="AG50" s="183">
        <v>0</v>
      </c>
      <c r="AH50" s="183">
        <v>0</v>
      </c>
      <c r="AI50" s="98">
        <f t="shared" ref="AI50:AI53" si="49">O50+Q50+S50+U50+AA50+AC50+AE50+AG50+Y50</f>
        <v>3404637.3000000003</v>
      </c>
      <c r="AJ50" s="98">
        <f t="shared" ref="AJ50:AJ53" si="50">(O50*P50+Q50*R50+S50*T50+U50*V50+AA50*AB50+AC50*AD50+AE50*AF50+AG50*AH50+Y50*Z50)/AI50</f>
        <v>128.42885437210745</v>
      </c>
      <c r="AL50" s="76">
        <v>42686</v>
      </c>
      <c r="AM50" s="76">
        <v>42683</v>
      </c>
      <c r="AN50" s="3">
        <v>44</v>
      </c>
      <c r="AO50" s="4">
        <v>4378136.5</v>
      </c>
      <c r="AP50" s="4">
        <v>466472.5</v>
      </c>
      <c r="AQ50" s="4">
        <v>0</v>
      </c>
      <c r="AR50" s="4">
        <v>0</v>
      </c>
      <c r="AS50" s="4">
        <v>0</v>
      </c>
      <c r="AT50" s="4">
        <v>0</v>
      </c>
      <c r="AU50" s="4">
        <v>0</v>
      </c>
      <c r="AV50" s="4">
        <v>1220</v>
      </c>
      <c r="AW50" s="4">
        <v>0</v>
      </c>
      <c r="AX50" s="19">
        <f t="shared" si="46"/>
        <v>4845829</v>
      </c>
      <c r="AY50" s="4">
        <v>3210658.8</v>
      </c>
      <c r="AZ50" s="4">
        <v>130.98069000000001</v>
      </c>
      <c r="BA50" s="4">
        <v>359612</v>
      </c>
      <c r="BB50" s="4">
        <v>123.955094</v>
      </c>
      <c r="BC50" s="4">
        <v>0</v>
      </c>
      <c r="BD50" s="4">
        <v>0</v>
      </c>
      <c r="BE50" s="4">
        <v>0</v>
      </c>
      <c r="BF50" s="4">
        <v>0</v>
      </c>
      <c r="BG50" s="4">
        <v>0</v>
      </c>
      <c r="BH50" s="4">
        <v>0</v>
      </c>
      <c r="BI50" s="4">
        <v>0</v>
      </c>
      <c r="BJ50" s="4">
        <v>0</v>
      </c>
      <c r="BK50" s="4">
        <v>0</v>
      </c>
      <c r="BL50" s="4">
        <v>0</v>
      </c>
      <c r="BM50" s="4">
        <v>1220</v>
      </c>
      <c r="BN50" s="4">
        <v>64.659015999999994</v>
      </c>
      <c r="BO50" s="4">
        <v>0</v>
      </c>
      <c r="BP50" s="4">
        <v>0</v>
      </c>
      <c r="BQ50" s="19">
        <f t="shared" si="47"/>
        <v>3571490.8</v>
      </c>
      <c r="BR50" s="19">
        <f t="shared" si="48"/>
        <v>130.25063042066915</v>
      </c>
    </row>
    <row r="51" spans="1:70" ht="20" customHeight="1" x14ac:dyDescent="0.15">
      <c r="A51" s="76">
        <v>43050</v>
      </c>
      <c r="B51" s="76">
        <v>43047</v>
      </c>
      <c r="C51" s="3">
        <v>45</v>
      </c>
      <c r="D51" s="185">
        <v>3359463.9</v>
      </c>
      <c r="E51" s="185">
        <v>437971.5</v>
      </c>
      <c r="F51" s="4">
        <v>0</v>
      </c>
      <c r="G51" s="4">
        <v>0</v>
      </c>
      <c r="H51" s="4">
        <v>0</v>
      </c>
      <c r="I51" s="125">
        <v>0</v>
      </c>
      <c r="J51" s="4">
        <v>0</v>
      </c>
      <c r="K51" s="4">
        <v>0</v>
      </c>
      <c r="L51" s="185">
        <v>2196</v>
      </c>
      <c r="M51" s="4">
        <v>0</v>
      </c>
      <c r="N51" s="98">
        <f t="shared" si="9"/>
        <v>3799631.4</v>
      </c>
      <c r="O51" s="186">
        <v>2772954.7</v>
      </c>
      <c r="P51" s="186">
        <v>131.34444500000001</v>
      </c>
      <c r="Q51" s="186">
        <v>359321.4</v>
      </c>
      <c r="R51" s="186">
        <v>130.124595</v>
      </c>
      <c r="S51" s="185">
        <v>2196</v>
      </c>
      <c r="T51" s="185">
        <v>64.273223999999999</v>
      </c>
      <c r="U51" s="4">
        <v>0</v>
      </c>
      <c r="V51" s="4">
        <v>0</v>
      </c>
      <c r="W51" s="4">
        <v>0</v>
      </c>
      <c r="X51" s="4">
        <v>0</v>
      </c>
      <c r="Y51" s="125">
        <v>0</v>
      </c>
      <c r="Z51" s="125">
        <v>0</v>
      </c>
      <c r="AA51" s="4">
        <v>0</v>
      </c>
      <c r="AB51" s="4">
        <v>0</v>
      </c>
      <c r="AC51" s="4">
        <v>0</v>
      </c>
      <c r="AD51" s="4">
        <v>0</v>
      </c>
      <c r="AE51" s="101">
        <v>0</v>
      </c>
      <c r="AF51" s="101">
        <v>0</v>
      </c>
      <c r="AG51" s="4">
        <v>0</v>
      </c>
      <c r="AH51" s="4">
        <v>0</v>
      </c>
      <c r="AI51" s="98">
        <f t="shared" si="49"/>
        <v>3134472.1</v>
      </c>
      <c r="AJ51" s="98">
        <f t="shared" si="50"/>
        <v>131.15761717304122</v>
      </c>
      <c r="AL51" s="76">
        <v>42693</v>
      </c>
      <c r="AM51" s="76">
        <v>42690</v>
      </c>
      <c r="AN51" s="3">
        <v>45</v>
      </c>
      <c r="AO51" s="4">
        <v>3636045.5</v>
      </c>
      <c r="AP51" s="4">
        <v>520704.5</v>
      </c>
      <c r="AQ51" s="4">
        <v>0</v>
      </c>
      <c r="AR51" s="4">
        <v>0</v>
      </c>
      <c r="AS51" s="4">
        <v>0</v>
      </c>
      <c r="AT51" s="4">
        <v>0</v>
      </c>
      <c r="AU51" s="4">
        <v>0</v>
      </c>
      <c r="AV51" s="4">
        <v>498</v>
      </c>
      <c r="AW51" s="4">
        <v>0</v>
      </c>
      <c r="AX51" s="19">
        <f t="shared" si="46"/>
        <v>4157248</v>
      </c>
      <c r="AY51" s="4">
        <v>2403259.2999999998</v>
      </c>
      <c r="AZ51" s="4">
        <v>124.219222</v>
      </c>
      <c r="BA51" s="4">
        <v>379659.3</v>
      </c>
      <c r="BB51" s="4">
        <v>122.58024399999999</v>
      </c>
      <c r="BC51" s="4">
        <v>0</v>
      </c>
      <c r="BD51" s="4">
        <v>0</v>
      </c>
      <c r="BE51" s="4">
        <v>0</v>
      </c>
      <c r="BF51" s="4">
        <v>0</v>
      </c>
      <c r="BG51" s="4">
        <v>0</v>
      </c>
      <c r="BH51" s="4">
        <v>0</v>
      </c>
      <c r="BI51" s="4">
        <v>0</v>
      </c>
      <c r="BJ51" s="4">
        <v>0</v>
      </c>
      <c r="BK51" s="4">
        <v>0</v>
      </c>
      <c r="BL51" s="4">
        <v>0</v>
      </c>
      <c r="BM51" s="4">
        <v>498</v>
      </c>
      <c r="BN51" s="4">
        <v>62</v>
      </c>
      <c r="BO51" s="4">
        <v>0</v>
      </c>
      <c r="BP51" s="4">
        <v>0</v>
      </c>
      <c r="BQ51" s="19">
        <f t="shared" si="47"/>
        <v>2783416.5999999996</v>
      </c>
      <c r="BR51" s="19">
        <f t="shared" si="48"/>
        <v>123.98453258528882</v>
      </c>
    </row>
    <row r="52" spans="1:70" ht="20" customHeight="1" x14ac:dyDescent="0.15">
      <c r="A52" s="76">
        <v>43057</v>
      </c>
      <c r="B52" s="76">
        <v>43054</v>
      </c>
      <c r="C52" s="3">
        <v>46</v>
      </c>
      <c r="D52" s="186">
        <v>3670939.9</v>
      </c>
      <c r="E52" s="186">
        <v>387428.3</v>
      </c>
      <c r="F52" s="186">
        <v>198</v>
      </c>
      <c r="G52" s="4">
        <v>0</v>
      </c>
      <c r="H52" s="4">
        <v>0</v>
      </c>
      <c r="I52" s="125">
        <v>0</v>
      </c>
      <c r="J52" s="4">
        <v>0</v>
      </c>
      <c r="K52" s="4">
        <v>0</v>
      </c>
      <c r="L52" s="186">
        <v>498</v>
      </c>
      <c r="M52" s="4">
        <v>0</v>
      </c>
      <c r="N52" s="98">
        <f t="shared" si="9"/>
        <v>4059064.1999999997</v>
      </c>
      <c r="O52" s="186">
        <v>3208308.9</v>
      </c>
      <c r="P52" s="186">
        <v>132.721653</v>
      </c>
      <c r="Q52" s="186">
        <v>350535.5</v>
      </c>
      <c r="R52" s="186">
        <v>138.227598</v>
      </c>
      <c r="S52" s="186">
        <v>198</v>
      </c>
      <c r="T52" s="186">
        <v>371</v>
      </c>
      <c r="U52" s="4">
        <v>0</v>
      </c>
      <c r="V52" s="4">
        <v>0</v>
      </c>
      <c r="W52" s="4">
        <v>0</v>
      </c>
      <c r="X52" s="4">
        <v>0</v>
      </c>
      <c r="Y52" s="125">
        <v>0</v>
      </c>
      <c r="Z52" s="125">
        <v>0</v>
      </c>
      <c r="AA52" s="4">
        <v>0</v>
      </c>
      <c r="AB52" s="4">
        <v>0</v>
      </c>
      <c r="AC52" s="4">
        <v>0</v>
      </c>
      <c r="AD52" s="4">
        <v>0</v>
      </c>
      <c r="AE52" s="186">
        <v>498</v>
      </c>
      <c r="AF52" s="186">
        <v>83</v>
      </c>
      <c r="AG52" s="4">
        <v>0</v>
      </c>
      <c r="AH52" s="4">
        <v>0</v>
      </c>
      <c r="AI52" s="98">
        <f t="shared" si="49"/>
        <v>3559540.4</v>
      </c>
      <c r="AJ52" s="98">
        <f t="shared" si="50"/>
        <v>133.27016395749877</v>
      </c>
      <c r="AL52" s="76">
        <v>42700</v>
      </c>
      <c r="AM52" s="76">
        <v>42697</v>
      </c>
      <c r="AN52" s="3">
        <v>46</v>
      </c>
      <c r="AO52" s="4">
        <v>3870675.2</v>
      </c>
      <c r="AP52" s="4">
        <v>468796.15</v>
      </c>
      <c r="AQ52" s="4">
        <v>0</v>
      </c>
      <c r="AR52" s="4">
        <v>0</v>
      </c>
      <c r="AS52" s="4">
        <v>0</v>
      </c>
      <c r="AT52" s="4">
        <v>0</v>
      </c>
      <c r="AU52" s="4">
        <v>0</v>
      </c>
      <c r="AV52" s="4">
        <v>498</v>
      </c>
      <c r="AW52" s="4">
        <v>0</v>
      </c>
      <c r="AX52" s="19">
        <f t="shared" si="46"/>
        <v>4339969.3500000006</v>
      </c>
      <c r="AY52" s="4">
        <v>2841932.4</v>
      </c>
      <c r="AZ52" s="4">
        <v>129.140186</v>
      </c>
      <c r="BA52" s="4">
        <v>357172.15</v>
      </c>
      <c r="BB52" s="4">
        <v>123.17985899999999</v>
      </c>
      <c r="BC52" s="4">
        <v>0</v>
      </c>
      <c r="BD52" s="4">
        <v>0</v>
      </c>
      <c r="BE52" s="4">
        <v>0</v>
      </c>
      <c r="BF52" s="4">
        <v>0</v>
      </c>
      <c r="BG52" s="4">
        <v>0</v>
      </c>
      <c r="BH52" s="4">
        <v>0</v>
      </c>
      <c r="BI52" s="4">
        <v>0</v>
      </c>
      <c r="BJ52" s="4">
        <v>0</v>
      </c>
      <c r="BK52" s="4">
        <v>0</v>
      </c>
      <c r="BL52" s="4">
        <v>0</v>
      </c>
      <c r="BM52" s="4">
        <v>498</v>
      </c>
      <c r="BN52" s="4">
        <v>58</v>
      </c>
      <c r="BO52" s="4">
        <v>0</v>
      </c>
      <c r="BP52" s="4">
        <v>0</v>
      </c>
      <c r="BQ52" s="19">
        <f t="shared" si="47"/>
        <v>3199602.55</v>
      </c>
      <c r="BR52" s="19">
        <f t="shared" si="48"/>
        <v>128.46376116657154</v>
      </c>
    </row>
    <row r="53" spans="1:70" ht="20" customHeight="1" x14ac:dyDescent="0.15">
      <c r="A53" s="76">
        <v>43064</v>
      </c>
      <c r="B53" s="76">
        <v>43061</v>
      </c>
      <c r="C53" s="3">
        <v>47</v>
      </c>
      <c r="D53" s="187">
        <v>3802407.3</v>
      </c>
      <c r="E53" s="187">
        <v>465636</v>
      </c>
      <c r="F53" s="187">
        <v>563</v>
      </c>
      <c r="G53" s="4">
        <v>0</v>
      </c>
      <c r="H53" s="4">
        <v>0</v>
      </c>
      <c r="I53" s="125">
        <v>0</v>
      </c>
      <c r="J53" s="4">
        <v>0</v>
      </c>
      <c r="K53" s="4">
        <v>0</v>
      </c>
      <c r="L53" s="187">
        <v>1696</v>
      </c>
      <c r="M53" s="4">
        <v>0</v>
      </c>
      <c r="N53" s="98">
        <f t="shared" si="9"/>
        <v>4270302.3</v>
      </c>
      <c r="O53" s="188">
        <v>3253846.7</v>
      </c>
      <c r="P53" s="188">
        <v>132.81325100000001</v>
      </c>
      <c r="Q53" s="187">
        <v>404364.7</v>
      </c>
      <c r="R53" s="187">
        <v>139.480535</v>
      </c>
      <c r="S53" s="187">
        <v>563</v>
      </c>
      <c r="T53" s="187">
        <v>330.11189999999999</v>
      </c>
      <c r="U53" s="4">
        <v>0</v>
      </c>
      <c r="V53" s="4">
        <v>0</v>
      </c>
      <c r="W53" s="4">
        <v>0</v>
      </c>
      <c r="X53" s="4">
        <v>0</v>
      </c>
      <c r="Y53" s="125">
        <v>0</v>
      </c>
      <c r="Z53" s="125">
        <v>0</v>
      </c>
      <c r="AA53" s="4">
        <v>0</v>
      </c>
      <c r="AB53" s="4">
        <v>0</v>
      </c>
      <c r="AC53" s="4">
        <v>0</v>
      </c>
      <c r="AD53" s="4">
        <v>0</v>
      </c>
      <c r="AE53" s="187">
        <v>1696</v>
      </c>
      <c r="AF53" s="187">
        <v>71.174527999999995</v>
      </c>
      <c r="AG53" s="4">
        <v>0</v>
      </c>
      <c r="AH53" s="4">
        <v>0</v>
      </c>
      <c r="AI53" s="98">
        <f t="shared" si="49"/>
        <v>3660470.4000000004</v>
      </c>
      <c r="AJ53" s="98">
        <f t="shared" si="50"/>
        <v>133.55155888514332</v>
      </c>
      <c r="AL53" s="76">
        <v>42707</v>
      </c>
      <c r="AM53" s="76">
        <v>42704</v>
      </c>
      <c r="AN53" s="3">
        <v>47</v>
      </c>
      <c r="AO53" s="4">
        <v>3798728.8</v>
      </c>
      <c r="AP53" s="4">
        <v>478567.9</v>
      </c>
      <c r="AQ53" s="4">
        <v>0</v>
      </c>
      <c r="AR53" s="4">
        <v>0</v>
      </c>
      <c r="AS53" s="4">
        <v>0</v>
      </c>
      <c r="AT53" s="4">
        <v>0</v>
      </c>
      <c r="AU53" s="4">
        <v>0</v>
      </c>
      <c r="AV53" s="4">
        <v>2493.5</v>
      </c>
      <c r="AW53" s="4">
        <v>0</v>
      </c>
      <c r="AX53" s="19">
        <f t="shared" si="46"/>
        <v>4279790.2</v>
      </c>
      <c r="AY53" s="4">
        <v>2799417.1</v>
      </c>
      <c r="AZ53" s="4">
        <v>127.11913800000001</v>
      </c>
      <c r="BA53" s="4">
        <v>360209.2</v>
      </c>
      <c r="BB53" s="4">
        <v>123.154067</v>
      </c>
      <c r="BC53" s="4">
        <v>0</v>
      </c>
      <c r="BD53" s="4">
        <v>0</v>
      </c>
      <c r="BE53" s="4">
        <v>0</v>
      </c>
      <c r="BF53" s="4">
        <v>0</v>
      </c>
      <c r="BG53" s="4">
        <v>0</v>
      </c>
      <c r="BH53" s="4">
        <v>0</v>
      </c>
      <c r="BI53" s="4">
        <v>0</v>
      </c>
      <c r="BJ53" s="4">
        <v>0</v>
      </c>
      <c r="BK53" s="4">
        <v>0</v>
      </c>
      <c r="BL53" s="4">
        <v>0</v>
      </c>
      <c r="BM53" s="4">
        <v>498</v>
      </c>
      <c r="BN53" s="4">
        <v>55</v>
      </c>
      <c r="BO53" s="4">
        <v>0</v>
      </c>
      <c r="BP53" s="4">
        <v>0</v>
      </c>
      <c r="BQ53" s="19">
        <f t="shared" si="47"/>
        <v>3160124.3000000003</v>
      </c>
      <c r="BR53" s="19">
        <f t="shared" si="48"/>
        <v>126.65581116707219</v>
      </c>
    </row>
    <row r="54" spans="1:70" ht="20" customHeight="1" x14ac:dyDescent="0.15">
      <c r="A54" s="76">
        <v>43071</v>
      </c>
      <c r="B54" s="76">
        <v>43068</v>
      </c>
      <c r="C54" s="11">
        <v>48</v>
      </c>
      <c r="D54" s="188">
        <v>3728908.5</v>
      </c>
      <c r="E54" s="188">
        <v>388424.5</v>
      </c>
      <c r="F54" s="188">
        <v>428</v>
      </c>
      <c r="G54" s="188">
        <v>0</v>
      </c>
      <c r="H54" s="188">
        <v>0</v>
      </c>
      <c r="I54" s="188">
        <v>0</v>
      </c>
      <c r="J54" s="188">
        <v>0</v>
      </c>
      <c r="K54" s="188">
        <v>0</v>
      </c>
      <c r="L54" s="188">
        <v>996</v>
      </c>
      <c r="M54" s="188">
        <v>0</v>
      </c>
      <c r="N54" s="98">
        <f t="shared" si="9"/>
        <v>4118757</v>
      </c>
      <c r="O54" s="188">
        <v>3018672.1</v>
      </c>
      <c r="P54" s="188">
        <v>127.76746199999999</v>
      </c>
      <c r="Q54" s="188">
        <v>344034.4</v>
      </c>
      <c r="R54" s="188">
        <v>136.64136099999999</v>
      </c>
      <c r="S54" s="188">
        <v>428</v>
      </c>
      <c r="T54" s="188">
        <v>257.18224199999997</v>
      </c>
      <c r="U54" s="188">
        <v>0</v>
      </c>
      <c r="V54" s="188">
        <v>0</v>
      </c>
      <c r="W54" s="188">
        <v>0</v>
      </c>
      <c r="X54" s="188">
        <v>0</v>
      </c>
      <c r="Y54" s="188">
        <v>0</v>
      </c>
      <c r="Z54" s="188">
        <v>0</v>
      </c>
      <c r="AA54" s="188">
        <v>0</v>
      </c>
      <c r="AB54" s="188">
        <v>0</v>
      </c>
      <c r="AC54" s="188">
        <v>0</v>
      </c>
      <c r="AD54" s="188">
        <v>0</v>
      </c>
      <c r="AE54" s="188">
        <v>996</v>
      </c>
      <c r="AF54" s="188">
        <v>75.5</v>
      </c>
      <c r="AG54" s="188">
        <v>0</v>
      </c>
      <c r="AH54" s="188">
        <v>0</v>
      </c>
      <c r="AI54" s="98">
        <f t="shared" ref="AI54" si="51">O54+Q54+S54+U54+AA54+AC54+AE54+AG54+Y54</f>
        <v>3364130.5</v>
      </c>
      <c r="AJ54" s="98">
        <f t="shared" ref="AJ54" si="52">(O54*P54+Q54*R54+S54*T54+U54*V54+AA54*AB54+AC54*AD54+AE54*AF54+AG54*AH54+Y54*Z54)/AI54</f>
        <v>128.67594567856526</v>
      </c>
      <c r="AL54" s="76">
        <v>42714</v>
      </c>
      <c r="AM54" s="76">
        <v>42711</v>
      </c>
      <c r="AN54" s="3">
        <v>48</v>
      </c>
      <c r="AO54" s="4">
        <v>4287236.8</v>
      </c>
      <c r="AP54" s="4">
        <v>495062.9</v>
      </c>
      <c r="AQ54" s="4">
        <v>0</v>
      </c>
      <c r="AR54" s="4">
        <v>0</v>
      </c>
      <c r="AS54" s="4">
        <v>0</v>
      </c>
      <c r="AT54" s="4">
        <v>0</v>
      </c>
      <c r="AU54" s="4">
        <v>0</v>
      </c>
      <c r="AV54" s="4">
        <v>498</v>
      </c>
      <c r="AW54" s="4">
        <v>0</v>
      </c>
      <c r="AX54" s="19">
        <f t="shared" si="46"/>
        <v>4782797.7</v>
      </c>
      <c r="AY54" s="4">
        <v>3243671.8</v>
      </c>
      <c r="AZ54" s="4">
        <v>128.85610199999999</v>
      </c>
      <c r="BA54" s="4">
        <v>428932.8</v>
      </c>
      <c r="BB54" s="4">
        <v>127.14831599999999</v>
      </c>
      <c r="BC54" s="4">
        <v>0</v>
      </c>
      <c r="BD54" s="4">
        <v>0</v>
      </c>
      <c r="BE54" s="4">
        <v>0</v>
      </c>
      <c r="BF54" s="4">
        <v>0</v>
      </c>
      <c r="BG54" s="4">
        <v>0</v>
      </c>
      <c r="BH54" s="4">
        <v>0</v>
      </c>
      <c r="BI54" s="4">
        <v>0</v>
      </c>
      <c r="BJ54" s="4">
        <v>0</v>
      </c>
      <c r="BK54" s="4">
        <v>0</v>
      </c>
      <c r="BL54" s="4">
        <v>0</v>
      </c>
      <c r="BM54" s="4">
        <v>498</v>
      </c>
      <c r="BN54" s="4">
        <v>56</v>
      </c>
      <c r="BO54" s="4">
        <v>0</v>
      </c>
      <c r="BP54" s="4">
        <v>0</v>
      </c>
      <c r="BQ54" s="19">
        <f t="shared" si="47"/>
        <v>3673102.5999999996</v>
      </c>
      <c r="BR54" s="19">
        <f t="shared" si="48"/>
        <v>128.6467945416195</v>
      </c>
    </row>
    <row r="55" spans="1:70" ht="20" customHeight="1" x14ac:dyDescent="0.15">
      <c r="A55" s="76">
        <v>43078</v>
      </c>
      <c r="B55" s="76">
        <v>43075</v>
      </c>
      <c r="C55" s="3">
        <v>49</v>
      </c>
      <c r="D55" s="189">
        <v>3729702.2</v>
      </c>
      <c r="E55" s="189">
        <v>393305.4</v>
      </c>
      <c r="F55" s="189">
        <v>466</v>
      </c>
      <c r="G55" s="189">
        <v>0</v>
      </c>
      <c r="H55" s="189">
        <v>0</v>
      </c>
      <c r="I55" s="189">
        <v>0</v>
      </c>
      <c r="J55" s="189">
        <v>0</v>
      </c>
      <c r="K55" s="189">
        <v>0</v>
      </c>
      <c r="L55" s="189">
        <v>826</v>
      </c>
      <c r="M55" s="189">
        <v>0</v>
      </c>
      <c r="N55" s="98">
        <f t="shared" si="9"/>
        <v>4124299.6</v>
      </c>
      <c r="O55" s="189">
        <v>3136778.2</v>
      </c>
      <c r="P55" s="189">
        <v>127.336792</v>
      </c>
      <c r="Q55" s="189">
        <v>350470.8</v>
      </c>
      <c r="R55" s="189">
        <v>135.33370099999999</v>
      </c>
      <c r="S55" s="189">
        <v>466</v>
      </c>
      <c r="T55" s="189">
        <v>248.240343</v>
      </c>
      <c r="U55" s="189">
        <v>0</v>
      </c>
      <c r="V55" s="189">
        <v>0</v>
      </c>
      <c r="W55" s="189">
        <v>0</v>
      </c>
      <c r="X55" s="189">
        <v>0</v>
      </c>
      <c r="Y55" s="189">
        <v>0</v>
      </c>
      <c r="Z55" s="189">
        <v>0</v>
      </c>
      <c r="AA55" s="189">
        <v>0</v>
      </c>
      <c r="AB55" s="189">
        <v>0</v>
      </c>
      <c r="AC55" s="189">
        <v>0</v>
      </c>
      <c r="AD55" s="189">
        <v>0</v>
      </c>
      <c r="AE55" s="189">
        <v>498</v>
      </c>
      <c r="AF55" s="189">
        <v>60</v>
      </c>
      <c r="AG55" s="189">
        <v>0</v>
      </c>
      <c r="AH55" s="189">
        <v>0</v>
      </c>
      <c r="AI55" s="98">
        <f t="shared" ref="AI55:AI56" si="53">O55+Q55+S55+U55+AA55+AC55+AE55+AG55+Y55</f>
        <v>3488213</v>
      </c>
      <c r="AJ55" s="98">
        <f t="shared" ref="AJ55:AJ56" si="54">(O55*P55+Q55*R55+S55*T55+U55*V55+AA55*AB55+AC55*AD55+AE55*AF55+AG55*AH55+Y55*Z55)/AI55</f>
        <v>128.1468028643329</v>
      </c>
      <c r="AL55" s="76">
        <v>42714</v>
      </c>
      <c r="AM55" s="76"/>
      <c r="AN55" s="3">
        <v>49</v>
      </c>
      <c r="AO55" s="4">
        <v>0</v>
      </c>
      <c r="AP55" s="4">
        <v>0</v>
      </c>
      <c r="AQ55" s="4">
        <v>0</v>
      </c>
      <c r="AR55" s="4">
        <v>0</v>
      </c>
      <c r="AS55" s="4">
        <v>0</v>
      </c>
      <c r="AT55" s="4">
        <v>0</v>
      </c>
      <c r="AU55" s="4">
        <v>0</v>
      </c>
      <c r="AV55" s="4">
        <v>0</v>
      </c>
      <c r="AW55" s="4">
        <v>0</v>
      </c>
      <c r="AX55" s="19">
        <v>0</v>
      </c>
      <c r="AY55" s="4">
        <v>0</v>
      </c>
      <c r="AZ55" s="4">
        <v>0</v>
      </c>
      <c r="BA55" s="4">
        <v>0</v>
      </c>
      <c r="BB55" s="4">
        <v>0</v>
      </c>
      <c r="BC55" s="4">
        <v>0</v>
      </c>
      <c r="BD55" s="4">
        <v>0</v>
      </c>
      <c r="BE55" s="4">
        <v>0</v>
      </c>
      <c r="BF55" s="4">
        <v>0</v>
      </c>
      <c r="BG55" s="4">
        <v>0</v>
      </c>
      <c r="BH55" s="4">
        <v>0</v>
      </c>
      <c r="BI55" s="4">
        <v>0</v>
      </c>
      <c r="BJ55" s="4">
        <v>0</v>
      </c>
      <c r="BK55" s="4">
        <v>0</v>
      </c>
      <c r="BL55" s="4">
        <v>0</v>
      </c>
      <c r="BM55" s="4">
        <v>0</v>
      </c>
      <c r="BN55" s="4">
        <v>0</v>
      </c>
      <c r="BO55" s="4">
        <v>0</v>
      </c>
      <c r="BP55" s="4">
        <v>0</v>
      </c>
      <c r="BQ55" s="19">
        <v>0</v>
      </c>
      <c r="BR55" s="19">
        <v>0</v>
      </c>
    </row>
    <row r="56" spans="1:70" ht="20" customHeight="1" x14ac:dyDescent="0.15">
      <c r="A56" s="76">
        <v>43085</v>
      </c>
      <c r="B56" s="76">
        <v>43082</v>
      </c>
      <c r="C56" s="3">
        <v>50</v>
      </c>
      <c r="D56" s="190">
        <v>3760927.9</v>
      </c>
      <c r="E56" s="190">
        <v>381414.6</v>
      </c>
      <c r="F56" s="190">
        <v>198</v>
      </c>
      <c r="G56" s="4">
        <v>0</v>
      </c>
      <c r="H56" s="4">
        <v>0</v>
      </c>
      <c r="I56" s="125">
        <v>0</v>
      </c>
      <c r="J56" s="4">
        <v>0</v>
      </c>
      <c r="K56" s="4">
        <v>0</v>
      </c>
      <c r="L56" s="190">
        <v>498</v>
      </c>
      <c r="M56" s="4">
        <v>0</v>
      </c>
      <c r="N56" s="98">
        <f t="shared" si="9"/>
        <v>4143038.5</v>
      </c>
      <c r="O56" s="190">
        <v>3138775.8</v>
      </c>
      <c r="P56" s="190">
        <v>128.77555799999999</v>
      </c>
      <c r="Q56" s="190">
        <v>341045.4</v>
      </c>
      <c r="R56" s="190">
        <v>134.93264500000001</v>
      </c>
      <c r="S56" s="190">
        <v>198</v>
      </c>
      <c r="T56" s="190">
        <v>321</v>
      </c>
      <c r="U56" s="4">
        <v>0</v>
      </c>
      <c r="V56" s="4">
        <v>0</v>
      </c>
      <c r="W56" s="4">
        <v>0</v>
      </c>
      <c r="X56" s="4">
        <v>0</v>
      </c>
      <c r="Y56" s="125">
        <v>0</v>
      </c>
      <c r="Z56" s="125">
        <v>0</v>
      </c>
      <c r="AA56" s="4">
        <v>0</v>
      </c>
      <c r="AB56" s="4">
        <v>0</v>
      </c>
      <c r="AC56" s="4">
        <v>0</v>
      </c>
      <c r="AD56" s="4">
        <v>0</v>
      </c>
      <c r="AE56" s="190">
        <v>498</v>
      </c>
      <c r="AF56" s="190">
        <v>73</v>
      </c>
      <c r="AG56" s="4">
        <v>0</v>
      </c>
      <c r="AH56" s="4">
        <v>0</v>
      </c>
      <c r="AI56" s="98">
        <f t="shared" si="53"/>
        <v>3480517.1999999997</v>
      </c>
      <c r="AJ56" s="98">
        <f t="shared" si="54"/>
        <v>129.38182720918013</v>
      </c>
      <c r="AL56" s="76">
        <v>42721</v>
      </c>
      <c r="AM56" s="76">
        <v>42718</v>
      </c>
      <c r="AN56" s="3">
        <v>50</v>
      </c>
      <c r="AO56" s="4">
        <v>4615244.2</v>
      </c>
      <c r="AP56" s="4">
        <v>481109.2</v>
      </c>
      <c r="AQ56" s="4">
        <v>0</v>
      </c>
      <c r="AR56" s="4">
        <v>0</v>
      </c>
      <c r="AS56" s="4">
        <v>0</v>
      </c>
      <c r="AT56" s="4">
        <v>0</v>
      </c>
      <c r="AU56" s="4">
        <v>0</v>
      </c>
      <c r="AV56" s="4">
        <v>1618</v>
      </c>
      <c r="AW56" s="4">
        <v>0</v>
      </c>
      <c r="AX56" s="58">
        <f t="shared" ref="AX56:AX58" si="55">SUM(AO56:AW56)</f>
        <v>5097971.4000000004</v>
      </c>
      <c r="AY56" s="4">
        <v>3654395</v>
      </c>
      <c r="AZ56" s="4">
        <v>129.28187299999999</v>
      </c>
      <c r="BA56" s="4">
        <v>435699.7</v>
      </c>
      <c r="BB56" s="4">
        <v>129.1551</v>
      </c>
      <c r="BC56" s="4">
        <v>0</v>
      </c>
      <c r="BD56" s="4">
        <v>0</v>
      </c>
      <c r="BE56" s="4">
        <v>0</v>
      </c>
      <c r="BF56" s="4">
        <v>0</v>
      </c>
      <c r="BG56" s="4">
        <v>0</v>
      </c>
      <c r="BH56" s="4">
        <v>0</v>
      </c>
      <c r="BI56" s="4">
        <v>0</v>
      </c>
      <c r="BJ56" s="4">
        <v>0</v>
      </c>
      <c r="BK56" s="4">
        <v>0</v>
      </c>
      <c r="BL56" s="4">
        <v>0</v>
      </c>
      <c r="BM56" s="4">
        <v>1618</v>
      </c>
      <c r="BN56" s="4">
        <v>56.692211999999998</v>
      </c>
      <c r="BO56" s="4">
        <v>0</v>
      </c>
      <c r="BP56" s="4">
        <v>0</v>
      </c>
      <c r="BQ56" s="58">
        <f t="shared" ref="BQ56:BQ58" si="56">AY56+BA56+BC56+BE56+BI56+BK56+BM56+BO56</f>
        <v>4091712.7</v>
      </c>
      <c r="BR56" s="58">
        <f t="shared" ref="BR56:BR58" si="57">(AY56*AZ56+BA56*BB56+BC56*BD56+BE56*BF56+BI56*BJ56+BK56*BL56+BM56*BN56+BO56*BP56)/BQ56</f>
        <v>129.23966939426634</v>
      </c>
    </row>
    <row r="57" spans="1:70" ht="23.25" customHeight="1" x14ac:dyDescent="0.15">
      <c r="A57" s="76">
        <v>43092</v>
      </c>
      <c r="B57" s="76">
        <v>43089</v>
      </c>
      <c r="C57" s="3">
        <v>51</v>
      </c>
      <c r="D57" s="191">
        <v>3976469.6</v>
      </c>
      <c r="E57" s="191">
        <v>422446.1</v>
      </c>
      <c r="F57" s="191">
        <v>0</v>
      </c>
      <c r="G57" s="191">
        <v>0</v>
      </c>
      <c r="H57" s="191">
        <v>0</v>
      </c>
      <c r="I57" s="191">
        <v>0</v>
      </c>
      <c r="J57" s="191">
        <v>0</v>
      </c>
      <c r="K57" s="191">
        <v>0</v>
      </c>
      <c r="L57" s="191">
        <v>498</v>
      </c>
      <c r="M57" s="191">
        <v>0</v>
      </c>
      <c r="N57" s="98">
        <f t="shared" si="9"/>
        <v>4399413.7</v>
      </c>
      <c r="O57" s="192">
        <v>3437324</v>
      </c>
      <c r="P57" s="192">
        <v>132.299824</v>
      </c>
      <c r="Q57" s="191">
        <v>374200.1</v>
      </c>
      <c r="R57" s="191">
        <v>137.230391</v>
      </c>
      <c r="S57" s="191">
        <v>0</v>
      </c>
      <c r="T57" s="191">
        <v>0</v>
      </c>
      <c r="U57" s="191">
        <v>0</v>
      </c>
      <c r="V57" s="191">
        <v>0</v>
      </c>
      <c r="W57" s="191">
        <v>0</v>
      </c>
      <c r="X57" s="191">
        <v>0</v>
      </c>
      <c r="Y57" s="191">
        <v>0</v>
      </c>
      <c r="Z57" s="191">
        <v>0</v>
      </c>
      <c r="AA57" s="191">
        <v>0</v>
      </c>
      <c r="AB57" s="191">
        <v>0</v>
      </c>
      <c r="AC57" s="191">
        <v>0</v>
      </c>
      <c r="AD57" s="191">
        <v>0</v>
      </c>
      <c r="AE57" s="191">
        <v>498</v>
      </c>
      <c r="AF57" s="191">
        <v>85</v>
      </c>
      <c r="AG57" s="191">
        <v>0</v>
      </c>
      <c r="AH57" s="191">
        <v>0</v>
      </c>
      <c r="AI57" s="98">
        <f t="shared" ref="AI57:AI58" si="58">O57+Q57+S57+U57+AA57+AC57+AE57+AG57+Y57</f>
        <v>3812022.1</v>
      </c>
      <c r="AJ57" s="98">
        <f t="shared" ref="AJ57:AJ58" si="59">(O57*P57+Q57*R57+S57*T57+U57*V57+AA57*AB57+AC57*AD57+AE57*AF57+AG57*AH57+Y57*Z57)/AI57</f>
        <v>132.7776447744663</v>
      </c>
      <c r="AL57" s="76">
        <v>42728</v>
      </c>
      <c r="AM57" s="76">
        <v>42725</v>
      </c>
      <c r="AN57" s="3">
        <v>51</v>
      </c>
      <c r="AO57" s="4">
        <v>4352936.0999999996</v>
      </c>
      <c r="AP57" s="4">
        <v>445449.5</v>
      </c>
      <c r="AQ57" s="4">
        <v>0</v>
      </c>
      <c r="AR57" s="4">
        <v>0</v>
      </c>
      <c r="AS57" s="4">
        <v>0</v>
      </c>
      <c r="AT57" s="4">
        <v>0</v>
      </c>
      <c r="AU57" s="4">
        <v>0</v>
      </c>
      <c r="AV57" s="4">
        <v>1494.75</v>
      </c>
      <c r="AW57" s="4">
        <v>0</v>
      </c>
      <c r="AX57" s="58">
        <f t="shared" si="55"/>
        <v>4799880.3499999996</v>
      </c>
      <c r="AY57" s="4">
        <v>3528204.2</v>
      </c>
      <c r="AZ57" s="4">
        <v>127.836974</v>
      </c>
      <c r="BA57" s="4">
        <v>407457.7</v>
      </c>
      <c r="BB57" s="4">
        <v>131.51415600000001</v>
      </c>
      <c r="BC57" s="4">
        <v>0</v>
      </c>
      <c r="BD57" s="4">
        <v>0</v>
      </c>
      <c r="BE57" s="4">
        <v>0</v>
      </c>
      <c r="BF57" s="4">
        <v>0</v>
      </c>
      <c r="BG57" s="4">
        <v>0</v>
      </c>
      <c r="BH57" s="4">
        <v>0</v>
      </c>
      <c r="BI57" s="4">
        <v>0</v>
      </c>
      <c r="BJ57" s="4">
        <v>0</v>
      </c>
      <c r="BK57" s="4">
        <v>0</v>
      </c>
      <c r="BL57" s="4">
        <v>0</v>
      </c>
      <c r="BM57" s="4">
        <v>1494.75</v>
      </c>
      <c r="BN57" s="4">
        <v>56.332664000000001</v>
      </c>
      <c r="BO57" s="4">
        <v>0</v>
      </c>
      <c r="BP57" s="4">
        <v>0</v>
      </c>
      <c r="BQ57" s="58">
        <f t="shared" si="56"/>
        <v>3937156.6500000004</v>
      </c>
      <c r="BR57" s="58">
        <f t="shared" si="57"/>
        <v>128.19038006852125</v>
      </c>
    </row>
    <row r="58" spans="1:70" ht="22.5" customHeight="1" x14ac:dyDescent="0.15">
      <c r="A58" s="76">
        <v>43099</v>
      </c>
      <c r="B58" s="76">
        <v>43096</v>
      </c>
      <c r="C58" s="3">
        <v>52</v>
      </c>
      <c r="D58" s="192">
        <v>3993815.9</v>
      </c>
      <c r="E58" s="192">
        <v>403163.6</v>
      </c>
      <c r="F58" s="192">
        <v>524</v>
      </c>
      <c r="G58" s="4">
        <v>0</v>
      </c>
      <c r="H58" s="4">
        <v>0</v>
      </c>
      <c r="I58" s="125">
        <v>0</v>
      </c>
      <c r="J58" s="4">
        <v>0</v>
      </c>
      <c r="K58" s="4">
        <v>0</v>
      </c>
      <c r="L58" s="192">
        <v>498</v>
      </c>
      <c r="M58" s="4">
        <v>0</v>
      </c>
      <c r="N58" s="98">
        <f t="shared" si="9"/>
        <v>4398001.5</v>
      </c>
      <c r="O58" s="192">
        <v>3292661.2</v>
      </c>
      <c r="P58" s="192">
        <v>130.295366</v>
      </c>
      <c r="Q58" s="192">
        <v>352252.6</v>
      </c>
      <c r="R58" s="192">
        <v>133.9674</v>
      </c>
      <c r="S58" s="192">
        <v>524</v>
      </c>
      <c r="T58" s="192">
        <v>160.46564799999999</v>
      </c>
      <c r="U58" s="4">
        <v>0</v>
      </c>
      <c r="V58" s="4">
        <v>0</v>
      </c>
      <c r="W58" s="4">
        <v>0</v>
      </c>
      <c r="X58" s="4">
        <v>0</v>
      </c>
      <c r="Y58" s="125">
        <v>0</v>
      </c>
      <c r="Z58" s="125">
        <v>0</v>
      </c>
      <c r="AA58" s="4">
        <v>0</v>
      </c>
      <c r="AB58" s="4">
        <v>0</v>
      </c>
      <c r="AC58" s="4">
        <v>0</v>
      </c>
      <c r="AD58" s="4">
        <v>0</v>
      </c>
      <c r="AE58" s="192">
        <v>498</v>
      </c>
      <c r="AF58" s="192">
        <v>85</v>
      </c>
      <c r="AG58" s="4">
        <v>0</v>
      </c>
      <c r="AH58" s="4">
        <v>0</v>
      </c>
      <c r="AI58" s="98">
        <f t="shared" si="58"/>
        <v>3645935.8000000003</v>
      </c>
      <c r="AJ58" s="98">
        <f t="shared" si="59"/>
        <v>130.64828929044532</v>
      </c>
      <c r="AL58" s="76">
        <v>42735</v>
      </c>
      <c r="AM58" s="76">
        <v>42732</v>
      </c>
      <c r="AN58" s="3">
        <v>52</v>
      </c>
      <c r="AO58" s="4">
        <v>4374778.3</v>
      </c>
      <c r="AP58" s="4">
        <v>478606.3</v>
      </c>
      <c r="AQ58" s="4">
        <v>0</v>
      </c>
      <c r="AR58" s="4">
        <v>0</v>
      </c>
      <c r="AS58" s="4">
        <v>0</v>
      </c>
      <c r="AT58" s="4">
        <v>0</v>
      </c>
      <c r="AU58" s="4">
        <v>0</v>
      </c>
      <c r="AV58" s="4">
        <v>2561.5</v>
      </c>
      <c r="AW58" s="4">
        <v>0</v>
      </c>
      <c r="AX58" s="58">
        <f t="shared" si="55"/>
        <v>4855946.0999999996</v>
      </c>
      <c r="AY58" s="4">
        <v>3395823.8</v>
      </c>
      <c r="AZ58" s="4">
        <v>126.619979</v>
      </c>
      <c r="BA58" s="4">
        <v>437861.2</v>
      </c>
      <c r="BB58" s="4">
        <v>126.202635</v>
      </c>
      <c r="BC58" s="4">
        <v>0</v>
      </c>
      <c r="BD58" s="4">
        <v>0</v>
      </c>
      <c r="BE58" s="4">
        <v>0</v>
      </c>
      <c r="BF58" s="4">
        <v>0</v>
      </c>
      <c r="BG58" s="4">
        <v>0</v>
      </c>
      <c r="BH58" s="4">
        <v>0</v>
      </c>
      <c r="BI58" s="4">
        <v>0</v>
      </c>
      <c r="BJ58" s="4">
        <v>0</v>
      </c>
      <c r="BK58" s="4">
        <v>0</v>
      </c>
      <c r="BL58" s="4">
        <v>0</v>
      </c>
      <c r="BM58" s="4">
        <v>1993.5</v>
      </c>
      <c r="BN58" s="4">
        <v>43</v>
      </c>
      <c r="BO58" s="4">
        <v>0</v>
      </c>
      <c r="BP58" s="4">
        <v>0</v>
      </c>
      <c r="BQ58" s="58">
        <f t="shared" si="56"/>
        <v>3835678.5</v>
      </c>
      <c r="BR58" s="58">
        <f t="shared" si="57"/>
        <v>126.52887773257383</v>
      </c>
    </row>
    <row r="59" spans="1:70" x14ac:dyDescent="0.15">
      <c r="A59" s="21"/>
      <c r="B59" s="1"/>
      <c r="C59" s="11"/>
      <c r="D59" s="4"/>
      <c r="E59" s="4"/>
      <c r="F59" s="4"/>
      <c r="G59" s="4"/>
      <c r="H59" s="4"/>
      <c r="I59" s="125"/>
      <c r="J59" s="4"/>
      <c r="K59" s="4"/>
      <c r="L59" s="4"/>
      <c r="M59" s="4"/>
      <c r="N59" s="4"/>
      <c r="O59" s="4"/>
      <c r="P59" s="4"/>
      <c r="Q59" s="4"/>
      <c r="R59" s="4"/>
      <c r="S59" s="4"/>
      <c r="T59" s="4"/>
      <c r="U59" s="4"/>
      <c r="V59" s="4"/>
      <c r="W59" s="4"/>
      <c r="X59" s="4"/>
      <c r="Y59" s="125"/>
      <c r="Z59" s="125"/>
      <c r="AA59" s="4"/>
      <c r="AB59" s="4"/>
      <c r="AC59" s="4"/>
      <c r="AD59" s="4"/>
      <c r="AE59" s="4"/>
      <c r="AF59" s="4"/>
      <c r="AG59" s="4"/>
      <c r="AH59" s="4"/>
      <c r="AI59" s="4"/>
      <c r="AJ59" s="4"/>
    </row>
    <row r="60" spans="1:70" x14ac:dyDescent="0.15">
      <c r="A60" s="193"/>
      <c r="B60" s="24"/>
      <c r="C60" s="41"/>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row>
    <row r="62" spans="1:70" x14ac:dyDescent="0.15">
      <c r="AY62" s="55"/>
    </row>
  </sheetData>
  <mergeCells count="31">
    <mergeCell ref="BI4:BJ4"/>
    <mergeCell ref="BC4:BD4"/>
    <mergeCell ref="AG4:AH4"/>
    <mergeCell ref="D3:N3"/>
    <mergeCell ref="O3:AJ3"/>
    <mergeCell ref="AA4:AB4"/>
    <mergeCell ref="AE4:AF4"/>
    <mergeCell ref="Q4:R4"/>
    <mergeCell ref="O4:P4"/>
    <mergeCell ref="S4:T4"/>
    <mergeCell ref="U4:V4"/>
    <mergeCell ref="W4:X4"/>
    <mergeCell ref="AC4:AD4"/>
    <mergeCell ref="BG4:BH4"/>
    <mergeCell ref="Y4:Z4"/>
    <mergeCell ref="BK4:BL4"/>
    <mergeCell ref="BO4:BP4"/>
    <mergeCell ref="A3:A5"/>
    <mergeCell ref="AM2:BN2"/>
    <mergeCell ref="B2:AF2"/>
    <mergeCell ref="AM3:AM5"/>
    <mergeCell ref="AN3:AN5"/>
    <mergeCell ref="AY4:AZ4"/>
    <mergeCell ref="BA4:BB4"/>
    <mergeCell ref="B3:B5"/>
    <mergeCell ref="C3:C5"/>
    <mergeCell ref="BM4:BN4"/>
    <mergeCell ref="AO3:AX3"/>
    <mergeCell ref="AL3:AL5"/>
    <mergeCell ref="AY3:BR3"/>
    <mergeCell ref="BE4:BF4"/>
  </mergeCells>
  <phoneticPr fontId="8" type="noConversion"/>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R60"/>
  <sheetViews>
    <sheetView topLeftCell="A43" zoomScale="98" zoomScaleNormal="98" workbookViewId="0">
      <selection activeCell="AJ58" sqref="AJ58"/>
    </sheetView>
  </sheetViews>
  <sheetFormatPr baseColWidth="10" defaultColWidth="8.83203125" defaultRowHeight="13" x14ac:dyDescent="0.15"/>
  <cols>
    <col min="1" max="1" width="10.1640625" bestFit="1" customWidth="1"/>
    <col min="2" max="2" width="12.1640625" bestFit="1" customWidth="1"/>
    <col min="3" max="3" width="6.5" customWidth="1"/>
    <col min="4" max="5" width="10.5" style="7" bestFit="1" customWidth="1"/>
    <col min="6" max="6" width="10.6640625" style="7" bestFit="1" customWidth="1"/>
    <col min="7" max="7" width="10.83203125" style="7" customWidth="1"/>
    <col min="8" max="8" width="12.1640625" style="7" bestFit="1" customWidth="1"/>
    <col min="9" max="9" width="12.1640625" style="7" customWidth="1"/>
    <col min="10" max="10" width="10.1640625" style="7" bestFit="1" customWidth="1"/>
    <col min="11" max="11" width="10.1640625" style="7" customWidth="1"/>
    <col min="12" max="12" width="11.1640625" style="7" bestFit="1" customWidth="1"/>
    <col min="13" max="13" width="11.1640625" style="7" customWidth="1"/>
    <col min="14" max="14" width="10.5" style="7" bestFit="1" customWidth="1"/>
    <col min="15" max="15" width="11.83203125" style="7" bestFit="1" customWidth="1"/>
    <col min="16" max="16" width="10.6640625" style="7" bestFit="1" customWidth="1"/>
    <col min="17" max="17" width="10.5" style="7" bestFit="1" customWidth="1"/>
    <col min="18" max="18" width="9.33203125" style="7" bestFit="1" customWidth="1"/>
    <col min="19" max="19" width="10.5" style="7" bestFit="1" customWidth="1"/>
    <col min="20" max="22" width="9.33203125" style="7" bestFit="1" customWidth="1"/>
    <col min="23" max="26" width="9.33203125" style="7" customWidth="1"/>
    <col min="27" max="27" width="10.33203125" style="7" bestFit="1" customWidth="1"/>
    <col min="28" max="28" width="9.33203125" style="7" bestFit="1" customWidth="1"/>
    <col min="29" max="30" width="9.33203125" style="7" customWidth="1"/>
    <col min="31" max="31" width="9.33203125" style="7" bestFit="1" customWidth="1"/>
    <col min="32" max="32" width="10.6640625" style="7" bestFit="1" customWidth="1"/>
    <col min="33" max="34" width="9.33203125" style="7" customWidth="1"/>
    <col min="35" max="35" width="11.5" style="7" bestFit="1" customWidth="1"/>
    <col min="36" max="36" width="10.6640625" style="7" customWidth="1"/>
    <col min="38" max="38" width="10.1640625" bestFit="1" customWidth="1"/>
    <col min="39" max="39" width="12.1640625" bestFit="1" customWidth="1"/>
    <col min="40" max="40" width="9.1640625" style="18"/>
    <col min="41" max="41" width="12.5" bestFit="1" customWidth="1"/>
    <col min="42" max="43" width="10.6640625" bestFit="1" customWidth="1"/>
    <col min="44" max="44" width="10.5" bestFit="1" customWidth="1"/>
    <col min="45" max="45" width="10.5" customWidth="1"/>
    <col min="46" max="46" width="10.33203125" bestFit="1" customWidth="1"/>
    <col min="48" max="48" width="11.1640625" bestFit="1" customWidth="1"/>
    <col min="49" max="49" width="11.1640625" customWidth="1"/>
    <col min="50" max="50" width="10.5" bestFit="1" customWidth="1"/>
    <col min="51" max="51" width="10.6640625" bestFit="1" customWidth="1"/>
    <col min="52" max="52" width="9.5" bestFit="1" customWidth="1"/>
    <col min="53" max="53" width="10.5" bestFit="1" customWidth="1"/>
    <col min="54" max="55" width="9.5" bestFit="1" customWidth="1"/>
    <col min="56" max="56" width="9.33203125" bestFit="1" customWidth="1"/>
    <col min="57" max="58" width="9.5" bestFit="1" customWidth="1"/>
    <col min="59" max="60" width="9.5" customWidth="1"/>
    <col min="61" max="61" width="10.33203125" bestFit="1" customWidth="1"/>
    <col min="69" max="69" width="13.6640625" bestFit="1" customWidth="1"/>
    <col min="70" max="70" width="9.5" bestFit="1" customWidth="1"/>
  </cols>
  <sheetData>
    <row r="2" spans="1:70" ht="12.75" customHeight="1" x14ac:dyDescent="0.15">
      <c r="C2" s="209" t="s">
        <v>45</v>
      </c>
      <c r="D2" s="210"/>
      <c r="E2" s="210"/>
      <c r="F2" s="210"/>
      <c r="G2" s="210"/>
      <c r="H2" s="210"/>
      <c r="I2" s="210"/>
      <c r="J2" s="210"/>
      <c r="K2" s="210"/>
      <c r="L2" s="210"/>
      <c r="M2" s="210"/>
      <c r="N2" s="210"/>
      <c r="O2" s="211"/>
      <c r="P2" s="211"/>
      <c r="Q2" s="211"/>
      <c r="R2" s="211"/>
      <c r="S2" s="211"/>
      <c r="T2" s="211"/>
      <c r="U2" s="211"/>
      <c r="V2" s="211"/>
      <c r="W2" s="211"/>
      <c r="X2" s="211"/>
      <c r="Y2" s="211"/>
      <c r="Z2" s="211"/>
      <c r="AA2" s="211"/>
      <c r="AB2" s="211"/>
      <c r="AC2" s="211"/>
      <c r="AD2" s="211"/>
      <c r="AE2" s="211"/>
      <c r="AF2" s="211"/>
      <c r="AG2" s="29"/>
      <c r="AH2" s="29"/>
      <c r="AI2" s="49"/>
      <c r="AJ2" s="49"/>
      <c r="AN2" s="209" t="s">
        <v>23</v>
      </c>
      <c r="AO2" s="210"/>
      <c r="AP2" s="210"/>
      <c r="AQ2" s="210"/>
      <c r="AR2" s="210"/>
      <c r="AS2" s="210"/>
      <c r="AT2" s="210"/>
      <c r="AU2" s="210"/>
      <c r="AV2" s="210"/>
      <c r="AW2" s="210"/>
      <c r="AX2" s="210"/>
      <c r="AY2" s="211"/>
      <c r="AZ2" s="211"/>
      <c r="BA2" s="211"/>
      <c r="BB2" s="211"/>
      <c r="BC2" s="211"/>
      <c r="BD2" s="211"/>
      <c r="BE2" s="211"/>
      <c r="BF2" s="211"/>
      <c r="BG2" s="211"/>
      <c r="BH2" s="211"/>
      <c r="BI2" s="211"/>
      <c r="BJ2" s="211"/>
      <c r="BK2" s="211"/>
      <c r="BL2" s="211"/>
      <c r="BM2" s="211"/>
      <c r="BN2" s="211"/>
      <c r="BO2" s="29"/>
      <c r="BP2" s="29"/>
    </row>
    <row r="3" spans="1:70" ht="33" customHeight="1" x14ac:dyDescent="0.15">
      <c r="A3" s="208" t="s">
        <v>14</v>
      </c>
      <c r="B3" s="208" t="s">
        <v>9</v>
      </c>
      <c r="C3" s="208" t="s">
        <v>17</v>
      </c>
      <c r="D3" s="213" t="s">
        <v>10</v>
      </c>
      <c r="E3" s="215"/>
      <c r="F3" s="215"/>
      <c r="G3" s="215"/>
      <c r="H3" s="215"/>
      <c r="I3" s="215"/>
      <c r="J3" s="215"/>
      <c r="K3" s="215"/>
      <c r="L3" s="215"/>
      <c r="M3" s="216"/>
      <c r="N3" s="217"/>
      <c r="O3" s="212" t="s">
        <v>1</v>
      </c>
      <c r="P3" s="212"/>
      <c r="Q3" s="212"/>
      <c r="R3" s="212"/>
      <c r="S3" s="212"/>
      <c r="T3" s="212"/>
      <c r="U3" s="212"/>
      <c r="V3" s="212"/>
      <c r="W3" s="212"/>
      <c r="X3" s="212"/>
      <c r="Y3" s="212"/>
      <c r="Z3" s="212"/>
      <c r="AA3" s="212"/>
      <c r="AB3" s="212"/>
      <c r="AC3" s="212"/>
      <c r="AD3" s="212"/>
      <c r="AE3" s="212"/>
      <c r="AF3" s="212"/>
      <c r="AG3" s="212"/>
      <c r="AH3" s="212"/>
      <c r="AI3" s="212"/>
      <c r="AJ3" s="212"/>
      <c r="AL3" s="208" t="s">
        <v>14</v>
      </c>
      <c r="AM3" s="208" t="s">
        <v>9</v>
      </c>
      <c r="AN3" s="208" t="s">
        <v>17</v>
      </c>
      <c r="AO3" s="218" t="s">
        <v>10</v>
      </c>
      <c r="AP3" s="219"/>
      <c r="AQ3" s="219"/>
      <c r="AR3" s="219"/>
      <c r="AS3" s="219"/>
      <c r="AT3" s="219"/>
      <c r="AU3" s="219"/>
      <c r="AV3" s="219"/>
      <c r="AW3" s="219"/>
      <c r="AX3" s="220"/>
      <c r="AY3" s="207" t="s">
        <v>1</v>
      </c>
      <c r="AZ3" s="207"/>
      <c r="BA3" s="207"/>
      <c r="BB3" s="207"/>
      <c r="BC3" s="207"/>
      <c r="BD3" s="207"/>
      <c r="BE3" s="207"/>
      <c r="BF3" s="207"/>
      <c r="BG3" s="207"/>
      <c r="BH3" s="207"/>
      <c r="BI3" s="207"/>
      <c r="BJ3" s="207"/>
      <c r="BK3" s="207"/>
      <c r="BL3" s="207"/>
      <c r="BM3" s="207"/>
      <c r="BN3" s="207"/>
      <c r="BO3" s="207"/>
      <c r="BP3" s="207"/>
      <c r="BQ3" s="207"/>
      <c r="BR3" s="207"/>
    </row>
    <row r="4" spans="1:70" ht="33" customHeight="1" x14ac:dyDescent="0.15">
      <c r="A4" s="208"/>
      <c r="B4" s="208"/>
      <c r="C4" s="208"/>
      <c r="D4" s="52" t="s">
        <v>3</v>
      </c>
      <c r="E4" s="52" t="s">
        <v>4</v>
      </c>
      <c r="F4" s="52" t="s">
        <v>5</v>
      </c>
      <c r="G4" s="52" t="s">
        <v>6</v>
      </c>
      <c r="H4" s="52" t="s">
        <v>16</v>
      </c>
      <c r="I4" s="52" t="s">
        <v>47</v>
      </c>
      <c r="J4" s="51" t="s">
        <v>7</v>
      </c>
      <c r="K4" s="51" t="s">
        <v>8</v>
      </c>
      <c r="L4" s="53" t="s">
        <v>13</v>
      </c>
      <c r="M4" s="53" t="s">
        <v>32</v>
      </c>
      <c r="N4" s="130"/>
      <c r="O4" s="214" t="s">
        <v>3</v>
      </c>
      <c r="P4" s="212"/>
      <c r="Q4" s="212" t="s">
        <v>4</v>
      </c>
      <c r="R4" s="212"/>
      <c r="S4" s="212" t="s">
        <v>5</v>
      </c>
      <c r="T4" s="212"/>
      <c r="U4" s="212" t="s">
        <v>6</v>
      </c>
      <c r="V4" s="212"/>
      <c r="W4" s="213" t="s">
        <v>16</v>
      </c>
      <c r="X4" s="214"/>
      <c r="Y4" s="212" t="s">
        <v>47</v>
      </c>
      <c r="Z4" s="212"/>
      <c r="AA4" s="212" t="s">
        <v>7</v>
      </c>
      <c r="AB4" s="212"/>
      <c r="AC4" s="212" t="s">
        <v>8</v>
      </c>
      <c r="AD4" s="212"/>
      <c r="AE4" s="212" t="s">
        <v>13</v>
      </c>
      <c r="AF4" s="212"/>
      <c r="AG4" s="212" t="s">
        <v>32</v>
      </c>
      <c r="AH4" s="212"/>
      <c r="AI4" s="130"/>
      <c r="AJ4" s="130"/>
      <c r="AL4" s="208"/>
      <c r="AM4" s="208"/>
      <c r="AN4" s="208"/>
      <c r="AO4" s="2" t="s">
        <v>3</v>
      </c>
      <c r="AP4" s="2" t="s">
        <v>4</v>
      </c>
      <c r="AQ4" s="2" t="s">
        <v>5</v>
      </c>
      <c r="AR4" s="2" t="s">
        <v>6</v>
      </c>
      <c r="AS4" s="52" t="s">
        <v>16</v>
      </c>
      <c r="AT4" s="5" t="s">
        <v>7</v>
      </c>
      <c r="AU4" s="5" t="s">
        <v>8</v>
      </c>
      <c r="AV4" s="5" t="s">
        <v>13</v>
      </c>
      <c r="AW4" s="5" t="s">
        <v>32</v>
      </c>
      <c r="AX4" s="144"/>
      <c r="AY4" s="207" t="s">
        <v>3</v>
      </c>
      <c r="AZ4" s="207"/>
      <c r="BA4" s="207" t="s">
        <v>4</v>
      </c>
      <c r="BB4" s="207"/>
      <c r="BC4" s="207" t="s">
        <v>5</v>
      </c>
      <c r="BD4" s="207"/>
      <c r="BE4" s="207" t="s">
        <v>6</v>
      </c>
      <c r="BF4" s="207"/>
      <c r="BG4" s="213" t="s">
        <v>16</v>
      </c>
      <c r="BH4" s="214"/>
      <c r="BI4" s="207" t="s">
        <v>7</v>
      </c>
      <c r="BJ4" s="207"/>
      <c r="BK4" s="207" t="s">
        <v>8</v>
      </c>
      <c r="BL4" s="207"/>
      <c r="BM4" s="207" t="s">
        <v>13</v>
      </c>
      <c r="BN4" s="207"/>
      <c r="BO4" s="207" t="s">
        <v>32</v>
      </c>
      <c r="BP4" s="207"/>
      <c r="BQ4" s="144"/>
      <c r="BR4" s="144"/>
    </row>
    <row r="5" spans="1:70" ht="29.25" customHeight="1" x14ac:dyDescent="0.15">
      <c r="A5" s="208"/>
      <c r="B5" s="208"/>
      <c r="C5" s="208"/>
      <c r="D5" s="51" t="s">
        <v>0</v>
      </c>
      <c r="E5" s="51" t="s">
        <v>0</v>
      </c>
      <c r="F5" s="51" t="s">
        <v>0</v>
      </c>
      <c r="G5" s="51" t="s">
        <v>0</v>
      </c>
      <c r="H5" s="51" t="s">
        <v>0</v>
      </c>
      <c r="I5" s="51" t="s">
        <v>0</v>
      </c>
      <c r="J5" s="51" t="s">
        <v>0</v>
      </c>
      <c r="K5" s="51" t="s">
        <v>0</v>
      </c>
      <c r="L5" s="53" t="s">
        <v>0</v>
      </c>
      <c r="M5" s="53" t="s">
        <v>0</v>
      </c>
      <c r="N5" s="131" t="s">
        <v>38</v>
      </c>
      <c r="O5" s="56" t="s">
        <v>0</v>
      </c>
      <c r="P5" s="51" t="s">
        <v>2</v>
      </c>
      <c r="Q5" s="51" t="s">
        <v>0</v>
      </c>
      <c r="R5" s="51" t="s">
        <v>2</v>
      </c>
      <c r="S5" s="51" t="s">
        <v>0</v>
      </c>
      <c r="T5" s="51" t="s">
        <v>2</v>
      </c>
      <c r="U5" s="51" t="s">
        <v>0</v>
      </c>
      <c r="V5" s="51" t="s">
        <v>2</v>
      </c>
      <c r="W5" s="51" t="s">
        <v>0</v>
      </c>
      <c r="X5" s="51" t="s">
        <v>2</v>
      </c>
      <c r="Y5" s="51" t="s">
        <v>0</v>
      </c>
      <c r="Z5" s="51" t="s">
        <v>2</v>
      </c>
      <c r="AA5" s="51" t="s">
        <v>0</v>
      </c>
      <c r="AB5" s="51" t="s">
        <v>2</v>
      </c>
      <c r="AC5" s="51" t="s">
        <v>0</v>
      </c>
      <c r="AD5" s="51" t="s">
        <v>2</v>
      </c>
      <c r="AE5" s="51" t="s">
        <v>0</v>
      </c>
      <c r="AF5" s="51" t="s">
        <v>2</v>
      </c>
      <c r="AG5" s="51" t="s">
        <v>0</v>
      </c>
      <c r="AH5" s="51" t="s">
        <v>2</v>
      </c>
      <c r="AI5" s="131" t="s">
        <v>35</v>
      </c>
      <c r="AJ5" s="131" t="s">
        <v>34</v>
      </c>
      <c r="AL5" s="208"/>
      <c r="AM5" s="208"/>
      <c r="AN5" s="208"/>
      <c r="AO5" s="5" t="s">
        <v>0</v>
      </c>
      <c r="AP5" s="5" t="s">
        <v>0</v>
      </c>
      <c r="AQ5" s="5" t="s">
        <v>0</v>
      </c>
      <c r="AR5" s="5" t="s">
        <v>0</v>
      </c>
      <c r="AS5" s="51" t="s">
        <v>0</v>
      </c>
      <c r="AT5" s="5" t="s">
        <v>0</v>
      </c>
      <c r="AU5" s="5" t="s">
        <v>0</v>
      </c>
      <c r="AV5" s="5" t="s">
        <v>0</v>
      </c>
      <c r="AW5" s="5" t="s">
        <v>0</v>
      </c>
      <c r="AX5" s="131" t="s">
        <v>22</v>
      </c>
      <c r="AY5" s="5" t="s">
        <v>0</v>
      </c>
      <c r="AZ5" s="5" t="s">
        <v>2</v>
      </c>
      <c r="BA5" s="5" t="s">
        <v>0</v>
      </c>
      <c r="BB5" s="5" t="s">
        <v>2</v>
      </c>
      <c r="BC5" s="5" t="s">
        <v>0</v>
      </c>
      <c r="BD5" s="5" t="s">
        <v>2</v>
      </c>
      <c r="BE5" s="5" t="s">
        <v>0</v>
      </c>
      <c r="BF5" s="5" t="s">
        <v>2</v>
      </c>
      <c r="BG5" s="5" t="s">
        <v>0</v>
      </c>
      <c r="BH5" s="5" t="s">
        <v>2</v>
      </c>
      <c r="BI5" s="5" t="s">
        <v>0</v>
      </c>
      <c r="BJ5" s="5" t="s">
        <v>2</v>
      </c>
      <c r="BK5" s="5" t="s">
        <v>0</v>
      </c>
      <c r="BL5" s="5" t="s">
        <v>2</v>
      </c>
      <c r="BM5" s="5" t="s">
        <v>0</v>
      </c>
      <c r="BN5" s="5" t="s">
        <v>2</v>
      </c>
      <c r="BO5" s="5" t="s">
        <v>0</v>
      </c>
      <c r="BP5" s="5" t="s">
        <v>2</v>
      </c>
      <c r="BQ5" s="131" t="s">
        <v>20</v>
      </c>
      <c r="BR5" s="131" t="s">
        <v>21</v>
      </c>
    </row>
    <row r="6" spans="1:70" ht="29.25" customHeight="1" x14ac:dyDescent="0.15">
      <c r="A6" s="17"/>
      <c r="B6" s="17"/>
      <c r="C6" s="17"/>
      <c r="D6" s="51"/>
      <c r="E6" s="51"/>
      <c r="F6" s="51"/>
      <c r="G6" s="51"/>
      <c r="H6" s="51"/>
      <c r="I6" s="51"/>
      <c r="J6" s="51"/>
      <c r="K6" s="51"/>
      <c r="L6" s="53"/>
      <c r="M6" s="86"/>
      <c r="N6" s="131"/>
      <c r="O6" s="56"/>
      <c r="P6" s="51"/>
      <c r="Q6" s="51"/>
      <c r="R6" s="51"/>
      <c r="S6" s="51"/>
      <c r="T6" s="51"/>
      <c r="U6" s="51"/>
      <c r="V6" s="51"/>
      <c r="W6" s="51"/>
      <c r="X6" s="51"/>
      <c r="Y6" s="51"/>
      <c r="Z6" s="51"/>
      <c r="AA6" s="51"/>
      <c r="AB6" s="51"/>
      <c r="AC6" s="51"/>
      <c r="AD6" s="51"/>
      <c r="AE6" s="51"/>
      <c r="AF6" s="51"/>
      <c r="AG6" s="54"/>
      <c r="AH6" s="54"/>
      <c r="AI6" s="131"/>
      <c r="AJ6" s="131"/>
      <c r="AL6" s="17"/>
      <c r="AM6" s="17"/>
      <c r="AN6" s="17"/>
      <c r="AO6" s="5"/>
      <c r="AP6" s="5"/>
      <c r="AQ6" s="5"/>
      <c r="AR6" s="5"/>
      <c r="AS6" s="51"/>
      <c r="AT6" s="5"/>
      <c r="AU6" s="5"/>
      <c r="AV6" s="5"/>
      <c r="AW6" s="88"/>
      <c r="AX6" s="131"/>
      <c r="AY6" s="5"/>
      <c r="AZ6" s="5"/>
      <c r="BA6" s="5"/>
      <c r="BB6" s="5"/>
      <c r="BC6" s="5"/>
      <c r="BD6" s="5"/>
      <c r="BE6" s="5"/>
      <c r="BF6" s="5"/>
      <c r="BG6" s="5"/>
      <c r="BH6" s="5"/>
      <c r="BI6" s="5"/>
      <c r="BJ6" s="5"/>
      <c r="BK6" s="5"/>
      <c r="BL6" s="5"/>
      <c r="BM6" s="5"/>
      <c r="BN6" s="5"/>
      <c r="BO6" s="88"/>
      <c r="BP6" s="88"/>
      <c r="BQ6" s="131"/>
      <c r="BR6" s="131"/>
    </row>
    <row r="7" spans="1:70" ht="20" customHeight="1" x14ac:dyDescent="0.15">
      <c r="A7" s="76">
        <v>42742</v>
      </c>
      <c r="B7" s="76">
        <v>42738</v>
      </c>
      <c r="C7" s="3">
        <v>1</v>
      </c>
      <c r="D7" s="106">
        <v>3431938.29</v>
      </c>
      <c r="E7" s="106">
        <v>1268010.5</v>
      </c>
      <c r="F7" s="106">
        <v>896148.68</v>
      </c>
      <c r="G7" s="106">
        <v>38862.6</v>
      </c>
      <c r="H7" s="12">
        <v>0</v>
      </c>
      <c r="I7" s="12">
        <v>0</v>
      </c>
      <c r="J7" s="106">
        <v>79376.2</v>
      </c>
      <c r="K7" s="4">
        <v>0</v>
      </c>
      <c r="L7" s="4">
        <v>0</v>
      </c>
      <c r="M7" s="4">
        <v>0</v>
      </c>
      <c r="N7" s="141">
        <f t="shared" ref="N7:N56" si="0">SUM(D7:M7)</f>
        <v>5714336.2699999996</v>
      </c>
      <c r="O7" s="106">
        <v>2523395.88</v>
      </c>
      <c r="P7" s="6">
        <v>143.24341000000001</v>
      </c>
      <c r="Q7" s="106">
        <v>995781.5</v>
      </c>
      <c r="R7" s="106">
        <v>140.19773499999999</v>
      </c>
      <c r="S7" s="106">
        <v>659803.38</v>
      </c>
      <c r="T7" s="106">
        <v>204.55541600000001</v>
      </c>
      <c r="U7" s="106">
        <v>32895.800000000003</v>
      </c>
      <c r="V7" s="106">
        <v>108.583746</v>
      </c>
      <c r="W7" s="12">
        <v>0</v>
      </c>
      <c r="X7" s="12">
        <v>0</v>
      </c>
      <c r="Y7" s="12">
        <v>0</v>
      </c>
      <c r="Z7" s="12">
        <v>0</v>
      </c>
      <c r="AA7" s="106">
        <v>59666.2</v>
      </c>
      <c r="AB7" s="106">
        <v>266.878805</v>
      </c>
      <c r="AC7" s="4">
        <v>0</v>
      </c>
      <c r="AD7" s="4">
        <v>0</v>
      </c>
      <c r="AE7" s="4">
        <v>0</v>
      </c>
      <c r="AF7" s="4">
        <v>0</v>
      </c>
      <c r="AG7" s="4">
        <v>0</v>
      </c>
      <c r="AH7" s="4">
        <v>0</v>
      </c>
      <c r="AI7" s="98">
        <f>O7+Q7+S7+U7+AA7+AC7+AE7+AG7+Y7</f>
        <v>4271542.76</v>
      </c>
      <c r="AJ7" s="98">
        <f>(O7*P7+Q7*R7+S7*T7+U7*V7+AA7*AB7+AC7*AD7+AE7*AF7+AG7*AH7+Y7*Z7)/AI7</f>
        <v>153.46401207668521</v>
      </c>
      <c r="AL7" s="76">
        <v>42378</v>
      </c>
      <c r="AM7" s="76">
        <v>42374</v>
      </c>
      <c r="AN7" s="3">
        <v>1</v>
      </c>
      <c r="AO7" s="4">
        <v>3248314.11</v>
      </c>
      <c r="AP7" s="4">
        <v>1249378.1000000001</v>
      </c>
      <c r="AQ7" s="4">
        <v>278358.3</v>
      </c>
      <c r="AR7" s="4">
        <v>42946.1</v>
      </c>
      <c r="AS7" s="12">
        <v>0</v>
      </c>
      <c r="AT7" s="4">
        <v>0</v>
      </c>
      <c r="AU7" s="4">
        <v>0</v>
      </c>
      <c r="AV7" s="4">
        <v>0</v>
      </c>
      <c r="AW7" s="4">
        <v>0</v>
      </c>
      <c r="AX7" s="141">
        <f t="shared" ref="AX7:AX14" si="1">SUM(AO7:AW7)</f>
        <v>4818996.6099999994</v>
      </c>
      <c r="AY7" s="4">
        <v>2483995.21</v>
      </c>
      <c r="AZ7" s="6">
        <v>146.92667</v>
      </c>
      <c r="BA7" s="4">
        <v>1014709.7</v>
      </c>
      <c r="BB7" s="4">
        <v>143.31007299999999</v>
      </c>
      <c r="BC7" s="4">
        <v>245895.3</v>
      </c>
      <c r="BD7" s="4">
        <v>189.53158999999999</v>
      </c>
      <c r="BE7" s="4">
        <v>42732.7</v>
      </c>
      <c r="BF7" s="4">
        <v>111.960493</v>
      </c>
      <c r="BG7" s="12">
        <v>0</v>
      </c>
      <c r="BH7" s="12">
        <v>0</v>
      </c>
      <c r="BI7" s="4">
        <v>0</v>
      </c>
      <c r="BJ7" s="4">
        <v>0</v>
      </c>
      <c r="BK7" s="4">
        <v>0</v>
      </c>
      <c r="BL7" s="4">
        <v>0</v>
      </c>
      <c r="BM7" s="4">
        <v>0</v>
      </c>
      <c r="BN7" s="4">
        <v>0</v>
      </c>
      <c r="BO7" s="4">
        <v>0</v>
      </c>
      <c r="BP7" s="4">
        <v>0</v>
      </c>
      <c r="BQ7" s="98">
        <f t="shared" ref="BQ7:BQ14" si="2">AY7+BA7+BC7+BE7+BI7+BK7+BM7+BO7</f>
        <v>3787332.91</v>
      </c>
      <c r="BR7" s="98">
        <f t="shared" ref="BR7:BR14" si="3">(AY7*AZ7+BA7*BB7+BC7*BD7+BE7*BF7+BI7*BJ7+BK7*BL7+BM7*BN7+BO7*BP7)/BQ7</f>
        <v>148.32933369562349</v>
      </c>
    </row>
    <row r="8" spans="1:70" ht="20" customHeight="1" x14ac:dyDescent="0.15">
      <c r="A8" s="76">
        <v>42749</v>
      </c>
      <c r="B8" s="76">
        <v>42745</v>
      </c>
      <c r="C8" s="3">
        <v>2</v>
      </c>
      <c r="D8" s="107">
        <v>3395765.93</v>
      </c>
      <c r="E8" s="107">
        <v>1058118.6000000001</v>
      </c>
      <c r="F8" s="107">
        <v>765195.9</v>
      </c>
      <c r="G8" s="107">
        <v>28978.5</v>
      </c>
      <c r="H8" s="12">
        <v>0</v>
      </c>
      <c r="I8" s="12">
        <v>0</v>
      </c>
      <c r="J8" s="107">
        <v>55682.5</v>
      </c>
      <c r="K8" s="4">
        <v>0</v>
      </c>
      <c r="L8" s="4">
        <v>0</v>
      </c>
      <c r="M8" s="4">
        <v>0</v>
      </c>
      <c r="N8" s="141">
        <f t="shared" si="0"/>
        <v>5303741.4300000006</v>
      </c>
      <c r="O8" s="107">
        <v>2164947.5</v>
      </c>
      <c r="P8" s="107">
        <v>136.49926099999999</v>
      </c>
      <c r="Q8" s="107">
        <v>795014.3</v>
      </c>
      <c r="R8" s="107">
        <v>140.859375</v>
      </c>
      <c r="S8" s="107">
        <v>551906.6</v>
      </c>
      <c r="T8" s="107">
        <v>183.613167</v>
      </c>
      <c r="U8" s="107">
        <v>25779.5</v>
      </c>
      <c r="V8" s="107">
        <v>108.32691800000001</v>
      </c>
      <c r="W8" s="12">
        <v>0</v>
      </c>
      <c r="X8" s="12">
        <v>0</v>
      </c>
      <c r="Y8" s="12">
        <v>0</v>
      </c>
      <c r="Z8" s="12">
        <v>0</v>
      </c>
      <c r="AA8" s="107">
        <v>44221.7</v>
      </c>
      <c r="AB8" s="107">
        <v>202.823982</v>
      </c>
      <c r="AC8" s="4">
        <v>0</v>
      </c>
      <c r="AD8" s="4">
        <v>0</v>
      </c>
      <c r="AE8" s="4">
        <v>0</v>
      </c>
      <c r="AF8" s="4">
        <v>0</v>
      </c>
      <c r="AG8" s="4">
        <v>0</v>
      </c>
      <c r="AH8" s="4">
        <v>0</v>
      </c>
      <c r="AI8" s="98">
        <f t="shared" ref="AI8:AI21" si="4">O8+Q8+S8+U8+AA8+AC8+AE8+AG8+Y8</f>
        <v>3581869.6</v>
      </c>
      <c r="AJ8" s="98">
        <f t="shared" ref="AJ8:AJ21" si="5">(O8*P8+Q8*R8+S8*T8+U8*V8+AA8*AB8+AC8*AD8+AE8*AF8+AG8*AH8+Y8*Z8)/AI8</f>
        <v>145.34256217743174</v>
      </c>
      <c r="AL8" s="76">
        <v>42385</v>
      </c>
      <c r="AM8" s="76">
        <v>42381</v>
      </c>
      <c r="AN8" s="3">
        <v>2</v>
      </c>
      <c r="AO8" s="4">
        <v>2965137.7</v>
      </c>
      <c r="AP8" s="4">
        <v>1071454.3999999999</v>
      </c>
      <c r="AQ8" s="4">
        <v>173836.9</v>
      </c>
      <c r="AR8" s="4">
        <v>39642.1</v>
      </c>
      <c r="AS8" s="12">
        <v>0</v>
      </c>
      <c r="AT8" s="4">
        <v>0</v>
      </c>
      <c r="AU8" s="4">
        <v>0</v>
      </c>
      <c r="AV8" s="4">
        <v>0</v>
      </c>
      <c r="AW8" s="4">
        <v>0</v>
      </c>
      <c r="AX8" s="141">
        <f t="shared" si="1"/>
        <v>4250071.0999999996</v>
      </c>
      <c r="AY8" s="4">
        <v>2096794.9</v>
      </c>
      <c r="AZ8" s="4">
        <v>140.18718799999999</v>
      </c>
      <c r="BA8" s="4">
        <v>840485.6</v>
      </c>
      <c r="BB8" s="4">
        <v>139.77850900000001</v>
      </c>
      <c r="BC8" s="4">
        <v>158255.20000000001</v>
      </c>
      <c r="BD8" s="4">
        <v>173.03719799999999</v>
      </c>
      <c r="BE8" s="4">
        <v>37271.9</v>
      </c>
      <c r="BF8" s="4">
        <v>100.50485399999999</v>
      </c>
      <c r="BG8" s="12">
        <v>0</v>
      </c>
      <c r="BH8" s="12">
        <v>0</v>
      </c>
      <c r="BI8" s="4">
        <v>0</v>
      </c>
      <c r="BJ8" s="4">
        <v>0</v>
      </c>
      <c r="BK8" s="4">
        <v>0</v>
      </c>
      <c r="BL8" s="4">
        <v>0</v>
      </c>
      <c r="BM8" s="4">
        <v>0</v>
      </c>
      <c r="BN8" s="4">
        <v>0</v>
      </c>
      <c r="BO8" s="4">
        <v>0</v>
      </c>
      <c r="BP8" s="4">
        <v>0</v>
      </c>
      <c r="BQ8" s="98">
        <f t="shared" si="2"/>
        <v>3132807.6</v>
      </c>
      <c r="BR8" s="98">
        <f t="shared" si="3"/>
        <v>141.26486672607783</v>
      </c>
    </row>
    <row r="9" spans="1:70" ht="20" customHeight="1" x14ac:dyDescent="0.15">
      <c r="A9" s="76">
        <v>42756</v>
      </c>
      <c r="B9" s="76">
        <v>42752</v>
      </c>
      <c r="C9" s="3">
        <v>3</v>
      </c>
      <c r="D9" s="108">
        <v>3397876.66</v>
      </c>
      <c r="E9" s="108">
        <v>1048581.6000000001</v>
      </c>
      <c r="F9" s="108">
        <v>654696.1</v>
      </c>
      <c r="G9" s="108">
        <v>51173.7</v>
      </c>
      <c r="H9" s="12">
        <v>0</v>
      </c>
      <c r="I9" s="12">
        <v>0</v>
      </c>
      <c r="J9" s="108">
        <v>56508.9</v>
      </c>
      <c r="K9" s="4">
        <v>0</v>
      </c>
      <c r="L9" s="4">
        <v>0</v>
      </c>
      <c r="M9" s="4">
        <v>0</v>
      </c>
      <c r="N9" s="141">
        <f t="shared" si="0"/>
        <v>5208836.96</v>
      </c>
      <c r="O9" s="108">
        <v>2146939.31</v>
      </c>
      <c r="P9" s="108">
        <v>138.92587700000001</v>
      </c>
      <c r="Q9" s="108">
        <v>756451.1</v>
      </c>
      <c r="R9" s="108">
        <v>140.95952299999999</v>
      </c>
      <c r="S9" s="108">
        <v>491549.1</v>
      </c>
      <c r="T9" s="108">
        <v>173.021762</v>
      </c>
      <c r="U9" s="108">
        <v>47276.9</v>
      </c>
      <c r="V9" s="108">
        <v>108.03856399999999</v>
      </c>
      <c r="W9" s="12">
        <v>0</v>
      </c>
      <c r="X9" s="12">
        <v>0</v>
      </c>
      <c r="Y9" s="12">
        <v>0</v>
      </c>
      <c r="Z9" s="12">
        <v>0</v>
      </c>
      <c r="AA9" s="108">
        <v>47587.1</v>
      </c>
      <c r="AB9" s="108">
        <v>184.449048</v>
      </c>
      <c r="AC9" s="4">
        <v>0</v>
      </c>
      <c r="AD9" s="4">
        <v>0</v>
      </c>
      <c r="AE9" s="4">
        <v>0</v>
      </c>
      <c r="AF9" s="4">
        <v>0</v>
      </c>
      <c r="AG9" s="4">
        <v>0</v>
      </c>
      <c r="AH9" s="4">
        <v>0</v>
      </c>
      <c r="AI9" s="98">
        <f t="shared" si="4"/>
        <v>3489803.5100000002</v>
      </c>
      <c r="AJ9" s="98">
        <f t="shared" si="5"/>
        <v>144.37151729677663</v>
      </c>
      <c r="AL9" s="76">
        <v>42392</v>
      </c>
      <c r="AM9" s="76">
        <v>42388</v>
      </c>
      <c r="AN9" s="3">
        <v>3</v>
      </c>
      <c r="AO9" s="4">
        <v>2696982.93</v>
      </c>
      <c r="AP9" s="4">
        <v>1024297.88</v>
      </c>
      <c r="AQ9" s="4">
        <v>152453.79999999999</v>
      </c>
      <c r="AR9" s="4">
        <v>23886.6</v>
      </c>
      <c r="AS9" s="12">
        <v>0</v>
      </c>
      <c r="AT9" s="4">
        <v>0</v>
      </c>
      <c r="AU9" s="4">
        <v>0</v>
      </c>
      <c r="AV9" s="4">
        <v>0</v>
      </c>
      <c r="AW9" s="4">
        <v>0</v>
      </c>
      <c r="AX9" s="141">
        <f t="shared" si="1"/>
        <v>3897621.21</v>
      </c>
      <c r="AY9" s="4">
        <v>1797140.06</v>
      </c>
      <c r="AZ9" s="4">
        <v>131.78707900000001</v>
      </c>
      <c r="BA9" s="4">
        <v>808855.48</v>
      </c>
      <c r="BB9" s="4">
        <v>131.74868699999999</v>
      </c>
      <c r="BC9" s="4">
        <v>122229.8</v>
      </c>
      <c r="BD9" s="4">
        <v>187.22363200000001</v>
      </c>
      <c r="BE9" s="4">
        <v>23886.6</v>
      </c>
      <c r="BF9" s="4">
        <v>114.53841</v>
      </c>
      <c r="BG9" s="12">
        <v>0</v>
      </c>
      <c r="BH9" s="12">
        <v>0</v>
      </c>
      <c r="BI9" s="4">
        <v>0</v>
      </c>
      <c r="BJ9" s="4">
        <v>0</v>
      </c>
      <c r="BK9" s="4">
        <v>0</v>
      </c>
      <c r="BL9" s="4">
        <v>0</v>
      </c>
      <c r="BM9" s="4">
        <v>0</v>
      </c>
      <c r="BN9" s="4">
        <v>0</v>
      </c>
      <c r="BO9" s="4">
        <v>0</v>
      </c>
      <c r="BP9" s="4">
        <v>0</v>
      </c>
      <c r="BQ9" s="98">
        <f t="shared" si="2"/>
        <v>2752111.94</v>
      </c>
      <c r="BR9" s="98">
        <f t="shared" si="3"/>
        <v>134.08819657349372</v>
      </c>
    </row>
    <row r="10" spans="1:70" ht="20" customHeight="1" x14ac:dyDescent="0.15">
      <c r="A10" s="76">
        <v>42763</v>
      </c>
      <c r="B10" s="76">
        <v>42759</v>
      </c>
      <c r="C10" s="3">
        <v>4</v>
      </c>
      <c r="D10" s="109">
        <v>2588153.0499999998</v>
      </c>
      <c r="E10" s="109">
        <v>906812.7</v>
      </c>
      <c r="F10" s="109">
        <v>984701.8</v>
      </c>
      <c r="G10" s="109">
        <v>32896.400000000001</v>
      </c>
      <c r="H10" s="12">
        <v>0</v>
      </c>
      <c r="I10" s="12">
        <v>0</v>
      </c>
      <c r="J10" s="109">
        <v>44348.4</v>
      </c>
      <c r="K10" s="4">
        <v>0</v>
      </c>
      <c r="L10" s="4">
        <v>0</v>
      </c>
      <c r="M10" s="79">
        <v>0</v>
      </c>
      <c r="N10" s="141">
        <f t="shared" si="0"/>
        <v>4556912.3500000006</v>
      </c>
      <c r="O10" s="109">
        <v>1822337.99</v>
      </c>
      <c r="P10" s="109">
        <v>130.74437399999999</v>
      </c>
      <c r="Q10" s="109">
        <v>681603.3</v>
      </c>
      <c r="R10" s="109">
        <v>134.65445199999999</v>
      </c>
      <c r="S10" s="109">
        <v>687739.8</v>
      </c>
      <c r="T10" s="109">
        <v>164.13430199999999</v>
      </c>
      <c r="U10" s="109">
        <v>30082.6</v>
      </c>
      <c r="V10" s="109">
        <v>108.718009</v>
      </c>
      <c r="W10" s="12">
        <v>0</v>
      </c>
      <c r="X10" s="12">
        <v>0</v>
      </c>
      <c r="Y10" s="12">
        <v>0</v>
      </c>
      <c r="Z10" s="12">
        <v>0</v>
      </c>
      <c r="AA10" s="109">
        <v>33584.400000000001</v>
      </c>
      <c r="AB10" s="109">
        <v>176.709496</v>
      </c>
      <c r="AC10" s="4">
        <v>0</v>
      </c>
      <c r="AD10" s="4">
        <v>0</v>
      </c>
      <c r="AE10" s="4">
        <v>0</v>
      </c>
      <c r="AF10" s="4">
        <v>0</v>
      </c>
      <c r="AG10" s="4">
        <v>0</v>
      </c>
      <c r="AH10" s="4">
        <v>0</v>
      </c>
      <c r="AI10" s="98">
        <f t="shared" si="4"/>
        <v>3255348.09</v>
      </c>
      <c r="AJ10" s="98">
        <f t="shared" si="5"/>
        <v>138.88783652856162</v>
      </c>
      <c r="AL10" s="76">
        <v>42399</v>
      </c>
      <c r="AM10" s="76">
        <v>42395</v>
      </c>
      <c r="AN10" s="3">
        <v>4</v>
      </c>
      <c r="AO10" s="4">
        <v>2718027.29</v>
      </c>
      <c r="AP10" s="4">
        <v>1115156.1200000001</v>
      </c>
      <c r="AQ10" s="4">
        <v>0</v>
      </c>
      <c r="AR10" s="4">
        <v>23825.8</v>
      </c>
      <c r="AS10" s="12">
        <v>0</v>
      </c>
      <c r="AT10" s="4">
        <v>0</v>
      </c>
      <c r="AU10" s="4">
        <v>0</v>
      </c>
      <c r="AV10" s="4">
        <v>0</v>
      </c>
      <c r="AW10" s="4">
        <v>0</v>
      </c>
      <c r="AX10" s="141">
        <f t="shared" si="1"/>
        <v>3857009.21</v>
      </c>
      <c r="AY10" s="4">
        <v>1837380.33</v>
      </c>
      <c r="AZ10" s="4">
        <v>122.419826</v>
      </c>
      <c r="BA10" s="4">
        <v>909254.92</v>
      </c>
      <c r="BB10" s="4">
        <v>121.49824700000001</v>
      </c>
      <c r="BC10" s="4">
        <v>0</v>
      </c>
      <c r="BD10" s="4">
        <v>0</v>
      </c>
      <c r="BE10" s="4">
        <v>22312.6</v>
      </c>
      <c r="BF10" s="4">
        <v>114.816417</v>
      </c>
      <c r="BG10" s="12">
        <v>0</v>
      </c>
      <c r="BH10" s="12">
        <v>0</v>
      </c>
      <c r="BI10" s="4">
        <v>0</v>
      </c>
      <c r="BJ10" s="4">
        <v>0</v>
      </c>
      <c r="BK10" s="4">
        <v>0</v>
      </c>
      <c r="BL10" s="4">
        <v>0</v>
      </c>
      <c r="BM10" s="4">
        <v>0</v>
      </c>
      <c r="BN10" s="4">
        <v>0</v>
      </c>
      <c r="BO10" s="4">
        <v>0</v>
      </c>
      <c r="BP10" s="4">
        <v>0</v>
      </c>
      <c r="BQ10" s="98">
        <f t="shared" si="2"/>
        <v>2768947.85</v>
      </c>
      <c r="BR10" s="98">
        <f t="shared" si="3"/>
        <v>122.05593252198737</v>
      </c>
    </row>
    <row r="11" spans="1:70" s="13" customFormat="1" ht="20" customHeight="1" x14ac:dyDescent="0.15">
      <c r="A11" s="76">
        <v>42770</v>
      </c>
      <c r="B11" s="76">
        <v>42766</v>
      </c>
      <c r="C11" s="3">
        <v>5</v>
      </c>
      <c r="D11" s="12">
        <v>3424078</v>
      </c>
      <c r="E11" s="12">
        <v>1182776.1000000001</v>
      </c>
      <c r="F11" s="12">
        <v>815779.9</v>
      </c>
      <c r="G11" s="12">
        <v>30866.2</v>
      </c>
      <c r="H11" s="12">
        <v>0</v>
      </c>
      <c r="I11" s="12">
        <v>0</v>
      </c>
      <c r="J11" s="12">
        <v>34120.9</v>
      </c>
      <c r="K11" s="12">
        <v>0</v>
      </c>
      <c r="L11" s="12">
        <v>0</v>
      </c>
      <c r="M11" s="12">
        <v>0</v>
      </c>
      <c r="N11" s="141">
        <f t="shared" si="0"/>
        <v>5487621.1000000006</v>
      </c>
      <c r="O11" s="12">
        <v>2232844.4</v>
      </c>
      <c r="P11" s="12">
        <v>128.97297599999999</v>
      </c>
      <c r="Q11" s="12">
        <v>860286.4</v>
      </c>
      <c r="R11" s="12">
        <v>130.521049</v>
      </c>
      <c r="S11" s="12">
        <v>643468.19999999995</v>
      </c>
      <c r="T11" s="12">
        <v>167.07414299999999</v>
      </c>
      <c r="U11" s="12">
        <v>26189.599999999999</v>
      </c>
      <c r="V11" s="12">
        <v>106.86318900000001</v>
      </c>
      <c r="W11" s="12">
        <v>0</v>
      </c>
      <c r="X11" s="12">
        <v>0</v>
      </c>
      <c r="Y11" s="12">
        <v>0</v>
      </c>
      <c r="Z11" s="12">
        <v>0</v>
      </c>
      <c r="AA11" s="12">
        <v>26966.7</v>
      </c>
      <c r="AB11" s="12">
        <v>187.77624599999999</v>
      </c>
      <c r="AC11" s="12">
        <v>0</v>
      </c>
      <c r="AD11" s="12">
        <v>0</v>
      </c>
      <c r="AE11" s="12">
        <v>0</v>
      </c>
      <c r="AF11" s="12">
        <v>0</v>
      </c>
      <c r="AG11" s="12">
        <v>0</v>
      </c>
      <c r="AH11" s="12">
        <v>0</v>
      </c>
      <c r="AI11" s="98">
        <f t="shared" si="4"/>
        <v>3789755.3000000003</v>
      </c>
      <c r="AJ11" s="98">
        <f t="shared" si="5"/>
        <v>136.05928026850788</v>
      </c>
      <c r="AL11" s="76">
        <v>42406</v>
      </c>
      <c r="AM11" s="76">
        <v>42402</v>
      </c>
      <c r="AN11" s="11">
        <v>5</v>
      </c>
      <c r="AO11" s="12">
        <v>2412382.71</v>
      </c>
      <c r="AP11" s="12">
        <v>1086641.75</v>
      </c>
      <c r="AQ11" s="12">
        <v>202774.25</v>
      </c>
      <c r="AR11" s="12">
        <v>23362.400000000001</v>
      </c>
      <c r="AS11" s="12">
        <v>0</v>
      </c>
      <c r="AT11" s="12">
        <v>0</v>
      </c>
      <c r="AU11" s="12">
        <v>0</v>
      </c>
      <c r="AV11" s="12">
        <v>0</v>
      </c>
      <c r="AW11" s="4">
        <v>0</v>
      </c>
      <c r="AX11" s="98">
        <f t="shared" si="1"/>
        <v>3725161.11</v>
      </c>
      <c r="AY11" s="12">
        <v>1617880.45</v>
      </c>
      <c r="AZ11" s="12">
        <v>119.77932699999999</v>
      </c>
      <c r="BA11" s="12">
        <v>815595.7</v>
      </c>
      <c r="BB11" s="12">
        <v>114.66699800000001</v>
      </c>
      <c r="BC11" s="12">
        <v>183443.45</v>
      </c>
      <c r="BD11" s="12">
        <v>173.56010000000001</v>
      </c>
      <c r="BE11" s="12">
        <v>22706.6</v>
      </c>
      <c r="BF11" s="12">
        <v>103.96155299999999</v>
      </c>
      <c r="BG11" s="12">
        <v>0</v>
      </c>
      <c r="BH11" s="12">
        <v>0</v>
      </c>
      <c r="BI11" s="12">
        <v>0</v>
      </c>
      <c r="BJ11" s="12">
        <v>0</v>
      </c>
      <c r="BK11" s="12">
        <v>0</v>
      </c>
      <c r="BL11" s="12">
        <v>0</v>
      </c>
      <c r="BM11" s="12">
        <v>0</v>
      </c>
      <c r="BN11" s="12">
        <v>0</v>
      </c>
      <c r="BO11" s="4">
        <v>0</v>
      </c>
      <c r="BP11" s="4">
        <v>0</v>
      </c>
      <c r="BQ11" s="98">
        <f t="shared" si="2"/>
        <v>2639626.2000000002</v>
      </c>
      <c r="BR11" s="98">
        <f t="shared" si="3"/>
        <v>121.80119249227809</v>
      </c>
    </row>
    <row r="12" spans="1:70" ht="20" customHeight="1" x14ac:dyDescent="0.15">
      <c r="A12" s="76">
        <v>42777</v>
      </c>
      <c r="B12" s="76">
        <v>42774</v>
      </c>
      <c r="C12" s="3">
        <v>6</v>
      </c>
      <c r="D12" s="111">
        <v>3915061.08</v>
      </c>
      <c r="E12" s="111">
        <v>1250294.17</v>
      </c>
      <c r="F12" s="111">
        <v>498217.9</v>
      </c>
      <c r="G12" s="111">
        <v>45964.2</v>
      </c>
      <c r="H12" s="12">
        <v>0</v>
      </c>
      <c r="I12" s="12">
        <v>0</v>
      </c>
      <c r="J12" s="111">
        <v>31325.599999999999</v>
      </c>
      <c r="K12" s="4">
        <v>0</v>
      </c>
      <c r="L12" s="4">
        <v>0</v>
      </c>
      <c r="M12" s="4">
        <v>0</v>
      </c>
      <c r="N12" s="98">
        <f t="shared" si="0"/>
        <v>5740862.9500000002</v>
      </c>
      <c r="O12" s="111">
        <v>2681518.15</v>
      </c>
      <c r="P12" s="111">
        <v>124.00743799999999</v>
      </c>
      <c r="Q12" s="111">
        <v>944554.27</v>
      </c>
      <c r="R12" s="111">
        <v>123.514358</v>
      </c>
      <c r="S12" s="111">
        <v>416967.3</v>
      </c>
      <c r="T12" s="111">
        <v>158.765435</v>
      </c>
      <c r="U12" s="111">
        <v>42755.6</v>
      </c>
      <c r="V12" s="111">
        <v>111.47667199999999</v>
      </c>
      <c r="W12" s="12">
        <v>0</v>
      </c>
      <c r="X12" s="12">
        <v>0</v>
      </c>
      <c r="Y12" s="12">
        <v>0</v>
      </c>
      <c r="Z12" s="12">
        <v>0</v>
      </c>
      <c r="AA12" s="111">
        <v>21659.599999999999</v>
      </c>
      <c r="AB12" s="111">
        <v>168.844087</v>
      </c>
      <c r="AC12" s="4">
        <v>0</v>
      </c>
      <c r="AD12" s="4">
        <v>0</v>
      </c>
      <c r="AE12" s="4">
        <v>0</v>
      </c>
      <c r="AF12" s="4">
        <v>0</v>
      </c>
      <c r="AG12" s="4">
        <v>0</v>
      </c>
      <c r="AH12" s="4">
        <v>0</v>
      </c>
      <c r="AI12" s="98">
        <f t="shared" si="4"/>
        <v>4107454.92</v>
      </c>
      <c r="AJ12" s="98">
        <f t="shared" si="5"/>
        <v>127.52849692544703</v>
      </c>
      <c r="AL12" s="76">
        <v>42413</v>
      </c>
      <c r="AM12" s="76">
        <v>42409</v>
      </c>
      <c r="AN12" s="3">
        <v>6</v>
      </c>
      <c r="AO12" s="4">
        <v>1498272.52</v>
      </c>
      <c r="AP12" s="4">
        <v>519943.05</v>
      </c>
      <c r="AQ12" s="4">
        <v>53730</v>
      </c>
      <c r="AR12" s="4">
        <v>3542.8</v>
      </c>
      <c r="AS12" s="12">
        <v>0</v>
      </c>
      <c r="AT12" s="4">
        <v>0</v>
      </c>
      <c r="AU12" s="4">
        <v>0</v>
      </c>
      <c r="AV12" s="4">
        <v>0</v>
      </c>
      <c r="AW12" s="4">
        <v>0</v>
      </c>
      <c r="AX12" s="98">
        <f t="shared" si="1"/>
        <v>2075488.37</v>
      </c>
      <c r="AY12" s="4">
        <v>1072783.77</v>
      </c>
      <c r="AZ12" s="4">
        <v>123.926435</v>
      </c>
      <c r="BA12" s="4">
        <v>379529.75</v>
      </c>
      <c r="BB12" s="4">
        <v>117.852273</v>
      </c>
      <c r="BC12" s="4">
        <v>38519</v>
      </c>
      <c r="BD12" s="4">
        <v>135.00960799999999</v>
      </c>
      <c r="BE12" s="4">
        <v>3542.8</v>
      </c>
      <c r="BF12" s="4">
        <v>89.214744999999994</v>
      </c>
      <c r="BG12" s="12">
        <v>0</v>
      </c>
      <c r="BH12" s="12">
        <v>0</v>
      </c>
      <c r="BI12" s="4">
        <v>0</v>
      </c>
      <c r="BJ12" s="4">
        <v>0</v>
      </c>
      <c r="BK12" s="4">
        <v>0</v>
      </c>
      <c r="BL12" s="4">
        <v>0</v>
      </c>
      <c r="BM12" s="4">
        <v>0</v>
      </c>
      <c r="BN12" s="4">
        <v>0</v>
      </c>
      <c r="BO12" s="4">
        <v>0</v>
      </c>
      <c r="BP12" s="4">
        <v>0</v>
      </c>
      <c r="BQ12" s="98">
        <f t="shared" si="2"/>
        <v>1494375.32</v>
      </c>
      <c r="BR12" s="98">
        <f t="shared" si="3"/>
        <v>122.58715363401458</v>
      </c>
    </row>
    <row r="13" spans="1:70" ht="20" customHeight="1" x14ac:dyDescent="0.15">
      <c r="A13" s="76">
        <v>42784</v>
      </c>
      <c r="B13" s="76">
        <v>42780</v>
      </c>
      <c r="C13" s="3">
        <v>7</v>
      </c>
      <c r="D13" s="112">
        <v>3306092.32</v>
      </c>
      <c r="E13" s="112">
        <v>1130174.1000000001</v>
      </c>
      <c r="F13" s="112">
        <v>401807.55</v>
      </c>
      <c r="G13" s="112">
        <v>49304.7</v>
      </c>
      <c r="H13" s="12">
        <v>0</v>
      </c>
      <c r="I13" s="12">
        <v>0</v>
      </c>
      <c r="J13" s="112">
        <v>28581.200000000001</v>
      </c>
      <c r="K13" s="4">
        <v>0</v>
      </c>
      <c r="L13" s="4">
        <v>0</v>
      </c>
      <c r="M13" s="4">
        <v>0</v>
      </c>
      <c r="N13" s="98">
        <f t="shared" si="0"/>
        <v>4915959.87</v>
      </c>
      <c r="O13" s="112">
        <v>2333832.3199999998</v>
      </c>
      <c r="P13" s="112">
        <v>117.53094400000001</v>
      </c>
      <c r="Q13" s="112">
        <v>904674.2</v>
      </c>
      <c r="R13" s="112">
        <v>115.449153</v>
      </c>
      <c r="S13" s="112">
        <v>352097.75</v>
      </c>
      <c r="T13" s="112">
        <v>152.39807200000001</v>
      </c>
      <c r="U13" s="112">
        <v>47643.5</v>
      </c>
      <c r="V13" s="112">
        <v>106.114158</v>
      </c>
      <c r="W13" s="12">
        <v>0</v>
      </c>
      <c r="X13" s="12">
        <v>0</v>
      </c>
      <c r="Y13" s="12">
        <v>0</v>
      </c>
      <c r="Z13" s="12">
        <v>0</v>
      </c>
      <c r="AA13" s="112">
        <v>14176.8</v>
      </c>
      <c r="AB13" s="112">
        <v>185.47569200000001</v>
      </c>
      <c r="AC13" s="4">
        <v>0</v>
      </c>
      <c r="AD13" s="4">
        <v>0</v>
      </c>
      <c r="AE13" s="4">
        <v>0</v>
      </c>
      <c r="AF13" s="4">
        <v>0</v>
      </c>
      <c r="AG13" s="4">
        <v>0</v>
      </c>
      <c r="AH13" s="4">
        <v>0</v>
      </c>
      <c r="AI13" s="98">
        <f t="shared" si="4"/>
        <v>3652424.5699999994</v>
      </c>
      <c r="AJ13" s="98">
        <f t="shared" si="5"/>
        <v>120.49133317784556</v>
      </c>
      <c r="AL13" s="76">
        <v>42420</v>
      </c>
      <c r="AM13" s="76">
        <v>42416</v>
      </c>
      <c r="AN13" s="3">
        <v>7</v>
      </c>
      <c r="AO13" s="4">
        <v>1533582.29</v>
      </c>
      <c r="AP13" s="4">
        <v>376503.1</v>
      </c>
      <c r="AQ13" s="4">
        <v>0</v>
      </c>
      <c r="AR13" s="4">
        <v>3037.4</v>
      </c>
      <c r="AS13" s="12">
        <v>0</v>
      </c>
      <c r="AT13" s="4">
        <v>0</v>
      </c>
      <c r="AU13" s="4">
        <v>0</v>
      </c>
      <c r="AV13" s="4">
        <v>0</v>
      </c>
      <c r="AW13" s="4">
        <v>0</v>
      </c>
      <c r="AX13" s="98">
        <f t="shared" si="1"/>
        <v>1913122.79</v>
      </c>
      <c r="AY13" s="4">
        <v>1019797.99</v>
      </c>
      <c r="AZ13" s="4">
        <v>120.558515</v>
      </c>
      <c r="BA13" s="4">
        <v>299472.09999999998</v>
      </c>
      <c r="BB13" s="4">
        <v>115.732975</v>
      </c>
      <c r="BC13" s="4">
        <v>0</v>
      </c>
      <c r="BD13" s="4">
        <v>0</v>
      </c>
      <c r="BE13" s="4">
        <v>3037.4</v>
      </c>
      <c r="BF13" s="4">
        <v>97.377954000000003</v>
      </c>
      <c r="BG13" s="12">
        <v>0</v>
      </c>
      <c r="BH13" s="12">
        <v>0</v>
      </c>
      <c r="BI13" s="4">
        <v>0</v>
      </c>
      <c r="BJ13" s="4">
        <v>0</v>
      </c>
      <c r="BK13" s="4">
        <v>0</v>
      </c>
      <c r="BL13" s="4">
        <v>0</v>
      </c>
      <c r="BM13" s="4">
        <v>0</v>
      </c>
      <c r="BN13" s="4">
        <v>0</v>
      </c>
      <c r="BO13" s="4">
        <v>0</v>
      </c>
      <c r="BP13" s="4">
        <v>0</v>
      </c>
      <c r="BQ13" s="98">
        <f t="shared" si="2"/>
        <v>1322307.4899999998</v>
      </c>
      <c r="BR13" s="98">
        <f t="shared" si="3"/>
        <v>119.41239486918582</v>
      </c>
    </row>
    <row r="14" spans="1:70" ht="20" customHeight="1" x14ac:dyDescent="0.15">
      <c r="A14" s="76">
        <v>42791</v>
      </c>
      <c r="B14" s="76">
        <v>42787</v>
      </c>
      <c r="C14" s="3">
        <v>8</v>
      </c>
      <c r="D14" s="113">
        <v>3709615.71</v>
      </c>
      <c r="E14" s="113">
        <v>1256454.45</v>
      </c>
      <c r="F14" s="113">
        <v>165510.39999999999</v>
      </c>
      <c r="G14" s="113">
        <v>51826.2</v>
      </c>
      <c r="H14" s="4">
        <v>0</v>
      </c>
      <c r="I14" s="12">
        <v>0</v>
      </c>
      <c r="J14" s="113">
        <v>16382.5</v>
      </c>
      <c r="K14" s="4">
        <v>0</v>
      </c>
      <c r="L14" s="4">
        <v>0</v>
      </c>
      <c r="M14" s="4">
        <v>0</v>
      </c>
      <c r="N14" s="98">
        <f t="shared" si="0"/>
        <v>5199789.2600000007</v>
      </c>
      <c r="O14" s="113">
        <v>2574782.56</v>
      </c>
      <c r="P14" s="113">
        <v>110.192697</v>
      </c>
      <c r="Q14" s="113">
        <v>1106374.6499999999</v>
      </c>
      <c r="R14" s="113">
        <v>111.297191</v>
      </c>
      <c r="S14" s="113">
        <v>137956.9</v>
      </c>
      <c r="T14" s="113">
        <v>148.63711000000001</v>
      </c>
      <c r="U14" s="113">
        <v>49760.4</v>
      </c>
      <c r="V14" s="113">
        <v>102.212847</v>
      </c>
      <c r="W14" s="4">
        <v>0</v>
      </c>
      <c r="X14" s="4">
        <v>0</v>
      </c>
      <c r="Y14" s="12">
        <v>0</v>
      </c>
      <c r="Z14" s="12">
        <v>0</v>
      </c>
      <c r="AA14" s="113">
        <v>12340.3</v>
      </c>
      <c r="AB14" s="113">
        <v>191.52070000000001</v>
      </c>
      <c r="AC14" s="4">
        <v>0</v>
      </c>
      <c r="AD14" s="4">
        <v>0</v>
      </c>
      <c r="AE14" s="4">
        <v>0</v>
      </c>
      <c r="AF14" s="4">
        <v>0</v>
      </c>
      <c r="AG14" s="4">
        <v>0</v>
      </c>
      <c r="AH14" s="4">
        <v>0</v>
      </c>
      <c r="AI14" s="98">
        <f t="shared" si="4"/>
        <v>3881214.8099999996</v>
      </c>
      <c r="AJ14" s="98">
        <f t="shared" si="5"/>
        <v>112.03031433866971</v>
      </c>
      <c r="AL14" s="76">
        <v>42427</v>
      </c>
      <c r="AM14" s="76">
        <v>42423</v>
      </c>
      <c r="AN14" s="3">
        <v>8</v>
      </c>
      <c r="AO14" s="4">
        <v>732839.29</v>
      </c>
      <c r="AP14" s="4">
        <v>274980.8</v>
      </c>
      <c r="AQ14" s="4">
        <v>0</v>
      </c>
      <c r="AR14" s="4">
        <v>2607.8000000000002</v>
      </c>
      <c r="AS14" s="4">
        <v>0</v>
      </c>
      <c r="AT14" s="4">
        <v>0</v>
      </c>
      <c r="AU14" s="4">
        <v>0</v>
      </c>
      <c r="AV14" s="4">
        <v>0</v>
      </c>
      <c r="AW14" s="4">
        <v>0</v>
      </c>
      <c r="AX14" s="98">
        <f t="shared" si="1"/>
        <v>1010427.8900000001</v>
      </c>
      <c r="AY14" s="4">
        <v>538626.85</v>
      </c>
      <c r="AZ14" s="4">
        <v>110.754724</v>
      </c>
      <c r="BA14" s="4">
        <v>210638.7</v>
      </c>
      <c r="BB14" s="4">
        <v>107.75832699999999</v>
      </c>
      <c r="BC14" s="4">
        <v>0</v>
      </c>
      <c r="BD14" s="4">
        <v>0</v>
      </c>
      <c r="BE14" s="4">
        <v>2607.8000000000002</v>
      </c>
      <c r="BF14" s="4">
        <v>68.824602999999996</v>
      </c>
      <c r="BG14" s="4">
        <v>0</v>
      </c>
      <c r="BH14" s="4">
        <v>0</v>
      </c>
      <c r="BI14" s="4">
        <v>0</v>
      </c>
      <c r="BJ14" s="4">
        <v>0</v>
      </c>
      <c r="BK14" s="4">
        <v>0</v>
      </c>
      <c r="BL14" s="4">
        <v>0</v>
      </c>
      <c r="BM14" s="4">
        <v>0</v>
      </c>
      <c r="BN14" s="4">
        <v>0</v>
      </c>
      <c r="BO14" s="4">
        <v>0</v>
      </c>
      <c r="BP14" s="4">
        <v>0</v>
      </c>
      <c r="BQ14" s="98">
        <f t="shared" si="2"/>
        <v>751873.35000000009</v>
      </c>
      <c r="BR14" s="98">
        <f t="shared" si="3"/>
        <v>109.76984730725952</v>
      </c>
    </row>
    <row r="15" spans="1:70" ht="20" customHeight="1" x14ac:dyDescent="0.15">
      <c r="A15" s="76">
        <v>42798</v>
      </c>
      <c r="B15" s="76">
        <v>42794</v>
      </c>
      <c r="C15" s="3">
        <v>9</v>
      </c>
      <c r="D15" s="114">
        <v>3359450.28</v>
      </c>
      <c r="E15" s="114">
        <v>1255178.3</v>
      </c>
      <c r="F15" s="114">
        <v>156964</v>
      </c>
      <c r="G15" s="114">
        <v>39609.599999999999</v>
      </c>
      <c r="H15" s="12">
        <v>0</v>
      </c>
      <c r="I15" s="12">
        <v>0</v>
      </c>
      <c r="J15" s="4">
        <v>0</v>
      </c>
      <c r="K15" s="4">
        <v>0</v>
      </c>
      <c r="L15" s="4">
        <v>0</v>
      </c>
      <c r="M15" s="4">
        <v>0</v>
      </c>
      <c r="N15" s="98">
        <f t="shared" si="0"/>
        <v>4811202.18</v>
      </c>
      <c r="O15" s="114">
        <v>2446162.77</v>
      </c>
      <c r="P15" s="114">
        <v>109.23186200000001</v>
      </c>
      <c r="Q15" s="114">
        <v>1095557.8999999999</v>
      </c>
      <c r="R15" s="114">
        <v>105.82406</v>
      </c>
      <c r="S15" s="114">
        <v>148435.5</v>
      </c>
      <c r="T15" s="114">
        <v>169.75160700000001</v>
      </c>
      <c r="U15" s="114">
        <v>35509.4</v>
      </c>
      <c r="V15" s="114">
        <v>102.21803800000001</v>
      </c>
      <c r="W15" s="12">
        <v>0</v>
      </c>
      <c r="X15" s="12">
        <v>0</v>
      </c>
      <c r="Y15" s="12">
        <v>0</v>
      </c>
      <c r="Z15" s="12">
        <v>0</v>
      </c>
      <c r="AA15" s="4">
        <v>0</v>
      </c>
      <c r="AB15" s="4">
        <v>0</v>
      </c>
      <c r="AC15" s="4">
        <v>0</v>
      </c>
      <c r="AD15" s="4">
        <v>0</v>
      </c>
      <c r="AE15" s="4">
        <v>0</v>
      </c>
      <c r="AF15" s="4">
        <v>0</v>
      </c>
      <c r="AG15" s="4">
        <v>0</v>
      </c>
      <c r="AH15" s="4">
        <v>0</v>
      </c>
      <c r="AI15" s="98">
        <f t="shared" si="4"/>
        <v>3725665.57</v>
      </c>
      <c r="AJ15" s="98">
        <f t="shared" si="5"/>
        <v>110.57411278185589</v>
      </c>
      <c r="AL15" s="76">
        <v>42434</v>
      </c>
      <c r="AM15" s="76"/>
      <c r="AN15" s="3">
        <v>9</v>
      </c>
      <c r="AO15" s="4">
        <v>0</v>
      </c>
      <c r="AP15" s="4">
        <v>0</v>
      </c>
      <c r="AQ15" s="4">
        <v>0</v>
      </c>
      <c r="AR15" s="4">
        <v>0</v>
      </c>
      <c r="AS15" s="12">
        <v>0</v>
      </c>
      <c r="AT15" s="4">
        <v>0</v>
      </c>
      <c r="AU15" s="4">
        <v>0</v>
      </c>
      <c r="AV15" s="4">
        <v>0</v>
      </c>
      <c r="AW15" s="4">
        <v>0</v>
      </c>
      <c r="AX15" s="98">
        <v>0</v>
      </c>
      <c r="AY15" s="4">
        <v>0</v>
      </c>
      <c r="AZ15" s="4">
        <v>0</v>
      </c>
      <c r="BA15" s="4">
        <v>0</v>
      </c>
      <c r="BB15" s="4">
        <v>0</v>
      </c>
      <c r="BC15" s="4">
        <v>0</v>
      </c>
      <c r="BD15" s="4">
        <v>0</v>
      </c>
      <c r="BE15" s="4">
        <v>0</v>
      </c>
      <c r="BF15" s="4">
        <v>0</v>
      </c>
      <c r="BG15" s="12">
        <v>0</v>
      </c>
      <c r="BH15" s="12">
        <v>0</v>
      </c>
      <c r="BI15" s="4">
        <v>0</v>
      </c>
      <c r="BJ15" s="4">
        <v>0</v>
      </c>
      <c r="BK15" s="4">
        <v>0</v>
      </c>
      <c r="BL15" s="4">
        <v>0</v>
      </c>
      <c r="BM15" s="4">
        <v>0</v>
      </c>
      <c r="BN15" s="4">
        <v>0</v>
      </c>
      <c r="BO15" s="4">
        <v>0</v>
      </c>
      <c r="BP15" s="4">
        <v>0</v>
      </c>
      <c r="BQ15" s="98">
        <v>0</v>
      </c>
      <c r="BR15" s="98">
        <v>0</v>
      </c>
    </row>
    <row r="16" spans="1:70" ht="20" customHeight="1" x14ac:dyDescent="0.15">
      <c r="A16" s="76">
        <v>42805</v>
      </c>
      <c r="B16" s="76">
        <v>42801</v>
      </c>
      <c r="C16" s="3">
        <v>10</v>
      </c>
      <c r="D16" s="115">
        <v>2677164.3199999998</v>
      </c>
      <c r="E16" s="115">
        <v>714176.83</v>
      </c>
      <c r="F16" s="4">
        <v>0</v>
      </c>
      <c r="G16" s="115">
        <v>11940.8</v>
      </c>
      <c r="H16" s="12">
        <v>0</v>
      </c>
      <c r="I16" s="12">
        <v>0</v>
      </c>
      <c r="J16" s="4">
        <v>0</v>
      </c>
      <c r="K16" s="4">
        <v>0</v>
      </c>
      <c r="L16" s="4">
        <v>0</v>
      </c>
      <c r="M16" s="4">
        <v>0</v>
      </c>
      <c r="N16" s="98">
        <f t="shared" si="0"/>
        <v>3403281.9499999997</v>
      </c>
      <c r="O16" s="115">
        <v>1955916</v>
      </c>
      <c r="P16" s="115">
        <v>108.41912499999999</v>
      </c>
      <c r="Q16" s="115">
        <v>580248.23</v>
      </c>
      <c r="R16" s="115">
        <v>111.051862</v>
      </c>
      <c r="S16" s="4">
        <v>0</v>
      </c>
      <c r="T16" s="4">
        <v>0</v>
      </c>
      <c r="U16" s="115">
        <v>9874.6</v>
      </c>
      <c r="V16" s="115">
        <v>94.936605</v>
      </c>
      <c r="W16" s="12">
        <v>0</v>
      </c>
      <c r="X16" s="12">
        <v>0</v>
      </c>
      <c r="Y16" s="12">
        <v>0</v>
      </c>
      <c r="Z16" s="12">
        <v>0</v>
      </c>
      <c r="AA16" s="4">
        <v>0</v>
      </c>
      <c r="AB16" s="4">
        <v>0</v>
      </c>
      <c r="AC16" s="4">
        <v>0</v>
      </c>
      <c r="AD16" s="4">
        <v>0</v>
      </c>
      <c r="AE16" s="4">
        <v>0</v>
      </c>
      <c r="AF16" s="4">
        <v>0</v>
      </c>
      <c r="AG16" s="4">
        <v>0</v>
      </c>
      <c r="AH16" s="4">
        <v>0</v>
      </c>
      <c r="AI16" s="98">
        <f t="shared" si="4"/>
        <v>2546038.83</v>
      </c>
      <c r="AJ16" s="98">
        <f t="shared" si="5"/>
        <v>108.96684111331372</v>
      </c>
      <c r="AL16" s="76">
        <v>42441</v>
      </c>
      <c r="AM16" s="76"/>
      <c r="AN16" s="3">
        <v>10</v>
      </c>
      <c r="AO16" s="4">
        <v>0</v>
      </c>
      <c r="AP16" s="4">
        <v>0</v>
      </c>
      <c r="AQ16" s="4">
        <v>0</v>
      </c>
      <c r="AR16" s="4">
        <v>0</v>
      </c>
      <c r="AS16" s="12">
        <v>0</v>
      </c>
      <c r="AT16" s="4">
        <v>0</v>
      </c>
      <c r="AU16" s="4">
        <v>0</v>
      </c>
      <c r="AV16" s="4">
        <v>0</v>
      </c>
      <c r="AW16" s="4">
        <v>0</v>
      </c>
      <c r="AX16" s="98">
        <v>0</v>
      </c>
      <c r="AY16" s="4">
        <v>0</v>
      </c>
      <c r="AZ16" s="4">
        <v>0</v>
      </c>
      <c r="BA16" s="4">
        <v>0</v>
      </c>
      <c r="BB16" s="4">
        <v>0</v>
      </c>
      <c r="BC16" s="4">
        <v>0</v>
      </c>
      <c r="BD16" s="4">
        <v>0</v>
      </c>
      <c r="BE16" s="4">
        <v>0</v>
      </c>
      <c r="BF16" s="4">
        <v>0</v>
      </c>
      <c r="BG16" s="12">
        <v>0</v>
      </c>
      <c r="BH16" s="12">
        <v>0</v>
      </c>
      <c r="BI16" s="4">
        <v>0</v>
      </c>
      <c r="BJ16" s="4">
        <v>0</v>
      </c>
      <c r="BK16" s="4">
        <v>0</v>
      </c>
      <c r="BL16" s="4">
        <v>0</v>
      </c>
      <c r="BM16" s="4">
        <v>0</v>
      </c>
      <c r="BN16" s="4">
        <v>0</v>
      </c>
      <c r="BO16" s="4">
        <v>0</v>
      </c>
      <c r="BP16" s="4">
        <v>0</v>
      </c>
      <c r="BQ16" s="98">
        <v>0</v>
      </c>
      <c r="BR16" s="98">
        <v>0</v>
      </c>
    </row>
    <row r="17" spans="1:70" ht="20" customHeight="1" x14ac:dyDescent="0.15">
      <c r="A17" s="76">
        <v>42812</v>
      </c>
      <c r="B17" s="76">
        <v>42808</v>
      </c>
      <c r="C17" s="3">
        <v>11</v>
      </c>
      <c r="D17" s="116">
        <v>2792046.05</v>
      </c>
      <c r="E17" s="116">
        <v>529942.1</v>
      </c>
      <c r="F17" s="4">
        <v>0</v>
      </c>
      <c r="G17" s="116">
        <v>11913.8</v>
      </c>
      <c r="H17" s="12">
        <v>0</v>
      </c>
      <c r="I17" s="12">
        <v>0</v>
      </c>
      <c r="J17" s="116">
        <v>16569.7</v>
      </c>
      <c r="K17" s="4">
        <v>0</v>
      </c>
      <c r="L17" s="4">
        <v>0</v>
      </c>
      <c r="M17" s="4">
        <v>0</v>
      </c>
      <c r="N17" s="98">
        <f t="shared" si="0"/>
        <v>3350471.65</v>
      </c>
      <c r="O17" s="117">
        <v>1931220.05</v>
      </c>
      <c r="P17" s="117">
        <v>105.947208</v>
      </c>
      <c r="Q17" s="117">
        <v>436670.3</v>
      </c>
      <c r="R17" s="117">
        <v>111.73420900000001</v>
      </c>
      <c r="S17" s="117">
        <v>0</v>
      </c>
      <c r="T17" s="117">
        <v>0</v>
      </c>
      <c r="U17" s="117">
        <v>6454.4</v>
      </c>
      <c r="V17" s="117">
        <v>96.721213000000006</v>
      </c>
      <c r="W17" s="12">
        <v>0</v>
      </c>
      <c r="X17" s="12">
        <v>0</v>
      </c>
      <c r="Y17" s="12">
        <v>0</v>
      </c>
      <c r="Z17" s="12">
        <v>0</v>
      </c>
      <c r="AA17" s="117">
        <v>12619</v>
      </c>
      <c r="AB17" s="117">
        <v>214.14107200000001</v>
      </c>
      <c r="AC17" s="117">
        <v>0</v>
      </c>
      <c r="AD17" s="117">
        <v>0</v>
      </c>
      <c r="AE17" s="117">
        <v>0</v>
      </c>
      <c r="AF17" s="117">
        <v>0</v>
      </c>
      <c r="AG17" s="117">
        <v>0</v>
      </c>
      <c r="AH17" s="117">
        <v>0</v>
      </c>
      <c r="AI17" s="98">
        <f t="shared" si="4"/>
        <v>2386963.75</v>
      </c>
      <c r="AJ17" s="98">
        <f t="shared" si="5"/>
        <v>107.55291381369672</v>
      </c>
      <c r="AL17" s="76">
        <v>42448</v>
      </c>
      <c r="AM17" s="76">
        <v>42444</v>
      </c>
      <c r="AN17" s="3">
        <v>11</v>
      </c>
      <c r="AO17" s="4">
        <v>943791.54</v>
      </c>
      <c r="AP17" s="4">
        <v>247002.35</v>
      </c>
      <c r="AQ17" s="4">
        <v>99732.18</v>
      </c>
      <c r="AR17" s="4">
        <v>269.8</v>
      </c>
      <c r="AS17" s="12">
        <v>0</v>
      </c>
      <c r="AT17" s="4">
        <v>0</v>
      </c>
      <c r="AU17" s="4">
        <v>0</v>
      </c>
      <c r="AV17" s="4">
        <v>0</v>
      </c>
      <c r="AW17" s="4">
        <v>0</v>
      </c>
      <c r="AX17" s="98">
        <f>SUM(AO17:AW17)</f>
        <v>1290795.8700000001</v>
      </c>
      <c r="AY17" s="4">
        <v>721285.72</v>
      </c>
      <c r="AZ17" s="4">
        <v>112.021901</v>
      </c>
      <c r="BA17" s="4">
        <v>171949.35</v>
      </c>
      <c r="BB17" s="4">
        <v>109.903243</v>
      </c>
      <c r="BC17" s="4">
        <v>51453.48</v>
      </c>
      <c r="BD17" s="4">
        <v>170.18942100000001</v>
      </c>
      <c r="BE17" s="4">
        <v>269.8</v>
      </c>
      <c r="BF17" s="4">
        <v>130.45366899999999</v>
      </c>
      <c r="BG17" s="12">
        <v>0</v>
      </c>
      <c r="BH17" s="12">
        <v>0</v>
      </c>
      <c r="BI17" s="4">
        <v>0</v>
      </c>
      <c r="BJ17" s="4">
        <v>0</v>
      </c>
      <c r="BK17" s="4">
        <v>0</v>
      </c>
      <c r="BL17" s="4">
        <v>0</v>
      </c>
      <c r="BM17" s="4">
        <v>0</v>
      </c>
      <c r="BN17" s="4">
        <v>0</v>
      </c>
      <c r="BO17" s="4">
        <v>0</v>
      </c>
      <c r="BP17" s="4">
        <v>0</v>
      </c>
      <c r="BQ17" s="98">
        <f>AY17+BA17+BC17+BE17+BI17+BK17+BM17+BO17</f>
        <v>944958.35</v>
      </c>
      <c r="BR17" s="98">
        <f>(AY17*AZ17+BA17*BB17+BC17*BD17+BE17*BF17+BI17*BJ17+BK17*BL17+BM17*BN17+BO17*BP17)/BQ17</f>
        <v>114.80889404789858</v>
      </c>
    </row>
    <row r="18" spans="1:70" ht="20" customHeight="1" x14ac:dyDescent="0.15">
      <c r="A18" s="76">
        <v>42819</v>
      </c>
      <c r="B18" s="76">
        <v>42815</v>
      </c>
      <c r="C18" s="3">
        <v>12</v>
      </c>
      <c r="D18" s="118">
        <v>743297.4</v>
      </c>
      <c r="E18" s="118">
        <v>164565.5</v>
      </c>
      <c r="F18" s="118">
        <v>212264.9</v>
      </c>
      <c r="G18" s="118">
        <v>2081.6</v>
      </c>
      <c r="H18" s="12">
        <v>0</v>
      </c>
      <c r="I18" s="12">
        <v>0</v>
      </c>
      <c r="J18" s="4">
        <v>0</v>
      </c>
      <c r="K18" s="4">
        <v>0</v>
      </c>
      <c r="L18" s="4">
        <v>0</v>
      </c>
      <c r="M18" s="4">
        <v>0</v>
      </c>
      <c r="N18" s="98">
        <f t="shared" si="0"/>
        <v>1122209.4000000001</v>
      </c>
      <c r="O18" s="118">
        <v>565855.4</v>
      </c>
      <c r="P18" s="118">
        <v>103.99870300000001</v>
      </c>
      <c r="Q18" s="118">
        <v>163394.1</v>
      </c>
      <c r="R18" s="118">
        <v>109.079505</v>
      </c>
      <c r="S18" s="118">
        <v>193500.7</v>
      </c>
      <c r="T18" s="118">
        <v>167.280573</v>
      </c>
      <c r="U18" s="118">
        <v>2081.6</v>
      </c>
      <c r="V18" s="118">
        <v>87.221367999999998</v>
      </c>
      <c r="W18" s="12">
        <v>0</v>
      </c>
      <c r="X18" s="12">
        <v>0</v>
      </c>
      <c r="Y18" s="12">
        <v>0</v>
      </c>
      <c r="Z18" s="12">
        <v>0</v>
      </c>
      <c r="AA18" s="4">
        <v>0</v>
      </c>
      <c r="AB18" s="4">
        <v>0</v>
      </c>
      <c r="AC18" s="4">
        <v>0</v>
      </c>
      <c r="AD18" s="4">
        <v>0</v>
      </c>
      <c r="AE18" s="4">
        <v>0</v>
      </c>
      <c r="AF18" s="4">
        <v>0</v>
      </c>
      <c r="AG18" s="4">
        <v>0</v>
      </c>
      <c r="AH18" s="4">
        <v>0</v>
      </c>
      <c r="AI18" s="98">
        <f t="shared" si="4"/>
        <v>924831.79999999993</v>
      </c>
      <c r="AJ18" s="98">
        <f t="shared" si="5"/>
        <v>118.0989269670405</v>
      </c>
      <c r="AL18" s="76">
        <v>42455</v>
      </c>
      <c r="AM18" s="76"/>
      <c r="AN18" s="3">
        <v>12</v>
      </c>
      <c r="AO18" s="4">
        <v>0</v>
      </c>
      <c r="AP18" s="4">
        <v>0</v>
      </c>
      <c r="AQ18" s="4">
        <v>0</v>
      </c>
      <c r="AR18" s="4">
        <v>0</v>
      </c>
      <c r="AS18" s="12">
        <v>0</v>
      </c>
      <c r="AT18" s="4">
        <v>0</v>
      </c>
      <c r="AU18" s="4">
        <v>0</v>
      </c>
      <c r="AV18" s="4">
        <v>0</v>
      </c>
      <c r="AW18" s="4">
        <v>0</v>
      </c>
      <c r="AX18" s="98">
        <v>0</v>
      </c>
      <c r="AY18" s="4">
        <v>0</v>
      </c>
      <c r="AZ18" s="4">
        <v>0</v>
      </c>
      <c r="BA18" s="4">
        <v>0</v>
      </c>
      <c r="BB18" s="4">
        <v>0</v>
      </c>
      <c r="BC18" s="4">
        <v>0</v>
      </c>
      <c r="BD18" s="4">
        <v>0</v>
      </c>
      <c r="BE18" s="4">
        <v>0</v>
      </c>
      <c r="BF18" s="4">
        <v>0</v>
      </c>
      <c r="BG18" s="12">
        <v>0</v>
      </c>
      <c r="BH18" s="12">
        <v>0</v>
      </c>
      <c r="BI18" s="4">
        <v>0</v>
      </c>
      <c r="BJ18" s="4">
        <v>0</v>
      </c>
      <c r="BK18" s="4">
        <v>0</v>
      </c>
      <c r="BL18" s="4">
        <v>0</v>
      </c>
      <c r="BM18" s="4">
        <v>0</v>
      </c>
      <c r="BN18" s="4">
        <v>0</v>
      </c>
      <c r="BO18" s="4">
        <v>0</v>
      </c>
      <c r="BP18" s="4">
        <v>0</v>
      </c>
      <c r="BQ18" s="98">
        <v>0</v>
      </c>
      <c r="BR18" s="98">
        <v>0</v>
      </c>
    </row>
    <row r="19" spans="1:70" ht="20" customHeight="1" x14ac:dyDescent="0.15">
      <c r="A19" s="76">
        <v>42826</v>
      </c>
      <c r="B19" s="76"/>
      <c r="C19" s="3">
        <v>13</v>
      </c>
      <c r="D19" s="4">
        <v>0</v>
      </c>
      <c r="E19" s="4">
        <v>0</v>
      </c>
      <c r="F19" s="4">
        <v>0</v>
      </c>
      <c r="G19" s="4">
        <v>0</v>
      </c>
      <c r="H19" s="12">
        <v>0</v>
      </c>
      <c r="I19" s="12">
        <v>0</v>
      </c>
      <c r="J19" s="4">
        <v>0</v>
      </c>
      <c r="K19" s="4">
        <v>0</v>
      </c>
      <c r="L19" s="4">
        <v>0</v>
      </c>
      <c r="M19" s="4">
        <v>0</v>
      </c>
      <c r="N19" s="98">
        <v>0</v>
      </c>
      <c r="O19" s="4">
        <v>0</v>
      </c>
      <c r="P19" s="4">
        <v>0</v>
      </c>
      <c r="Q19" s="4">
        <v>0</v>
      </c>
      <c r="R19" s="4">
        <v>0</v>
      </c>
      <c r="S19" s="4">
        <v>0</v>
      </c>
      <c r="T19" s="4">
        <v>0</v>
      </c>
      <c r="U19" s="4">
        <v>0</v>
      </c>
      <c r="V19" s="4">
        <v>0</v>
      </c>
      <c r="W19" s="12">
        <v>0</v>
      </c>
      <c r="X19" s="12">
        <v>0</v>
      </c>
      <c r="Y19" s="12">
        <v>0</v>
      </c>
      <c r="Z19" s="12">
        <v>0</v>
      </c>
      <c r="AA19" s="4">
        <v>0</v>
      </c>
      <c r="AB19" s="4">
        <v>0</v>
      </c>
      <c r="AC19" s="4">
        <v>0</v>
      </c>
      <c r="AD19" s="4">
        <v>0</v>
      </c>
      <c r="AE19" s="4">
        <v>0</v>
      </c>
      <c r="AF19" s="4">
        <v>0</v>
      </c>
      <c r="AG19" s="4">
        <v>0</v>
      </c>
      <c r="AH19" s="4">
        <v>0</v>
      </c>
      <c r="AI19" s="98">
        <f t="shared" si="4"/>
        <v>0</v>
      </c>
      <c r="AJ19" s="98">
        <v>0</v>
      </c>
      <c r="AL19" s="76">
        <v>42462</v>
      </c>
      <c r="AM19" s="76"/>
      <c r="AN19" s="3">
        <v>13</v>
      </c>
      <c r="AO19" s="4">
        <v>0</v>
      </c>
      <c r="AP19" s="4">
        <v>0</v>
      </c>
      <c r="AQ19" s="4">
        <v>0</v>
      </c>
      <c r="AR19" s="4">
        <v>0</v>
      </c>
      <c r="AS19" s="12">
        <v>0</v>
      </c>
      <c r="AT19" s="4">
        <v>0</v>
      </c>
      <c r="AU19" s="4">
        <v>0</v>
      </c>
      <c r="AV19" s="4">
        <v>0</v>
      </c>
      <c r="AW19" s="4">
        <v>0</v>
      </c>
      <c r="AX19" s="98">
        <v>0</v>
      </c>
      <c r="AY19" s="4">
        <v>0</v>
      </c>
      <c r="AZ19" s="4">
        <v>0</v>
      </c>
      <c r="BA19" s="4">
        <v>0</v>
      </c>
      <c r="BB19" s="4">
        <v>0</v>
      </c>
      <c r="BC19" s="4">
        <v>0</v>
      </c>
      <c r="BD19" s="4">
        <v>0</v>
      </c>
      <c r="BE19" s="4">
        <v>0</v>
      </c>
      <c r="BF19" s="4">
        <v>0</v>
      </c>
      <c r="BG19" s="12">
        <v>0</v>
      </c>
      <c r="BH19" s="12">
        <v>0</v>
      </c>
      <c r="BI19" s="4">
        <v>0</v>
      </c>
      <c r="BJ19" s="4">
        <v>0</v>
      </c>
      <c r="BK19" s="4">
        <v>0</v>
      </c>
      <c r="BL19" s="4">
        <v>0</v>
      </c>
      <c r="BM19" s="4">
        <v>0</v>
      </c>
      <c r="BN19" s="4">
        <v>0</v>
      </c>
      <c r="BO19" s="4">
        <v>0</v>
      </c>
      <c r="BP19" s="4">
        <v>0</v>
      </c>
      <c r="BQ19" s="98">
        <v>0</v>
      </c>
      <c r="BR19" s="98">
        <v>0</v>
      </c>
    </row>
    <row r="20" spans="1:70" s="137" customFormat="1" ht="20" customHeight="1" x14ac:dyDescent="0.15">
      <c r="A20" s="135">
        <v>42833</v>
      </c>
      <c r="B20" s="135">
        <v>42829</v>
      </c>
      <c r="C20" s="136">
        <v>14</v>
      </c>
      <c r="D20" s="97">
        <v>1210595.03</v>
      </c>
      <c r="E20" s="97">
        <v>178614.5</v>
      </c>
      <c r="F20" s="97">
        <v>28371.9</v>
      </c>
      <c r="G20" s="97">
        <v>2907.2</v>
      </c>
      <c r="H20" s="97">
        <v>0</v>
      </c>
      <c r="I20" s="97">
        <v>0</v>
      </c>
      <c r="J20" s="97">
        <v>4410.3999999999996</v>
      </c>
      <c r="K20" s="97">
        <v>0</v>
      </c>
      <c r="L20" s="97">
        <v>0</v>
      </c>
      <c r="M20" s="97">
        <v>0</v>
      </c>
      <c r="N20" s="98">
        <f t="shared" si="0"/>
        <v>1424899.0299999998</v>
      </c>
      <c r="O20" s="97">
        <v>863319.63</v>
      </c>
      <c r="P20" s="97">
        <v>112.06483299999999</v>
      </c>
      <c r="Q20" s="97">
        <v>159974.20000000001</v>
      </c>
      <c r="R20" s="97">
        <v>116.75689300000001</v>
      </c>
      <c r="S20" s="97">
        <v>13914.7</v>
      </c>
      <c r="T20" s="97">
        <v>206.825098</v>
      </c>
      <c r="U20" s="97">
        <v>2739.8</v>
      </c>
      <c r="V20" s="97">
        <v>77.232716999999994</v>
      </c>
      <c r="W20" s="97">
        <v>0</v>
      </c>
      <c r="X20" s="97">
        <v>0</v>
      </c>
      <c r="Y20" s="97">
        <v>0</v>
      </c>
      <c r="Z20" s="97">
        <v>0</v>
      </c>
      <c r="AA20" s="97">
        <v>3958.8</v>
      </c>
      <c r="AB20" s="97">
        <v>388.31696399999998</v>
      </c>
      <c r="AC20" s="97">
        <v>0</v>
      </c>
      <c r="AD20" s="97">
        <v>0</v>
      </c>
      <c r="AE20" s="97">
        <v>0</v>
      </c>
      <c r="AF20" s="97">
        <v>0</v>
      </c>
      <c r="AG20" s="97">
        <v>0</v>
      </c>
      <c r="AH20" s="97">
        <v>0</v>
      </c>
      <c r="AI20" s="98">
        <f t="shared" si="4"/>
        <v>1043907.1300000001</v>
      </c>
      <c r="AJ20" s="98">
        <f t="shared" si="5"/>
        <v>115.00318165275179</v>
      </c>
      <c r="AL20" s="135">
        <v>42469</v>
      </c>
      <c r="AM20" s="135">
        <v>42465</v>
      </c>
      <c r="AN20" s="136">
        <v>14</v>
      </c>
      <c r="AO20" s="97">
        <v>619948.06999999995</v>
      </c>
      <c r="AP20" s="97">
        <v>116790.2</v>
      </c>
      <c r="AQ20" s="97">
        <v>71620.63</v>
      </c>
      <c r="AR20" s="97">
        <v>2137.6</v>
      </c>
      <c r="AS20" s="97">
        <v>0</v>
      </c>
      <c r="AT20" s="97">
        <v>0</v>
      </c>
      <c r="AU20" s="97">
        <v>0</v>
      </c>
      <c r="AV20" s="97">
        <v>0</v>
      </c>
      <c r="AW20" s="97">
        <v>0</v>
      </c>
      <c r="AX20" s="98">
        <f t="shared" ref="AX20:AX46" si="6">SUM(AO20:AW20)</f>
        <v>810496.49999999988</v>
      </c>
      <c r="AY20" s="97">
        <v>369211.67</v>
      </c>
      <c r="AZ20" s="97">
        <v>146.539503</v>
      </c>
      <c r="BA20" s="97">
        <v>59732.4</v>
      </c>
      <c r="BB20" s="97">
        <v>126.736861</v>
      </c>
      <c r="BC20" s="97">
        <v>36268.43</v>
      </c>
      <c r="BD20" s="97">
        <v>158.27843300000001</v>
      </c>
      <c r="BE20" s="97">
        <v>2137.6</v>
      </c>
      <c r="BF20" s="97">
        <v>124.489614</v>
      </c>
      <c r="BG20" s="97">
        <v>0</v>
      </c>
      <c r="BH20" s="97">
        <v>0</v>
      </c>
      <c r="BI20" s="97">
        <v>0</v>
      </c>
      <c r="BJ20" s="97">
        <v>0</v>
      </c>
      <c r="BK20" s="97">
        <v>0</v>
      </c>
      <c r="BL20" s="97">
        <v>0</v>
      </c>
      <c r="BM20" s="97">
        <v>0</v>
      </c>
      <c r="BN20" s="97">
        <v>0</v>
      </c>
      <c r="BO20" s="97">
        <v>0</v>
      </c>
      <c r="BP20" s="97">
        <v>0</v>
      </c>
      <c r="BQ20" s="98">
        <f t="shared" ref="BQ20:BQ46" si="7">AY20+BA20+BC20+BE20+BI20+BK20+BM20+BO20</f>
        <v>467350.1</v>
      </c>
      <c r="BR20" s="98">
        <f t="shared" ref="BR20:BR46" si="8">(AY20*AZ20+BA20*BB20+BC20*BD20+BE20*BF20+BI20*BJ20+BK20*BL20+BM20*BN20+BO20*BP20)/BQ20</f>
        <v>144.81865044268315</v>
      </c>
    </row>
    <row r="21" spans="1:70" ht="20" customHeight="1" x14ac:dyDescent="0.15">
      <c r="A21" s="76">
        <v>42840</v>
      </c>
      <c r="B21" s="76">
        <v>42836</v>
      </c>
      <c r="C21" s="11">
        <v>15</v>
      </c>
      <c r="D21" s="121">
        <v>631518.1</v>
      </c>
      <c r="E21" s="121">
        <v>34458.160000000003</v>
      </c>
      <c r="F21" s="121">
        <v>33484.5</v>
      </c>
      <c r="G21" s="121">
        <v>2109.1999999999998</v>
      </c>
      <c r="H21" s="12">
        <v>0</v>
      </c>
      <c r="I21" s="12">
        <v>0</v>
      </c>
      <c r="J21" s="4">
        <v>0</v>
      </c>
      <c r="K21" s="4">
        <v>0</v>
      </c>
      <c r="L21" s="4">
        <v>0</v>
      </c>
      <c r="M21" s="4">
        <v>0</v>
      </c>
      <c r="N21" s="98">
        <f t="shared" si="0"/>
        <v>701569.96</v>
      </c>
      <c r="O21" s="133">
        <v>368468.7</v>
      </c>
      <c r="P21" s="133">
        <v>121.319999</v>
      </c>
      <c r="Q21" s="133">
        <v>28194.6</v>
      </c>
      <c r="R21" s="133">
        <v>113.98225100000001</v>
      </c>
      <c r="S21" s="133">
        <v>20322.900000000001</v>
      </c>
      <c r="T21" s="133">
        <v>212.468569</v>
      </c>
      <c r="U21" s="133">
        <v>2109.1999999999998</v>
      </c>
      <c r="V21" s="133">
        <v>93.069410000000005</v>
      </c>
      <c r="W21" s="12">
        <v>0</v>
      </c>
      <c r="X21" s="12">
        <v>0</v>
      </c>
      <c r="Y21" s="12">
        <v>0</v>
      </c>
      <c r="Z21" s="12">
        <v>0</v>
      </c>
      <c r="AA21" s="4">
        <v>0</v>
      </c>
      <c r="AB21" s="4">
        <v>0</v>
      </c>
      <c r="AC21" s="4">
        <v>0</v>
      </c>
      <c r="AD21" s="4">
        <v>0</v>
      </c>
      <c r="AE21" s="4">
        <v>0</v>
      </c>
      <c r="AF21" s="4">
        <v>0</v>
      </c>
      <c r="AG21" s="4">
        <v>0</v>
      </c>
      <c r="AH21" s="4">
        <v>0</v>
      </c>
      <c r="AI21" s="98">
        <f t="shared" si="4"/>
        <v>419095.4</v>
      </c>
      <c r="AJ21" s="98">
        <f t="shared" si="5"/>
        <v>125.1041785953222</v>
      </c>
      <c r="AL21" s="76">
        <v>42476</v>
      </c>
      <c r="AM21" s="76">
        <v>42472</v>
      </c>
      <c r="AN21" s="11">
        <v>15</v>
      </c>
      <c r="AO21" s="4">
        <v>1092440.6399999999</v>
      </c>
      <c r="AP21" s="4">
        <v>236539.45</v>
      </c>
      <c r="AQ21" s="4">
        <v>169110.7</v>
      </c>
      <c r="AR21" s="4">
        <v>4707.6000000000004</v>
      </c>
      <c r="AS21" s="12">
        <v>0</v>
      </c>
      <c r="AT21" s="4">
        <v>0</v>
      </c>
      <c r="AU21" s="4">
        <v>0</v>
      </c>
      <c r="AV21" s="4">
        <v>0</v>
      </c>
      <c r="AW21" s="4">
        <v>0</v>
      </c>
      <c r="AX21" s="98">
        <f t="shared" si="6"/>
        <v>1502798.39</v>
      </c>
      <c r="AY21" s="4">
        <v>635801.09</v>
      </c>
      <c r="AZ21" s="4">
        <v>163.43772899999999</v>
      </c>
      <c r="BA21" s="4">
        <v>148598.15</v>
      </c>
      <c r="BB21" s="4">
        <v>169.73277200000001</v>
      </c>
      <c r="BC21" s="4">
        <v>158447.4</v>
      </c>
      <c r="BD21" s="4">
        <v>233.532646</v>
      </c>
      <c r="BE21" s="4">
        <v>4707.6000000000004</v>
      </c>
      <c r="BF21" s="4">
        <v>132.856189</v>
      </c>
      <c r="BG21" s="12">
        <v>0</v>
      </c>
      <c r="BH21" s="12">
        <v>0</v>
      </c>
      <c r="BI21" s="4">
        <v>0</v>
      </c>
      <c r="BJ21" s="4">
        <v>0</v>
      </c>
      <c r="BK21" s="4">
        <v>0</v>
      </c>
      <c r="BL21" s="4">
        <v>0</v>
      </c>
      <c r="BM21" s="4">
        <v>0</v>
      </c>
      <c r="BN21" s="4">
        <v>0</v>
      </c>
      <c r="BO21" s="4">
        <v>0</v>
      </c>
      <c r="BP21" s="4">
        <v>0</v>
      </c>
      <c r="BQ21" s="98">
        <f t="shared" si="7"/>
        <v>947554.24</v>
      </c>
      <c r="BR21" s="98">
        <f t="shared" si="8"/>
        <v>175.99407979859095</v>
      </c>
    </row>
    <row r="22" spans="1:70" s="137" customFormat="1" ht="20" customHeight="1" x14ac:dyDescent="0.15">
      <c r="A22" s="135">
        <v>42847</v>
      </c>
      <c r="B22" s="135">
        <v>42843</v>
      </c>
      <c r="C22" s="142">
        <v>16</v>
      </c>
      <c r="D22" s="138">
        <v>748126.29</v>
      </c>
      <c r="E22" s="97">
        <v>88197.3</v>
      </c>
      <c r="F22" s="138">
        <v>88267.5</v>
      </c>
      <c r="G22" s="143">
        <v>2387.6</v>
      </c>
      <c r="H22" s="97">
        <v>0</v>
      </c>
      <c r="I22" s="97">
        <v>0</v>
      </c>
      <c r="J22" s="97">
        <v>971.4</v>
      </c>
      <c r="K22" s="97">
        <v>0</v>
      </c>
      <c r="L22" s="97">
        <v>0</v>
      </c>
      <c r="M22" s="97">
        <v>0</v>
      </c>
      <c r="N22" s="98">
        <f t="shared" si="0"/>
        <v>927950.09000000008</v>
      </c>
      <c r="O22" s="97">
        <v>504467.24</v>
      </c>
      <c r="P22" s="97">
        <v>151.726337</v>
      </c>
      <c r="Q22" s="97">
        <v>60079.199999999997</v>
      </c>
      <c r="R22" s="97">
        <v>152.842647</v>
      </c>
      <c r="S22" s="97">
        <v>65220.800000000003</v>
      </c>
      <c r="T22" s="97">
        <v>219.311319</v>
      </c>
      <c r="U22" s="97">
        <v>2387.6</v>
      </c>
      <c r="V22" s="97">
        <v>134.307254</v>
      </c>
      <c r="W22" s="97">
        <v>0</v>
      </c>
      <c r="X22" s="97">
        <v>0</v>
      </c>
      <c r="Y22" s="97">
        <v>0</v>
      </c>
      <c r="Z22" s="97">
        <v>0</v>
      </c>
      <c r="AA22" s="97">
        <v>971.4</v>
      </c>
      <c r="AB22" s="97">
        <v>627.22029999999995</v>
      </c>
      <c r="AC22" s="97">
        <v>0</v>
      </c>
      <c r="AD22" s="97">
        <v>0</v>
      </c>
      <c r="AE22" s="97">
        <v>0</v>
      </c>
      <c r="AF22" s="97">
        <v>0</v>
      </c>
      <c r="AG22" s="97">
        <v>0</v>
      </c>
      <c r="AH22" s="97">
        <v>0</v>
      </c>
      <c r="AI22" s="98">
        <f t="shared" ref="AI22" si="9">O22+Q22+S22+U22+AA22+AC22+AE22+AG22+Y22</f>
        <v>633126.24</v>
      </c>
      <c r="AJ22" s="98">
        <f t="shared" ref="AJ22" si="10">(O22*P22+Q22*R22+S22*T22+U22*V22+AA22*AB22+AC22*AD22+AE22*AF22+AG22*AH22+Y22*Z22)/AI22</f>
        <v>159.45831575808307</v>
      </c>
      <c r="AL22" s="135">
        <v>42483</v>
      </c>
      <c r="AM22" s="135">
        <v>42479</v>
      </c>
      <c r="AN22" s="142">
        <v>16</v>
      </c>
      <c r="AO22" s="138">
        <v>1355577.41</v>
      </c>
      <c r="AP22" s="138">
        <v>392872.67</v>
      </c>
      <c r="AQ22" s="138">
        <v>309677.2</v>
      </c>
      <c r="AR22" s="143">
        <v>16170.6</v>
      </c>
      <c r="AS22" s="97">
        <v>0</v>
      </c>
      <c r="AT22" s="97">
        <v>0</v>
      </c>
      <c r="AU22" s="97">
        <v>0</v>
      </c>
      <c r="AV22" s="97">
        <v>0</v>
      </c>
      <c r="AW22" s="97">
        <v>0</v>
      </c>
      <c r="AX22" s="98">
        <f t="shared" si="6"/>
        <v>2074297.88</v>
      </c>
      <c r="AY22" s="138">
        <v>897564.03</v>
      </c>
      <c r="AZ22" s="138">
        <v>159.09860800000001</v>
      </c>
      <c r="BA22" s="138">
        <v>206804.07</v>
      </c>
      <c r="BB22" s="138">
        <v>169.138228</v>
      </c>
      <c r="BC22" s="138">
        <v>271516.59999999998</v>
      </c>
      <c r="BD22" s="138">
        <v>229.45004</v>
      </c>
      <c r="BE22" s="143">
        <v>14933.6</v>
      </c>
      <c r="BF22" s="143">
        <v>118.11792199999999</v>
      </c>
      <c r="BG22" s="97">
        <v>0</v>
      </c>
      <c r="BH22" s="97">
        <v>0</v>
      </c>
      <c r="BI22" s="97">
        <v>0</v>
      </c>
      <c r="BJ22" s="97">
        <v>0</v>
      </c>
      <c r="BK22" s="97">
        <v>0</v>
      </c>
      <c r="BL22" s="97">
        <v>0</v>
      </c>
      <c r="BM22" s="97">
        <v>0</v>
      </c>
      <c r="BN22" s="97">
        <v>0</v>
      </c>
      <c r="BO22" s="97">
        <v>0</v>
      </c>
      <c r="BP22" s="97">
        <v>0</v>
      </c>
      <c r="BQ22" s="98">
        <f t="shared" si="7"/>
        <v>1390818.3000000003</v>
      </c>
      <c r="BR22" s="98">
        <f t="shared" si="8"/>
        <v>173.88546170085723</v>
      </c>
    </row>
    <row r="23" spans="1:70" ht="20" customHeight="1" x14ac:dyDescent="0.15">
      <c r="A23" s="76">
        <v>42854</v>
      </c>
      <c r="B23" s="76">
        <v>42850</v>
      </c>
      <c r="C23" s="43">
        <v>17</v>
      </c>
      <c r="D23" s="44">
        <v>1196704.08</v>
      </c>
      <c r="E23" s="44">
        <v>208043.9</v>
      </c>
      <c r="F23" s="12">
        <v>257377.7</v>
      </c>
      <c r="G23" s="44">
        <v>5159.5</v>
      </c>
      <c r="H23" s="12">
        <v>0</v>
      </c>
      <c r="I23" s="12">
        <v>0</v>
      </c>
      <c r="J23" s="12">
        <v>4389.7</v>
      </c>
      <c r="K23" s="12">
        <v>0</v>
      </c>
      <c r="L23" s="12">
        <v>0</v>
      </c>
      <c r="M23" s="12">
        <v>0</v>
      </c>
      <c r="N23" s="98">
        <f t="shared" si="0"/>
        <v>1671674.8799999999</v>
      </c>
      <c r="O23" s="44">
        <v>718573.93</v>
      </c>
      <c r="P23" s="44">
        <v>146.416732</v>
      </c>
      <c r="Q23" s="44">
        <v>135786.79999999999</v>
      </c>
      <c r="R23" s="44">
        <v>159.353184</v>
      </c>
      <c r="S23" s="44">
        <v>185323.3</v>
      </c>
      <c r="T23" s="44">
        <v>218.061677</v>
      </c>
      <c r="U23" s="44">
        <v>4071.5</v>
      </c>
      <c r="V23" s="44">
        <v>141.601203</v>
      </c>
      <c r="W23" s="12">
        <v>0</v>
      </c>
      <c r="X23" s="12">
        <v>0</v>
      </c>
      <c r="Y23" s="12">
        <v>0</v>
      </c>
      <c r="Z23" s="12">
        <v>0</v>
      </c>
      <c r="AA23" s="134">
        <v>3958.1</v>
      </c>
      <c r="AB23" s="134">
        <v>782.37424499999997</v>
      </c>
      <c r="AC23" s="4">
        <v>0</v>
      </c>
      <c r="AD23" s="123">
        <v>0</v>
      </c>
      <c r="AE23" s="123">
        <v>0</v>
      </c>
      <c r="AF23" s="123">
        <v>0</v>
      </c>
      <c r="AG23" s="123">
        <v>0</v>
      </c>
      <c r="AH23" s="123">
        <v>0</v>
      </c>
      <c r="AI23" s="98">
        <f t="shared" ref="AI23" si="11">O23+Q23+S23+U23+AA23+AC23+AE23+AG23+Y23</f>
        <v>1047713.63</v>
      </c>
      <c r="AJ23" s="98">
        <f t="shared" ref="AJ23" si="12">(O23*P23+Q23*R23+S23*T23+U23*V23+AA23*AB23+AC23*AD23+AE23*AF23+AG23*AH23+Y23*Z23)/AI23</f>
        <v>163.14998196452888</v>
      </c>
      <c r="AL23" s="76">
        <v>42490</v>
      </c>
      <c r="AM23" s="76">
        <v>42486</v>
      </c>
      <c r="AN23" s="43">
        <v>17</v>
      </c>
      <c r="AO23" s="44">
        <v>1383000.65</v>
      </c>
      <c r="AP23" s="44">
        <v>478000.5</v>
      </c>
      <c r="AQ23" s="44">
        <v>349704.4</v>
      </c>
      <c r="AR23" s="44">
        <v>11658.4</v>
      </c>
      <c r="AS23" s="12">
        <v>0</v>
      </c>
      <c r="AT23" s="4">
        <v>0</v>
      </c>
      <c r="AU23" s="4">
        <v>0</v>
      </c>
      <c r="AV23" s="4">
        <v>0</v>
      </c>
      <c r="AW23" s="4">
        <v>0</v>
      </c>
      <c r="AX23" s="98">
        <f t="shared" si="6"/>
        <v>2222363.9499999997</v>
      </c>
      <c r="AY23" s="44">
        <v>914263.87</v>
      </c>
      <c r="AZ23" s="44">
        <v>146.580457</v>
      </c>
      <c r="BA23" s="44">
        <v>341115.4</v>
      </c>
      <c r="BB23" s="44">
        <v>156.93195700000001</v>
      </c>
      <c r="BC23" s="44">
        <v>288695</v>
      </c>
      <c r="BD23" s="44">
        <v>226.00196399999999</v>
      </c>
      <c r="BE23" s="44">
        <v>11658.4</v>
      </c>
      <c r="BF23" s="44">
        <v>121.863274</v>
      </c>
      <c r="BG23" s="12">
        <v>0</v>
      </c>
      <c r="BH23" s="12">
        <v>0</v>
      </c>
      <c r="BI23" s="4">
        <v>0</v>
      </c>
      <c r="BJ23" s="4">
        <v>0</v>
      </c>
      <c r="BK23" s="4">
        <v>0</v>
      </c>
      <c r="BL23" s="4">
        <v>0</v>
      </c>
      <c r="BM23" s="4">
        <v>0</v>
      </c>
      <c r="BN23" s="4">
        <v>0</v>
      </c>
      <c r="BO23" s="4">
        <v>0</v>
      </c>
      <c r="BP23" s="4">
        <v>0</v>
      </c>
      <c r="BQ23" s="98">
        <f t="shared" si="7"/>
        <v>1555732.67</v>
      </c>
      <c r="BR23" s="98">
        <f t="shared" si="8"/>
        <v>163.40306780252163</v>
      </c>
    </row>
    <row r="24" spans="1:70" ht="20" customHeight="1" x14ac:dyDescent="0.15">
      <c r="A24" s="76">
        <v>42861</v>
      </c>
      <c r="B24" s="76">
        <v>42857</v>
      </c>
      <c r="C24" s="43">
        <v>18</v>
      </c>
      <c r="D24" s="44">
        <v>1147859.9099999999</v>
      </c>
      <c r="E24" s="44">
        <v>350861.58</v>
      </c>
      <c r="F24" s="44">
        <v>506238.55</v>
      </c>
      <c r="G24" s="44">
        <v>14523</v>
      </c>
      <c r="H24" s="12">
        <v>0</v>
      </c>
      <c r="I24" s="12">
        <v>0</v>
      </c>
      <c r="J24" s="45">
        <v>11549.7</v>
      </c>
      <c r="K24" s="45">
        <v>0</v>
      </c>
      <c r="L24" s="45">
        <v>0</v>
      </c>
      <c r="M24" s="45">
        <v>0</v>
      </c>
      <c r="N24" s="130">
        <f t="shared" si="0"/>
        <v>2031032.74</v>
      </c>
      <c r="O24" s="44">
        <v>731062.66</v>
      </c>
      <c r="P24" s="44">
        <v>146.561555</v>
      </c>
      <c r="Q24" s="44">
        <v>181459.38</v>
      </c>
      <c r="R24" s="44">
        <v>158.704565</v>
      </c>
      <c r="S24" s="44">
        <v>402670.25</v>
      </c>
      <c r="T24" s="44">
        <v>220.57655</v>
      </c>
      <c r="U24" s="44">
        <v>12151.2</v>
      </c>
      <c r="V24" s="44">
        <v>128.498963</v>
      </c>
      <c r="W24" s="12">
        <v>0</v>
      </c>
      <c r="X24" s="12">
        <v>0</v>
      </c>
      <c r="Y24" s="12">
        <v>0</v>
      </c>
      <c r="Z24" s="12">
        <v>0</v>
      </c>
      <c r="AA24" s="45">
        <v>10098.1</v>
      </c>
      <c r="AB24" s="45">
        <v>786.86626100000001</v>
      </c>
      <c r="AC24" s="12">
        <v>0</v>
      </c>
      <c r="AD24" s="12">
        <v>0</v>
      </c>
      <c r="AE24" s="12">
        <v>0</v>
      </c>
      <c r="AF24" s="12">
        <v>0</v>
      </c>
      <c r="AG24" s="12">
        <v>0</v>
      </c>
      <c r="AH24" s="12">
        <v>0</v>
      </c>
      <c r="AI24" s="98">
        <f t="shared" ref="AI24" si="13">O24+Q24+S24+U24+AA24+AC24+AE24+AG24+Y24</f>
        <v>1337441.5900000001</v>
      </c>
      <c r="AJ24" s="98">
        <f t="shared" ref="AJ24" si="14">(O24*P24+Q24*R24+S24*T24+U24*V24+AA24*AB24+AC24*AD24+AE24*AF24+AG24*AH24+Y24*Z24)/AI24</f>
        <v>175.16353558449845</v>
      </c>
      <c r="AL24" s="76">
        <v>42497</v>
      </c>
      <c r="AM24" s="76">
        <v>42493</v>
      </c>
      <c r="AN24" s="43">
        <v>18</v>
      </c>
      <c r="AO24" s="44">
        <v>1793911.4</v>
      </c>
      <c r="AP24" s="44">
        <v>645562.55000000005</v>
      </c>
      <c r="AQ24" s="44">
        <v>393569.5</v>
      </c>
      <c r="AR24" s="44">
        <v>22008.7</v>
      </c>
      <c r="AS24" s="12">
        <v>0</v>
      </c>
      <c r="AT24" s="45">
        <v>0</v>
      </c>
      <c r="AU24" s="45">
        <v>0</v>
      </c>
      <c r="AV24" s="45">
        <v>0</v>
      </c>
      <c r="AW24" s="4">
        <v>0</v>
      </c>
      <c r="AX24" s="130">
        <f t="shared" si="6"/>
        <v>2855052.1500000004</v>
      </c>
      <c r="AY24" s="44">
        <v>1212339.73</v>
      </c>
      <c r="AZ24" s="44">
        <v>145.680297</v>
      </c>
      <c r="BA24" s="44">
        <v>396765.35</v>
      </c>
      <c r="BB24" s="44">
        <v>151.157444</v>
      </c>
      <c r="BC24" s="44">
        <v>361691.9</v>
      </c>
      <c r="BD24" s="44">
        <v>219.67714699999999</v>
      </c>
      <c r="BE24" s="44">
        <v>20973.9</v>
      </c>
      <c r="BF24" s="44">
        <v>118.824129</v>
      </c>
      <c r="BG24" s="12">
        <v>0</v>
      </c>
      <c r="BH24" s="12">
        <v>0</v>
      </c>
      <c r="BI24" s="45">
        <v>0</v>
      </c>
      <c r="BJ24" s="45">
        <v>0</v>
      </c>
      <c r="BK24" s="45">
        <v>0</v>
      </c>
      <c r="BL24" s="45">
        <v>0</v>
      </c>
      <c r="BM24" s="45">
        <v>0</v>
      </c>
      <c r="BN24" s="45">
        <v>0</v>
      </c>
      <c r="BO24" s="4">
        <v>0</v>
      </c>
      <c r="BP24" s="4">
        <v>0</v>
      </c>
      <c r="BQ24" s="98">
        <f t="shared" si="7"/>
        <v>1991770.88</v>
      </c>
      <c r="BR24" s="98">
        <f t="shared" si="8"/>
        <v>159.92587369753471</v>
      </c>
    </row>
    <row r="25" spans="1:70" ht="20" customHeight="1" x14ac:dyDescent="0.15">
      <c r="A25" s="76">
        <v>42868</v>
      </c>
      <c r="B25" s="76">
        <v>42863</v>
      </c>
      <c r="C25" s="3">
        <v>19</v>
      </c>
      <c r="D25" s="44">
        <v>1524268.73</v>
      </c>
      <c r="E25" s="44">
        <v>569199.35999999999</v>
      </c>
      <c r="F25" s="44">
        <v>596820.19999999995</v>
      </c>
      <c r="G25" s="44">
        <v>20267.2</v>
      </c>
      <c r="H25" s="12">
        <v>0</v>
      </c>
      <c r="I25" s="12">
        <v>0</v>
      </c>
      <c r="J25" s="45">
        <v>26837</v>
      </c>
      <c r="K25" s="12">
        <v>0</v>
      </c>
      <c r="L25" s="12">
        <v>0</v>
      </c>
      <c r="M25" s="45">
        <v>0</v>
      </c>
      <c r="N25" s="130">
        <f t="shared" si="0"/>
        <v>2737392.49</v>
      </c>
      <c r="O25" s="44">
        <v>1062271.72</v>
      </c>
      <c r="P25" s="44">
        <v>147.561981</v>
      </c>
      <c r="Q25" s="44">
        <v>375994.84</v>
      </c>
      <c r="R25" s="44">
        <v>154.63063700000001</v>
      </c>
      <c r="S25" s="44">
        <v>493887.2</v>
      </c>
      <c r="T25" s="44">
        <v>220.941969</v>
      </c>
      <c r="U25" s="44">
        <v>19834.400000000001</v>
      </c>
      <c r="V25" s="44">
        <v>128.845485</v>
      </c>
      <c r="W25" s="12">
        <v>0</v>
      </c>
      <c r="X25" s="12">
        <v>0</v>
      </c>
      <c r="Y25" s="12">
        <v>0</v>
      </c>
      <c r="Z25" s="12">
        <v>0</v>
      </c>
      <c r="AA25" s="45">
        <v>19347</v>
      </c>
      <c r="AB25" s="45">
        <v>682.88179000000002</v>
      </c>
      <c r="AC25" s="12">
        <v>0</v>
      </c>
      <c r="AD25" s="12">
        <v>0</v>
      </c>
      <c r="AE25" s="12">
        <v>0</v>
      </c>
      <c r="AF25" s="12">
        <v>0</v>
      </c>
      <c r="AG25" s="12">
        <v>0</v>
      </c>
      <c r="AH25" s="12">
        <v>0</v>
      </c>
      <c r="AI25" s="98">
        <f t="shared" ref="AI25" si="15">O25+Q25+S25+U25+AA25+AC25+AE25+AG25+Y25</f>
        <v>1971335.16</v>
      </c>
      <c r="AJ25" s="98">
        <f t="shared" ref="AJ25" si="16">(O25*P25+Q25*R25+S25*T25+U25*V25+AA25*AB25+AC25*AD25+AE25*AF25+AG25*AH25+Y25*Z25)/AI25</f>
        <v>172.35980222262216</v>
      </c>
      <c r="AL25" s="76">
        <v>42504</v>
      </c>
      <c r="AM25" s="76">
        <v>42501</v>
      </c>
      <c r="AN25" s="43">
        <v>19</v>
      </c>
      <c r="AO25" s="44">
        <v>1791616.07</v>
      </c>
      <c r="AP25" s="44">
        <v>842552.78</v>
      </c>
      <c r="AQ25" s="44">
        <v>395721.68</v>
      </c>
      <c r="AR25" s="44">
        <v>19987.7</v>
      </c>
      <c r="AS25" s="12">
        <v>0</v>
      </c>
      <c r="AT25" s="45">
        <v>0</v>
      </c>
      <c r="AU25" s="45">
        <v>0</v>
      </c>
      <c r="AV25" s="45">
        <v>0</v>
      </c>
      <c r="AW25" s="4">
        <v>0</v>
      </c>
      <c r="AX25" s="130">
        <f t="shared" si="6"/>
        <v>3049878.2300000004</v>
      </c>
      <c r="AY25" s="44">
        <v>1223288.8600000001</v>
      </c>
      <c r="AZ25" s="44">
        <v>148.618212</v>
      </c>
      <c r="BA25" s="44">
        <v>670389.48</v>
      </c>
      <c r="BB25" s="44">
        <v>153.699399</v>
      </c>
      <c r="BC25" s="44">
        <v>361045.48</v>
      </c>
      <c r="BD25" s="44">
        <v>213.76892900000001</v>
      </c>
      <c r="BE25" s="44">
        <v>19650.3</v>
      </c>
      <c r="BF25" s="44">
        <v>124.05577</v>
      </c>
      <c r="BG25" s="12">
        <v>0</v>
      </c>
      <c r="BH25" s="12">
        <v>0</v>
      </c>
      <c r="BI25" s="45">
        <v>0</v>
      </c>
      <c r="BJ25" s="45">
        <v>0</v>
      </c>
      <c r="BK25" s="45">
        <v>0</v>
      </c>
      <c r="BL25" s="45">
        <v>0</v>
      </c>
      <c r="BM25" s="45">
        <v>0</v>
      </c>
      <c r="BN25" s="45">
        <v>0</v>
      </c>
      <c r="BO25" s="4">
        <v>0</v>
      </c>
      <c r="BP25" s="4">
        <v>0</v>
      </c>
      <c r="BQ25" s="98">
        <f t="shared" si="7"/>
        <v>2274374.12</v>
      </c>
      <c r="BR25" s="98">
        <f t="shared" si="8"/>
        <v>160.24606452247298</v>
      </c>
    </row>
    <row r="26" spans="1:70" ht="20" customHeight="1" x14ac:dyDescent="0.15">
      <c r="A26" s="76">
        <v>42875</v>
      </c>
      <c r="B26" s="76">
        <v>42872</v>
      </c>
      <c r="C26" s="3">
        <v>20</v>
      </c>
      <c r="D26" s="44">
        <v>1761667.75</v>
      </c>
      <c r="E26" s="44">
        <v>548938.4</v>
      </c>
      <c r="F26" s="44">
        <v>541228.80000000005</v>
      </c>
      <c r="G26" s="44">
        <v>29923.200000000001</v>
      </c>
      <c r="H26" s="12">
        <v>0</v>
      </c>
      <c r="I26" s="12">
        <v>0</v>
      </c>
      <c r="J26" s="45">
        <v>45924.7</v>
      </c>
      <c r="K26" s="12">
        <v>0</v>
      </c>
      <c r="L26" s="12">
        <v>0</v>
      </c>
      <c r="M26" s="45">
        <v>0</v>
      </c>
      <c r="N26" s="130">
        <f t="shared" si="0"/>
        <v>2927682.8500000006</v>
      </c>
      <c r="O26" s="44">
        <v>1147033.8500000001</v>
      </c>
      <c r="P26" s="44">
        <v>145.47238400000001</v>
      </c>
      <c r="Q26" s="44">
        <v>369525.6</v>
      </c>
      <c r="R26" s="44">
        <v>153.62925799999999</v>
      </c>
      <c r="S26" s="44">
        <v>420436</v>
      </c>
      <c r="T26" s="44">
        <v>217.56476599999999</v>
      </c>
      <c r="U26" s="44">
        <v>23734.2</v>
      </c>
      <c r="V26" s="44">
        <v>121.83059799999999</v>
      </c>
      <c r="W26" s="12">
        <v>0</v>
      </c>
      <c r="X26" s="12">
        <v>0</v>
      </c>
      <c r="Y26" s="12">
        <v>0</v>
      </c>
      <c r="Z26" s="12">
        <v>0</v>
      </c>
      <c r="AA26" s="45">
        <v>38814.699999999997</v>
      </c>
      <c r="AB26" s="45">
        <v>643.78092500000002</v>
      </c>
      <c r="AC26" s="12">
        <v>0</v>
      </c>
      <c r="AD26" s="12">
        <v>0</v>
      </c>
      <c r="AE26" s="12">
        <v>0</v>
      </c>
      <c r="AF26" s="12">
        <v>0</v>
      </c>
      <c r="AG26" s="12">
        <v>0</v>
      </c>
      <c r="AH26" s="12">
        <v>0</v>
      </c>
      <c r="AI26" s="98">
        <f t="shared" ref="AI26:AI31" si="17">O26+Q26+S26+U26+AA26+AC26+AE26+AG26+Y26</f>
        <v>1999544.35</v>
      </c>
      <c r="AJ26" s="98">
        <f t="shared" ref="AJ26:AJ31" si="18">(O26*P26+Q26*R26+S26*T26+U26*V26+AA26*AB26+AC26*AD26+AE26*AF26+AG26*AH26+Y26*Z26)/AI26</f>
        <v>171.53081282484598</v>
      </c>
      <c r="AL26" s="76">
        <v>42511</v>
      </c>
      <c r="AM26" s="76">
        <v>42507</v>
      </c>
      <c r="AN26" s="43">
        <v>20</v>
      </c>
      <c r="AO26" s="44">
        <v>1855251.5</v>
      </c>
      <c r="AP26" s="44">
        <v>725860.43</v>
      </c>
      <c r="AQ26" s="44">
        <v>438412</v>
      </c>
      <c r="AR26" s="44">
        <v>31802.799999999999</v>
      </c>
      <c r="AS26" s="12">
        <v>0</v>
      </c>
      <c r="AT26" s="45">
        <v>0</v>
      </c>
      <c r="AU26" s="45">
        <v>0</v>
      </c>
      <c r="AV26" s="45">
        <v>0</v>
      </c>
      <c r="AW26" s="4">
        <v>0</v>
      </c>
      <c r="AX26" s="130">
        <f t="shared" si="6"/>
        <v>3051326.73</v>
      </c>
      <c r="AY26" s="44">
        <v>1203148</v>
      </c>
      <c r="AZ26" s="44">
        <v>144.208831</v>
      </c>
      <c r="BA26" s="44">
        <v>500690.73</v>
      </c>
      <c r="BB26" s="44">
        <v>148.480953</v>
      </c>
      <c r="BC26" s="44">
        <v>385531.5</v>
      </c>
      <c r="BD26" s="44">
        <v>210.25538900000001</v>
      </c>
      <c r="BE26" s="44">
        <v>25919.3</v>
      </c>
      <c r="BF26" s="44">
        <v>120.40269600000001</v>
      </c>
      <c r="BG26" s="12">
        <v>0</v>
      </c>
      <c r="BH26" s="12">
        <v>0</v>
      </c>
      <c r="BI26" s="45">
        <v>0</v>
      </c>
      <c r="BJ26" s="45">
        <v>0</v>
      </c>
      <c r="BK26" s="45">
        <v>0</v>
      </c>
      <c r="BL26" s="45">
        <v>0</v>
      </c>
      <c r="BM26" s="45">
        <v>0</v>
      </c>
      <c r="BN26" s="45">
        <v>0</v>
      </c>
      <c r="BO26" s="4">
        <v>0</v>
      </c>
      <c r="BP26" s="4">
        <v>0</v>
      </c>
      <c r="BQ26" s="98">
        <f t="shared" si="7"/>
        <v>2115289.5299999998</v>
      </c>
      <c r="BR26" s="98">
        <f t="shared" si="8"/>
        <v>156.96595087450746</v>
      </c>
    </row>
    <row r="27" spans="1:70" ht="20" customHeight="1" x14ac:dyDescent="0.15">
      <c r="A27" s="76">
        <v>42882</v>
      </c>
      <c r="B27" s="76">
        <v>42878</v>
      </c>
      <c r="C27" s="3">
        <v>21</v>
      </c>
      <c r="D27" s="44">
        <v>1888440.95</v>
      </c>
      <c r="E27" s="44">
        <v>786385.65</v>
      </c>
      <c r="F27" s="44">
        <v>634387.5</v>
      </c>
      <c r="G27" s="44">
        <v>44698</v>
      </c>
      <c r="H27" s="12">
        <v>0</v>
      </c>
      <c r="I27" s="12">
        <v>0</v>
      </c>
      <c r="J27" s="45">
        <v>48290.2</v>
      </c>
      <c r="K27" s="12">
        <v>0</v>
      </c>
      <c r="L27" s="12">
        <v>0</v>
      </c>
      <c r="M27" s="45">
        <v>0</v>
      </c>
      <c r="N27" s="130">
        <f t="shared" si="0"/>
        <v>3402202.3000000003</v>
      </c>
      <c r="O27" s="44">
        <v>1293745.1499999999</v>
      </c>
      <c r="P27" s="44">
        <v>137.579161</v>
      </c>
      <c r="Q27" s="44">
        <v>637952</v>
      </c>
      <c r="R27" s="44">
        <v>147.15451899999999</v>
      </c>
      <c r="S27" s="44">
        <v>517895.7</v>
      </c>
      <c r="T27" s="44">
        <v>209.93431699999999</v>
      </c>
      <c r="U27" s="44">
        <v>31507</v>
      </c>
      <c r="V27" s="44">
        <v>114.924772</v>
      </c>
      <c r="W27" s="12">
        <v>0</v>
      </c>
      <c r="X27" s="12">
        <v>0</v>
      </c>
      <c r="Y27" s="12">
        <v>0</v>
      </c>
      <c r="Z27" s="12">
        <v>0</v>
      </c>
      <c r="AA27" s="45">
        <v>37500.400000000001</v>
      </c>
      <c r="AB27" s="45">
        <v>501.49969599999997</v>
      </c>
      <c r="AC27" s="12">
        <v>0</v>
      </c>
      <c r="AD27" s="12">
        <v>0</v>
      </c>
      <c r="AE27" s="12">
        <v>0</v>
      </c>
      <c r="AF27" s="12">
        <v>0</v>
      </c>
      <c r="AG27" s="12">
        <v>0</v>
      </c>
      <c r="AH27" s="12">
        <v>0</v>
      </c>
      <c r="AI27" s="98">
        <f t="shared" si="17"/>
        <v>2518600.25</v>
      </c>
      <c r="AJ27" s="98">
        <f t="shared" si="18"/>
        <v>160.01798857834879</v>
      </c>
      <c r="AL27" s="76">
        <v>42518</v>
      </c>
      <c r="AM27" s="76">
        <v>42514</v>
      </c>
      <c r="AN27" s="43">
        <v>21</v>
      </c>
      <c r="AO27" s="44">
        <v>1673988.93</v>
      </c>
      <c r="AP27" s="44">
        <v>792082.1</v>
      </c>
      <c r="AQ27" s="44">
        <v>287721.15000000002</v>
      </c>
      <c r="AR27" s="44">
        <v>19125.7</v>
      </c>
      <c r="AS27" s="12">
        <v>0</v>
      </c>
      <c r="AT27" s="45">
        <v>0</v>
      </c>
      <c r="AU27" s="45">
        <v>0</v>
      </c>
      <c r="AV27" s="45">
        <v>0</v>
      </c>
      <c r="AW27" s="4">
        <v>0</v>
      </c>
      <c r="AX27" s="130">
        <f t="shared" si="6"/>
        <v>2772917.88</v>
      </c>
      <c r="AY27" s="44">
        <v>1098253.92</v>
      </c>
      <c r="AZ27" s="44">
        <v>144.526927</v>
      </c>
      <c r="BA27" s="44">
        <v>498409.5</v>
      </c>
      <c r="BB27" s="44">
        <v>145.94646399999999</v>
      </c>
      <c r="BC27" s="44">
        <v>260088.75</v>
      </c>
      <c r="BD27" s="44">
        <v>217.17715999999999</v>
      </c>
      <c r="BE27" s="44">
        <v>18286.5</v>
      </c>
      <c r="BF27" s="44">
        <v>118.010176</v>
      </c>
      <c r="BG27" s="12">
        <v>0</v>
      </c>
      <c r="BH27" s="12">
        <v>0</v>
      </c>
      <c r="BI27" s="45">
        <v>0</v>
      </c>
      <c r="BJ27" s="45">
        <v>0</v>
      </c>
      <c r="BK27" s="45">
        <v>0</v>
      </c>
      <c r="BL27" s="45">
        <v>0</v>
      </c>
      <c r="BM27" s="45">
        <v>0</v>
      </c>
      <c r="BN27" s="45">
        <v>0</v>
      </c>
      <c r="BO27" s="4">
        <v>0</v>
      </c>
      <c r="BP27" s="4">
        <v>0</v>
      </c>
      <c r="BQ27" s="98">
        <f t="shared" si="7"/>
        <v>1875038.67</v>
      </c>
      <c r="BR27" s="98">
        <f t="shared" si="8"/>
        <v>154.72304762049831</v>
      </c>
    </row>
    <row r="28" spans="1:70" ht="20" customHeight="1" x14ac:dyDescent="0.15">
      <c r="A28" s="76">
        <v>42889</v>
      </c>
      <c r="B28" s="76">
        <v>42885</v>
      </c>
      <c r="C28" s="43">
        <v>22</v>
      </c>
      <c r="D28" s="129">
        <v>2060063.58</v>
      </c>
      <c r="E28" s="129">
        <v>812175.52</v>
      </c>
      <c r="F28" s="129">
        <v>679429.4</v>
      </c>
      <c r="G28" s="129">
        <v>36363</v>
      </c>
      <c r="H28" s="12">
        <v>0</v>
      </c>
      <c r="I28" s="12">
        <v>0</v>
      </c>
      <c r="J28" s="12">
        <v>61540.6</v>
      </c>
      <c r="K28" s="12">
        <v>0</v>
      </c>
      <c r="L28" s="12">
        <v>0</v>
      </c>
      <c r="M28" s="12">
        <v>0</v>
      </c>
      <c r="N28" s="98">
        <f t="shared" si="0"/>
        <v>3649572.1</v>
      </c>
      <c r="O28" s="134">
        <v>1341973.17</v>
      </c>
      <c r="P28" s="134">
        <v>137.91982300000001</v>
      </c>
      <c r="Q28" s="134">
        <v>580212.38</v>
      </c>
      <c r="R28" s="134">
        <v>143.823048</v>
      </c>
      <c r="S28" s="134">
        <v>554054.40000000002</v>
      </c>
      <c r="T28" s="134">
        <v>210.007296</v>
      </c>
      <c r="U28" s="134">
        <v>28596.5</v>
      </c>
      <c r="V28" s="134">
        <v>120.927207</v>
      </c>
      <c r="W28" s="12">
        <v>0</v>
      </c>
      <c r="X28" s="12">
        <v>0</v>
      </c>
      <c r="Y28" s="12">
        <v>0</v>
      </c>
      <c r="Z28" s="12">
        <v>0</v>
      </c>
      <c r="AA28" s="12">
        <v>46716.9</v>
      </c>
      <c r="AB28" s="12">
        <v>402.219607</v>
      </c>
      <c r="AC28" s="12">
        <v>0</v>
      </c>
      <c r="AD28" s="12">
        <v>0</v>
      </c>
      <c r="AE28" s="12">
        <v>0</v>
      </c>
      <c r="AF28" s="12">
        <v>0</v>
      </c>
      <c r="AG28" s="12">
        <v>0</v>
      </c>
      <c r="AH28" s="12">
        <v>0</v>
      </c>
      <c r="AI28" s="98">
        <f t="shared" si="17"/>
        <v>2551553.3499999996</v>
      </c>
      <c r="AJ28" s="98">
        <f t="shared" si="18"/>
        <v>159.56422367975156</v>
      </c>
      <c r="AL28" s="76">
        <v>42525</v>
      </c>
      <c r="AM28" s="76">
        <v>42521</v>
      </c>
      <c r="AN28" s="43">
        <v>22</v>
      </c>
      <c r="AO28" s="4">
        <v>1430981.46</v>
      </c>
      <c r="AP28" s="4">
        <v>548652.69999999995</v>
      </c>
      <c r="AQ28" s="4">
        <v>218727.1</v>
      </c>
      <c r="AR28" s="4">
        <v>14514.4</v>
      </c>
      <c r="AS28" s="12">
        <v>0</v>
      </c>
      <c r="AT28" s="12">
        <v>0</v>
      </c>
      <c r="AU28" s="12">
        <v>0</v>
      </c>
      <c r="AV28" s="12">
        <v>0</v>
      </c>
      <c r="AW28" s="4">
        <v>0</v>
      </c>
      <c r="AX28" s="98">
        <f t="shared" si="6"/>
        <v>2212875.6599999997</v>
      </c>
      <c r="AY28" s="4">
        <v>967673.66</v>
      </c>
      <c r="AZ28" s="4">
        <v>144.68088700000001</v>
      </c>
      <c r="BA28" s="4">
        <v>415214.9</v>
      </c>
      <c r="BB28" s="4">
        <v>144.719291</v>
      </c>
      <c r="BC28" s="4">
        <v>207522</v>
      </c>
      <c r="BD28" s="4">
        <v>233.18179699999999</v>
      </c>
      <c r="BE28" s="4">
        <v>12143</v>
      </c>
      <c r="BF28" s="4">
        <v>123.94708</v>
      </c>
      <c r="BG28" s="12">
        <v>0</v>
      </c>
      <c r="BH28" s="12">
        <v>0</v>
      </c>
      <c r="BI28" s="12">
        <v>0</v>
      </c>
      <c r="BJ28" s="12">
        <v>0</v>
      </c>
      <c r="BK28" s="12">
        <v>0</v>
      </c>
      <c r="BL28" s="12">
        <v>0</v>
      </c>
      <c r="BM28" s="12">
        <v>0</v>
      </c>
      <c r="BN28" s="12">
        <v>0</v>
      </c>
      <c r="BO28" s="4">
        <v>0</v>
      </c>
      <c r="BP28" s="4">
        <v>0</v>
      </c>
      <c r="BQ28" s="98">
        <f t="shared" si="7"/>
        <v>1602553.56</v>
      </c>
      <c r="BR28" s="98">
        <f t="shared" si="8"/>
        <v>155.9941195759138</v>
      </c>
    </row>
    <row r="29" spans="1:70" ht="20" customHeight="1" x14ac:dyDescent="0.15">
      <c r="A29" s="76">
        <v>42896</v>
      </c>
      <c r="B29" s="76">
        <v>42892</v>
      </c>
      <c r="C29" s="11">
        <v>23</v>
      </c>
      <c r="D29" s="149">
        <v>1601875.4</v>
      </c>
      <c r="E29" s="149">
        <v>586022.19999999995</v>
      </c>
      <c r="F29" s="149">
        <v>635768.69999999995</v>
      </c>
      <c r="G29" s="149">
        <v>41419.800000000003</v>
      </c>
      <c r="H29" s="12">
        <v>0</v>
      </c>
      <c r="I29" s="12">
        <v>0</v>
      </c>
      <c r="J29" s="12">
        <v>74365.100000000006</v>
      </c>
      <c r="K29" s="12">
        <v>0</v>
      </c>
      <c r="L29" s="12">
        <v>0</v>
      </c>
      <c r="M29" s="12">
        <v>0</v>
      </c>
      <c r="N29" s="98">
        <f t="shared" si="0"/>
        <v>2939451.1999999997</v>
      </c>
      <c r="O29" s="149">
        <v>1071989.2</v>
      </c>
      <c r="P29" s="149">
        <v>149.10318699999999</v>
      </c>
      <c r="Q29" s="149">
        <v>434525.6</v>
      </c>
      <c r="R29" s="149">
        <v>152.43798000000001</v>
      </c>
      <c r="S29" s="149">
        <v>576559</v>
      </c>
      <c r="T29" s="149">
        <v>212.98299900000001</v>
      </c>
      <c r="U29" s="149">
        <v>31345.599999999999</v>
      </c>
      <c r="V29" s="149">
        <v>123.22599</v>
      </c>
      <c r="W29" s="12">
        <v>0</v>
      </c>
      <c r="X29" s="12">
        <v>0</v>
      </c>
      <c r="Y29" s="12">
        <v>0</v>
      </c>
      <c r="Z29" s="12">
        <v>0</v>
      </c>
      <c r="AA29" s="12">
        <v>50120.5</v>
      </c>
      <c r="AB29" s="12">
        <v>360.64542799999998</v>
      </c>
      <c r="AC29" s="12">
        <v>0</v>
      </c>
      <c r="AD29" s="12">
        <v>0</v>
      </c>
      <c r="AE29" s="12">
        <v>0</v>
      </c>
      <c r="AF29" s="12">
        <v>0</v>
      </c>
      <c r="AG29" s="12">
        <v>0</v>
      </c>
      <c r="AH29" s="12">
        <v>0</v>
      </c>
      <c r="AI29" s="98">
        <f t="shared" si="17"/>
        <v>2164539.9</v>
      </c>
      <c r="AJ29" s="98">
        <f t="shared" si="18"/>
        <v>171.31160185983518</v>
      </c>
      <c r="AL29" s="76">
        <v>42532</v>
      </c>
      <c r="AM29" s="76">
        <v>42528</v>
      </c>
      <c r="AN29" s="11">
        <v>23</v>
      </c>
      <c r="AO29" s="4">
        <v>1648587.17</v>
      </c>
      <c r="AP29" s="4">
        <v>652009.5</v>
      </c>
      <c r="AQ29" s="4">
        <v>352487.95</v>
      </c>
      <c r="AR29" s="4">
        <v>18122.8</v>
      </c>
      <c r="AS29" s="12">
        <v>0</v>
      </c>
      <c r="AT29" s="12">
        <v>0</v>
      </c>
      <c r="AU29" s="12">
        <v>0</v>
      </c>
      <c r="AV29" s="12">
        <v>0</v>
      </c>
      <c r="AW29" s="4">
        <v>0</v>
      </c>
      <c r="AX29" s="98">
        <f t="shared" si="6"/>
        <v>2671207.42</v>
      </c>
      <c r="AY29" s="4">
        <v>1127734.52</v>
      </c>
      <c r="AZ29" s="4">
        <v>153.87592799999999</v>
      </c>
      <c r="BA29" s="4">
        <v>452621.6</v>
      </c>
      <c r="BB29" s="4">
        <v>155.327483</v>
      </c>
      <c r="BC29" s="4">
        <v>319167.95</v>
      </c>
      <c r="BD29" s="4">
        <v>239.85574099999999</v>
      </c>
      <c r="BE29" s="4">
        <v>14241.2</v>
      </c>
      <c r="BF29" s="4">
        <v>126.49845500000001</v>
      </c>
      <c r="BG29" s="12">
        <v>0</v>
      </c>
      <c r="BH29" s="12">
        <v>0</v>
      </c>
      <c r="BI29" s="12">
        <v>0</v>
      </c>
      <c r="BJ29" s="12">
        <v>0</v>
      </c>
      <c r="BK29" s="12">
        <v>0</v>
      </c>
      <c r="BL29" s="12">
        <v>0</v>
      </c>
      <c r="BM29" s="12">
        <v>0</v>
      </c>
      <c r="BN29" s="12">
        <v>0</v>
      </c>
      <c r="BO29" s="4">
        <v>0</v>
      </c>
      <c r="BP29" s="4">
        <v>0</v>
      </c>
      <c r="BQ29" s="98">
        <f t="shared" si="7"/>
        <v>1913765.27</v>
      </c>
      <c r="BR29" s="98">
        <f t="shared" si="8"/>
        <v>168.35477667024145</v>
      </c>
    </row>
    <row r="30" spans="1:70" ht="20" customHeight="1" x14ac:dyDescent="0.15">
      <c r="A30" s="76">
        <v>42903</v>
      </c>
      <c r="B30" s="76">
        <v>42899</v>
      </c>
      <c r="C30" s="11">
        <v>24</v>
      </c>
      <c r="D30" s="152">
        <v>1979037.8</v>
      </c>
      <c r="E30" s="152">
        <v>700047.7</v>
      </c>
      <c r="F30" s="152">
        <v>753719.85</v>
      </c>
      <c r="G30" s="152">
        <v>36998.6</v>
      </c>
      <c r="H30" s="4">
        <v>0</v>
      </c>
      <c r="I30" s="125">
        <v>0</v>
      </c>
      <c r="J30" s="12">
        <v>88056</v>
      </c>
      <c r="K30" s="12">
        <v>0</v>
      </c>
      <c r="L30" s="12">
        <v>0</v>
      </c>
      <c r="M30" s="12">
        <v>0</v>
      </c>
      <c r="N30" s="98">
        <f t="shared" si="0"/>
        <v>3557859.95</v>
      </c>
      <c r="O30" s="152">
        <v>1483930.3</v>
      </c>
      <c r="P30" s="152">
        <v>158.42583300000001</v>
      </c>
      <c r="Q30" s="152">
        <v>587381.75</v>
      </c>
      <c r="R30" s="152">
        <v>164.85970399999999</v>
      </c>
      <c r="S30" s="152">
        <v>647169.65</v>
      </c>
      <c r="T30" s="152">
        <v>217.58627300000001</v>
      </c>
      <c r="U30" s="152">
        <v>24462.799999999999</v>
      </c>
      <c r="V30" s="152">
        <v>124.878623</v>
      </c>
      <c r="W30" s="4">
        <v>0</v>
      </c>
      <c r="X30" s="4">
        <v>0</v>
      </c>
      <c r="Y30" s="125">
        <v>0</v>
      </c>
      <c r="Z30" s="125">
        <v>0</v>
      </c>
      <c r="AA30" s="12">
        <v>58034.2</v>
      </c>
      <c r="AB30" s="12">
        <v>332.24386900000002</v>
      </c>
      <c r="AC30" s="12">
        <v>0</v>
      </c>
      <c r="AD30" s="12">
        <v>0</v>
      </c>
      <c r="AE30" s="12">
        <v>0</v>
      </c>
      <c r="AF30" s="12">
        <v>0</v>
      </c>
      <c r="AG30" s="12">
        <v>0</v>
      </c>
      <c r="AH30" s="12">
        <v>0</v>
      </c>
      <c r="AI30" s="98">
        <f t="shared" si="17"/>
        <v>2800978.7</v>
      </c>
      <c r="AJ30" s="98">
        <f t="shared" si="18"/>
        <v>176.7525384590395</v>
      </c>
      <c r="AL30" s="76">
        <v>42539</v>
      </c>
      <c r="AM30" s="76">
        <v>42535</v>
      </c>
      <c r="AN30" s="11">
        <v>24</v>
      </c>
      <c r="AO30" s="4">
        <v>1802274.64</v>
      </c>
      <c r="AP30" s="4">
        <v>915767.6</v>
      </c>
      <c r="AQ30" s="4">
        <v>480278.25</v>
      </c>
      <c r="AR30" s="4">
        <v>18706.2</v>
      </c>
      <c r="AS30" s="4">
        <v>0</v>
      </c>
      <c r="AT30" s="12">
        <v>0</v>
      </c>
      <c r="AU30" s="12">
        <v>0</v>
      </c>
      <c r="AV30" s="12">
        <v>0</v>
      </c>
      <c r="AW30" s="4">
        <v>0</v>
      </c>
      <c r="AX30" s="98">
        <f t="shared" si="6"/>
        <v>3217026.69</v>
      </c>
      <c r="AY30" s="4">
        <v>1336411.55</v>
      </c>
      <c r="AZ30" s="4">
        <v>163.86744899999999</v>
      </c>
      <c r="BA30" s="4">
        <v>680140.3</v>
      </c>
      <c r="BB30" s="4">
        <v>164.65078800000001</v>
      </c>
      <c r="BC30" s="4">
        <v>448758.4</v>
      </c>
      <c r="BD30" s="4">
        <v>246.11324099999999</v>
      </c>
      <c r="BE30" s="4">
        <v>15521.4</v>
      </c>
      <c r="BF30" s="4">
        <v>130.89241899999999</v>
      </c>
      <c r="BG30" s="4">
        <v>0</v>
      </c>
      <c r="BH30" s="4">
        <v>0</v>
      </c>
      <c r="BI30" s="12">
        <v>0</v>
      </c>
      <c r="BJ30" s="12">
        <v>0</v>
      </c>
      <c r="BK30" s="12">
        <v>0</v>
      </c>
      <c r="BL30" s="12">
        <v>0</v>
      </c>
      <c r="BM30" s="12">
        <v>0</v>
      </c>
      <c r="BN30" s="12">
        <v>0</v>
      </c>
      <c r="BO30" s="4">
        <v>0</v>
      </c>
      <c r="BP30" s="4">
        <v>0</v>
      </c>
      <c r="BQ30" s="98">
        <f t="shared" si="7"/>
        <v>2480831.65</v>
      </c>
      <c r="BR30" s="98">
        <f t="shared" si="8"/>
        <v>178.75336510658968</v>
      </c>
    </row>
    <row r="31" spans="1:70" ht="20" customHeight="1" x14ac:dyDescent="0.15">
      <c r="A31" s="76">
        <v>42910</v>
      </c>
      <c r="B31" s="76">
        <v>42906</v>
      </c>
      <c r="C31" s="11">
        <v>25</v>
      </c>
      <c r="D31" s="153">
        <v>2077869.66</v>
      </c>
      <c r="E31" s="153">
        <v>789151.84</v>
      </c>
      <c r="F31" s="153">
        <v>714929.9</v>
      </c>
      <c r="G31" s="153">
        <v>36540.5</v>
      </c>
      <c r="H31" s="4">
        <v>0</v>
      </c>
      <c r="I31" s="125">
        <v>0</v>
      </c>
      <c r="J31" s="12">
        <v>92539.199999999997</v>
      </c>
      <c r="K31" s="12">
        <v>0</v>
      </c>
      <c r="L31" s="12">
        <v>0</v>
      </c>
      <c r="M31" s="12">
        <v>0</v>
      </c>
      <c r="N31" s="98">
        <f t="shared" si="0"/>
        <v>3711031.1</v>
      </c>
      <c r="O31" s="153">
        <v>1389034.9</v>
      </c>
      <c r="P31" s="153">
        <v>161.44406599999999</v>
      </c>
      <c r="Q31" s="153">
        <v>638968.43999999994</v>
      </c>
      <c r="R31" s="153">
        <v>164.94397499999999</v>
      </c>
      <c r="S31" s="153">
        <v>496449.4</v>
      </c>
      <c r="T31" s="153">
        <v>229.13698600000001</v>
      </c>
      <c r="U31" s="153">
        <v>29494.7</v>
      </c>
      <c r="V31" s="153">
        <v>120.72246800000001</v>
      </c>
      <c r="W31" s="4">
        <v>0</v>
      </c>
      <c r="X31" s="4">
        <v>0</v>
      </c>
      <c r="Y31" s="125">
        <v>0</v>
      </c>
      <c r="Z31" s="125">
        <v>0</v>
      </c>
      <c r="AA31" s="12">
        <v>67866.2</v>
      </c>
      <c r="AB31" s="12">
        <v>367.045501</v>
      </c>
      <c r="AC31" s="12">
        <v>0</v>
      </c>
      <c r="AD31" s="12">
        <v>0</v>
      </c>
      <c r="AE31" s="12">
        <v>0</v>
      </c>
      <c r="AF31" s="12">
        <v>0</v>
      </c>
      <c r="AG31" s="12">
        <v>0</v>
      </c>
      <c r="AH31" s="12">
        <v>0</v>
      </c>
      <c r="AI31" s="98">
        <f t="shared" si="17"/>
        <v>2621813.64</v>
      </c>
      <c r="AJ31" s="98">
        <f t="shared" si="18"/>
        <v>179.97885312681743</v>
      </c>
      <c r="AL31" s="76">
        <v>42546</v>
      </c>
      <c r="AM31" s="76">
        <v>42544</v>
      </c>
      <c r="AN31" s="11">
        <v>25</v>
      </c>
      <c r="AO31" s="4">
        <v>2081673.36</v>
      </c>
      <c r="AP31" s="4">
        <v>981529</v>
      </c>
      <c r="AQ31" s="4">
        <v>551263.65</v>
      </c>
      <c r="AR31" s="4">
        <v>21911.200000000001</v>
      </c>
      <c r="AS31" s="4">
        <v>0</v>
      </c>
      <c r="AT31" s="12">
        <v>43272.1</v>
      </c>
      <c r="AU31" s="12">
        <v>0</v>
      </c>
      <c r="AV31" s="12">
        <v>0</v>
      </c>
      <c r="AW31" s="4">
        <v>0</v>
      </c>
      <c r="AX31" s="98">
        <f t="shared" si="6"/>
        <v>3679649.3100000005</v>
      </c>
      <c r="AY31" s="4">
        <v>1511780.57</v>
      </c>
      <c r="AZ31" s="4">
        <v>160.49722199999999</v>
      </c>
      <c r="BA31" s="4">
        <v>799171.2</v>
      </c>
      <c r="BB31" s="4">
        <v>171.240612</v>
      </c>
      <c r="BC31" s="4">
        <v>489176.25</v>
      </c>
      <c r="BD31" s="4">
        <v>252.02858499999999</v>
      </c>
      <c r="BE31" s="4">
        <v>21911.200000000001</v>
      </c>
      <c r="BF31" s="4">
        <v>134.32023799999999</v>
      </c>
      <c r="BG31" s="4">
        <v>0</v>
      </c>
      <c r="BH31" s="4">
        <v>0</v>
      </c>
      <c r="BI31" s="12">
        <v>21505.5</v>
      </c>
      <c r="BJ31" s="12">
        <v>404.334202</v>
      </c>
      <c r="BK31" s="12">
        <v>0</v>
      </c>
      <c r="BL31" s="12">
        <v>0</v>
      </c>
      <c r="BM31" s="12">
        <v>0</v>
      </c>
      <c r="BN31" s="12">
        <v>0</v>
      </c>
      <c r="BO31" s="4">
        <v>0</v>
      </c>
      <c r="BP31" s="4">
        <v>0</v>
      </c>
      <c r="BQ31" s="98">
        <f t="shared" si="7"/>
        <v>2843544.72</v>
      </c>
      <c r="BR31" s="98">
        <f t="shared" si="8"/>
        <v>180.90521608622132</v>
      </c>
    </row>
    <row r="32" spans="1:70" ht="20" customHeight="1" x14ac:dyDescent="0.15">
      <c r="A32" s="76">
        <v>42917</v>
      </c>
      <c r="B32" s="76">
        <v>42913</v>
      </c>
      <c r="C32" s="11">
        <v>26</v>
      </c>
      <c r="D32" s="154">
        <v>2311707.36</v>
      </c>
      <c r="E32" s="154">
        <v>977127.1</v>
      </c>
      <c r="F32" s="154">
        <v>800872.8</v>
      </c>
      <c r="G32" s="154">
        <v>62129.52</v>
      </c>
      <c r="H32" s="154">
        <v>0</v>
      </c>
      <c r="I32" s="154">
        <v>0</v>
      </c>
      <c r="J32" s="12">
        <v>68499.899999999994</v>
      </c>
      <c r="K32" s="12">
        <v>0</v>
      </c>
      <c r="L32" s="12">
        <v>0</v>
      </c>
      <c r="M32" s="12">
        <v>0</v>
      </c>
      <c r="N32" s="98">
        <f t="shared" si="0"/>
        <v>4220336.68</v>
      </c>
      <c r="O32" s="154">
        <v>1585299.46</v>
      </c>
      <c r="P32" s="154">
        <v>162.133084</v>
      </c>
      <c r="Q32" s="154">
        <v>826115.8</v>
      </c>
      <c r="R32" s="154">
        <v>174.728566</v>
      </c>
      <c r="S32" s="154">
        <v>619729.19999999995</v>
      </c>
      <c r="T32" s="154">
        <v>233.706828</v>
      </c>
      <c r="U32" s="154">
        <v>46295.519999999997</v>
      </c>
      <c r="V32" s="154">
        <v>129.715013</v>
      </c>
      <c r="W32" s="154">
        <v>0</v>
      </c>
      <c r="X32" s="154">
        <v>0</v>
      </c>
      <c r="Y32" s="154">
        <v>0</v>
      </c>
      <c r="Z32" s="154">
        <v>0</v>
      </c>
      <c r="AA32" s="12">
        <v>58923.9</v>
      </c>
      <c r="AB32" s="12">
        <v>429.965238</v>
      </c>
      <c r="AC32" s="12">
        <v>0</v>
      </c>
      <c r="AD32" s="12">
        <v>0</v>
      </c>
      <c r="AE32" s="12">
        <v>0</v>
      </c>
      <c r="AF32" s="12">
        <v>0</v>
      </c>
      <c r="AG32" s="12">
        <v>0</v>
      </c>
      <c r="AH32" s="12">
        <v>0</v>
      </c>
      <c r="AI32" s="98">
        <f t="shared" ref="AI32" si="19">O32+Q32+S32+U32+AA32+AC32+AE32+AG32+Y32</f>
        <v>3136363.88</v>
      </c>
      <c r="AJ32" s="98">
        <f t="shared" ref="AJ32" si="20">(O32*P32+Q32*R32+S32*T32+U32*V32+AA32*AB32+AC32*AD32+AE32*AF32+AG32*AH32+Y32*Z32)/AI32</f>
        <v>184.14665514330721</v>
      </c>
      <c r="AL32" s="76">
        <v>42553</v>
      </c>
      <c r="AM32" s="76">
        <v>42550</v>
      </c>
      <c r="AN32" s="11">
        <v>26</v>
      </c>
      <c r="AO32" s="4">
        <v>2230036.9</v>
      </c>
      <c r="AP32" s="4">
        <v>1107436.3999999999</v>
      </c>
      <c r="AQ32" s="4">
        <v>538114.22</v>
      </c>
      <c r="AR32" s="4">
        <v>22724.799999999999</v>
      </c>
      <c r="AS32" s="4">
        <v>0</v>
      </c>
      <c r="AT32" s="12">
        <v>51552.5</v>
      </c>
      <c r="AU32" s="12">
        <v>0</v>
      </c>
      <c r="AV32" s="12">
        <v>0</v>
      </c>
      <c r="AW32" s="4">
        <v>0</v>
      </c>
      <c r="AX32" s="98">
        <f t="shared" si="6"/>
        <v>3949864.8199999994</v>
      </c>
      <c r="AY32" s="4">
        <v>1617671.92</v>
      </c>
      <c r="AZ32" s="4">
        <v>164.52975799999999</v>
      </c>
      <c r="BA32" s="4">
        <v>872415</v>
      </c>
      <c r="BB32" s="4">
        <v>176.650586</v>
      </c>
      <c r="BC32" s="4">
        <v>466209.72</v>
      </c>
      <c r="BD32" s="4">
        <v>244.282015</v>
      </c>
      <c r="BE32" s="4">
        <v>21215</v>
      </c>
      <c r="BF32" s="4">
        <v>134.70542499999999</v>
      </c>
      <c r="BG32" s="4">
        <v>0</v>
      </c>
      <c r="BH32" s="4">
        <v>0</v>
      </c>
      <c r="BI32" s="12">
        <v>35085.1</v>
      </c>
      <c r="BJ32" s="12">
        <v>430.03896500000002</v>
      </c>
      <c r="BK32" s="12">
        <v>0</v>
      </c>
      <c r="BL32" s="12">
        <v>0</v>
      </c>
      <c r="BM32" s="12">
        <v>0</v>
      </c>
      <c r="BN32" s="12">
        <v>0</v>
      </c>
      <c r="BO32" s="4">
        <v>0</v>
      </c>
      <c r="BP32" s="4">
        <v>0</v>
      </c>
      <c r="BQ32" s="98">
        <f t="shared" si="7"/>
        <v>3012596.7399999998</v>
      </c>
      <c r="BR32" s="98">
        <f t="shared" si="8"/>
        <v>183.26388283971511</v>
      </c>
    </row>
    <row r="33" spans="1:70" s="13" customFormat="1" ht="20" customHeight="1" x14ac:dyDescent="0.15">
      <c r="A33" s="76">
        <v>42924</v>
      </c>
      <c r="B33" s="76">
        <v>42922</v>
      </c>
      <c r="C33" s="11">
        <v>27</v>
      </c>
      <c r="D33" s="12">
        <v>2484753.0499999998</v>
      </c>
      <c r="E33" s="12">
        <v>990079.73</v>
      </c>
      <c r="F33" s="12">
        <v>724959.8</v>
      </c>
      <c r="G33" s="12">
        <v>56079.5</v>
      </c>
      <c r="H33" s="155">
        <v>0</v>
      </c>
      <c r="I33" s="155">
        <v>0</v>
      </c>
      <c r="J33" s="12">
        <v>67310.899999999994</v>
      </c>
      <c r="K33" s="12">
        <v>0</v>
      </c>
      <c r="L33" s="12">
        <v>0</v>
      </c>
      <c r="M33" s="12">
        <v>0</v>
      </c>
      <c r="N33" s="98">
        <f t="shared" si="0"/>
        <v>4323182.9800000004</v>
      </c>
      <c r="O33" s="12">
        <v>1454725.5</v>
      </c>
      <c r="P33" s="12">
        <v>170.122062</v>
      </c>
      <c r="Q33" s="12">
        <v>878364.63</v>
      </c>
      <c r="R33" s="12">
        <v>173.566428</v>
      </c>
      <c r="S33" s="12">
        <v>564112</v>
      </c>
      <c r="T33" s="12">
        <v>231.759815</v>
      </c>
      <c r="U33" s="12">
        <v>47986.9</v>
      </c>
      <c r="V33" s="12">
        <v>128.81613100000001</v>
      </c>
      <c r="W33" s="155">
        <v>0</v>
      </c>
      <c r="X33" s="155">
        <v>0</v>
      </c>
      <c r="Y33" s="155">
        <v>0</v>
      </c>
      <c r="Z33" s="155">
        <v>0</v>
      </c>
      <c r="AA33" s="12">
        <v>52863.5</v>
      </c>
      <c r="AB33" s="12">
        <v>583.83673899999997</v>
      </c>
      <c r="AC33" s="12">
        <v>0</v>
      </c>
      <c r="AD33" s="12">
        <v>0</v>
      </c>
      <c r="AE33" s="12">
        <v>0</v>
      </c>
      <c r="AF33" s="12">
        <v>0</v>
      </c>
      <c r="AG33" s="12">
        <v>0</v>
      </c>
      <c r="AH33" s="12">
        <v>0</v>
      </c>
      <c r="AI33" s="98">
        <f t="shared" ref="AI33" si="21">O33+Q33+S33+U33+AA33+AC33+AE33+AG33+Y33</f>
        <v>2998052.53</v>
      </c>
      <c r="AJ33" s="98">
        <f t="shared" ref="AJ33" si="22">(O33*P33+Q33*R33+S33*T33+U33*V33+AA33*AB33+AC33*AD33+AE33*AF33+AG33*AH33+Y33*Z33)/AI33</f>
        <v>189.36264136196209</v>
      </c>
      <c r="AL33" s="90">
        <v>42560</v>
      </c>
      <c r="AM33" s="90">
        <v>42559</v>
      </c>
      <c r="AN33" s="11">
        <v>27</v>
      </c>
      <c r="AO33" s="12">
        <v>2359359.9500000002</v>
      </c>
      <c r="AP33" s="12">
        <v>1178830.1000000001</v>
      </c>
      <c r="AQ33" s="12">
        <v>654754.9</v>
      </c>
      <c r="AR33" s="12">
        <v>30898.3</v>
      </c>
      <c r="AS33" s="12">
        <v>0</v>
      </c>
      <c r="AT33" s="12">
        <v>73168.210000000006</v>
      </c>
      <c r="AU33" s="12">
        <v>0</v>
      </c>
      <c r="AV33" s="12">
        <v>0</v>
      </c>
      <c r="AW33" s="12">
        <v>0</v>
      </c>
      <c r="AX33" s="98">
        <f t="shared" si="6"/>
        <v>4297011.46</v>
      </c>
      <c r="AY33" s="12">
        <v>1835077.46</v>
      </c>
      <c r="AZ33" s="12">
        <v>163.79379800000001</v>
      </c>
      <c r="BA33" s="12">
        <v>916830.3</v>
      </c>
      <c r="BB33" s="12">
        <v>165.077043</v>
      </c>
      <c r="BC33" s="12">
        <v>519571.8</v>
      </c>
      <c r="BD33" s="12">
        <v>240.18916200000001</v>
      </c>
      <c r="BE33" s="12">
        <v>29297.5</v>
      </c>
      <c r="BF33" s="12">
        <v>139.27289300000001</v>
      </c>
      <c r="BG33" s="12">
        <v>0</v>
      </c>
      <c r="BH33" s="12">
        <v>0</v>
      </c>
      <c r="BI33" s="12">
        <v>49513.01</v>
      </c>
      <c r="BJ33" s="12">
        <v>499.98988500000002</v>
      </c>
      <c r="BK33" s="12">
        <v>0</v>
      </c>
      <c r="BL33" s="12">
        <v>0</v>
      </c>
      <c r="BM33" s="12">
        <v>0</v>
      </c>
      <c r="BN33" s="12">
        <v>0</v>
      </c>
      <c r="BO33" s="12">
        <v>0</v>
      </c>
      <c r="BP33" s="12">
        <v>0</v>
      </c>
      <c r="BQ33" s="98">
        <f t="shared" si="7"/>
        <v>3350290.0699999994</v>
      </c>
      <c r="BR33" s="98">
        <f t="shared" si="8"/>
        <v>180.74668043707601</v>
      </c>
    </row>
    <row r="34" spans="1:70" ht="20" customHeight="1" x14ac:dyDescent="0.15">
      <c r="A34" s="76">
        <v>42931</v>
      </c>
      <c r="B34" s="76">
        <v>42928</v>
      </c>
      <c r="C34" s="11">
        <v>28</v>
      </c>
      <c r="D34" s="156">
        <v>2580444.21</v>
      </c>
      <c r="E34" s="156">
        <v>994924.6</v>
      </c>
      <c r="F34" s="156">
        <v>621529.55000000005</v>
      </c>
      <c r="G34" s="156">
        <v>42817.2</v>
      </c>
      <c r="H34" s="156">
        <v>0</v>
      </c>
      <c r="I34" s="156">
        <v>0</v>
      </c>
      <c r="J34" s="12">
        <v>55688.2</v>
      </c>
      <c r="K34" s="12">
        <v>0</v>
      </c>
      <c r="L34" s="12">
        <v>0</v>
      </c>
      <c r="M34" s="12">
        <v>0</v>
      </c>
      <c r="N34" s="98">
        <f t="shared" si="0"/>
        <v>4295403.7600000007</v>
      </c>
      <c r="O34" s="156">
        <v>1753722.86</v>
      </c>
      <c r="P34" s="156">
        <v>155.31625299999999</v>
      </c>
      <c r="Q34" s="7">
        <v>843109.1</v>
      </c>
      <c r="R34" s="156">
        <v>172.685136</v>
      </c>
      <c r="S34" s="156">
        <v>503076.75</v>
      </c>
      <c r="T34" s="156">
        <v>229.80529799999999</v>
      </c>
      <c r="U34" s="156">
        <v>37677.4</v>
      </c>
      <c r="V34" s="156">
        <v>133.83722299999999</v>
      </c>
      <c r="W34" s="156">
        <v>0</v>
      </c>
      <c r="X34" s="156">
        <v>0</v>
      </c>
      <c r="Y34" s="156">
        <v>0</v>
      </c>
      <c r="Z34" s="156">
        <v>0</v>
      </c>
      <c r="AA34" s="12">
        <v>46861.2</v>
      </c>
      <c r="AB34" s="12">
        <v>571.73173499999996</v>
      </c>
      <c r="AC34" s="12">
        <v>0</v>
      </c>
      <c r="AD34" s="12">
        <v>0</v>
      </c>
      <c r="AE34" s="12">
        <v>0</v>
      </c>
      <c r="AF34" s="12">
        <v>0</v>
      </c>
      <c r="AG34" s="12">
        <v>0</v>
      </c>
      <c r="AH34" s="12">
        <v>0</v>
      </c>
      <c r="AI34" s="98">
        <f t="shared" ref="AI34:AI37" si="23">O34+Q34+S34+U34+AA34+AC34+AE34+AG34+Y34</f>
        <v>3184447.31</v>
      </c>
      <c r="AJ34" s="98">
        <f t="shared" ref="AJ34:AJ37" si="24">(O34*P34+Q34*R34+S34*T34+U34*V34+AA34*AB34+AC34*AD34+AE34*AF34+AG34*AH34+Y34*Z34)/AI34</f>
        <v>177.55622693240443</v>
      </c>
      <c r="AL34" s="76">
        <v>42567</v>
      </c>
      <c r="AM34" s="76">
        <v>42564</v>
      </c>
      <c r="AN34" s="11">
        <v>28</v>
      </c>
      <c r="AO34" s="4">
        <v>2318745.89</v>
      </c>
      <c r="AP34" s="4">
        <v>1090642.7</v>
      </c>
      <c r="AQ34" s="4">
        <v>613534.5</v>
      </c>
      <c r="AR34" s="4">
        <v>38030.300000000003</v>
      </c>
      <c r="AS34" s="4">
        <v>0</v>
      </c>
      <c r="AT34" s="12">
        <v>92128.9</v>
      </c>
      <c r="AU34" s="12">
        <v>0</v>
      </c>
      <c r="AV34" s="12">
        <v>0</v>
      </c>
      <c r="AW34" s="4">
        <v>0</v>
      </c>
      <c r="AX34" s="98">
        <f t="shared" si="6"/>
        <v>4153082.2899999996</v>
      </c>
      <c r="AY34" s="4">
        <v>1738568.71</v>
      </c>
      <c r="AZ34" s="4">
        <v>169.67766399999999</v>
      </c>
      <c r="BA34" s="7">
        <v>859641.2</v>
      </c>
      <c r="BB34" s="4">
        <v>176.46989300000001</v>
      </c>
      <c r="BC34" s="4">
        <v>471844.8</v>
      </c>
      <c r="BD34" s="4">
        <v>241.25558699999999</v>
      </c>
      <c r="BE34" s="4">
        <v>33451.1</v>
      </c>
      <c r="BF34" s="4">
        <v>138.69150999999999</v>
      </c>
      <c r="BG34" s="4">
        <v>0</v>
      </c>
      <c r="BH34" s="4">
        <v>0</v>
      </c>
      <c r="BI34" s="12">
        <v>50588.5</v>
      </c>
      <c r="BJ34" s="12">
        <v>491.50394999999997</v>
      </c>
      <c r="BK34" s="12">
        <v>0</v>
      </c>
      <c r="BL34" s="12">
        <v>0</v>
      </c>
      <c r="BM34" s="12">
        <v>0</v>
      </c>
      <c r="BN34" s="12">
        <v>0</v>
      </c>
      <c r="BO34" s="4">
        <v>0</v>
      </c>
      <c r="BP34" s="4">
        <v>0</v>
      </c>
      <c r="BQ34" s="98">
        <f t="shared" si="7"/>
        <v>3154094.31</v>
      </c>
      <c r="BR34" s="98">
        <f t="shared" si="8"/>
        <v>187.06989561777516</v>
      </c>
    </row>
    <row r="35" spans="1:70" ht="20" customHeight="1" x14ac:dyDescent="0.15">
      <c r="A35" s="76">
        <v>42938</v>
      </c>
      <c r="B35" s="76">
        <v>42935</v>
      </c>
      <c r="C35" s="11">
        <v>29</v>
      </c>
      <c r="D35" s="157">
        <v>2787668.76</v>
      </c>
      <c r="E35" s="157">
        <v>1060171.95</v>
      </c>
      <c r="F35" s="157">
        <v>797703.05</v>
      </c>
      <c r="G35" s="157">
        <v>51567.8</v>
      </c>
      <c r="H35" s="4">
        <v>0</v>
      </c>
      <c r="I35" s="125">
        <v>0</v>
      </c>
      <c r="J35" s="12">
        <v>23742.400000000001</v>
      </c>
      <c r="K35" s="12">
        <v>0</v>
      </c>
      <c r="L35" s="12">
        <v>0</v>
      </c>
      <c r="M35" s="12">
        <v>0</v>
      </c>
      <c r="N35" s="98">
        <f t="shared" si="0"/>
        <v>4720853.96</v>
      </c>
      <c r="O35" s="157">
        <v>1785561.56</v>
      </c>
      <c r="P35" s="157">
        <v>162.34848</v>
      </c>
      <c r="Q35" s="157">
        <v>952127.55</v>
      </c>
      <c r="R35" s="157">
        <v>174.13065800000001</v>
      </c>
      <c r="S35" s="157">
        <v>645179.35</v>
      </c>
      <c r="T35" s="157">
        <v>235.632687</v>
      </c>
      <c r="U35" s="157">
        <v>46555.1</v>
      </c>
      <c r="V35" s="157">
        <v>131.75131400000001</v>
      </c>
      <c r="W35" s="4">
        <v>0</v>
      </c>
      <c r="X35" s="4">
        <v>0</v>
      </c>
      <c r="Y35" s="125">
        <v>0</v>
      </c>
      <c r="Z35" s="125">
        <v>0</v>
      </c>
      <c r="AA35" s="12">
        <v>17379.400000000001</v>
      </c>
      <c r="AB35" s="12">
        <v>689.956143</v>
      </c>
      <c r="AC35" s="12">
        <v>0</v>
      </c>
      <c r="AD35" s="12">
        <v>0</v>
      </c>
      <c r="AE35" s="12">
        <v>0</v>
      </c>
      <c r="AF35" s="12">
        <v>0</v>
      </c>
      <c r="AG35" s="12">
        <v>0</v>
      </c>
      <c r="AH35" s="12">
        <v>0</v>
      </c>
      <c r="AI35" s="98">
        <f t="shared" si="23"/>
        <v>3446802.9600000004</v>
      </c>
      <c r="AJ35" s="98">
        <f t="shared" si="24"/>
        <v>181.56763600473576</v>
      </c>
      <c r="AL35" s="76">
        <v>42574</v>
      </c>
      <c r="AM35" s="76">
        <v>42570</v>
      </c>
      <c r="AN35" s="11">
        <v>29</v>
      </c>
      <c r="AO35" s="4">
        <v>2855530.65</v>
      </c>
      <c r="AP35" s="4">
        <v>1252078.8</v>
      </c>
      <c r="AQ35" s="4">
        <v>676780.8</v>
      </c>
      <c r="AR35" s="4">
        <v>35296.800000000003</v>
      </c>
      <c r="AS35" s="4">
        <v>0</v>
      </c>
      <c r="AT35" s="12">
        <v>119288.3</v>
      </c>
      <c r="AU35" s="12">
        <v>0</v>
      </c>
      <c r="AV35" s="12">
        <v>0</v>
      </c>
      <c r="AW35" s="4">
        <v>0</v>
      </c>
      <c r="AX35" s="98">
        <f t="shared" si="6"/>
        <v>4938975.3499999996</v>
      </c>
      <c r="AY35" s="4">
        <v>2027035.57</v>
      </c>
      <c r="AZ35" s="4">
        <v>161.59751399999999</v>
      </c>
      <c r="BA35" s="4">
        <v>962743.6</v>
      </c>
      <c r="BB35" s="4">
        <v>165.34270100000001</v>
      </c>
      <c r="BC35" s="4">
        <v>510695.6</v>
      </c>
      <c r="BD35" s="4">
        <v>239.51074399999999</v>
      </c>
      <c r="BE35" s="4">
        <v>30276.799999999999</v>
      </c>
      <c r="BF35" s="4">
        <v>136.081256</v>
      </c>
      <c r="BG35" s="4">
        <v>0</v>
      </c>
      <c r="BH35" s="4">
        <v>0</v>
      </c>
      <c r="BI35" s="12">
        <v>94155.3</v>
      </c>
      <c r="BJ35" s="12">
        <v>412.35125199999999</v>
      </c>
      <c r="BK35" s="12">
        <v>0</v>
      </c>
      <c r="BL35" s="12">
        <v>0</v>
      </c>
      <c r="BM35" s="12">
        <v>0</v>
      </c>
      <c r="BN35" s="12">
        <v>0</v>
      </c>
      <c r="BO35" s="4">
        <v>0</v>
      </c>
      <c r="BP35" s="4">
        <v>0</v>
      </c>
      <c r="BQ35" s="98">
        <f t="shared" si="7"/>
        <v>3624906.8699999996</v>
      </c>
      <c r="BR35" s="98">
        <f t="shared" si="8"/>
        <v>179.86911206319058</v>
      </c>
    </row>
    <row r="36" spans="1:70" ht="20" customHeight="1" x14ac:dyDescent="0.15">
      <c r="A36" s="76">
        <v>42945</v>
      </c>
      <c r="B36" s="76">
        <v>42942</v>
      </c>
      <c r="C36" s="11">
        <v>30</v>
      </c>
      <c r="D36" s="158">
        <v>2370585.7000000002</v>
      </c>
      <c r="E36" s="158">
        <v>1017266.3</v>
      </c>
      <c r="F36" s="158">
        <v>774865.43</v>
      </c>
      <c r="G36" s="158">
        <v>45159</v>
      </c>
      <c r="H36" s="4">
        <v>0</v>
      </c>
      <c r="I36" s="125">
        <v>0</v>
      </c>
      <c r="J36" s="12">
        <v>10580.6</v>
      </c>
      <c r="K36" s="12">
        <v>0</v>
      </c>
      <c r="L36" s="12">
        <v>0</v>
      </c>
      <c r="M36" s="12">
        <v>0</v>
      </c>
      <c r="N36" s="98">
        <f t="shared" si="0"/>
        <v>4218457.0299999993</v>
      </c>
      <c r="O36" s="158">
        <v>1716812.25</v>
      </c>
      <c r="P36" s="158">
        <v>158.672844</v>
      </c>
      <c r="Q36" s="158">
        <v>886858.5</v>
      </c>
      <c r="R36" s="158">
        <v>172.49282099999999</v>
      </c>
      <c r="S36" s="158">
        <v>634981.32999999996</v>
      </c>
      <c r="T36" s="158">
        <v>238.31312700000001</v>
      </c>
      <c r="U36" s="158">
        <v>43392</v>
      </c>
      <c r="V36" s="158">
        <v>139.135121</v>
      </c>
      <c r="W36" s="4">
        <v>0</v>
      </c>
      <c r="X36" s="4">
        <v>0</v>
      </c>
      <c r="Y36" s="125">
        <v>0</v>
      </c>
      <c r="Z36" s="125">
        <v>0</v>
      </c>
      <c r="AA36" s="12">
        <v>8744.7999999999993</v>
      </c>
      <c r="AB36" s="12">
        <v>595.024677</v>
      </c>
      <c r="AC36" s="12">
        <v>0</v>
      </c>
      <c r="AD36" s="12">
        <v>0</v>
      </c>
      <c r="AE36" s="12">
        <v>0</v>
      </c>
      <c r="AF36" s="12">
        <v>0</v>
      </c>
      <c r="AG36" s="12">
        <v>0</v>
      </c>
      <c r="AH36" s="12">
        <v>0</v>
      </c>
      <c r="AI36" s="98">
        <f t="shared" si="23"/>
        <v>3290788.88</v>
      </c>
      <c r="AJ36" s="98">
        <f t="shared" si="24"/>
        <v>178.66637379640954</v>
      </c>
      <c r="AL36" s="76">
        <v>42581</v>
      </c>
      <c r="AM36" s="76">
        <v>42577</v>
      </c>
      <c r="AN36" s="11">
        <v>30</v>
      </c>
      <c r="AO36" s="4">
        <v>2507038.14</v>
      </c>
      <c r="AP36" s="4">
        <v>1213944</v>
      </c>
      <c r="AQ36" s="4">
        <v>677713.16</v>
      </c>
      <c r="AR36" s="4">
        <v>25798.799999999999</v>
      </c>
      <c r="AS36" s="4">
        <v>0</v>
      </c>
      <c r="AT36" s="12">
        <v>132340.6</v>
      </c>
      <c r="AU36" s="12">
        <v>0</v>
      </c>
      <c r="AV36" s="12">
        <v>0</v>
      </c>
      <c r="AW36" s="4">
        <v>0</v>
      </c>
      <c r="AX36" s="98">
        <f t="shared" si="6"/>
        <v>4556834.6999999993</v>
      </c>
      <c r="AY36" s="4">
        <v>1797751.86</v>
      </c>
      <c r="AZ36" s="4">
        <v>159.613022</v>
      </c>
      <c r="BA36" s="4">
        <v>963238.5</v>
      </c>
      <c r="BB36" s="4">
        <v>159.66307</v>
      </c>
      <c r="BC36" s="4">
        <v>544951.26</v>
      </c>
      <c r="BD36" s="4">
        <v>239.234737</v>
      </c>
      <c r="BE36" s="4">
        <v>25798.799999999999</v>
      </c>
      <c r="BF36" s="4">
        <v>137.69131100000001</v>
      </c>
      <c r="BG36" s="4">
        <v>0</v>
      </c>
      <c r="BH36" s="4">
        <v>0</v>
      </c>
      <c r="BI36" s="12">
        <v>88396.3</v>
      </c>
      <c r="BJ36" s="12">
        <v>385.21725500000002</v>
      </c>
      <c r="BK36" s="12">
        <v>0</v>
      </c>
      <c r="BL36" s="12">
        <v>0</v>
      </c>
      <c r="BM36" s="12">
        <v>0</v>
      </c>
      <c r="BN36" s="12">
        <v>0</v>
      </c>
      <c r="BO36" s="4">
        <v>0</v>
      </c>
      <c r="BP36" s="4">
        <v>0</v>
      </c>
      <c r="BQ36" s="98">
        <f t="shared" si="7"/>
        <v>3420136.7199999997</v>
      </c>
      <c r="BR36" s="98">
        <f t="shared" si="8"/>
        <v>177.97930172487898</v>
      </c>
    </row>
    <row r="37" spans="1:70" ht="20" customHeight="1" x14ac:dyDescent="0.15">
      <c r="A37" s="76">
        <v>42952</v>
      </c>
      <c r="B37" s="76">
        <v>42949</v>
      </c>
      <c r="C37" s="11">
        <v>31</v>
      </c>
      <c r="D37" s="159">
        <v>2665056.7400000002</v>
      </c>
      <c r="E37" s="159">
        <v>886066.7</v>
      </c>
      <c r="F37" s="159">
        <v>937449.76</v>
      </c>
      <c r="G37" s="159">
        <v>53747.7</v>
      </c>
      <c r="H37" s="4">
        <v>0</v>
      </c>
      <c r="I37" s="125">
        <v>0</v>
      </c>
      <c r="J37" s="12">
        <v>15498.7</v>
      </c>
      <c r="K37" s="12">
        <v>0</v>
      </c>
      <c r="L37" s="12">
        <v>0</v>
      </c>
      <c r="M37" s="12">
        <v>0</v>
      </c>
      <c r="N37" s="98">
        <f t="shared" si="0"/>
        <v>4557819.6000000006</v>
      </c>
      <c r="O37" s="159">
        <v>1829498.74</v>
      </c>
      <c r="P37" s="159">
        <v>148.829803</v>
      </c>
      <c r="Q37" s="159">
        <v>799441.1</v>
      </c>
      <c r="R37" s="159">
        <v>168.622365</v>
      </c>
      <c r="S37" s="159">
        <v>716917.76000000001</v>
      </c>
      <c r="T37" s="159">
        <v>235.75873999999999</v>
      </c>
      <c r="U37" s="159">
        <v>43907.6</v>
      </c>
      <c r="V37" s="159">
        <v>137.54332700000001</v>
      </c>
      <c r="W37" s="4">
        <v>0</v>
      </c>
      <c r="X37" s="4">
        <v>0</v>
      </c>
      <c r="Y37" s="125">
        <v>0</v>
      </c>
      <c r="Z37" s="125">
        <v>0</v>
      </c>
      <c r="AA37" s="12">
        <v>10783.7</v>
      </c>
      <c r="AB37" s="12">
        <v>455.543227</v>
      </c>
      <c r="AC37" s="12">
        <v>0</v>
      </c>
      <c r="AD37" s="12">
        <v>0</v>
      </c>
      <c r="AE37" s="12">
        <v>0</v>
      </c>
      <c r="AF37" s="12">
        <v>0</v>
      </c>
      <c r="AG37" s="12">
        <v>0</v>
      </c>
      <c r="AH37" s="12">
        <v>0</v>
      </c>
      <c r="AI37" s="98">
        <f t="shared" si="23"/>
        <v>3400548.9</v>
      </c>
      <c r="AJ37" s="98">
        <f t="shared" si="24"/>
        <v>172.63649779773996</v>
      </c>
      <c r="AL37" s="76">
        <v>42588</v>
      </c>
      <c r="AM37" s="76">
        <v>42584</v>
      </c>
      <c r="AN37" s="11">
        <v>31</v>
      </c>
      <c r="AO37" s="4">
        <v>3134993.6</v>
      </c>
      <c r="AP37" s="4">
        <v>1346881.6</v>
      </c>
      <c r="AQ37" s="4">
        <v>767590</v>
      </c>
      <c r="AR37" s="4">
        <v>32105.1</v>
      </c>
      <c r="AS37" s="4">
        <v>0</v>
      </c>
      <c r="AT37" s="12">
        <v>129746.6</v>
      </c>
      <c r="AU37" s="12">
        <v>0</v>
      </c>
      <c r="AV37" s="12">
        <v>0</v>
      </c>
      <c r="AW37" s="4">
        <v>0</v>
      </c>
      <c r="AX37" s="98">
        <f t="shared" si="6"/>
        <v>5411316.8999999994</v>
      </c>
      <c r="AY37" s="4">
        <v>2175903.6</v>
      </c>
      <c r="AZ37" s="4">
        <v>159.764161</v>
      </c>
      <c r="BA37" s="4">
        <v>1060367.2</v>
      </c>
      <c r="BB37" s="4">
        <v>159.536821</v>
      </c>
      <c r="BC37" s="4">
        <v>650695.9</v>
      </c>
      <c r="BD37" s="4">
        <v>232.93875299999999</v>
      </c>
      <c r="BE37" s="4">
        <v>31623.7</v>
      </c>
      <c r="BF37" s="4">
        <v>129.696113</v>
      </c>
      <c r="BG37" s="4">
        <v>0</v>
      </c>
      <c r="BH37" s="4">
        <v>0</v>
      </c>
      <c r="BI37" s="12">
        <v>88314.9</v>
      </c>
      <c r="BJ37" s="12">
        <v>359.34696400000001</v>
      </c>
      <c r="BK37" s="12">
        <v>0</v>
      </c>
      <c r="BL37" s="12">
        <v>0</v>
      </c>
      <c r="BM37" s="12">
        <v>0</v>
      </c>
      <c r="BN37" s="12">
        <v>0</v>
      </c>
      <c r="BO37" s="4">
        <v>0</v>
      </c>
      <c r="BP37" s="4">
        <v>0</v>
      </c>
      <c r="BQ37" s="98">
        <f t="shared" si="7"/>
        <v>4006905.3</v>
      </c>
      <c r="BR37" s="98">
        <f t="shared" si="8"/>
        <v>175.74872032523584</v>
      </c>
    </row>
    <row r="38" spans="1:70" ht="20" customHeight="1" x14ac:dyDescent="0.15">
      <c r="A38" s="76">
        <v>42959</v>
      </c>
      <c r="B38" s="76">
        <v>42955</v>
      </c>
      <c r="C38" s="3">
        <v>32</v>
      </c>
      <c r="D38" s="160">
        <v>2668259.91</v>
      </c>
      <c r="E38" s="160">
        <v>1009336.55</v>
      </c>
      <c r="F38" s="160">
        <v>856603.15</v>
      </c>
      <c r="G38" s="160">
        <v>52321.4</v>
      </c>
      <c r="H38" s="160">
        <v>0</v>
      </c>
      <c r="I38" s="160">
        <v>0</v>
      </c>
      <c r="J38" s="12">
        <v>9860.2000000000007</v>
      </c>
      <c r="K38" s="12">
        <v>0</v>
      </c>
      <c r="L38" s="12">
        <v>0</v>
      </c>
      <c r="M38" s="12">
        <v>0</v>
      </c>
      <c r="N38" s="98">
        <f t="shared" si="0"/>
        <v>4596381.2100000009</v>
      </c>
      <c r="O38" s="160">
        <v>2056134.56</v>
      </c>
      <c r="P38" s="160">
        <v>157.947248</v>
      </c>
      <c r="Q38" s="160">
        <v>897617.95</v>
      </c>
      <c r="R38" s="160">
        <v>179.71501599999999</v>
      </c>
      <c r="S38" s="160">
        <v>637388.05000000005</v>
      </c>
      <c r="T38" s="160">
        <v>236.332461</v>
      </c>
      <c r="U38" s="160">
        <v>45583.8</v>
      </c>
      <c r="V38" s="160">
        <v>129.29651699999999</v>
      </c>
      <c r="W38" s="160">
        <v>0</v>
      </c>
      <c r="X38" s="160">
        <v>0</v>
      </c>
      <c r="Y38" s="160">
        <v>0</v>
      </c>
      <c r="Z38" s="160">
        <v>0</v>
      </c>
      <c r="AA38" s="12">
        <v>8852.2000000000007</v>
      </c>
      <c r="AB38" s="12">
        <v>1273.831025</v>
      </c>
      <c r="AC38" s="12">
        <v>0</v>
      </c>
      <c r="AD38" s="12">
        <v>0</v>
      </c>
      <c r="AE38" s="12">
        <v>0</v>
      </c>
      <c r="AF38" s="12">
        <v>0</v>
      </c>
      <c r="AG38" s="12">
        <v>0</v>
      </c>
      <c r="AH38" s="12">
        <v>0</v>
      </c>
      <c r="AI38" s="98">
        <f t="shared" ref="AI38" si="25">O38+Q38+S38+U38+AA38+AC38+AE38+AG38+Y38</f>
        <v>3645576.5599999996</v>
      </c>
      <c r="AJ38" s="98">
        <f t="shared" ref="AJ38" si="26">(O38*P38+Q38*R38+S38*T38+U38*V38+AA38*AB38+AC38*AD38+AE38*AF38+AG38*AH38+Y38*Z38)/AI38</f>
        <v>179.363052398891</v>
      </c>
      <c r="AL38" s="76">
        <v>42595</v>
      </c>
      <c r="AM38" s="76">
        <v>42591</v>
      </c>
      <c r="AN38" s="11">
        <v>32</v>
      </c>
      <c r="AO38" s="4">
        <v>2880247.88</v>
      </c>
      <c r="AP38" s="4">
        <v>1277677.1000000001</v>
      </c>
      <c r="AQ38" s="4">
        <v>654905.69999999995</v>
      </c>
      <c r="AR38" s="4">
        <v>25239</v>
      </c>
      <c r="AS38" s="4">
        <v>0</v>
      </c>
      <c r="AT38" s="12">
        <v>109796.1</v>
      </c>
      <c r="AU38" s="12">
        <v>0</v>
      </c>
      <c r="AV38" s="12">
        <v>0</v>
      </c>
      <c r="AW38" s="4">
        <v>0</v>
      </c>
      <c r="AX38" s="98">
        <f t="shared" si="6"/>
        <v>4947865.7799999993</v>
      </c>
      <c r="AY38" s="4">
        <v>2086277.26</v>
      </c>
      <c r="AZ38" s="4">
        <v>159.36485099999999</v>
      </c>
      <c r="BA38" s="4">
        <v>848874.1</v>
      </c>
      <c r="BB38" s="4">
        <v>156.475078</v>
      </c>
      <c r="BC38" s="4">
        <v>570850.6</v>
      </c>
      <c r="BD38" s="4">
        <v>232.183448</v>
      </c>
      <c r="BE38" s="4">
        <v>24509.200000000001</v>
      </c>
      <c r="BF38" s="4">
        <v>132.61699200000001</v>
      </c>
      <c r="BG38" s="4">
        <v>0</v>
      </c>
      <c r="BH38" s="4">
        <v>0</v>
      </c>
      <c r="BI38" s="12">
        <v>80901.100000000006</v>
      </c>
      <c r="BJ38" s="12">
        <v>338.585734</v>
      </c>
      <c r="BK38" s="12">
        <v>0</v>
      </c>
      <c r="BL38" s="12">
        <v>0</v>
      </c>
      <c r="BM38" s="12">
        <v>0</v>
      </c>
      <c r="BN38" s="12">
        <v>0</v>
      </c>
      <c r="BO38" s="4">
        <v>0</v>
      </c>
      <c r="BP38" s="4">
        <v>0</v>
      </c>
      <c r="BQ38" s="98">
        <f t="shared" si="7"/>
        <v>3611412.2600000002</v>
      </c>
      <c r="BR38" s="98">
        <f t="shared" si="8"/>
        <v>174.02922063524551</v>
      </c>
    </row>
    <row r="39" spans="1:70" ht="20" customHeight="1" x14ac:dyDescent="0.15">
      <c r="A39" s="76">
        <v>42966</v>
      </c>
      <c r="B39" s="76">
        <v>42963</v>
      </c>
      <c r="C39" s="11">
        <v>33</v>
      </c>
      <c r="D39" s="161">
        <v>3301803.85</v>
      </c>
      <c r="E39" s="161">
        <v>1221670</v>
      </c>
      <c r="F39" s="161">
        <v>1048231.1</v>
      </c>
      <c r="G39" s="161">
        <v>68182.899999999994</v>
      </c>
      <c r="H39" s="161">
        <v>0</v>
      </c>
      <c r="I39" s="161">
        <v>0</v>
      </c>
      <c r="J39" s="12">
        <v>7970.4</v>
      </c>
      <c r="K39" s="12">
        <v>0</v>
      </c>
      <c r="L39" s="12">
        <v>0</v>
      </c>
      <c r="M39" s="12">
        <v>0</v>
      </c>
      <c r="N39" s="98">
        <f t="shared" si="0"/>
        <v>5647858.25</v>
      </c>
      <c r="O39" s="161">
        <v>2366131.65</v>
      </c>
      <c r="P39" s="161">
        <v>161.35925900000001</v>
      </c>
      <c r="Q39" s="161">
        <v>1077952.3999999999</v>
      </c>
      <c r="R39" s="161">
        <v>178.37258600000001</v>
      </c>
      <c r="S39" s="161">
        <v>761956.4</v>
      </c>
      <c r="T39" s="161">
        <v>232.85481200000001</v>
      </c>
      <c r="U39" s="161">
        <v>56900.7</v>
      </c>
      <c r="V39" s="161">
        <v>123.22389800000001</v>
      </c>
      <c r="W39" s="161">
        <v>0</v>
      </c>
      <c r="X39" s="161">
        <v>0</v>
      </c>
      <c r="Y39" s="161">
        <v>0</v>
      </c>
      <c r="Z39" s="161">
        <v>0</v>
      </c>
      <c r="AA39" s="12">
        <v>6866.2</v>
      </c>
      <c r="AB39" s="12">
        <v>1068.131601</v>
      </c>
      <c r="AC39" s="12">
        <v>0</v>
      </c>
      <c r="AD39" s="12">
        <v>0</v>
      </c>
      <c r="AE39" s="12">
        <v>0</v>
      </c>
      <c r="AF39" s="12">
        <v>0</v>
      </c>
      <c r="AG39" s="12">
        <v>0</v>
      </c>
      <c r="AH39" s="12">
        <v>0</v>
      </c>
      <c r="AI39" s="98">
        <f t="shared" ref="AI39:AI41" si="27">O39+Q39+S39+U39+AA39+AC39+AE39+AG39+Y39</f>
        <v>4269807.3500000006</v>
      </c>
      <c r="AJ39" s="98">
        <f t="shared" ref="AJ39:AJ41" si="28">(O39*P39+Q39*R39+S39*T39+U39*V39+AA39*AB39+AC39*AD39+AE39*AF39+AG39*AH39+Y39*Z39)/AI39</f>
        <v>179.36292897131887</v>
      </c>
      <c r="AL39" s="76">
        <v>42602</v>
      </c>
      <c r="AM39" s="76">
        <v>42598</v>
      </c>
      <c r="AN39" s="11">
        <v>33</v>
      </c>
      <c r="AO39" s="4">
        <v>3098416</v>
      </c>
      <c r="AP39" s="4">
        <v>1370870.75</v>
      </c>
      <c r="AQ39" s="4">
        <v>683585</v>
      </c>
      <c r="AR39" s="4">
        <v>15487</v>
      </c>
      <c r="AS39" s="12">
        <v>0</v>
      </c>
      <c r="AT39" s="12">
        <v>104384.4</v>
      </c>
      <c r="AU39" s="12">
        <v>0</v>
      </c>
      <c r="AV39" s="12">
        <v>0</v>
      </c>
      <c r="AW39" s="4">
        <v>0</v>
      </c>
      <c r="AX39" s="98">
        <f t="shared" si="6"/>
        <v>5272743.1500000004</v>
      </c>
      <c r="AY39" s="4">
        <v>2077365.85</v>
      </c>
      <c r="AZ39" s="4">
        <v>152.861783</v>
      </c>
      <c r="BA39" s="4">
        <v>1007165.25</v>
      </c>
      <c r="BB39" s="4">
        <v>159.932906</v>
      </c>
      <c r="BC39" s="4">
        <v>593753.30000000005</v>
      </c>
      <c r="BD39" s="4">
        <v>232.93785299999999</v>
      </c>
      <c r="BE39" s="4">
        <v>14650.2</v>
      </c>
      <c r="BF39" s="4">
        <v>129.254481</v>
      </c>
      <c r="BG39" s="4">
        <v>0</v>
      </c>
      <c r="BH39" s="4">
        <v>0</v>
      </c>
      <c r="BI39" s="12">
        <v>78746.2</v>
      </c>
      <c r="BJ39" s="12">
        <v>335.793252</v>
      </c>
      <c r="BK39" s="12">
        <v>0</v>
      </c>
      <c r="BL39" s="12">
        <v>0</v>
      </c>
      <c r="BM39" s="12">
        <v>0</v>
      </c>
      <c r="BN39" s="12">
        <v>0</v>
      </c>
      <c r="BO39" s="4">
        <v>0</v>
      </c>
      <c r="BP39" s="4">
        <v>0</v>
      </c>
      <c r="BQ39" s="98">
        <f t="shared" si="7"/>
        <v>3771680.8000000007</v>
      </c>
      <c r="BR39" s="98">
        <f t="shared" si="8"/>
        <v>171.08350699265972</v>
      </c>
    </row>
    <row r="40" spans="1:70" ht="20" customHeight="1" x14ac:dyDescent="0.15">
      <c r="A40" s="76">
        <v>42973</v>
      </c>
      <c r="B40" s="76">
        <v>42969</v>
      </c>
      <c r="C40" s="11">
        <v>34</v>
      </c>
      <c r="D40" s="162">
        <v>3331622.77</v>
      </c>
      <c r="E40" s="162">
        <v>1333544.18</v>
      </c>
      <c r="F40" s="162">
        <v>1154557.81</v>
      </c>
      <c r="G40" s="162">
        <v>58017.8</v>
      </c>
      <c r="H40" s="4">
        <v>0</v>
      </c>
      <c r="I40" s="125">
        <v>0</v>
      </c>
      <c r="J40" s="12">
        <v>8777.2000000000007</v>
      </c>
      <c r="K40" s="12">
        <v>0</v>
      </c>
      <c r="L40" s="12">
        <v>0</v>
      </c>
      <c r="M40" s="12">
        <v>0</v>
      </c>
      <c r="N40" s="98">
        <f t="shared" si="0"/>
        <v>5886519.7599999998</v>
      </c>
      <c r="O40" s="162">
        <v>2488118.67</v>
      </c>
      <c r="P40" s="162">
        <v>160.08102099999999</v>
      </c>
      <c r="Q40" s="162">
        <v>1214281.58</v>
      </c>
      <c r="R40" s="162">
        <v>170.51328699999999</v>
      </c>
      <c r="S40" s="162">
        <v>716824.52</v>
      </c>
      <c r="T40" s="162">
        <v>236.65181699999999</v>
      </c>
      <c r="U40" s="162">
        <v>40382.199999999997</v>
      </c>
      <c r="V40" s="162">
        <v>121.279687</v>
      </c>
      <c r="W40" s="4">
        <v>0</v>
      </c>
      <c r="X40" s="4">
        <v>0</v>
      </c>
      <c r="Y40" s="125">
        <v>0</v>
      </c>
      <c r="Z40" s="125">
        <v>0</v>
      </c>
      <c r="AA40" s="12">
        <v>8420.4</v>
      </c>
      <c r="AB40" s="12">
        <v>1164.4510230000001</v>
      </c>
      <c r="AC40" s="12">
        <v>0</v>
      </c>
      <c r="AD40" s="12">
        <v>0</v>
      </c>
      <c r="AE40" s="12">
        <v>0</v>
      </c>
      <c r="AF40" s="12">
        <v>0</v>
      </c>
      <c r="AG40" s="12">
        <v>0</v>
      </c>
      <c r="AH40" s="12">
        <v>0</v>
      </c>
      <c r="AI40" s="98">
        <f t="shared" si="27"/>
        <v>4468027.37</v>
      </c>
      <c r="AJ40" s="98">
        <f t="shared" si="28"/>
        <v>176.74292575130508</v>
      </c>
      <c r="AL40" s="76">
        <v>42609</v>
      </c>
      <c r="AM40" s="76">
        <v>42605</v>
      </c>
      <c r="AN40" s="11">
        <v>34</v>
      </c>
      <c r="AO40" s="4">
        <v>3244161.52</v>
      </c>
      <c r="AP40" s="4">
        <v>1213860.77</v>
      </c>
      <c r="AQ40" s="4">
        <v>873797.9</v>
      </c>
      <c r="AR40" s="4">
        <v>32810.400000000001</v>
      </c>
      <c r="AS40" s="4">
        <v>0</v>
      </c>
      <c r="AT40" s="12">
        <v>86333.6</v>
      </c>
      <c r="AU40" s="12">
        <v>0</v>
      </c>
      <c r="AV40" s="12">
        <v>0</v>
      </c>
      <c r="AW40" s="4">
        <v>0</v>
      </c>
      <c r="AX40" s="98">
        <f t="shared" si="6"/>
        <v>5450964.1900000004</v>
      </c>
      <c r="AY40" s="4">
        <v>2290750.7200000002</v>
      </c>
      <c r="AZ40" s="4">
        <v>147.683772</v>
      </c>
      <c r="BA40" s="4">
        <v>900174.27</v>
      </c>
      <c r="BB40" s="4">
        <v>156.52037300000001</v>
      </c>
      <c r="BC40" s="4">
        <v>740576.4</v>
      </c>
      <c r="BD40" s="4">
        <v>224.298089</v>
      </c>
      <c r="BE40" s="4">
        <v>32393</v>
      </c>
      <c r="BF40" s="4">
        <v>132.652918</v>
      </c>
      <c r="BG40" s="4">
        <v>0</v>
      </c>
      <c r="BH40" s="4">
        <v>0</v>
      </c>
      <c r="BI40" s="12">
        <v>68647.8</v>
      </c>
      <c r="BJ40" s="12">
        <v>337.03228899999999</v>
      </c>
      <c r="BK40" s="12">
        <v>0</v>
      </c>
      <c r="BL40" s="12">
        <v>0</v>
      </c>
      <c r="BM40" s="12">
        <v>0</v>
      </c>
      <c r="BN40" s="12">
        <v>0</v>
      </c>
      <c r="BO40" s="4">
        <v>0</v>
      </c>
      <c r="BP40" s="4">
        <v>0</v>
      </c>
      <c r="BQ40" s="98">
        <f t="shared" si="7"/>
        <v>4032542.19</v>
      </c>
      <c r="BR40" s="98">
        <f t="shared" si="8"/>
        <v>166.82918870262495</v>
      </c>
    </row>
    <row r="41" spans="1:70" ht="20" customHeight="1" x14ac:dyDescent="0.15">
      <c r="A41" s="76">
        <v>42980</v>
      </c>
      <c r="B41" s="76">
        <v>42976</v>
      </c>
      <c r="C41" s="11">
        <v>35</v>
      </c>
      <c r="D41" s="163">
        <v>3584198.15</v>
      </c>
      <c r="E41" s="163">
        <v>1328444.05</v>
      </c>
      <c r="F41" s="163">
        <v>1207756.57</v>
      </c>
      <c r="G41" s="163">
        <v>54227.199999999997</v>
      </c>
      <c r="H41" s="4">
        <v>0</v>
      </c>
      <c r="I41" s="125">
        <v>0</v>
      </c>
      <c r="J41" s="12">
        <v>4782</v>
      </c>
      <c r="K41" s="12">
        <v>0</v>
      </c>
      <c r="L41" s="12">
        <v>0</v>
      </c>
      <c r="M41" s="12">
        <v>0</v>
      </c>
      <c r="N41" s="98">
        <f t="shared" si="0"/>
        <v>6179407.9700000007</v>
      </c>
      <c r="O41" s="163">
        <v>2531728.75</v>
      </c>
      <c r="P41" s="163">
        <v>150.227395</v>
      </c>
      <c r="Q41" s="163">
        <v>1206655.45</v>
      </c>
      <c r="R41" s="163">
        <v>170.23497800000001</v>
      </c>
      <c r="S41" s="163">
        <v>819473.07</v>
      </c>
      <c r="T41" s="163">
        <v>215.19863000000001</v>
      </c>
      <c r="U41" s="163">
        <v>40589.800000000003</v>
      </c>
      <c r="V41" s="163">
        <v>124.034915</v>
      </c>
      <c r="W41" s="4">
        <v>0</v>
      </c>
      <c r="X41" s="4">
        <v>0</v>
      </c>
      <c r="Y41" s="125">
        <v>0</v>
      </c>
      <c r="Z41" s="125">
        <v>0</v>
      </c>
      <c r="AA41" s="12">
        <v>4144.8</v>
      </c>
      <c r="AB41" s="12">
        <v>1082.614311</v>
      </c>
      <c r="AC41" s="12">
        <v>0</v>
      </c>
      <c r="AD41" s="12">
        <v>0</v>
      </c>
      <c r="AE41" s="12">
        <v>0</v>
      </c>
      <c r="AF41" s="12">
        <v>0</v>
      </c>
      <c r="AG41" s="12">
        <v>0</v>
      </c>
      <c r="AH41" s="12">
        <v>0</v>
      </c>
      <c r="AI41" s="98">
        <f t="shared" si="27"/>
        <v>4602591.87</v>
      </c>
      <c r="AJ41" s="98">
        <f t="shared" si="28"/>
        <v>167.64928434083168</v>
      </c>
      <c r="AL41" s="76">
        <v>42616</v>
      </c>
      <c r="AM41" s="76">
        <v>42612</v>
      </c>
      <c r="AN41" s="11">
        <v>35</v>
      </c>
      <c r="AO41" s="4">
        <v>3088100.3</v>
      </c>
      <c r="AP41" s="4">
        <v>1453187.3</v>
      </c>
      <c r="AQ41" s="4">
        <v>759038.4</v>
      </c>
      <c r="AR41" s="4">
        <v>27935.9</v>
      </c>
      <c r="AS41" s="4">
        <v>0</v>
      </c>
      <c r="AT41" s="12">
        <v>91717.3</v>
      </c>
      <c r="AU41" s="12">
        <v>0</v>
      </c>
      <c r="AV41" s="12">
        <v>0</v>
      </c>
      <c r="AW41" s="4">
        <v>0</v>
      </c>
      <c r="AX41" s="98">
        <f t="shared" si="6"/>
        <v>5419979.2000000002</v>
      </c>
      <c r="AY41" s="4">
        <v>2138766.2000000002</v>
      </c>
      <c r="AZ41" s="4">
        <v>150.98656199999999</v>
      </c>
      <c r="BA41" s="4">
        <v>1195063.8999999999</v>
      </c>
      <c r="BB41" s="4">
        <v>152.47208800000001</v>
      </c>
      <c r="BC41" s="4">
        <v>661290.1</v>
      </c>
      <c r="BD41" s="4">
        <v>219.35310799999999</v>
      </c>
      <c r="BE41" s="4">
        <v>26047.9</v>
      </c>
      <c r="BF41" s="4">
        <v>129.77476100000001</v>
      </c>
      <c r="BG41" s="4">
        <v>0</v>
      </c>
      <c r="BH41" s="4">
        <v>0</v>
      </c>
      <c r="BI41" s="12">
        <v>72107.5</v>
      </c>
      <c r="BJ41" s="12">
        <v>336.90011900000002</v>
      </c>
      <c r="BK41" s="12">
        <v>0</v>
      </c>
      <c r="BL41" s="12">
        <v>0</v>
      </c>
      <c r="BM41" s="12">
        <v>0</v>
      </c>
      <c r="BN41" s="12">
        <v>0</v>
      </c>
      <c r="BO41" s="4">
        <v>0</v>
      </c>
      <c r="BP41" s="4">
        <v>0</v>
      </c>
      <c r="BQ41" s="98">
        <f t="shared" si="7"/>
        <v>4093275.6</v>
      </c>
      <c r="BR41" s="98">
        <f t="shared" si="8"/>
        <v>165.60533271659082</v>
      </c>
    </row>
    <row r="42" spans="1:70" ht="20" customHeight="1" x14ac:dyDescent="0.15">
      <c r="A42" s="76">
        <v>42987</v>
      </c>
      <c r="B42" s="76">
        <v>42983</v>
      </c>
      <c r="C42" s="11">
        <v>36</v>
      </c>
      <c r="D42" s="164">
        <v>2892355.39</v>
      </c>
      <c r="E42" s="164">
        <v>1034955.15</v>
      </c>
      <c r="F42" s="164">
        <v>878966.9</v>
      </c>
      <c r="G42" s="164">
        <v>54427.6</v>
      </c>
      <c r="H42" s="164">
        <v>0</v>
      </c>
      <c r="I42" s="164">
        <v>0</v>
      </c>
      <c r="J42" s="164">
        <v>0</v>
      </c>
      <c r="K42" s="12">
        <v>0</v>
      </c>
      <c r="L42" s="12">
        <v>0</v>
      </c>
      <c r="M42" s="12">
        <v>0</v>
      </c>
      <c r="N42" s="98">
        <f t="shared" si="0"/>
        <v>4860705.04</v>
      </c>
      <c r="O42" s="164">
        <v>1933994.23</v>
      </c>
      <c r="P42" s="164">
        <v>155.50961100000001</v>
      </c>
      <c r="Q42" s="164">
        <v>887833.15</v>
      </c>
      <c r="R42" s="164">
        <v>173.29992200000001</v>
      </c>
      <c r="S42" s="164">
        <v>652754.5</v>
      </c>
      <c r="T42" s="164">
        <v>217.77184299999999</v>
      </c>
      <c r="U42" s="164">
        <v>33142</v>
      </c>
      <c r="V42" s="164">
        <v>116.784195</v>
      </c>
      <c r="W42" s="164">
        <v>0</v>
      </c>
      <c r="X42" s="164">
        <v>0</v>
      </c>
      <c r="Y42" s="164">
        <v>0</v>
      </c>
      <c r="Z42" s="164">
        <v>0</v>
      </c>
      <c r="AA42" s="164">
        <v>0</v>
      </c>
      <c r="AB42" s="164">
        <v>0</v>
      </c>
      <c r="AC42" s="12">
        <v>0</v>
      </c>
      <c r="AD42" s="12">
        <v>0</v>
      </c>
      <c r="AE42" s="12">
        <v>0</v>
      </c>
      <c r="AF42" s="12">
        <v>0</v>
      </c>
      <c r="AG42" s="12">
        <v>0</v>
      </c>
      <c r="AH42" s="12">
        <v>0</v>
      </c>
      <c r="AI42" s="98">
        <f t="shared" ref="AI42" si="29">O42+Q42+S42+U42+AA42+AC42+AE42+AG42+Y42</f>
        <v>3507723.88</v>
      </c>
      <c r="AJ42" s="98">
        <f t="shared" ref="AJ42" si="30">(O42*P42+Q42*R42+S42*T42+U42*V42+AA42*AB42+AC42*AD42+AE42*AF42+AG42*AH42+Y42*Z42)/AI42</f>
        <v>171.23301002523388</v>
      </c>
      <c r="AL42" s="76">
        <v>42623</v>
      </c>
      <c r="AM42" s="76">
        <v>42619</v>
      </c>
      <c r="AN42" s="11">
        <v>36</v>
      </c>
      <c r="AO42" s="4">
        <v>3331801.5</v>
      </c>
      <c r="AP42" s="4">
        <v>1490547.5</v>
      </c>
      <c r="AQ42" s="4">
        <v>637443.80000000005</v>
      </c>
      <c r="AR42" s="4">
        <v>54289.8</v>
      </c>
      <c r="AS42" s="4">
        <v>0</v>
      </c>
      <c r="AT42" s="12">
        <v>89056.3</v>
      </c>
      <c r="AU42" s="12">
        <v>0</v>
      </c>
      <c r="AV42" s="12">
        <v>0</v>
      </c>
      <c r="AW42" s="4">
        <v>0</v>
      </c>
      <c r="AX42" s="98">
        <f t="shared" si="6"/>
        <v>5603138.8999999994</v>
      </c>
      <c r="AY42" s="4">
        <v>2199964.0499999998</v>
      </c>
      <c r="AZ42" s="4">
        <v>149.999393</v>
      </c>
      <c r="BA42" s="4">
        <v>1198664.7</v>
      </c>
      <c r="BB42" s="4">
        <v>150.585521</v>
      </c>
      <c r="BC42" s="4">
        <v>563202.69999999995</v>
      </c>
      <c r="BD42" s="4">
        <v>220.24810600000001</v>
      </c>
      <c r="BE42" s="4">
        <v>49979.199999999997</v>
      </c>
      <c r="BF42" s="4">
        <v>129.22792200000001</v>
      </c>
      <c r="BG42" s="4">
        <v>0</v>
      </c>
      <c r="BH42" s="4">
        <v>0</v>
      </c>
      <c r="BI42" s="12">
        <v>71848.7</v>
      </c>
      <c r="BJ42" s="12">
        <v>363.32154000000003</v>
      </c>
      <c r="BK42" s="12">
        <v>0</v>
      </c>
      <c r="BL42" s="12">
        <v>0</v>
      </c>
      <c r="BM42" s="12">
        <v>0</v>
      </c>
      <c r="BN42" s="12">
        <v>0</v>
      </c>
      <c r="BO42" s="4">
        <v>0</v>
      </c>
      <c r="BP42" s="4">
        <v>0</v>
      </c>
      <c r="BQ42" s="98">
        <f t="shared" si="7"/>
        <v>4083659.3500000006</v>
      </c>
      <c r="BR42" s="98">
        <f t="shared" si="8"/>
        <v>163.35888470592846</v>
      </c>
    </row>
    <row r="43" spans="1:70" ht="20" customHeight="1" x14ac:dyDescent="0.15">
      <c r="A43" s="76">
        <v>42994</v>
      </c>
      <c r="B43" s="76">
        <v>42990</v>
      </c>
      <c r="C43" s="11">
        <v>37</v>
      </c>
      <c r="D43" s="165">
        <v>2903470.21</v>
      </c>
      <c r="E43" s="165">
        <v>926881.1</v>
      </c>
      <c r="F43" s="165">
        <v>841577.95</v>
      </c>
      <c r="G43" s="165">
        <v>65366.2</v>
      </c>
      <c r="H43" s="165">
        <v>0</v>
      </c>
      <c r="I43" s="165">
        <v>0</v>
      </c>
      <c r="J43" s="12">
        <v>7743.4</v>
      </c>
      <c r="K43" s="12">
        <v>0</v>
      </c>
      <c r="L43" s="12">
        <v>0</v>
      </c>
      <c r="M43" s="12">
        <v>0</v>
      </c>
      <c r="N43" s="98">
        <f t="shared" si="0"/>
        <v>4745038.8600000003</v>
      </c>
      <c r="O43" s="165">
        <v>2095231.91</v>
      </c>
      <c r="P43" s="165">
        <v>148.51760300000001</v>
      </c>
      <c r="Q43" s="165">
        <v>824275.1</v>
      </c>
      <c r="R43" s="165">
        <v>169.47836000000001</v>
      </c>
      <c r="S43" s="165">
        <v>683026.05</v>
      </c>
      <c r="T43" s="165">
        <v>214.39957899999999</v>
      </c>
      <c r="U43" s="165">
        <v>36469</v>
      </c>
      <c r="V43" s="165">
        <v>112.38973900000001</v>
      </c>
      <c r="W43" s="165">
        <v>0</v>
      </c>
      <c r="X43" s="165">
        <v>0</v>
      </c>
      <c r="Y43" s="165">
        <v>0</v>
      </c>
      <c r="Z43" s="165">
        <v>0</v>
      </c>
      <c r="AA43" s="12">
        <v>1022.8</v>
      </c>
      <c r="AB43" s="12">
        <v>751.13785600000006</v>
      </c>
      <c r="AC43" s="12">
        <v>0</v>
      </c>
      <c r="AD43" s="12">
        <v>0</v>
      </c>
      <c r="AE43" s="12">
        <v>0</v>
      </c>
      <c r="AF43" s="12">
        <v>0</v>
      </c>
      <c r="AG43" s="12">
        <v>0</v>
      </c>
      <c r="AH43" s="12">
        <v>0</v>
      </c>
      <c r="AI43" s="98">
        <f t="shared" ref="AI43:AI44" si="31">O43+Q43+S43+U43+AA43+AC43+AE43+AG43+Y43</f>
        <v>3640024.8599999994</v>
      </c>
      <c r="AJ43" s="98">
        <f t="shared" ref="AJ43:AJ44" si="32">(O43*P43+Q43*R43+S43*T43+U43*V43+AA43*AB43+AC43*AD43+AE43*AF43+AG43*AH43+Y43*Z43)/AI43</f>
        <v>165.43379209115855</v>
      </c>
      <c r="AL43" s="76">
        <v>42630</v>
      </c>
      <c r="AM43" s="76">
        <v>42627</v>
      </c>
      <c r="AN43" s="11">
        <v>37</v>
      </c>
      <c r="AO43" s="4">
        <v>3228215.96</v>
      </c>
      <c r="AP43" s="4">
        <v>1346738.85</v>
      </c>
      <c r="AQ43" s="4">
        <v>760052.4</v>
      </c>
      <c r="AR43" s="4">
        <v>41679.699999999997</v>
      </c>
      <c r="AS43" s="4">
        <v>0</v>
      </c>
      <c r="AT43" s="12">
        <v>118464.7</v>
      </c>
      <c r="AU43" s="12">
        <v>0</v>
      </c>
      <c r="AV43" s="12">
        <v>0</v>
      </c>
      <c r="AW43" s="4">
        <v>0</v>
      </c>
      <c r="AX43" s="98">
        <f t="shared" si="6"/>
        <v>5495151.6100000013</v>
      </c>
      <c r="AY43" s="4">
        <v>2263187.36</v>
      </c>
      <c r="AZ43" s="4">
        <v>149.92318499999999</v>
      </c>
      <c r="BA43" s="4">
        <v>1162119.1499999999</v>
      </c>
      <c r="BB43" s="4">
        <v>151.380011</v>
      </c>
      <c r="BC43" s="4">
        <v>643902</v>
      </c>
      <c r="BD43" s="4">
        <v>214.06002599999999</v>
      </c>
      <c r="BE43" s="4">
        <v>36925.9</v>
      </c>
      <c r="BF43" s="4">
        <v>130.047595</v>
      </c>
      <c r="BG43" s="4">
        <v>0</v>
      </c>
      <c r="BH43" s="4">
        <v>0</v>
      </c>
      <c r="BI43" s="12">
        <v>70846.899999999994</v>
      </c>
      <c r="BJ43" s="12">
        <v>299.89139899999998</v>
      </c>
      <c r="BK43" s="12">
        <v>0</v>
      </c>
      <c r="BL43" s="12">
        <v>0</v>
      </c>
      <c r="BM43" s="12">
        <v>0</v>
      </c>
      <c r="BN43" s="12">
        <v>0</v>
      </c>
      <c r="BO43" s="4">
        <v>0</v>
      </c>
      <c r="BP43" s="4">
        <v>0</v>
      </c>
      <c r="BQ43" s="98">
        <f t="shared" si="7"/>
        <v>4176981.3099999996</v>
      </c>
      <c r="BR43" s="98">
        <f t="shared" si="8"/>
        <v>162.58345342673508</v>
      </c>
    </row>
    <row r="44" spans="1:70" ht="20" customHeight="1" x14ac:dyDescent="0.15">
      <c r="A44" s="76">
        <v>43001</v>
      </c>
      <c r="B44" s="76">
        <v>42998</v>
      </c>
      <c r="C44" s="11">
        <v>38</v>
      </c>
      <c r="D44" s="166">
        <v>3592948.41</v>
      </c>
      <c r="E44" s="166">
        <v>1283285.05</v>
      </c>
      <c r="F44" s="166">
        <v>947762.8</v>
      </c>
      <c r="G44" s="166">
        <v>96490.4</v>
      </c>
      <c r="H44" s="4">
        <v>0</v>
      </c>
      <c r="I44" s="125">
        <v>0</v>
      </c>
      <c r="J44" s="12">
        <v>5785</v>
      </c>
      <c r="K44" s="12">
        <v>0</v>
      </c>
      <c r="L44" s="12">
        <v>0</v>
      </c>
      <c r="M44" s="12">
        <v>0</v>
      </c>
      <c r="N44" s="98">
        <f t="shared" si="0"/>
        <v>5926271.6600000001</v>
      </c>
      <c r="O44" s="166">
        <v>2802499.4</v>
      </c>
      <c r="P44" s="166">
        <v>156.55419800000001</v>
      </c>
      <c r="Q44" s="166">
        <v>1192488.6499999999</v>
      </c>
      <c r="R44" s="166">
        <v>180.30775299999999</v>
      </c>
      <c r="S44" s="166">
        <v>746223.6</v>
      </c>
      <c r="T44" s="166">
        <v>213.82399000000001</v>
      </c>
      <c r="U44" s="166">
        <v>77847.8</v>
      </c>
      <c r="V44" s="166">
        <v>118.190718</v>
      </c>
      <c r="W44" s="4">
        <v>0</v>
      </c>
      <c r="X44" s="4">
        <v>0</v>
      </c>
      <c r="Y44" s="125">
        <v>0</v>
      </c>
      <c r="Z44" s="125">
        <v>0</v>
      </c>
      <c r="AA44" s="12">
        <v>4370.3999999999996</v>
      </c>
      <c r="AB44" s="12">
        <v>307.27869299999998</v>
      </c>
      <c r="AC44" s="12">
        <v>0</v>
      </c>
      <c r="AD44" s="12">
        <v>0</v>
      </c>
      <c r="AE44" s="12">
        <v>0</v>
      </c>
      <c r="AF44" s="12">
        <v>0</v>
      </c>
      <c r="AG44" s="12">
        <v>0</v>
      </c>
      <c r="AH44" s="12">
        <v>0</v>
      </c>
      <c r="AI44" s="98">
        <f t="shared" si="31"/>
        <v>4823429.8499999996</v>
      </c>
      <c r="AJ44" s="98">
        <f t="shared" si="32"/>
        <v>170.80425056513602</v>
      </c>
      <c r="AL44" s="76">
        <v>42637</v>
      </c>
      <c r="AM44" s="76">
        <v>42633</v>
      </c>
      <c r="AN44" s="11">
        <v>38</v>
      </c>
      <c r="AO44" s="4">
        <v>3313005.2</v>
      </c>
      <c r="AP44" s="4">
        <v>1263995.6000000001</v>
      </c>
      <c r="AQ44" s="4">
        <v>775599.3</v>
      </c>
      <c r="AR44" s="4">
        <v>35760.199999999997</v>
      </c>
      <c r="AS44" s="4">
        <v>0</v>
      </c>
      <c r="AT44" s="12">
        <v>109242.4</v>
      </c>
      <c r="AU44" s="12">
        <v>0</v>
      </c>
      <c r="AV44" s="12">
        <v>0</v>
      </c>
      <c r="AW44" s="4">
        <v>0</v>
      </c>
      <c r="AX44" s="98">
        <f t="shared" si="6"/>
        <v>5497602.7000000011</v>
      </c>
      <c r="AY44" s="4">
        <v>2419342.87</v>
      </c>
      <c r="AZ44" s="4">
        <v>147.041877</v>
      </c>
      <c r="BA44" s="4">
        <v>1085632.2</v>
      </c>
      <c r="BB44" s="4">
        <v>156.93015</v>
      </c>
      <c r="BC44" s="4">
        <v>534581.94999999995</v>
      </c>
      <c r="BD44" s="4">
        <v>212.360445</v>
      </c>
      <c r="BE44" s="4">
        <v>28935</v>
      </c>
      <c r="BF44" s="4">
        <v>120.950717</v>
      </c>
      <c r="BG44" s="4">
        <v>0</v>
      </c>
      <c r="BH44" s="4">
        <v>0</v>
      </c>
      <c r="BI44" s="12">
        <v>70754.600000000006</v>
      </c>
      <c r="BJ44" s="12">
        <v>300.03472499999998</v>
      </c>
      <c r="BK44" s="12">
        <v>0</v>
      </c>
      <c r="BL44" s="12">
        <v>0</v>
      </c>
      <c r="BM44" s="12">
        <v>0</v>
      </c>
      <c r="BN44" s="12">
        <v>0</v>
      </c>
      <c r="BO44" s="4">
        <v>0</v>
      </c>
      <c r="BP44" s="4">
        <v>0</v>
      </c>
      <c r="BQ44" s="98">
        <f t="shared" si="7"/>
        <v>4139246.6200000006</v>
      </c>
      <c r="BR44" s="98">
        <f t="shared" si="8"/>
        <v>160.50402607879516</v>
      </c>
    </row>
    <row r="45" spans="1:70" ht="20" customHeight="1" x14ac:dyDescent="0.15">
      <c r="A45" s="76">
        <v>43008</v>
      </c>
      <c r="B45" s="76"/>
      <c r="C45" s="11">
        <v>39</v>
      </c>
      <c r="D45" s="94">
        <v>0</v>
      </c>
      <c r="E45" s="94">
        <v>0</v>
      </c>
      <c r="F45" s="94">
        <v>0</v>
      </c>
      <c r="G45" s="94">
        <v>0</v>
      </c>
      <c r="H45" s="4">
        <v>0</v>
      </c>
      <c r="I45" s="125">
        <v>0</v>
      </c>
      <c r="J45" s="12">
        <v>0</v>
      </c>
      <c r="K45" s="12">
        <v>0</v>
      </c>
      <c r="L45" s="12">
        <v>0</v>
      </c>
      <c r="M45" s="12">
        <v>0</v>
      </c>
      <c r="N45" s="98">
        <v>0</v>
      </c>
      <c r="O45" s="94">
        <v>0</v>
      </c>
      <c r="P45" s="94">
        <v>0</v>
      </c>
      <c r="Q45" s="94">
        <v>0</v>
      </c>
      <c r="R45" s="94">
        <v>0</v>
      </c>
      <c r="S45" s="94">
        <v>0</v>
      </c>
      <c r="T45" s="94">
        <v>0</v>
      </c>
      <c r="U45" s="94">
        <v>0</v>
      </c>
      <c r="V45" s="94">
        <v>0</v>
      </c>
      <c r="W45" s="4">
        <v>0</v>
      </c>
      <c r="X45" s="4">
        <v>0</v>
      </c>
      <c r="Y45" s="125">
        <v>0</v>
      </c>
      <c r="Z45" s="125">
        <v>0</v>
      </c>
      <c r="AA45" s="12">
        <v>0</v>
      </c>
      <c r="AB45" s="12">
        <v>0</v>
      </c>
      <c r="AC45" s="12">
        <v>0</v>
      </c>
      <c r="AD45" s="12">
        <v>0</v>
      </c>
      <c r="AE45" s="12">
        <v>0</v>
      </c>
      <c r="AF45" s="12">
        <v>0</v>
      </c>
      <c r="AG45" s="12">
        <v>0</v>
      </c>
      <c r="AH45" s="12">
        <v>0</v>
      </c>
      <c r="AI45" s="98">
        <v>0</v>
      </c>
      <c r="AJ45" s="98">
        <v>0</v>
      </c>
      <c r="AL45" s="76">
        <v>42644</v>
      </c>
      <c r="AM45" s="76">
        <v>42640</v>
      </c>
      <c r="AN45" s="11">
        <v>39</v>
      </c>
      <c r="AO45" s="4">
        <v>3349395.02</v>
      </c>
      <c r="AP45" s="4">
        <v>1242989.28</v>
      </c>
      <c r="AQ45" s="4">
        <v>819268.4</v>
      </c>
      <c r="AR45" s="4">
        <v>19064</v>
      </c>
      <c r="AS45" s="4">
        <v>0</v>
      </c>
      <c r="AT45" s="12">
        <v>134030.39999999999</v>
      </c>
      <c r="AU45" s="12">
        <v>0</v>
      </c>
      <c r="AV45" s="12">
        <v>0</v>
      </c>
      <c r="AW45" s="4">
        <v>0</v>
      </c>
      <c r="AX45" s="98">
        <f t="shared" si="6"/>
        <v>5564747.1000000006</v>
      </c>
      <c r="AY45" s="4">
        <v>2098775.5299999998</v>
      </c>
      <c r="AZ45" s="4">
        <v>143.62951699999999</v>
      </c>
      <c r="BA45" s="4">
        <v>1098954.3799999999</v>
      </c>
      <c r="BB45" s="4">
        <v>155.40605500000001</v>
      </c>
      <c r="BC45" s="4">
        <v>647599.30000000005</v>
      </c>
      <c r="BD45" s="4">
        <v>213.167292</v>
      </c>
      <c r="BE45" s="4">
        <v>17849.2</v>
      </c>
      <c r="BF45" s="4">
        <v>110.69716200000001</v>
      </c>
      <c r="BG45" s="4">
        <v>0</v>
      </c>
      <c r="BH45" s="4">
        <v>0</v>
      </c>
      <c r="BI45" s="12">
        <v>91934.399999999994</v>
      </c>
      <c r="BJ45" s="12">
        <v>311.03468099999998</v>
      </c>
      <c r="BK45" s="12">
        <v>0</v>
      </c>
      <c r="BL45" s="12">
        <v>0</v>
      </c>
      <c r="BM45" s="12">
        <v>0</v>
      </c>
      <c r="BN45" s="12">
        <v>0</v>
      </c>
      <c r="BO45" s="4">
        <v>0</v>
      </c>
      <c r="BP45" s="4">
        <v>0</v>
      </c>
      <c r="BQ45" s="98">
        <f t="shared" si="7"/>
        <v>3955112.81</v>
      </c>
      <c r="BR45" s="98">
        <f t="shared" si="8"/>
        <v>162.03024867173946</v>
      </c>
    </row>
    <row r="46" spans="1:70" ht="20" customHeight="1" x14ac:dyDescent="0.15">
      <c r="A46" s="76">
        <v>43015</v>
      </c>
      <c r="B46" s="76">
        <v>43012</v>
      </c>
      <c r="C46" s="11">
        <v>40</v>
      </c>
      <c r="D46" s="63">
        <v>1766953.05</v>
      </c>
      <c r="E46" s="179">
        <v>738710.39</v>
      </c>
      <c r="F46" s="179">
        <v>585741.18000000005</v>
      </c>
      <c r="G46" s="179">
        <v>29878.6</v>
      </c>
      <c r="H46" s="91">
        <v>0</v>
      </c>
      <c r="I46" s="125">
        <v>0</v>
      </c>
      <c r="J46" s="12">
        <v>236.4</v>
      </c>
      <c r="K46" s="12">
        <v>0</v>
      </c>
      <c r="L46" s="12">
        <v>0</v>
      </c>
      <c r="M46" s="92">
        <v>0</v>
      </c>
      <c r="N46" s="98">
        <f t="shared" si="0"/>
        <v>3121519.62</v>
      </c>
      <c r="O46" s="179">
        <v>1339083.05</v>
      </c>
      <c r="P46" s="179">
        <v>158.565031</v>
      </c>
      <c r="Q46" s="179">
        <v>691351.79</v>
      </c>
      <c r="R46" s="179">
        <v>178.66763900000001</v>
      </c>
      <c r="S46" s="179">
        <v>483058.68</v>
      </c>
      <c r="T46" s="179">
        <v>223.379276</v>
      </c>
      <c r="U46" s="179">
        <v>18045</v>
      </c>
      <c r="V46" s="179">
        <v>120.29003</v>
      </c>
      <c r="W46" s="4">
        <v>0</v>
      </c>
      <c r="X46" s="4">
        <v>0</v>
      </c>
      <c r="Y46" s="125">
        <v>0</v>
      </c>
      <c r="Z46" s="125">
        <v>0</v>
      </c>
      <c r="AA46" s="12">
        <v>0</v>
      </c>
      <c r="AB46" s="12">
        <v>0</v>
      </c>
      <c r="AC46" s="12">
        <v>0</v>
      </c>
      <c r="AD46" s="12">
        <v>0</v>
      </c>
      <c r="AE46" s="12">
        <v>0</v>
      </c>
      <c r="AF46" s="12">
        <v>0</v>
      </c>
      <c r="AG46" s="12">
        <v>0</v>
      </c>
      <c r="AH46" s="12">
        <v>0</v>
      </c>
      <c r="AI46" s="98">
        <f t="shared" ref="AI46" si="33">O46+Q46+S46+U46+AA46+AC46+AE46+AG46+Y46</f>
        <v>2531538.52</v>
      </c>
      <c r="AJ46" s="98">
        <f t="shared" ref="AJ46" si="34">(O46*P46+Q46*R46+S46*T46+U46*V46+AA46*AB46+AC46*AD46+AE46*AF46+AG46*AH46+Y46*Z46)/AI46</f>
        <v>176.14974674286768</v>
      </c>
      <c r="AL46" s="76">
        <v>42651</v>
      </c>
      <c r="AM46" s="76">
        <v>42647</v>
      </c>
      <c r="AN46" s="11">
        <v>40</v>
      </c>
      <c r="AO46" s="4">
        <v>3826673.08</v>
      </c>
      <c r="AP46" s="4">
        <v>1433809.2</v>
      </c>
      <c r="AQ46" s="4">
        <v>757739.7</v>
      </c>
      <c r="AR46" s="4">
        <v>67169.899999999994</v>
      </c>
      <c r="AS46" s="4">
        <v>0</v>
      </c>
      <c r="AT46" s="12">
        <v>122070</v>
      </c>
      <c r="AU46" s="12">
        <v>0</v>
      </c>
      <c r="AV46" s="12">
        <v>0</v>
      </c>
      <c r="AW46" s="4">
        <v>0</v>
      </c>
      <c r="AX46" s="98">
        <f t="shared" si="6"/>
        <v>6207461.8800000008</v>
      </c>
      <c r="AY46" s="4">
        <v>2216521.67</v>
      </c>
      <c r="AZ46" s="4">
        <v>142.09139099999999</v>
      </c>
      <c r="BA46" s="4">
        <v>1102333.2</v>
      </c>
      <c r="BB46" s="4">
        <v>150.92094800000001</v>
      </c>
      <c r="BC46" s="4">
        <v>549947.9</v>
      </c>
      <c r="BD46" s="4">
        <v>204.841408</v>
      </c>
      <c r="BE46" s="4">
        <v>60231.1</v>
      </c>
      <c r="BF46" s="4">
        <v>117.805333</v>
      </c>
      <c r="BG46" s="4">
        <v>0</v>
      </c>
      <c r="BH46" s="4">
        <v>0</v>
      </c>
      <c r="BI46" s="12">
        <v>76740.2</v>
      </c>
      <c r="BJ46" s="12">
        <v>293.727172</v>
      </c>
      <c r="BK46" s="12">
        <v>0</v>
      </c>
      <c r="BL46" s="12">
        <v>0</v>
      </c>
      <c r="BM46" s="12">
        <v>0</v>
      </c>
      <c r="BN46" s="12">
        <v>0</v>
      </c>
      <c r="BO46" s="4">
        <v>0</v>
      </c>
      <c r="BP46" s="4">
        <v>0</v>
      </c>
      <c r="BQ46" s="98">
        <f t="shared" si="7"/>
        <v>4005774.0700000003</v>
      </c>
      <c r="BR46" s="98">
        <f t="shared" si="8"/>
        <v>155.67581616195102</v>
      </c>
    </row>
    <row r="47" spans="1:70" ht="20" customHeight="1" x14ac:dyDescent="0.15">
      <c r="A47" s="76">
        <v>43022</v>
      </c>
      <c r="B47" s="76">
        <v>43018</v>
      </c>
      <c r="C47" s="11">
        <v>41</v>
      </c>
      <c r="D47" s="7">
        <v>3991560.45</v>
      </c>
      <c r="E47" s="180">
        <v>1411613.7</v>
      </c>
      <c r="F47" s="180">
        <v>1069293.1499999999</v>
      </c>
      <c r="G47" s="180">
        <v>105292.1</v>
      </c>
      <c r="H47" s="180">
        <v>0</v>
      </c>
      <c r="I47" s="180">
        <v>0</v>
      </c>
      <c r="J47" s="180">
        <v>0</v>
      </c>
      <c r="K47" s="180">
        <v>0</v>
      </c>
      <c r="L47" s="180">
        <v>0</v>
      </c>
      <c r="M47" s="180">
        <v>0</v>
      </c>
      <c r="N47" s="98">
        <f t="shared" si="0"/>
        <v>6577759.4000000004</v>
      </c>
      <c r="O47" s="180">
        <v>3114551.05</v>
      </c>
      <c r="P47" s="180">
        <v>155.79108600000001</v>
      </c>
      <c r="Q47" s="180">
        <v>1282991.3999999999</v>
      </c>
      <c r="R47" s="180">
        <v>174.367884</v>
      </c>
      <c r="S47" s="180">
        <v>819726.6</v>
      </c>
      <c r="T47" s="180">
        <v>213.44105500000001</v>
      </c>
      <c r="U47" s="180">
        <v>75338</v>
      </c>
      <c r="V47" s="180">
        <v>111.336034</v>
      </c>
      <c r="W47" s="180">
        <v>0</v>
      </c>
      <c r="X47" s="180">
        <v>0</v>
      </c>
      <c r="Y47" s="180">
        <v>0</v>
      </c>
      <c r="Z47" s="180">
        <v>0</v>
      </c>
      <c r="AA47" s="12">
        <v>0</v>
      </c>
      <c r="AB47" s="12">
        <v>0</v>
      </c>
      <c r="AC47" s="12">
        <v>0</v>
      </c>
      <c r="AD47" s="12">
        <v>0</v>
      </c>
      <c r="AE47" s="12">
        <v>0</v>
      </c>
      <c r="AF47" s="12">
        <v>0</v>
      </c>
      <c r="AG47" s="12">
        <v>0</v>
      </c>
      <c r="AH47" s="12">
        <v>0</v>
      </c>
      <c r="AI47" s="98">
        <f t="shared" ref="AI47:AI49" si="35">O47+Q47+S47+U47+AA47+AC47+AE47+AG47+Y47</f>
        <v>5292607.0499999989</v>
      </c>
      <c r="AJ47" s="98">
        <f t="shared" ref="AJ47:AJ49" si="36">(O47*P47+Q47*R47+S47*T47+U47*V47+AA47*AB47+AC47*AD47+AE47*AF47+AG47*AH47+Y47*Z47)/AI47</f>
        <v>168.59043607539181</v>
      </c>
      <c r="AL47" s="76">
        <v>42658</v>
      </c>
      <c r="AM47" s="76"/>
      <c r="AN47" s="11">
        <v>41</v>
      </c>
      <c r="AO47" s="7">
        <v>0</v>
      </c>
      <c r="AP47" s="7">
        <v>0</v>
      </c>
      <c r="AQ47" s="7">
        <v>0</v>
      </c>
      <c r="AR47" s="7">
        <v>0</v>
      </c>
      <c r="AS47" s="7">
        <v>0</v>
      </c>
      <c r="AT47" s="7">
        <v>0</v>
      </c>
      <c r="AU47" s="7">
        <v>0</v>
      </c>
      <c r="AV47" s="7">
        <v>0</v>
      </c>
      <c r="AW47" s="4">
        <v>0</v>
      </c>
      <c r="AX47" s="98">
        <v>0</v>
      </c>
      <c r="AY47" s="4">
        <v>0</v>
      </c>
      <c r="AZ47" s="4">
        <v>0</v>
      </c>
      <c r="BA47" s="4">
        <v>0</v>
      </c>
      <c r="BB47" s="4">
        <v>0</v>
      </c>
      <c r="BC47" s="4">
        <v>0</v>
      </c>
      <c r="BD47" s="4">
        <v>0</v>
      </c>
      <c r="BE47" s="4">
        <v>0</v>
      </c>
      <c r="BF47" s="4">
        <v>0</v>
      </c>
      <c r="BG47" s="4">
        <v>0</v>
      </c>
      <c r="BH47" s="4">
        <v>0</v>
      </c>
      <c r="BI47" s="12">
        <v>0</v>
      </c>
      <c r="BJ47" s="12">
        <v>0</v>
      </c>
      <c r="BK47" s="12">
        <v>0</v>
      </c>
      <c r="BL47" s="12">
        <v>0</v>
      </c>
      <c r="BM47" s="12">
        <v>0</v>
      </c>
      <c r="BN47" s="12">
        <v>0</v>
      </c>
      <c r="BO47" s="4">
        <v>0</v>
      </c>
      <c r="BP47" s="4">
        <v>0</v>
      </c>
      <c r="BQ47" s="98">
        <v>0</v>
      </c>
      <c r="BR47" s="98">
        <v>0</v>
      </c>
    </row>
    <row r="48" spans="1:70" ht="20" customHeight="1" x14ac:dyDescent="0.15">
      <c r="A48" s="76">
        <v>43029</v>
      </c>
      <c r="B48" s="76">
        <v>43025</v>
      </c>
      <c r="C48" s="11">
        <v>42</v>
      </c>
      <c r="D48" s="63">
        <v>2880011.26</v>
      </c>
      <c r="E48" s="181">
        <v>1029422.85</v>
      </c>
      <c r="F48" s="181">
        <v>923823.51</v>
      </c>
      <c r="G48" s="181">
        <v>79546.8</v>
      </c>
      <c r="H48" s="91">
        <v>0</v>
      </c>
      <c r="I48" s="125">
        <v>0</v>
      </c>
      <c r="J48" s="96">
        <v>0</v>
      </c>
      <c r="K48" s="91">
        <v>0</v>
      </c>
      <c r="L48" s="91">
        <v>0</v>
      </c>
      <c r="M48" s="93">
        <v>0</v>
      </c>
      <c r="N48" s="98">
        <f t="shared" si="0"/>
        <v>4912804.42</v>
      </c>
      <c r="O48" s="181">
        <v>2214917.66</v>
      </c>
      <c r="P48" s="181">
        <v>151.25124700000001</v>
      </c>
      <c r="Q48" s="181">
        <v>963930.9</v>
      </c>
      <c r="R48" s="181">
        <v>179.832909</v>
      </c>
      <c r="S48" s="181">
        <v>742026.21</v>
      </c>
      <c r="T48" s="181">
        <v>217.93255500000001</v>
      </c>
      <c r="U48" s="181">
        <v>54332.6</v>
      </c>
      <c r="V48" s="181">
        <v>112.420528</v>
      </c>
      <c r="W48" s="4">
        <v>0</v>
      </c>
      <c r="X48" s="4">
        <v>0</v>
      </c>
      <c r="Y48" s="125">
        <v>0</v>
      </c>
      <c r="Z48" s="125">
        <v>0</v>
      </c>
      <c r="AA48" s="96">
        <v>0</v>
      </c>
      <c r="AB48" s="96">
        <v>0</v>
      </c>
      <c r="AC48" s="4">
        <v>0</v>
      </c>
      <c r="AD48" s="4">
        <v>0</v>
      </c>
      <c r="AE48" s="4">
        <v>0</v>
      </c>
      <c r="AF48" s="4">
        <v>0</v>
      </c>
      <c r="AG48" s="4">
        <v>0</v>
      </c>
      <c r="AH48" s="4">
        <v>0</v>
      </c>
      <c r="AI48" s="98">
        <f t="shared" si="35"/>
        <v>3975207.37</v>
      </c>
      <c r="AJ48" s="98">
        <f t="shared" si="36"/>
        <v>170.09812579945722</v>
      </c>
      <c r="AL48" s="76">
        <v>42665</v>
      </c>
      <c r="AM48" s="76">
        <v>42662</v>
      </c>
      <c r="AN48" s="11">
        <v>42</v>
      </c>
      <c r="AO48" s="4">
        <v>3646792.3</v>
      </c>
      <c r="AP48" s="4">
        <v>1486768.5</v>
      </c>
      <c r="AQ48" s="4">
        <v>942662.3</v>
      </c>
      <c r="AR48" s="4">
        <v>62824.4</v>
      </c>
      <c r="AS48" s="4">
        <v>0</v>
      </c>
      <c r="AT48" s="4">
        <v>150601.1</v>
      </c>
      <c r="AU48" s="4">
        <v>0</v>
      </c>
      <c r="AV48" s="4">
        <v>0</v>
      </c>
      <c r="AW48" s="4">
        <v>0</v>
      </c>
      <c r="AX48" s="98">
        <f t="shared" ref="AX48:AX57" si="37">SUM(AO48:AW48)</f>
        <v>6289648.5999999996</v>
      </c>
      <c r="AY48" s="4">
        <v>2632236.7999999998</v>
      </c>
      <c r="AZ48" s="4">
        <v>146.65182999999999</v>
      </c>
      <c r="BA48" s="4">
        <v>1259313.5</v>
      </c>
      <c r="BB48" s="4">
        <v>153.302944</v>
      </c>
      <c r="BC48" s="4">
        <v>811022.1</v>
      </c>
      <c r="BD48" s="4">
        <v>212.468087</v>
      </c>
      <c r="BE48" s="4">
        <v>59034.8</v>
      </c>
      <c r="BF48" s="4">
        <v>122.693275</v>
      </c>
      <c r="BG48" s="4">
        <v>0</v>
      </c>
      <c r="BH48" s="4">
        <v>0</v>
      </c>
      <c r="BI48" s="4">
        <v>67340.899999999994</v>
      </c>
      <c r="BJ48" s="4">
        <v>290.053089</v>
      </c>
      <c r="BK48" s="4">
        <v>0</v>
      </c>
      <c r="BL48" s="4">
        <v>0</v>
      </c>
      <c r="BM48" s="4">
        <v>0</v>
      </c>
      <c r="BN48" s="4">
        <v>0</v>
      </c>
      <c r="BO48" s="4">
        <v>0</v>
      </c>
      <c r="BP48" s="4">
        <v>0</v>
      </c>
      <c r="BQ48" s="98">
        <f t="shared" ref="BQ48:BQ58" si="38">AY48+BA48+BC48+BE48+BI48+BK48+BM48+BO48</f>
        <v>4828948.0999999996</v>
      </c>
      <c r="BR48" s="98">
        <f t="shared" ref="BR48:BR57" si="39">(AY48*AZ48+BA48*BB48+BC48*BD48+BE48*BF48+BI48*BJ48+BK48*BL48+BM48*BN48+BO48*BP48)/BQ48</f>
        <v>161.14704852512719</v>
      </c>
    </row>
    <row r="49" spans="1:70" ht="20" customHeight="1" x14ac:dyDescent="0.15">
      <c r="A49" s="76">
        <v>43036</v>
      </c>
      <c r="B49" s="76">
        <v>43033</v>
      </c>
      <c r="C49" s="11">
        <v>43</v>
      </c>
      <c r="D49" s="63">
        <v>3849064.69</v>
      </c>
      <c r="E49" s="182">
        <v>1501248.2</v>
      </c>
      <c r="F49" s="182">
        <v>1298166.2</v>
      </c>
      <c r="G49" s="182">
        <v>88147.5</v>
      </c>
      <c r="H49" s="91">
        <v>0</v>
      </c>
      <c r="I49" s="125">
        <v>0</v>
      </c>
      <c r="J49" s="182">
        <v>8665.4</v>
      </c>
      <c r="K49" s="91">
        <v>0</v>
      </c>
      <c r="L49" s="91">
        <v>0</v>
      </c>
      <c r="M49" s="93">
        <v>0</v>
      </c>
      <c r="N49" s="98">
        <f t="shared" si="0"/>
        <v>6745291.9900000002</v>
      </c>
      <c r="O49" s="182">
        <v>2756637.66</v>
      </c>
      <c r="P49" s="182">
        <v>153.575423</v>
      </c>
      <c r="Q49" s="182">
        <v>1282062.8999999999</v>
      </c>
      <c r="R49" s="182">
        <v>173.883499</v>
      </c>
      <c r="S49" s="182">
        <v>1054758.3999999999</v>
      </c>
      <c r="T49" s="182">
        <v>212.73653400000001</v>
      </c>
      <c r="U49" s="182">
        <v>71399.899999999994</v>
      </c>
      <c r="V49" s="182">
        <v>113.55002399999999</v>
      </c>
      <c r="W49" s="4">
        <v>0</v>
      </c>
      <c r="X49" s="4">
        <v>0</v>
      </c>
      <c r="Y49" s="125">
        <v>0</v>
      </c>
      <c r="Z49" s="125">
        <v>0</v>
      </c>
      <c r="AA49" s="12">
        <v>7250.8</v>
      </c>
      <c r="AB49" s="12">
        <v>730.03092000000004</v>
      </c>
      <c r="AC49" s="12">
        <v>0</v>
      </c>
      <c r="AD49" s="12">
        <v>0</v>
      </c>
      <c r="AE49" s="12">
        <v>0</v>
      </c>
      <c r="AF49" s="12">
        <v>0</v>
      </c>
      <c r="AG49" s="12">
        <v>0</v>
      </c>
      <c r="AH49" s="12">
        <v>0</v>
      </c>
      <c r="AI49" s="98">
        <f t="shared" si="35"/>
        <v>5172109.66</v>
      </c>
      <c r="AJ49" s="98">
        <f t="shared" si="36"/>
        <v>170.92982372284746</v>
      </c>
      <c r="AL49" s="76">
        <v>42672</v>
      </c>
      <c r="AM49" s="76">
        <v>42668</v>
      </c>
      <c r="AN49" s="11">
        <v>43</v>
      </c>
      <c r="AO49" s="4">
        <v>3487116.4</v>
      </c>
      <c r="AP49" s="4">
        <v>1368243.1</v>
      </c>
      <c r="AQ49" s="7">
        <v>826205.8</v>
      </c>
      <c r="AR49" s="4">
        <v>54525.3</v>
      </c>
      <c r="AS49" s="4">
        <v>0</v>
      </c>
      <c r="AT49" s="4">
        <v>128876.8</v>
      </c>
      <c r="AU49" s="4">
        <v>0</v>
      </c>
      <c r="AV49" s="4">
        <v>0</v>
      </c>
      <c r="AW49" s="4">
        <v>0</v>
      </c>
      <c r="AX49" s="98">
        <f t="shared" si="37"/>
        <v>5864967.3999999994</v>
      </c>
      <c r="AY49" s="4">
        <v>2379497.17</v>
      </c>
      <c r="AZ49" s="4">
        <v>146.156657</v>
      </c>
      <c r="BA49" s="4">
        <v>1168205.8999999999</v>
      </c>
      <c r="BB49" s="4">
        <v>151.289525</v>
      </c>
      <c r="BC49" s="4">
        <v>688037.8</v>
      </c>
      <c r="BD49" s="4">
        <v>211.45739499999999</v>
      </c>
      <c r="BE49" s="4">
        <v>52898.9</v>
      </c>
      <c r="BF49" s="4">
        <v>122.74073300000001</v>
      </c>
      <c r="BG49" s="4">
        <v>0</v>
      </c>
      <c r="BH49" s="4">
        <v>0</v>
      </c>
      <c r="BI49" s="12">
        <v>76843.600000000006</v>
      </c>
      <c r="BJ49" s="12">
        <v>244.51047299999999</v>
      </c>
      <c r="BK49" s="12">
        <v>0</v>
      </c>
      <c r="BL49" s="12">
        <v>0</v>
      </c>
      <c r="BM49" s="12">
        <v>0</v>
      </c>
      <c r="BN49" s="12">
        <v>0</v>
      </c>
      <c r="BO49" s="4">
        <v>0</v>
      </c>
      <c r="BP49" s="4">
        <v>0</v>
      </c>
      <c r="BQ49" s="98">
        <f t="shared" si="38"/>
        <v>4365483.37</v>
      </c>
      <c r="BR49" s="98">
        <f t="shared" si="39"/>
        <v>159.2697083197927</v>
      </c>
    </row>
    <row r="50" spans="1:70" ht="20" customHeight="1" x14ac:dyDescent="0.15">
      <c r="A50" s="76">
        <v>43043</v>
      </c>
      <c r="B50" s="76">
        <v>43040</v>
      </c>
      <c r="C50" s="3">
        <v>44</v>
      </c>
      <c r="D50" s="183">
        <v>3552859.3</v>
      </c>
      <c r="E50" s="183">
        <v>1405248.6</v>
      </c>
      <c r="F50" s="183">
        <v>869236.76</v>
      </c>
      <c r="G50" s="183">
        <v>94413.7</v>
      </c>
      <c r="H50" s="183">
        <v>0</v>
      </c>
      <c r="I50" s="183">
        <v>0</v>
      </c>
      <c r="J50" s="183">
        <v>3863.4</v>
      </c>
      <c r="K50" s="183">
        <v>0</v>
      </c>
      <c r="L50" s="183">
        <v>0</v>
      </c>
      <c r="M50" s="93">
        <v>0</v>
      </c>
      <c r="N50" s="98">
        <f t="shared" si="0"/>
        <v>5925621.7600000007</v>
      </c>
      <c r="O50" s="183">
        <v>2566276.1</v>
      </c>
      <c r="P50" s="183">
        <v>156.422032</v>
      </c>
      <c r="Q50" s="183">
        <v>1126839.3</v>
      </c>
      <c r="R50" s="183">
        <v>167.730963</v>
      </c>
      <c r="S50" s="183">
        <v>705553.56</v>
      </c>
      <c r="T50" s="183">
        <v>211.05416</v>
      </c>
      <c r="U50" s="183">
        <v>67277</v>
      </c>
      <c r="V50" s="183">
        <v>106.252505</v>
      </c>
      <c r="W50" s="183">
        <v>0</v>
      </c>
      <c r="X50" s="183">
        <v>0</v>
      </c>
      <c r="Y50" s="183">
        <v>0</v>
      </c>
      <c r="Z50" s="183">
        <v>0</v>
      </c>
      <c r="AA50" s="183">
        <v>2769.4</v>
      </c>
      <c r="AB50" s="183">
        <v>591.00693200000001</v>
      </c>
      <c r="AC50" s="12">
        <v>0</v>
      </c>
      <c r="AD50" s="12">
        <v>0</v>
      </c>
      <c r="AE50" s="12">
        <v>0</v>
      </c>
      <c r="AF50" s="12">
        <v>0</v>
      </c>
      <c r="AG50" s="12">
        <v>0</v>
      </c>
      <c r="AH50" s="12">
        <v>0</v>
      </c>
      <c r="AI50" s="98">
        <f t="shared" ref="AI50:AI53" si="40">O50+Q50+S50+U50+AA50+AC50+AE50+AG50+Y50</f>
        <v>4468715.3600000013</v>
      </c>
      <c r="AJ50" s="98">
        <f t="shared" ref="AJ50:AJ53" si="41">(O50*P50+Q50*R50+S50*T50+U50*V50+AA50*AB50+AC50*AD50+AE50*AF50+AG50*AH50+Y50*Z50)/AI50</f>
        <v>167.41345134308494</v>
      </c>
      <c r="AL50" s="76">
        <v>42679</v>
      </c>
      <c r="AM50" s="76">
        <v>42676</v>
      </c>
      <c r="AN50" s="11">
        <v>44</v>
      </c>
      <c r="AO50" s="4">
        <v>3554793.04</v>
      </c>
      <c r="AP50" s="4">
        <v>1261192.75</v>
      </c>
      <c r="AQ50" s="4">
        <v>789051</v>
      </c>
      <c r="AR50" s="4">
        <v>33652.6</v>
      </c>
      <c r="AS50" s="4">
        <v>0</v>
      </c>
      <c r="AT50" s="4">
        <v>98656.6</v>
      </c>
      <c r="AU50" s="4">
        <v>0</v>
      </c>
      <c r="AV50" s="4">
        <v>0</v>
      </c>
      <c r="AW50" s="4">
        <v>0</v>
      </c>
      <c r="AX50" s="98">
        <f t="shared" si="37"/>
        <v>5737345.9899999993</v>
      </c>
      <c r="AY50" s="4">
        <v>2660776.7400000002</v>
      </c>
      <c r="AZ50" s="4">
        <v>148.83054200000001</v>
      </c>
      <c r="BA50" s="4">
        <v>1047793.05</v>
      </c>
      <c r="BB50" s="4">
        <v>155.04774</v>
      </c>
      <c r="BC50" s="4">
        <v>687249.7</v>
      </c>
      <c r="BD50" s="4">
        <v>210.82912300000001</v>
      </c>
      <c r="BE50" s="4">
        <v>31961</v>
      </c>
      <c r="BF50" s="4">
        <v>122.231607</v>
      </c>
      <c r="BG50" s="4">
        <v>0</v>
      </c>
      <c r="BH50" s="4">
        <v>0</v>
      </c>
      <c r="BI50" s="4">
        <v>58743.8</v>
      </c>
      <c r="BJ50" s="4">
        <v>235.706357</v>
      </c>
      <c r="BK50" s="4">
        <v>0</v>
      </c>
      <c r="BL50" s="4">
        <v>0</v>
      </c>
      <c r="BM50" s="4">
        <v>0</v>
      </c>
      <c r="BN50" s="4">
        <v>0</v>
      </c>
      <c r="BO50" s="4">
        <v>0</v>
      </c>
      <c r="BP50" s="4">
        <v>0</v>
      </c>
      <c r="BQ50" s="98">
        <f t="shared" si="38"/>
        <v>4486524.29</v>
      </c>
      <c r="BR50" s="98">
        <f t="shared" si="39"/>
        <v>160.72753096898467</v>
      </c>
    </row>
    <row r="51" spans="1:70" ht="20" customHeight="1" x14ac:dyDescent="0.15">
      <c r="A51" s="76">
        <v>43050</v>
      </c>
      <c r="B51" s="76">
        <v>43047</v>
      </c>
      <c r="C51" s="11">
        <v>45</v>
      </c>
      <c r="D51" s="185">
        <v>3747306.55</v>
      </c>
      <c r="E51" s="185">
        <v>1240834.8999999999</v>
      </c>
      <c r="F51" s="185">
        <v>1152776.3700000001</v>
      </c>
      <c r="G51" s="185">
        <v>89486.6</v>
      </c>
      <c r="H51" s="4">
        <v>0</v>
      </c>
      <c r="I51" s="125">
        <v>0</v>
      </c>
      <c r="J51" s="185">
        <v>14086.8</v>
      </c>
      <c r="K51" s="4">
        <v>0</v>
      </c>
      <c r="L51" s="4">
        <v>0</v>
      </c>
      <c r="M51" s="4">
        <v>0</v>
      </c>
      <c r="N51" s="98">
        <f t="shared" si="0"/>
        <v>6244491.2199999988</v>
      </c>
      <c r="O51" s="7">
        <v>2580049.85</v>
      </c>
      <c r="P51" s="185">
        <v>155.02533500000001</v>
      </c>
      <c r="Q51" s="185">
        <v>1046588.2</v>
      </c>
      <c r="R51" s="185">
        <v>174.024046</v>
      </c>
      <c r="S51" s="185">
        <v>923577.49</v>
      </c>
      <c r="T51" s="185">
        <v>222.53687600000001</v>
      </c>
      <c r="U51" s="185">
        <v>59964.2</v>
      </c>
      <c r="V51" s="185">
        <v>106.270421</v>
      </c>
      <c r="W51" s="4">
        <v>0</v>
      </c>
      <c r="X51" s="4">
        <v>0</v>
      </c>
      <c r="Y51" s="125">
        <v>0</v>
      </c>
      <c r="Z51" s="125">
        <v>0</v>
      </c>
      <c r="AA51" s="185">
        <v>11768.2</v>
      </c>
      <c r="AB51" s="185">
        <v>677.59327599999995</v>
      </c>
      <c r="AC51" s="4">
        <v>0</v>
      </c>
      <c r="AD51" s="4">
        <v>0</v>
      </c>
      <c r="AE51" s="4">
        <v>0</v>
      </c>
      <c r="AF51" s="4">
        <v>0</v>
      </c>
      <c r="AG51" s="4">
        <v>0</v>
      </c>
      <c r="AH51" s="4">
        <v>0</v>
      </c>
      <c r="AI51" s="98">
        <f t="shared" si="40"/>
        <v>4621947.9400000004</v>
      </c>
      <c r="AJ51" s="98">
        <f t="shared" si="41"/>
        <v>173.51582906640863</v>
      </c>
      <c r="AL51" s="76">
        <v>42686</v>
      </c>
      <c r="AM51" s="76">
        <v>42683</v>
      </c>
      <c r="AN51" s="11">
        <v>45</v>
      </c>
      <c r="AO51" s="4">
        <v>3931937.34</v>
      </c>
      <c r="AP51" s="4">
        <v>1435333.1</v>
      </c>
      <c r="AQ51" s="4">
        <v>885923.85</v>
      </c>
      <c r="AR51" s="4">
        <v>66369.8</v>
      </c>
      <c r="AS51" s="4">
        <v>0</v>
      </c>
      <c r="AT51" s="4">
        <v>134364.51999999999</v>
      </c>
      <c r="AU51" s="4">
        <v>0</v>
      </c>
      <c r="AV51" s="4">
        <v>0</v>
      </c>
      <c r="AW51" s="4">
        <v>0</v>
      </c>
      <c r="AX51" s="98">
        <f t="shared" si="37"/>
        <v>6453928.6099999985</v>
      </c>
      <c r="AY51" s="7">
        <v>3016251.34</v>
      </c>
      <c r="AZ51" s="4">
        <v>150.153524</v>
      </c>
      <c r="BA51" s="4">
        <v>1244836.3</v>
      </c>
      <c r="BB51" s="4">
        <v>159.15885299999999</v>
      </c>
      <c r="BC51" s="4">
        <v>780442.05</v>
      </c>
      <c r="BD51" s="4">
        <v>209.80326400000001</v>
      </c>
      <c r="BE51" s="4">
        <v>59997.599999999999</v>
      </c>
      <c r="BF51" s="4">
        <v>123.916353</v>
      </c>
      <c r="BG51" s="4">
        <v>0</v>
      </c>
      <c r="BH51" s="4">
        <v>0</v>
      </c>
      <c r="BI51" s="4">
        <v>104414.42</v>
      </c>
      <c r="BJ51" s="4">
        <v>279.95822600000002</v>
      </c>
      <c r="BK51" s="4">
        <v>0</v>
      </c>
      <c r="BL51" s="4">
        <v>0</v>
      </c>
      <c r="BM51" s="4">
        <v>0</v>
      </c>
      <c r="BN51" s="4">
        <v>0</v>
      </c>
      <c r="BO51" s="4">
        <v>0</v>
      </c>
      <c r="BP51" s="4">
        <v>0</v>
      </c>
      <c r="BQ51" s="98">
        <f t="shared" si="38"/>
        <v>5205941.709999999</v>
      </c>
      <c r="BR51" s="98">
        <f t="shared" si="39"/>
        <v>163.55026277793436</v>
      </c>
    </row>
    <row r="52" spans="1:70" ht="20" customHeight="1" x14ac:dyDescent="0.15">
      <c r="A52" s="76">
        <v>43057</v>
      </c>
      <c r="B52" s="76">
        <v>43054</v>
      </c>
      <c r="C52" s="11">
        <v>46</v>
      </c>
      <c r="D52" s="186">
        <v>3811266.75</v>
      </c>
      <c r="E52" s="186">
        <v>1219258.8</v>
      </c>
      <c r="F52" s="186">
        <v>1023059.7</v>
      </c>
      <c r="G52" s="186">
        <v>78356.600000000006</v>
      </c>
      <c r="H52" s="4">
        <v>0</v>
      </c>
      <c r="I52" s="125">
        <v>0</v>
      </c>
      <c r="J52" s="186">
        <v>15165</v>
      </c>
      <c r="K52" s="4">
        <v>0</v>
      </c>
      <c r="L52" s="4">
        <v>0</v>
      </c>
      <c r="M52" s="4">
        <v>0</v>
      </c>
      <c r="N52" s="98">
        <f t="shared" si="0"/>
        <v>6147106.8499999996</v>
      </c>
      <c r="O52" s="63">
        <v>2701481.75</v>
      </c>
      <c r="P52" s="186">
        <v>153.530663</v>
      </c>
      <c r="Q52" s="186">
        <v>1073404.25</v>
      </c>
      <c r="R52" s="186">
        <v>171.38304099999999</v>
      </c>
      <c r="S52" s="186">
        <v>821363.55</v>
      </c>
      <c r="T52" s="186">
        <v>216.840396</v>
      </c>
      <c r="U52" s="186">
        <v>60431</v>
      </c>
      <c r="V52" s="186">
        <v>115.07089000000001</v>
      </c>
      <c r="W52" s="4">
        <v>0</v>
      </c>
      <c r="X52" s="4">
        <v>0</v>
      </c>
      <c r="Y52" s="125">
        <v>0</v>
      </c>
      <c r="Z52" s="125">
        <v>0</v>
      </c>
      <c r="AA52" s="186">
        <v>9546.4</v>
      </c>
      <c r="AB52" s="186">
        <v>628.19686999999999</v>
      </c>
      <c r="AC52" s="4">
        <v>0</v>
      </c>
      <c r="AD52" s="4">
        <v>0</v>
      </c>
      <c r="AE52" s="4">
        <v>0</v>
      </c>
      <c r="AF52" s="4">
        <v>0</v>
      </c>
      <c r="AG52" s="4">
        <v>0</v>
      </c>
      <c r="AH52" s="4">
        <v>0</v>
      </c>
      <c r="AI52" s="98">
        <f t="shared" si="40"/>
        <v>4666226.95</v>
      </c>
      <c r="AJ52" s="98">
        <f t="shared" si="41"/>
        <v>169.25435522216688</v>
      </c>
      <c r="AL52" s="76">
        <v>42693</v>
      </c>
      <c r="AM52" s="76">
        <v>42690</v>
      </c>
      <c r="AN52" s="11">
        <v>46</v>
      </c>
      <c r="AO52" s="4">
        <v>3421239.98</v>
      </c>
      <c r="AP52" s="4">
        <v>1295452.3500000001</v>
      </c>
      <c r="AQ52" s="4">
        <v>655980.19999999995</v>
      </c>
      <c r="AR52" s="4">
        <v>45510.5</v>
      </c>
      <c r="AS52" s="4">
        <v>0</v>
      </c>
      <c r="AT52" s="4">
        <v>97682.7</v>
      </c>
      <c r="AU52" s="4">
        <v>0</v>
      </c>
      <c r="AV52" s="4">
        <v>0</v>
      </c>
      <c r="AW52" s="4">
        <v>0</v>
      </c>
      <c r="AX52" s="98">
        <f t="shared" si="37"/>
        <v>5515865.7300000004</v>
      </c>
      <c r="AY52" s="63">
        <v>2323998.73</v>
      </c>
      <c r="AZ52" s="4">
        <v>153.43688800000001</v>
      </c>
      <c r="BA52" s="4">
        <v>1092462.95</v>
      </c>
      <c r="BB52" s="4">
        <v>158.38056399999999</v>
      </c>
      <c r="BC52" s="4">
        <v>579545.30000000005</v>
      </c>
      <c r="BD52" s="4">
        <v>205.86105800000001</v>
      </c>
      <c r="BE52" s="4">
        <v>43523.1</v>
      </c>
      <c r="BF52" s="4">
        <v>120.541</v>
      </c>
      <c r="BG52" s="4">
        <v>0</v>
      </c>
      <c r="BH52" s="4">
        <v>0</v>
      </c>
      <c r="BI52" s="4">
        <v>73566.100000000006</v>
      </c>
      <c r="BJ52" s="4">
        <v>282.655663</v>
      </c>
      <c r="BK52" s="4">
        <v>0</v>
      </c>
      <c r="BL52" s="4">
        <v>0</v>
      </c>
      <c r="BM52" s="4">
        <v>0</v>
      </c>
      <c r="BN52" s="4">
        <v>0</v>
      </c>
      <c r="BO52" s="4">
        <v>0</v>
      </c>
      <c r="BP52" s="4">
        <v>0</v>
      </c>
      <c r="BQ52" s="98">
        <f t="shared" si="38"/>
        <v>4113096.1799999997</v>
      </c>
      <c r="BR52" s="98">
        <f t="shared" si="39"/>
        <v>164.09974453870117</v>
      </c>
    </row>
    <row r="53" spans="1:70" ht="20" customHeight="1" x14ac:dyDescent="0.15">
      <c r="A53" s="76">
        <v>43064</v>
      </c>
      <c r="B53" s="76">
        <v>43060</v>
      </c>
      <c r="C53" s="11">
        <v>47</v>
      </c>
      <c r="D53" s="187">
        <v>4069998.96</v>
      </c>
      <c r="E53" s="187">
        <v>1226015.2</v>
      </c>
      <c r="F53" s="187">
        <v>1002373.4</v>
      </c>
      <c r="G53" s="187">
        <v>101544.8</v>
      </c>
      <c r="H53" s="4">
        <v>0</v>
      </c>
      <c r="I53" s="125">
        <v>0</v>
      </c>
      <c r="J53" s="187">
        <v>12680.2</v>
      </c>
      <c r="K53" s="4">
        <v>0</v>
      </c>
      <c r="L53" s="4">
        <v>0</v>
      </c>
      <c r="M53" s="4">
        <v>0</v>
      </c>
      <c r="N53" s="98">
        <f t="shared" si="0"/>
        <v>6412612.5600000005</v>
      </c>
      <c r="O53" s="187">
        <v>2791224.41</v>
      </c>
      <c r="P53" s="187">
        <v>154.987123</v>
      </c>
      <c r="Q53" s="187">
        <v>1072593</v>
      </c>
      <c r="R53" s="187">
        <v>174.56628499999999</v>
      </c>
      <c r="S53" s="187">
        <v>730568.85</v>
      </c>
      <c r="T53" s="187">
        <v>209.76864</v>
      </c>
      <c r="U53" s="187">
        <v>80465.2</v>
      </c>
      <c r="V53" s="187">
        <v>115.616882</v>
      </c>
      <c r="W53" s="4">
        <v>0</v>
      </c>
      <c r="X53" s="4">
        <v>0</v>
      </c>
      <c r="Y53" s="125">
        <v>0</v>
      </c>
      <c r="Z53" s="125">
        <v>0</v>
      </c>
      <c r="AA53" s="187">
        <v>8586.2000000000007</v>
      </c>
      <c r="AB53" s="187">
        <v>549.77771299999995</v>
      </c>
      <c r="AC53" s="4">
        <v>0</v>
      </c>
      <c r="AD53" s="4">
        <v>0</v>
      </c>
      <c r="AE53" s="4">
        <v>0</v>
      </c>
      <c r="AF53" s="4">
        <v>0</v>
      </c>
      <c r="AG53" s="4">
        <v>0</v>
      </c>
      <c r="AH53" s="4">
        <v>0</v>
      </c>
      <c r="AI53" s="98">
        <f t="shared" si="40"/>
        <v>4683437.66</v>
      </c>
      <c r="AJ53" s="98">
        <f t="shared" si="41"/>
        <v>168.06383354401444</v>
      </c>
      <c r="AL53" s="76">
        <v>42700</v>
      </c>
      <c r="AM53" s="76">
        <v>42696</v>
      </c>
      <c r="AN53" s="11">
        <v>47</v>
      </c>
      <c r="AO53" s="4">
        <v>3397707.75</v>
      </c>
      <c r="AP53" s="4">
        <v>1260222.5</v>
      </c>
      <c r="AQ53" s="4">
        <v>653695.69999999995</v>
      </c>
      <c r="AR53" s="4">
        <v>32946.800000000003</v>
      </c>
      <c r="AS53" s="4">
        <v>0</v>
      </c>
      <c r="AT53" s="4">
        <v>73021.94</v>
      </c>
      <c r="AU53" s="4">
        <v>0</v>
      </c>
      <c r="AV53" s="4">
        <v>0</v>
      </c>
      <c r="AW53" s="4">
        <v>0</v>
      </c>
      <c r="AX53" s="98">
        <f t="shared" si="37"/>
        <v>5417594.6900000004</v>
      </c>
      <c r="AY53" s="4">
        <v>2463119.85</v>
      </c>
      <c r="AZ53" s="4">
        <v>154.39871500000001</v>
      </c>
      <c r="BA53" s="4">
        <v>1003039.2</v>
      </c>
      <c r="BB53" s="4">
        <v>156.894184</v>
      </c>
      <c r="BC53" s="4">
        <v>585223.80000000005</v>
      </c>
      <c r="BD53" s="4">
        <v>210.940372</v>
      </c>
      <c r="BE53" s="4">
        <v>29594.6</v>
      </c>
      <c r="BF53" s="4">
        <v>120.428862</v>
      </c>
      <c r="BG53" s="4">
        <v>0</v>
      </c>
      <c r="BH53" s="4">
        <v>0</v>
      </c>
      <c r="BI53" s="4">
        <v>49953.14</v>
      </c>
      <c r="BJ53" s="4">
        <v>285.20138300000002</v>
      </c>
      <c r="BK53" s="4">
        <v>0</v>
      </c>
      <c r="BL53" s="4">
        <v>0</v>
      </c>
      <c r="BM53" s="4">
        <v>0</v>
      </c>
      <c r="BN53" s="4">
        <v>0</v>
      </c>
      <c r="BO53" s="4">
        <v>0</v>
      </c>
      <c r="BP53" s="4">
        <v>0</v>
      </c>
      <c r="BQ53" s="98">
        <f t="shared" si="38"/>
        <v>4130930.59</v>
      </c>
      <c r="BR53" s="98">
        <f t="shared" si="39"/>
        <v>164.35319268407196</v>
      </c>
    </row>
    <row r="54" spans="1:70" ht="20" customHeight="1" x14ac:dyDescent="0.15">
      <c r="A54" s="76">
        <v>43071</v>
      </c>
      <c r="B54" s="76">
        <v>43067</v>
      </c>
      <c r="C54" s="11">
        <v>48</v>
      </c>
      <c r="D54" s="188">
        <v>4087825.25</v>
      </c>
      <c r="E54" s="188">
        <v>1338397.3999999999</v>
      </c>
      <c r="F54" s="188">
        <v>884319.1</v>
      </c>
      <c r="G54" s="188">
        <v>93805.4</v>
      </c>
      <c r="H54" s="188">
        <v>0</v>
      </c>
      <c r="I54" s="188">
        <v>0</v>
      </c>
      <c r="J54" s="188">
        <v>32169.200000000001</v>
      </c>
      <c r="K54" s="188">
        <v>0</v>
      </c>
      <c r="L54" s="188">
        <v>0</v>
      </c>
      <c r="M54" s="188">
        <v>0</v>
      </c>
      <c r="N54" s="98">
        <f t="shared" si="0"/>
        <v>6436516.3500000006</v>
      </c>
      <c r="O54" s="188">
        <v>3142921.15</v>
      </c>
      <c r="P54" s="188">
        <v>151.81180499999999</v>
      </c>
      <c r="Q54" s="188">
        <v>1177805.5</v>
      </c>
      <c r="R54" s="188">
        <v>175.724176</v>
      </c>
      <c r="S54" s="188">
        <v>631894.30000000005</v>
      </c>
      <c r="T54" s="188">
        <v>210.64367899999999</v>
      </c>
      <c r="U54" s="188">
        <v>62710</v>
      </c>
      <c r="V54" s="188">
        <v>111.737167</v>
      </c>
      <c r="W54" s="188">
        <v>0</v>
      </c>
      <c r="X54" s="188">
        <v>0</v>
      </c>
      <c r="Y54" s="188">
        <v>0</v>
      </c>
      <c r="Z54" s="188">
        <v>0</v>
      </c>
      <c r="AA54" s="188">
        <v>17933.099999999999</v>
      </c>
      <c r="AB54" s="188">
        <v>479.10940099999999</v>
      </c>
      <c r="AC54" s="188">
        <v>0</v>
      </c>
      <c r="AD54" s="188">
        <v>0</v>
      </c>
      <c r="AE54" s="188">
        <v>0</v>
      </c>
      <c r="AF54" s="188">
        <v>0</v>
      </c>
      <c r="AG54" s="188">
        <v>0</v>
      </c>
      <c r="AH54" s="188">
        <v>0</v>
      </c>
      <c r="AI54" s="98">
        <f t="shared" ref="AI54" si="42">O54+Q54+S54+U54+AA54+AC54+AE54+AG54+Y54</f>
        <v>5033264.05</v>
      </c>
      <c r="AJ54" s="98">
        <f t="shared" ref="AJ54" si="43">(O54*P54+Q54*R54+S54*T54+U54*V54+AA54*AB54+AC54*AD54+AE54*AF54+AG54*AH54+Y54*Z54)/AI54</f>
        <v>165.46021033065344</v>
      </c>
      <c r="AL54" s="76">
        <v>42707</v>
      </c>
      <c r="AM54" s="76">
        <v>42703</v>
      </c>
      <c r="AN54" s="11">
        <v>48</v>
      </c>
      <c r="AO54" s="4">
        <v>3445847.21</v>
      </c>
      <c r="AP54" s="4">
        <v>1246417.68</v>
      </c>
      <c r="AQ54" s="4">
        <v>747054.7</v>
      </c>
      <c r="AR54" s="4">
        <v>74563.3</v>
      </c>
      <c r="AS54" s="4">
        <v>0</v>
      </c>
      <c r="AT54" s="4">
        <v>76068.100000000006</v>
      </c>
      <c r="AU54" s="4">
        <v>0</v>
      </c>
      <c r="AV54" s="4">
        <v>0</v>
      </c>
      <c r="AW54" s="4">
        <v>0</v>
      </c>
      <c r="AX54" s="98">
        <f t="shared" si="37"/>
        <v>5589950.9899999993</v>
      </c>
      <c r="AY54" s="4">
        <v>2643695.54</v>
      </c>
      <c r="AZ54" s="4">
        <v>151.82495900000001</v>
      </c>
      <c r="BA54" s="4">
        <v>1081819.28</v>
      </c>
      <c r="BB54" s="4">
        <v>155.014218</v>
      </c>
      <c r="BC54" s="4">
        <v>641676.9</v>
      </c>
      <c r="BD54" s="4">
        <v>212.44461799999999</v>
      </c>
      <c r="BE54" s="4">
        <v>70949.5</v>
      </c>
      <c r="BF54" s="4">
        <v>115.771929</v>
      </c>
      <c r="BG54" s="4">
        <v>0</v>
      </c>
      <c r="BH54" s="4">
        <v>0</v>
      </c>
      <c r="BI54" s="4">
        <v>62550.2</v>
      </c>
      <c r="BJ54" s="4">
        <v>267.195674</v>
      </c>
      <c r="BK54" s="4">
        <v>0</v>
      </c>
      <c r="BL54" s="4">
        <v>0</v>
      </c>
      <c r="BM54" s="4">
        <v>0</v>
      </c>
      <c r="BN54" s="4">
        <v>0</v>
      </c>
      <c r="BO54" s="4">
        <v>0</v>
      </c>
      <c r="BP54" s="4">
        <v>0</v>
      </c>
      <c r="BQ54" s="98">
        <f t="shared" si="38"/>
        <v>4500691.4200000009</v>
      </c>
      <c r="BR54" s="98">
        <f t="shared" si="39"/>
        <v>162.26934391779525</v>
      </c>
    </row>
    <row r="55" spans="1:70" ht="20" customHeight="1" x14ac:dyDescent="0.15">
      <c r="A55" s="76">
        <v>43078</v>
      </c>
      <c r="B55" s="76">
        <v>43074</v>
      </c>
      <c r="C55" s="11">
        <v>49</v>
      </c>
      <c r="D55" s="189">
        <v>4226637</v>
      </c>
      <c r="E55" s="189">
        <v>1117310.04</v>
      </c>
      <c r="F55" s="189">
        <v>979653.68</v>
      </c>
      <c r="G55" s="189">
        <v>98356.9</v>
      </c>
      <c r="H55" s="189">
        <v>0</v>
      </c>
      <c r="I55" s="189">
        <v>0</v>
      </c>
      <c r="J55" s="189">
        <v>26712.2</v>
      </c>
      <c r="K55" s="189">
        <v>0</v>
      </c>
      <c r="L55" s="189">
        <v>0</v>
      </c>
      <c r="M55" s="189">
        <v>0</v>
      </c>
      <c r="N55" s="98">
        <f t="shared" si="0"/>
        <v>6448669.8200000003</v>
      </c>
      <c r="O55" s="189">
        <v>3145919.6</v>
      </c>
      <c r="P55" s="189">
        <v>153.85906900000001</v>
      </c>
      <c r="Q55" s="189">
        <v>988367.34</v>
      </c>
      <c r="R55" s="189">
        <v>174.781507</v>
      </c>
      <c r="S55" s="189">
        <v>694790.28</v>
      </c>
      <c r="T55" s="189">
        <v>209.945165</v>
      </c>
      <c r="U55" s="189">
        <v>89242.9</v>
      </c>
      <c r="V55" s="189">
        <v>112.21141900000001</v>
      </c>
      <c r="W55" s="189">
        <v>0</v>
      </c>
      <c r="X55" s="189">
        <v>0</v>
      </c>
      <c r="Y55" s="189">
        <v>0</v>
      </c>
      <c r="Z55" s="189">
        <v>0</v>
      </c>
      <c r="AA55" s="189">
        <v>17208.8</v>
      </c>
      <c r="AB55" s="189">
        <v>457.99990700000001</v>
      </c>
      <c r="AC55" s="189">
        <v>0</v>
      </c>
      <c r="AD55" s="189">
        <v>0</v>
      </c>
      <c r="AE55" s="189">
        <v>0</v>
      </c>
      <c r="AF55" s="189">
        <v>0</v>
      </c>
      <c r="AG55" s="189">
        <v>0</v>
      </c>
      <c r="AH55" s="189">
        <v>0</v>
      </c>
      <c r="AI55" s="98">
        <f t="shared" ref="AI55:AI56" si="44">O55+Q55+S55+U55+AA55+AC55+AE55+AG55+Y55</f>
        <v>4935528.92</v>
      </c>
      <c r="AJ55" s="98">
        <f t="shared" ref="AJ55:AJ56" si="45">(O55*P55+Q55*R55+S55*T55+U55*V55+AA55*AB55+AC55*AD55+AE55*AF55+AG55*AH55+Y55*Z55)/AI55</f>
        <v>166.25171657972714</v>
      </c>
      <c r="AL55" s="76">
        <v>42714</v>
      </c>
      <c r="AM55" s="76">
        <v>42710</v>
      </c>
      <c r="AN55" s="11">
        <v>49</v>
      </c>
      <c r="AO55" s="4">
        <v>3379108.22</v>
      </c>
      <c r="AP55" s="4">
        <v>1212061.1200000001</v>
      </c>
      <c r="AQ55" s="4">
        <v>777215.1</v>
      </c>
      <c r="AR55" s="4">
        <v>48008.6</v>
      </c>
      <c r="AS55" s="4">
        <v>0</v>
      </c>
      <c r="AT55" s="4">
        <v>69930.899999999994</v>
      </c>
      <c r="AU55" s="4">
        <v>0</v>
      </c>
      <c r="AV55" s="4">
        <v>0</v>
      </c>
      <c r="AW55" s="4">
        <v>0</v>
      </c>
      <c r="AX55" s="98">
        <f t="shared" si="37"/>
        <v>5486323.9399999995</v>
      </c>
      <c r="AY55" s="4">
        <v>2488431.7999999998</v>
      </c>
      <c r="AZ55" s="4">
        <v>149.453012</v>
      </c>
      <c r="BA55" s="4">
        <v>1020289.22</v>
      </c>
      <c r="BB55" s="4">
        <v>147.04321300000001</v>
      </c>
      <c r="BC55" s="4">
        <v>627407</v>
      </c>
      <c r="BD55" s="4">
        <v>212.96492599999999</v>
      </c>
      <c r="BE55" s="4">
        <v>43719</v>
      </c>
      <c r="BF55" s="4">
        <v>116.382092</v>
      </c>
      <c r="BG55" s="4">
        <v>0</v>
      </c>
      <c r="BH55" s="4">
        <v>0</v>
      </c>
      <c r="BI55" s="4">
        <v>56429.5</v>
      </c>
      <c r="BJ55" s="4">
        <v>281.44426199999998</v>
      </c>
      <c r="BK55" s="4">
        <v>0</v>
      </c>
      <c r="BL55" s="4">
        <v>0</v>
      </c>
      <c r="BM55" s="4">
        <v>0</v>
      </c>
      <c r="BN55" s="4">
        <v>0</v>
      </c>
      <c r="BO55" s="4">
        <v>0</v>
      </c>
      <c r="BP55" s="4">
        <v>0</v>
      </c>
      <c r="BQ55" s="98">
        <f t="shared" si="38"/>
        <v>4236276.5199999996</v>
      </c>
      <c r="BR55" s="98">
        <f t="shared" si="39"/>
        <v>159.69585142997337</v>
      </c>
    </row>
    <row r="56" spans="1:70" ht="20" customHeight="1" x14ac:dyDescent="0.15">
      <c r="A56" s="76">
        <v>43085</v>
      </c>
      <c r="B56" s="76">
        <v>43081</v>
      </c>
      <c r="C56" s="3">
        <v>50</v>
      </c>
      <c r="D56" s="190">
        <v>3897686.5</v>
      </c>
      <c r="E56" s="190">
        <v>1353207.93</v>
      </c>
      <c r="F56" s="190">
        <v>897517.02</v>
      </c>
      <c r="G56" s="190">
        <v>80811.399999999994</v>
      </c>
      <c r="H56" s="4">
        <v>0</v>
      </c>
      <c r="I56" s="125">
        <v>0</v>
      </c>
      <c r="J56" s="190">
        <v>22651.4</v>
      </c>
      <c r="K56" s="4">
        <v>0</v>
      </c>
      <c r="L56" s="4">
        <v>0</v>
      </c>
      <c r="M56" s="4">
        <v>0</v>
      </c>
      <c r="N56" s="98">
        <f t="shared" si="0"/>
        <v>6251874.25</v>
      </c>
      <c r="O56" s="190">
        <v>2808052.5</v>
      </c>
      <c r="P56" s="190">
        <v>151.24786900000001</v>
      </c>
      <c r="Q56" s="190">
        <v>1155494.6299999999</v>
      </c>
      <c r="R56" s="190">
        <v>168.514276</v>
      </c>
      <c r="S56" s="190">
        <v>552372.52</v>
      </c>
      <c r="T56" s="190">
        <v>197.219213</v>
      </c>
      <c r="U56" s="190">
        <v>65876</v>
      </c>
      <c r="V56" s="190">
        <v>113.08708</v>
      </c>
      <c r="W56" s="4">
        <v>0</v>
      </c>
      <c r="X56" s="4">
        <v>0</v>
      </c>
      <c r="Y56" s="125">
        <v>0</v>
      </c>
      <c r="Z56" s="125">
        <v>0</v>
      </c>
      <c r="AA56" s="190">
        <v>15152</v>
      </c>
      <c r="AB56" s="190">
        <v>415.54738600000002</v>
      </c>
      <c r="AC56" s="4">
        <v>0</v>
      </c>
      <c r="AD56" s="4">
        <v>0</v>
      </c>
      <c r="AE56" s="4">
        <v>0</v>
      </c>
      <c r="AF56" s="4">
        <v>0</v>
      </c>
      <c r="AG56" s="4">
        <v>0</v>
      </c>
      <c r="AH56" s="4">
        <v>0</v>
      </c>
      <c r="AI56" s="98">
        <f t="shared" si="44"/>
        <v>4596947.6500000004</v>
      </c>
      <c r="AJ56" s="98">
        <f t="shared" si="45"/>
        <v>161.43622384158303</v>
      </c>
      <c r="AL56" s="76">
        <v>42721</v>
      </c>
      <c r="AM56" s="76">
        <v>42717</v>
      </c>
      <c r="AN56" s="11">
        <v>50</v>
      </c>
      <c r="AO56" s="4">
        <v>3548307.03</v>
      </c>
      <c r="AP56" s="4">
        <v>1198562.8999999999</v>
      </c>
      <c r="AQ56" s="4">
        <v>866504.9</v>
      </c>
      <c r="AR56" s="4">
        <v>32655.8</v>
      </c>
      <c r="AS56" s="4">
        <v>0</v>
      </c>
      <c r="AT56" s="4">
        <v>90476.88</v>
      </c>
      <c r="AU56" s="4">
        <v>0</v>
      </c>
      <c r="AV56" s="4">
        <v>0</v>
      </c>
      <c r="AW56" s="4">
        <v>0</v>
      </c>
      <c r="AX56" s="98">
        <f t="shared" si="37"/>
        <v>5736507.5099999998</v>
      </c>
      <c r="AY56" s="4">
        <v>2356742.65</v>
      </c>
      <c r="AZ56" s="4">
        <v>147.95638400000001</v>
      </c>
      <c r="BA56" s="4">
        <v>936870.5</v>
      </c>
      <c r="BB56" s="4">
        <v>151.60711499999999</v>
      </c>
      <c r="BC56" s="4">
        <v>703406.9</v>
      </c>
      <c r="BD56" s="4">
        <v>207.846082</v>
      </c>
      <c r="BE56" s="4">
        <v>30106.2</v>
      </c>
      <c r="BF56" s="4">
        <v>112.73665800000001</v>
      </c>
      <c r="BG56" s="4">
        <v>0</v>
      </c>
      <c r="BH56" s="4">
        <v>0</v>
      </c>
      <c r="BI56" s="4">
        <v>70847.8</v>
      </c>
      <c r="BJ56" s="4">
        <v>287.23596400000002</v>
      </c>
      <c r="BK56" s="4">
        <v>0</v>
      </c>
      <c r="BL56" s="4">
        <v>0</v>
      </c>
      <c r="BM56" s="4">
        <v>0</v>
      </c>
      <c r="BN56" s="4">
        <v>0</v>
      </c>
      <c r="BO56" s="4">
        <v>0</v>
      </c>
      <c r="BP56" s="4">
        <v>0</v>
      </c>
      <c r="BQ56" s="98">
        <f t="shared" si="38"/>
        <v>4097974.05</v>
      </c>
      <c r="BR56" s="98">
        <f t="shared" si="39"/>
        <v>161.22011091463835</v>
      </c>
    </row>
    <row r="57" spans="1:70" ht="20" customHeight="1" x14ac:dyDescent="0.15">
      <c r="A57" s="76">
        <v>43092</v>
      </c>
      <c r="B57" s="76">
        <v>43088</v>
      </c>
      <c r="C57" s="11">
        <v>51</v>
      </c>
      <c r="D57" s="191">
        <v>4110951.32</v>
      </c>
      <c r="E57" s="191">
        <v>1236743.1499999999</v>
      </c>
      <c r="F57" s="191">
        <v>962670.5</v>
      </c>
      <c r="G57" s="191">
        <v>79254.2</v>
      </c>
      <c r="H57" s="191">
        <v>0</v>
      </c>
      <c r="I57" s="191">
        <v>0</v>
      </c>
      <c r="J57" s="191">
        <v>15274.3</v>
      </c>
      <c r="K57" s="191">
        <v>0</v>
      </c>
      <c r="L57" s="191">
        <v>0</v>
      </c>
      <c r="M57" s="191">
        <v>0</v>
      </c>
      <c r="N57" s="98">
        <f t="shared" ref="N57:N58" si="46">SUM(D57:M57)</f>
        <v>6404893.4699999997</v>
      </c>
      <c r="O57" s="191">
        <v>3038406.22</v>
      </c>
      <c r="P57" s="191">
        <v>145.18445</v>
      </c>
      <c r="Q57" s="191">
        <v>977969.15</v>
      </c>
      <c r="R57" s="191">
        <v>157.838853</v>
      </c>
      <c r="S57" s="191">
        <v>669405.4</v>
      </c>
      <c r="T57" s="191">
        <v>194.823306</v>
      </c>
      <c r="U57" s="191">
        <v>75378.600000000006</v>
      </c>
      <c r="V57" s="191">
        <v>113.271244</v>
      </c>
      <c r="W57" s="191">
        <v>0</v>
      </c>
      <c r="X57" s="191">
        <v>0</v>
      </c>
      <c r="Y57" s="191">
        <v>0</v>
      </c>
      <c r="Z57" s="191">
        <v>0</v>
      </c>
      <c r="AA57" s="191">
        <v>9865.7000000000007</v>
      </c>
      <c r="AB57" s="191">
        <v>314.12296099999998</v>
      </c>
      <c r="AC57" s="191">
        <v>0</v>
      </c>
      <c r="AD57" s="191">
        <v>0</v>
      </c>
      <c r="AE57" s="191">
        <v>0</v>
      </c>
      <c r="AF57" s="191">
        <v>0</v>
      </c>
      <c r="AG57" s="191">
        <v>0</v>
      </c>
      <c r="AH57" s="191">
        <v>0</v>
      </c>
      <c r="AI57" s="98">
        <f t="shared" ref="AI57:AI58" si="47">O57+Q57+S57+U57+AA57+AC57+AE57+AG57+Y57</f>
        <v>4771025.07</v>
      </c>
      <c r="AJ57" s="98">
        <f t="shared" ref="AJ57:AJ58" si="48">(O57*P57+Q57*R57+S57*T57+U57*V57+AA57*AB57+AC57*AD57+AE57*AF57+AG57*AH57+Y57*Z57)/AI57</f>
        <v>154.58814359242771</v>
      </c>
      <c r="AL57" s="76">
        <v>42728</v>
      </c>
      <c r="AM57" s="76">
        <v>42724</v>
      </c>
      <c r="AN57" s="11">
        <v>51</v>
      </c>
      <c r="AO57" s="4">
        <v>3623283.8</v>
      </c>
      <c r="AP57" s="4">
        <v>1206912.6000000001</v>
      </c>
      <c r="AQ57" s="4">
        <v>948672.8</v>
      </c>
      <c r="AR57" s="4">
        <v>59606.6</v>
      </c>
      <c r="AS57" s="4">
        <v>0</v>
      </c>
      <c r="AT57" s="4">
        <v>91097.5</v>
      </c>
      <c r="AU57" s="4">
        <v>0</v>
      </c>
      <c r="AV57" s="4">
        <v>0</v>
      </c>
      <c r="AW57" s="4">
        <v>0</v>
      </c>
      <c r="AX57" s="98">
        <f t="shared" si="37"/>
        <v>5929573.2999999998</v>
      </c>
      <c r="AY57" s="4">
        <v>2461526.35</v>
      </c>
      <c r="AZ57" s="4">
        <v>145.687861</v>
      </c>
      <c r="BA57" s="4">
        <v>938681.1</v>
      </c>
      <c r="BB57" s="4">
        <v>144.703216</v>
      </c>
      <c r="BC57" s="4">
        <v>724712.3</v>
      </c>
      <c r="BD57" s="4">
        <v>207.340067</v>
      </c>
      <c r="BE57" s="4">
        <v>56479.199999999997</v>
      </c>
      <c r="BF57" s="4">
        <v>112.837423</v>
      </c>
      <c r="BG57" s="4">
        <v>0</v>
      </c>
      <c r="BH57" s="4">
        <v>0</v>
      </c>
      <c r="BI57" s="4">
        <v>68701.100000000006</v>
      </c>
      <c r="BJ57" s="4">
        <v>258.44128899999998</v>
      </c>
      <c r="BK57" s="4">
        <v>0</v>
      </c>
      <c r="BL57" s="4">
        <v>0</v>
      </c>
      <c r="BM57" s="4">
        <v>0</v>
      </c>
      <c r="BN57" s="4">
        <v>0</v>
      </c>
      <c r="BO57" s="4">
        <v>0</v>
      </c>
      <c r="BP57" s="4">
        <v>0</v>
      </c>
      <c r="BQ57" s="98">
        <f t="shared" si="38"/>
        <v>4250100.05</v>
      </c>
      <c r="BR57" s="98">
        <f t="shared" si="39"/>
        <v>157.36917716880538</v>
      </c>
    </row>
    <row r="58" spans="1:70" ht="20" customHeight="1" x14ac:dyDescent="0.15">
      <c r="A58" s="76">
        <v>43099</v>
      </c>
      <c r="B58" s="76">
        <v>43095</v>
      </c>
      <c r="C58" s="11">
        <v>52</v>
      </c>
      <c r="D58" s="192">
        <v>3804343.83</v>
      </c>
      <c r="E58" s="192">
        <v>1315468</v>
      </c>
      <c r="F58" s="192">
        <v>891194.7</v>
      </c>
      <c r="G58" s="192">
        <v>99889.7</v>
      </c>
      <c r="H58" s="4">
        <v>0</v>
      </c>
      <c r="I58" s="125">
        <v>0</v>
      </c>
      <c r="J58" s="192">
        <v>16455.099999999999</v>
      </c>
      <c r="K58" s="4">
        <v>0</v>
      </c>
      <c r="L58" s="4">
        <v>0</v>
      </c>
      <c r="M58" s="4">
        <v>0</v>
      </c>
      <c r="N58" s="98">
        <f t="shared" si="46"/>
        <v>6127351.3300000001</v>
      </c>
      <c r="O58" s="192">
        <v>2654808.4300000002</v>
      </c>
      <c r="P58" s="192">
        <v>148.58965699999999</v>
      </c>
      <c r="Q58" s="192">
        <v>1060260.05</v>
      </c>
      <c r="R58" s="192">
        <v>154.06379000000001</v>
      </c>
      <c r="S58" s="192">
        <v>526716.4</v>
      </c>
      <c r="T58" s="192">
        <v>189.717805</v>
      </c>
      <c r="U58" s="192">
        <v>87093</v>
      </c>
      <c r="V58" s="192">
        <v>107.41028300000001</v>
      </c>
      <c r="W58" s="4">
        <v>0</v>
      </c>
      <c r="X58" s="4">
        <v>0</v>
      </c>
      <c r="Y58" s="125">
        <v>0</v>
      </c>
      <c r="Z58" s="125">
        <v>0</v>
      </c>
      <c r="AA58" s="192">
        <v>10502.9</v>
      </c>
      <c r="AB58" s="192">
        <v>297.03138100000001</v>
      </c>
      <c r="AC58" s="4">
        <v>0</v>
      </c>
      <c r="AD58" s="4">
        <v>0</v>
      </c>
      <c r="AE58" s="4">
        <v>0</v>
      </c>
      <c r="AF58" s="4">
        <v>0</v>
      </c>
      <c r="AG58" s="4">
        <v>0</v>
      </c>
      <c r="AH58" s="4">
        <v>0</v>
      </c>
      <c r="AI58" s="98">
        <f t="shared" si="47"/>
        <v>4339380.7800000012</v>
      </c>
      <c r="AJ58" s="98">
        <f t="shared" si="48"/>
        <v>154.45213121797613</v>
      </c>
      <c r="AL58" s="76">
        <v>42735</v>
      </c>
      <c r="AM58" s="76"/>
      <c r="AN58" s="11">
        <v>52</v>
      </c>
      <c r="AO58" s="4">
        <v>0</v>
      </c>
      <c r="AP58" s="4">
        <v>0</v>
      </c>
      <c r="AQ58" s="4">
        <v>0</v>
      </c>
      <c r="AR58" s="4">
        <v>0</v>
      </c>
      <c r="AS58" s="4">
        <v>0</v>
      </c>
      <c r="AT58" s="4">
        <v>0</v>
      </c>
      <c r="AU58" s="4">
        <v>0</v>
      </c>
      <c r="AV58" s="4">
        <v>0</v>
      </c>
      <c r="AW58" s="4">
        <v>0</v>
      </c>
      <c r="AX58" s="98">
        <v>0</v>
      </c>
      <c r="AY58" s="4">
        <v>0</v>
      </c>
      <c r="AZ58" s="4">
        <v>0</v>
      </c>
      <c r="BA58" s="4">
        <v>0</v>
      </c>
      <c r="BB58" s="4">
        <v>0</v>
      </c>
      <c r="BC58" s="4">
        <v>0</v>
      </c>
      <c r="BD58" s="4">
        <v>0</v>
      </c>
      <c r="BE58" s="4">
        <v>0</v>
      </c>
      <c r="BF58" s="4">
        <v>0</v>
      </c>
      <c r="BG58" s="4">
        <v>0</v>
      </c>
      <c r="BH58" s="4">
        <v>0</v>
      </c>
      <c r="BI58" s="4">
        <v>0</v>
      </c>
      <c r="BJ58" s="4">
        <v>0</v>
      </c>
      <c r="BK58" s="4">
        <v>0</v>
      </c>
      <c r="BL58" s="4">
        <v>0</v>
      </c>
      <c r="BM58" s="4">
        <v>0</v>
      </c>
      <c r="BN58" s="4">
        <v>0</v>
      </c>
      <c r="BO58" s="4">
        <v>0</v>
      </c>
      <c r="BP58" s="4">
        <v>0</v>
      </c>
      <c r="BQ58" s="98">
        <f t="shared" si="38"/>
        <v>0</v>
      </c>
      <c r="BR58" s="98">
        <v>0</v>
      </c>
    </row>
    <row r="59" spans="1:70" x14ac:dyDescent="0.15">
      <c r="A59" s="21"/>
      <c r="B59" s="1"/>
      <c r="C59" s="11"/>
      <c r="D59" s="4"/>
      <c r="E59" s="4"/>
      <c r="F59" s="4"/>
      <c r="G59" s="4"/>
      <c r="H59" s="4"/>
      <c r="I59" s="125"/>
      <c r="J59" s="4"/>
      <c r="K59" s="4"/>
      <c r="L59" s="4"/>
      <c r="M59" s="4"/>
      <c r="N59" s="4"/>
      <c r="O59" s="4"/>
      <c r="P59" s="4"/>
      <c r="Q59" s="4"/>
      <c r="R59" s="4"/>
      <c r="S59" s="4"/>
      <c r="T59" s="4"/>
      <c r="U59" s="4"/>
      <c r="V59" s="4"/>
      <c r="W59" s="4"/>
      <c r="X59" s="4"/>
      <c r="Y59" s="125"/>
      <c r="Z59" s="125"/>
      <c r="AA59" s="4"/>
      <c r="AB59" s="4"/>
      <c r="AC59" s="4"/>
      <c r="AD59" s="4"/>
      <c r="AE59" s="4"/>
      <c r="AF59" s="4"/>
      <c r="AG59" s="4"/>
      <c r="AH59" s="4"/>
      <c r="AI59" s="4"/>
      <c r="AJ59" s="4"/>
      <c r="AK59" s="7"/>
      <c r="AL59" s="21"/>
      <c r="AN59" s="61"/>
    </row>
    <row r="60" spans="1:70" x14ac:dyDescent="0.15">
      <c r="AO60" s="7"/>
    </row>
  </sheetData>
  <mergeCells count="31">
    <mergeCell ref="A3:A5"/>
    <mergeCell ref="BM4:BN4"/>
    <mergeCell ref="AE4:AF4"/>
    <mergeCell ref="Q4:R4"/>
    <mergeCell ref="S4:T4"/>
    <mergeCell ref="U4:V4"/>
    <mergeCell ref="AO3:AX3"/>
    <mergeCell ref="AY3:BR3"/>
    <mergeCell ref="AL3:AL5"/>
    <mergeCell ref="BK4:BL4"/>
    <mergeCell ref="BO4:BP4"/>
    <mergeCell ref="C2:AF2"/>
    <mergeCell ref="B3:B5"/>
    <mergeCell ref="C3:C5"/>
    <mergeCell ref="O4:P4"/>
    <mergeCell ref="AA4:AB4"/>
    <mergeCell ref="D3:N3"/>
    <mergeCell ref="O3:AJ3"/>
    <mergeCell ref="W4:X4"/>
    <mergeCell ref="AC4:AD4"/>
    <mergeCell ref="AG4:AH4"/>
    <mergeCell ref="Y4:Z4"/>
    <mergeCell ref="AN2:BN2"/>
    <mergeCell ref="AM3:AM5"/>
    <mergeCell ref="AN3:AN5"/>
    <mergeCell ref="AY4:AZ4"/>
    <mergeCell ref="BA4:BB4"/>
    <mergeCell ref="BC4:BD4"/>
    <mergeCell ref="BE4:BF4"/>
    <mergeCell ref="BI4:BJ4"/>
    <mergeCell ref="BG4:BH4"/>
  </mergeCells>
  <phoneticPr fontId="8" type="noConversion"/>
  <pageMargins left="0.75" right="0.75" top="1" bottom="1" header="0.5" footer="0.5"/>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BR59"/>
  <sheetViews>
    <sheetView topLeftCell="A43" workbookViewId="0">
      <selection activeCell="AE66" sqref="AE66"/>
    </sheetView>
  </sheetViews>
  <sheetFormatPr baseColWidth="10" defaultColWidth="8.83203125" defaultRowHeight="13" x14ac:dyDescent="0.15"/>
  <cols>
    <col min="1" max="1" width="9.6640625" bestFit="1" customWidth="1"/>
    <col min="2" max="2" width="12.1640625" bestFit="1" customWidth="1"/>
    <col min="3" max="3" width="7.6640625" bestFit="1" customWidth="1"/>
    <col min="4" max="4" width="10.5" style="7" bestFit="1" customWidth="1"/>
    <col min="5" max="5" width="10.33203125" style="7" customWidth="1"/>
    <col min="6" max="6" width="10.83203125" style="7" customWidth="1"/>
    <col min="7" max="7" width="10.5" style="7" bestFit="1" customWidth="1"/>
    <col min="8" max="9" width="12.6640625" style="7" customWidth="1"/>
    <col min="10" max="10" width="10.33203125" style="7" bestFit="1" customWidth="1"/>
    <col min="11" max="11" width="10.33203125" style="7" customWidth="1"/>
    <col min="12" max="12" width="11.1640625" style="7" bestFit="1" customWidth="1"/>
    <col min="13" max="13" width="11.1640625" style="7" customWidth="1"/>
    <col min="14" max="14" width="10.33203125" style="7" customWidth="1"/>
    <col min="15" max="17" width="10.5" style="7" bestFit="1" customWidth="1"/>
    <col min="18" max="22" width="9.33203125" style="7" bestFit="1" customWidth="1"/>
    <col min="23" max="26" width="9.33203125" style="7" customWidth="1"/>
    <col min="27" max="28" width="9.33203125" style="7" bestFit="1" customWidth="1"/>
    <col min="29" max="30" width="9.33203125" style="7" customWidth="1"/>
    <col min="31" max="31" width="9.33203125" style="7" bestFit="1" customWidth="1"/>
    <col min="32" max="32" width="10.5" style="7" bestFit="1" customWidth="1"/>
    <col min="33" max="34" width="9.33203125" style="7" customWidth="1"/>
    <col min="35" max="35" width="10.5" style="7" bestFit="1" customWidth="1"/>
    <col min="36" max="36" width="9.6640625" style="7" bestFit="1" customWidth="1"/>
    <col min="38" max="38" width="9.6640625" bestFit="1" customWidth="1"/>
    <col min="39" max="39" width="12.1640625" bestFit="1" customWidth="1"/>
    <col min="40" max="40" width="9.1640625" style="18"/>
    <col min="41" max="44" width="10.5" bestFit="1" customWidth="1"/>
    <col min="45" max="45" width="10.5" customWidth="1"/>
    <col min="48" max="48" width="11.1640625" bestFit="1" customWidth="1"/>
    <col min="49" max="49" width="11.1640625" customWidth="1"/>
    <col min="50" max="51" width="10.5" bestFit="1" customWidth="1"/>
    <col min="52" max="52" width="9.33203125" bestFit="1" customWidth="1"/>
    <col min="53" max="53" width="10.5" bestFit="1" customWidth="1"/>
    <col min="54" max="56" width="9.33203125" bestFit="1" customWidth="1"/>
    <col min="69" max="69" width="10.5" bestFit="1" customWidth="1"/>
    <col min="70" max="70" width="10" bestFit="1" customWidth="1"/>
  </cols>
  <sheetData>
    <row r="2" spans="1:70" ht="12.75" customHeight="1" x14ac:dyDescent="0.15">
      <c r="B2" s="209" t="s">
        <v>44</v>
      </c>
      <c r="C2" s="210"/>
      <c r="D2" s="210"/>
      <c r="E2" s="210"/>
      <c r="F2" s="210"/>
      <c r="G2" s="210"/>
      <c r="H2" s="210"/>
      <c r="I2" s="210"/>
      <c r="J2" s="210"/>
      <c r="K2" s="210"/>
      <c r="L2" s="210"/>
      <c r="M2" s="210"/>
      <c r="N2" s="210"/>
      <c r="O2" s="211"/>
      <c r="P2" s="211"/>
      <c r="Q2" s="211"/>
      <c r="R2" s="211"/>
      <c r="S2" s="211"/>
      <c r="T2" s="211"/>
      <c r="U2" s="211"/>
      <c r="V2" s="211"/>
      <c r="W2" s="211"/>
      <c r="X2" s="211"/>
      <c r="Y2" s="211"/>
      <c r="Z2" s="211"/>
      <c r="AA2" s="211"/>
      <c r="AB2" s="211"/>
      <c r="AC2" s="211"/>
      <c r="AD2" s="211"/>
      <c r="AE2" s="211"/>
      <c r="AF2" s="211"/>
      <c r="AG2" s="29"/>
      <c r="AH2" s="29"/>
      <c r="AI2" s="49"/>
      <c r="AJ2" s="49"/>
      <c r="AM2" s="209" t="s">
        <v>24</v>
      </c>
      <c r="AN2" s="210"/>
      <c r="AO2" s="210"/>
      <c r="AP2" s="210"/>
      <c r="AQ2" s="210"/>
      <c r="AR2" s="210"/>
      <c r="AS2" s="210"/>
      <c r="AT2" s="210"/>
      <c r="AU2" s="210"/>
      <c r="AV2" s="210"/>
      <c r="AW2" s="210"/>
      <c r="AX2" s="210"/>
      <c r="AY2" s="211"/>
      <c r="AZ2" s="211"/>
      <c r="BA2" s="211"/>
      <c r="BB2" s="211"/>
      <c r="BC2" s="211"/>
      <c r="BD2" s="211"/>
      <c r="BE2" s="211"/>
      <c r="BF2" s="211"/>
      <c r="BG2" s="211"/>
      <c r="BH2" s="211"/>
      <c r="BI2" s="211"/>
      <c r="BJ2" s="211"/>
      <c r="BK2" s="211"/>
      <c r="BL2" s="211"/>
      <c r="BM2" s="211"/>
      <c r="BN2" s="211"/>
      <c r="BO2" s="29"/>
      <c r="BP2" s="29"/>
    </row>
    <row r="3" spans="1:70" ht="33" customHeight="1" x14ac:dyDescent="0.15">
      <c r="A3" s="208" t="s">
        <v>14</v>
      </c>
      <c r="B3" s="208" t="s">
        <v>9</v>
      </c>
      <c r="C3" s="208" t="s">
        <v>17</v>
      </c>
      <c r="D3" s="218" t="s">
        <v>10</v>
      </c>
      <c r="E3" s="219"/>
      <c r="F3" s="219"/>
      <c r="G3" s="219"/>
      <c r="H3" s="219"/>
      <c r="I3" s="219"/>
      <c r="J3" s="219"/>
      <c r="K3" s="219"/>
      <c r="L3" s="219"/>
      <c r="M3" s="219"/>
      <c r="N3" s="220"/>
      <c r="O3" s="212" t="s">
        <v>1</v>
      </c>
      <c r="P3" s="212"/>
      <c r="Q3" s="212"/>
      <c r="R3" s="212"/>
      <c r="S3" s="212"/>
      <c r="T3" s="212"/>
      <c r="U3" s="212"/>
      <c r="V3" s="212"/>
      <c r="W3" s="212"/>
      <c r="X3" s="212"/>
      <c r="Y3" s="212"/>
      <c r="Z3" s="212"/>
      <c r="AA3" s="212"/>
      <c r="AB3" s="212"/>
      <c r="AC3" s="212"/>
      <c r="AD3" s="212"/>
      <c r="AE3" s="212"/>
      <c r="AF3" s="212"/>
      <c r="AG3" s="212"/>
      <c r="AH3" s="212"/>
      <c r="AI3" s="212"/>
      <c r="AJ3" s="212"/>
      <c r="AL3" s="208" t="s">
        <v>14</v>
      </c>
      <c r="AM3" s="208" t="s">
        <v>9</v>
      </c>
      <c r="AN3" s="208" t="s">
        <v>17</v>
      </c>
      <c r="AO3" s="218" t="s">
        <v>10</v>
      </c>
      <c r="AP3" s="219"/>
      <c r="AQ3" s="219"/>
      <c r="AR3" s="219"/>
      <c r="AS3" s="219"/>
      <c r="AT3" s="219"/>
      <c r="AU3" s="219"/>
      <c r="AV3" s="219"/>
      <c r="AW3" s="219"/>
      <c r="AX3" s="219"/>
      <c r="AY3" s="207" t="s">
        <v>1</v>
      </c>
      <c r="AZ3" s="207"/>
      <c r="BA3" s="207"/>
      <c r="BB3" s="207"/>
      <c r="BC3" s="207"/>
      <c r="BD3" s="207"/>
      <c r="BE3" s="207"/>
      <c r="BF3" s="207"/>
      <c r="BG3" s="207"/>
      <c r="BH3" s="207"/>
      <c r="BI3" s="207"/>
      <c r="BJ3" s="207"/>
      <c r="BK3" s="207"/>
      <c r="BL3" s="207"/>
      <c r="BM3" s="207"/>
      <c r="BN3" s="207"/>
      <c r="BO3" s="207"/>
      <c r="BP3" s="207"/>
      <c r="BQ3" s="207"/>
      <c r="BR3" s="207"/>
    </row>
    <row r="4" spans="1:70" ht="33" customHeight="1" x14ac:dyDescent="0.15">
      <c r="A4" s="208"/>
      <c r="B4" s="208"/>
      <c r="C4" s="208"/>
      <c r="D4" s="52" t="s">
        <v>3</v>
      </c>
      <c r="E4" s="52" t="s">
        <v>4</v>
      </c>
      <c r="F4" s="52" t="s">
        <v>5</v>
      </c>
      <c r="G4" s="52" t="s">
        <v>6</v>
      </c>
      <c r="H4" s="52" t="s">
        <v>16</v>
      </c>
      <c r="I4" s="52" t="s">
        <v>47</v>
      </c>
      <c r="J4" s="51" t="s">
        <v>7</v>
      </c>
      <c r="K4" s="51" t="s">
        <v>8</v>
      </c>
      <c r="L4" s="5" t="s">
        <v>13</v>
      </c>
      <c r="M4" s="5" t="s">
        <v>32</v>
      </c>
      <c r="N4" s="221" t="s">
        <v>38</v>
      </c>
      <c r="O4" s="212" t="s">
        <v>3</v>
      </c>
      <c r="P4" s="212"/>
      <c r="Q4" s="212" t="s">
        <v>4</v>
      </c>
      <c r="R4" s="212"/>
      <c r="S4" s="212" t="s">
        <v>5</v>
      </c>
      <c r="T4" s="212"/>
      <c r="U4" s="212" t="s">
        <v>6</v>
      </c>
      <c r="V4" s="212"/>
      <c r="W4" s="212" t="s">
        <v>16</v>
      </c>
      <c r="X4" s="212"/>
      <c r="Y4" s="212" t="s">
        <v>47</v>
      </c>
      <c r="Z4" s="212"/>
      <c r="AA4" s="212" t="s">
        <v>7</v>
      </c>
      <c r="AB4" s="212"/>
      <c r="AC4" s="212" t="s">
        <v>8</v>
      </c>
      <c r="AD4" s="212"/>
      <c r="AE4" s="207" t="s">
        <v>13</v>
      </c>
      <c r="AF4" s="207"/>
      <c r="AG4" s="207" t="s">
        <v>32</v>
      </c>
      <c r="AH4" s="207"/>
      <c r="AI4" s="130"/>
      <c r="AJ4" s="130"/>
      <c r="AL4" s="208"/>
      <c r="AM4" s="208"/>
      <c r="AN4" s="208"/>
      <c r="AO4" s="2" t="s">
        <v>3</v>
      </c>
      <c r="AP4" s="2" t="s">
        <v>4</v>
      </c>
      <c r="AQ4" s="2" t="s">
        <v>5</v>
      </c>
      <c r="AR4" s="2" t="s">
        <v>6</v>
      </c>
      <c r="AS4" s="52" t="s">
        <v>16</v>
      </c>
      <c r="AT4" s="5" t="s">
        <v>7</v>
      </c>
      <c r="AU4" s="5" t="s">
        <v>8</v>
      </c>
      <c r="AV4" s="5" t="s">
        <v>13</v>
      </c>
      <c r="AW4" s="5" t="s">
        <v>32</v>
      </c>
      <c r="AX4" s="144"/>
      <c r="AY4" s="207" t="s">
        <v>3</v>
      </c>
      <c r="AZ4" s="207"/>
      <c r="BA4" s="207" t="s">
        <v>4</v>
      </c>
      <c r="BB4" s="207"/>
      <c r="BC4" s="207" t="s">
        <v>5</v>
      </c>
      <c r="BD4" s="207"/>
      <c r="BE4" s="207" t="s">
        <v>6</v>
      </c>
      <c r="BF4" s="207"/>
      <c r="BG4" s="212" t="s">
        <v>16</v>
      </c>
      <c r="BH4" s="212"/>
      <c r="BI4" s="207" t="s">
        <v>7</v>
      </c>
      <c r="BJ4" s="207"/>
      <c r="BK4" s="207" t="s">
        <v>8</v>
      </c>
      <c r="BL4" s="207"/>
      <c r="BM4" s="207" t="s">
        <v>13</v>
      </c>
      <c r="BN4" s="207"/>
      <c r="BO4" s="207" t="s">
        <v>32</v>
      </c>
      <c r="BP4" s="207"/>
      <c r="BQ4" s="144"/>
      <c r="BR4" s="144"/>
    </row>
    <row r="5" spans="1:70" ht="29.25" customHeight="1" x14ac:dyDescent="0.15">
      <c r="A5" s="208"/>
      <c r="B5" s="208"/>
      <c r="C5" s="208"/>
      <c r="D5" s="51" t="s">
        <v>0</v>
      </c>
      <c r="E5" s="51" t="s">
        <v>0</v>
      </c>
      <c r="F5" s="51" t="s">
        <v>0</v>
      </c>
      <c r="G5" s="51" t="s">
        <v>0</v>
      </c>
      <c r="H5" s="51" t="s">
        <v>0</v>
      </c>
      <c r="I5" s="51" t="s">
        <v>0</v>
      </c>
      <c r="J5" s="51" t="s">
        <v>0</v>
      </c>
      <c r="K5" s="51" t="s">
        <v>0</v>
      </c>
      <c r="L5" s="54" t="s">
        <v>0</v>
      </c>
      <c r="M5" s="54" t="s">
        <v>0</v>
      </c>
      <c r="N5" s="222"/>
      <c r="O5" s="51" t="s">
        <v>0</v>
      </c>
      <c r="P5" s="51" t="s">
        <v>2</v>
      </c>
      <c r="Q5" s="51" t="s">
        <v>0</v>
      </c>
      <c r="R5" s="51" t="s">
        <v>2</v>
      </c>
      <c r="S5" s="51" t="s">
        <v>0</v>
      </c>
      <c r="T5" s="51" t="s">
        <v>2</v>
      </c>
      <c r="U5" s="51" t="s">
        <v>0</v>
      </c>
      <c r="V5" s="51" t="s">
        <v>2</v>
      </c>
      <c r="W5" s="51" t="s">
        <v>0</v>
      </c>
      <c r="X5" s="51" t="s">
        <v>2</v>
      </c>
      <c r="Y5" s="51" t="s">
        <v>0</v>
      </c>
      <c r="Z5" s="51" t="s">
        <v>2</v>
      </c>
      <c r="AA5" s="51" t="s">
        <v>0</v>
      </c>
      <c r="AB5" s="51" t="s">
        <v>2</v>
      </c>
      <c r="AC5" s="51" t="s">
        <v>0</v>
      </c>
      <c r="AD5" s="51" t="s">
        <v>2</v>
      </c>
      <c r="AE5" s="51" t="s">
        <v>0</v>
      </c>
      <c r="AF5" s="51" t="s">
        <v>2</v>
      </c>
      <c r="AG5" s="51" t="s">
        <v>0</v>
      </c>
      <c r="AH5" s="51" t="s">
        <v>2</v>
      </c>
      <c r="AI5" s="131" t="s">
        <v>35</v>
      </c>
      <c r="AJ5" s="131" t="s">
        <v>34</v>
      </c>
      <c r="AL5" s="208"/>
      <c r="AM5" s="208"/>
      <c r="AN5" s="208"/>
      <c r="AO5" s="5" t="s">
        <v>0</v>
      </c>
      <c r="AP5" s="5" t="s">
        <v>0</v>
      </c>
      <c r="AQ5" s="5" t="s">
        <v>0</v>
      </c>
      <c r="AR5" s="5" t="s">
        <v>0</v>
      </c>
      <c r="AS5" s="51" t="s">
        <v>0</v>
      </c>
      <c r="AT5" s="5" t="s">
        <v>0</v>
      </c>
      <c r="AU5" s="5" t="s">
        <v>0</v>
      </c>
      <c r="AV5" s="5" t="s">
        <v>0</v>
      </c>
      <c r="AW5" s="5" t="s">
        <v>0</v>
      </c>
      <c r="AX5" s="131" t="s">
        <v>22</v>
      </c>
      <c r="AY5" s="5" t="s">
        <v>0</v>
      </c>
      <c r="AZ5" s="5" t="s">
        <v>2</v>
      </c>
      <c r="BA5" s="5" t="s">
        <v>0</v>
      </c>
      <c r="BB5" s="5" t="s">
        <v>2</v>
      </c>
      <c r="BC5" s="5" t="s">
        <v>0</v>
      </c>
      <c r="BD5" s="5" t="s">
        <v>2</v>
      </c>
      <c r="BE5" s="5" t="s">
        <v>0</v>
      </c>
      <c r="BF5" s="5" t="s">
        <v>2</v>
      </c>
      <c r="BG5" s="51" t="s">
        <v>0</v>
      </c>
      <c r="BH5" s="51" t="s">
        <v>2</v>
      </c>
      <c r="BI5" s="5" t="s">
        <v>0</v>
      </c>
      <c r="BJ5" s="5" t="s">
        <v>2</v>
      </c>
      <c r="BK5" s="5" t="s">
        <v>0</v>
      </c>
      <c r="BL5" s="5" t="s">
        <v>2</v>
      </c>
      <c r="BM5" s="5" t="s">
        <v>0</v>
      </c>
      <c r="BN5" s="5" t="s">
        <v>2</v>
      </c>
      <c r="BO5" s="5" t="s">
        <v>0</v>
      </c>
      <c r="BP5" s="5" t="s">
        <v>2</v>
      </c>
      <c r="BQ5" s="131" t="s">
        <v>20</v>
      </c>
      <c r="BR5" s="131" t="s">
        <v>21</v>
      </c>
    </row>
    <row r="6" spans="1:70" ht="29.25" customHeight="1" x14ac:dyDescent="0.15">
      <c r="A6" s="17"/>
      <c r="B6" s="17"/>
      <c r="C6" s="17"/>
      <c r="D6" s="51"/>
      <c r="E6" s="51"/>
      <c r="F6" s="51"/>
      <c r="G6" s="51"/>
      <c r="H6" s="51"/>
      <c r="I6" s="51"/>
      <c r="J6" s="51"/>
      <c r="K6" s="51"/>
      <c r="L6" s="54"/>
      <c r="M6" s="54"/>
      <c r="N6" s="146"/>
      <c r="O6" s="51"/>
      <c r="P6" s="51"/>
      <c r="Q6" s="51"/>
      <c r="R6" s="51"/>
      <c r="S6" s="51"/>
      <c r="T6" s="51"/>
      <c r="U6" s="51"/>
      <c r="V6" s="51"/>
      <c r="W6" s="51"/>
      <c r="X6" s="51"/>
      <c r="Y6" s="51"/>
      <c r="Z6" s="51"/>
      <c r="AA6" s="51"/>
      <c r="AB6" s="51"/>
      <c r="AC6" s="51"/>
      <c r="AD6" s="51"/>
      <c r="AE6" s="51"/>
      <c r="AF6" s="51"/>
      <c r="AG6" s="54"/>
      <c r="AH6" s="54"/>
      <c r="AI6" s="131"/>
      <c r="AJ6" s="131"/>
      <c r="AL6" s="17"/>
      <c r="AM6" s="17"/>
      <c r="AN6" s="17"/>
      <c r="AO6" s="5"/>
      <c r="AP6" s="5"/>
      <c r="AQ6" s="5"/>
      <c r="AR6" s="5"/>
      <c r="AS6" s="51"/>
      <c r="AT6" s="5"/>
      <c r="AU6" s="5"/>
      <c r="AV6" s="5"/>
      <c r="AW6" s="89"/>
      <c r="AX6" s="145"/>
      <c r="AY6" s="5"/>
      <c r="AZ6" s="5"/>
      <c r="BA6" s="5"/>
      <c r="BB6" s="5"/>
      <c r="BC6" s="5"/>
      <c r="BD6" s="5"/>
      <c r="BE6" s="5"/>
      <c r="BF6" s="5"/>
      <c r="BG6" s="51"/>
      <c r="BH6" s="51"/>
      <c r="BI6" s="5"/>
      <c r="BJ6" s="5"/>
      <c r="BK6" s="5"/>
      <c r="BL6" s="5"/>
      <c r="BM6" s="5"/>
      <c r="BN6" s="5"/>
      <c r="BO6" s="88"/>
      <c r="BP6" s="88"/>
      <c r="BQ6" s="131"/>
      <c r="BR6" s="131"/>
    </row>
    <row r="7" spans="1:70" ht="20" customHeight="1" x14ac:dyDescent="0.15">
      <c r="A7" s="76">
        <v>42742</v>
      </c>
      <c r="B7" s="76">
        <v>42738</v>
      </c>
      <c r="C7" s="3">
        <v>1</v>
      </c>
      <c r="D7" s="106">
        <v>4438353.4000000004</v>
      </c>
      <c r="E7" s="106">
        <v>1636084</v>
      </c>
      <c r="F7" s="106">
        <v>15475.6</v>
      </c>
      <c r="G7" s="106">
        <v>895.4</v>
      </c>
      <c r="H7" s="4">
        <v>0</v>
      </c>
      <c r="I7" s="125">
        <v>0</v>
      </c>
      <c r="J7" s="4">
        <v>0</v>
      </c>
      <c r="K7" s="4">
        <v>0</v>
      </c>
      <c r="L7" s="106">
        <v>485.6</v>
      </c>
      <c r="M7" s="4">
        <v>0</v>
      </c>
      <c r="N7" s="141">
        <f t="shared" ref="N7:N58" si="0">SUM(D7:M7)</f>
        <v>6091294</v>
      </c>
      <c r="O7" s="106">
        <v>2938791.4</v>
      </c>
      <c r="P7" s="106">
        <v>121.57324199999999</v>
      </c>
      <c r="Q7" s="106">
        <v>1222403.2</v>
      </c>
      <c r="R7" s="106">
        <v>129.37095299999999</v>
      </c>
      <c r="S7" s="106">
        <v>14090.3</v>
      </c>
      <c r="T7" s="106">
        <v>165.871287</v>
      </c>
      <c r="U7" s="106">
        <v>895.4</v>
      </c>
      <c r="V7" s="106">
        <v>91.306790000000007</v>
      </c>
      <c r="W7" s="4">
        <v>0</v>
      </c>
      <c r="X7" s="4">
        <v>0</v>
      </c>
      <c r="Y7" s="125">
        <v>0</v>
      </c>
      <c r="Z7" s="125">
        <v>0</v>
      </c>
      <c r="AA7" s="4">
        <v>0</v>
      </c>
      <c r="AB7" s="4">
        <v>0</v>
      </c>
      <c r="AC7" s="4">
        <v>0</v>
      </c>
      <c r="AD7" s="4">
        <v>0</v>
      </c>
      <c r="AE7" s="106">
        <v>485.6</v>
      </c>
      <c r="AF7" s="106">
        <v>221</v>
      </c>
      <c r="AG7" s="4">
        <v>0</v>
      </c>
      <c r="AH7" s="4">
        <v>0</v>
      </c>
      <c r="AI7" s="98">
        <f>O7+Q7+S7+U7+AA7+AC7+AE7+AG7+Y7</f>
        <v>4176665.8999999994</v>
      </c>
      <c r="AJ7" s="98">
        <f>(O7*P7+Q7*R7+S7*T7+U7*V7+AA7*AB7+AC7*AD7+AE7*AF7+AG7*AH7+Y7*Z7)/AI7</f>
        <v>124.00994651953143</v>
      </c>
      <c r="AL7" s="76">
        <v>42378</v>
      </c>
      <c r="AM7" s="76">
        <v>42374</v>
      </c>
      <c r="AN7" s="3">
        <v>1</v>
      </c>
      <c r="AO7" s="4">
        <v>4675589.9000000004</v>
      </c>
      <c r="AP7" s="4">
        <v>1792203.8</v>
      </c>
      <c r="AQ7" s="4">
        <v>11446.5</v>
      </c>
      <c r="AR7" s="4">
        <v>0</v>
      </c>
      <c r="AS7" s="4">
        <v>0</v>
      </c>
      <c r="AT7" s="4">
        <v>0</v>
      </c>
      <c r="AU7" s="4">
        <v>0</v>
      </c>
      <c r="AV7" s="4">
        <v>0</v>
      </c>
      <c r="AW7" s="4">
        <v>0</v>
      </c>
      <c r="AX7" s="98">
        <f t="shared" ref="AX7:AX14" si="1">SUM(AO7:AW7)</f>
        <v>6479240.2000000002</v>
      </c>
      <c r="AY7" s="4">
        <v>3451370.8</v>
      </c>
      <c r="AZ7" s="4">
        <v>127.87424</v>
      </c>
      <c r="BA7" s="4">
        <v>1393255.8</v>
      </c>
      <c r="BB7" s="4">
        <v>132.34213600000001</v>
      </c>
      <c r="BC7" s="4">
        <v>9782.7999999999993</v>
      </c>
      <c r="BD7" s="4">
        <v>153.02328499999999</v>
      </c>
      <c r="BE7" s="4">
        <v>0</v>
      </c>
      <c r="BF7" s="4">
        <v>0</v>
      </c>
      <c r="BG7" s="4">
        <v>0</v>
      </c>
      <c r="BH7" s="4">
        <v>0</v>
      </c>
      <c r="BI7" s="4">
        <v>0</v>
      </c>
      <c r="BJ7" s="4">
        <v>0</v>
      </c>
      <c r="BK7" s="4">
        <v>0</v>
      </c>
      <c r="BL7" s="4">
        <v>0</v>
      </c>
      <c r="BM7" s="4">
        <v>0</v>
      </c>
      <c r="BN7" s="4">
        <v>0</v>
      </c>
      <c r="BO7" s="4">
        <v>0</v>
      </c>
      <c r="BP7" s="4">
        <v>0</v>
      </c>
      <c r="BQ7" s="98">
        <f t="shared" ref="BQ7:BQ14" si="2">AY7+BA7+BC7+BE7+BI7+BK7+BM7+BO7</f>
        <v>4854409.3999999994</v>
      </c>
      <c r="BR7" s="98">
        <f t="shared" ref="BR7:BR14" si="3">(AY7*AZ7+BA7*BB7+BC7*BD7+BE7*BF7+BI7*BJ7+BK7*BL7+BM7*BN7+BO7*BP7)/BQ7</f>
        <v>129.2072446067443</v>
      </c>
    </row>
    <row r="8" spans="1:70" ht="20" customHeight="1" x14ac:dyDescent="0.15">
      <c r="A8" s="76">
        <v>42749</v>
      </c>
      <c r="B8" s="76">
        <v>42745</v>
      </c>
      <c r="C8" s="3">
        <v>2</v>
      </c>
      <c r="D8" s="107">
        <v>4785635.5999999996</v>
      </c>
      <c r="E8" s="107">
        <v>1555805.9</v>
      </c>
      <c r="F8" s="107">
        <v>15613.1</v>
      </c>
      <c r="G8" s="107">
        <v>4237</v>
      </c>
      <c r="H8" s="4">
        <v>0</v>
      </c>
      <c r="I8" s="125">
        <v>0</v>
      </c>
      <c r="J8" s="4">
        <v>0</v>
      </c>
      <c r="K8" s="4">
        <v>0</v>
      </c>
      <c r="L8" s="107">
        <v>895</v>
      </c>
      <c r="M8" s="4">
        <v>0</v>
      </c>
      <c r="N8" s="141">
        <f t="shared" si="0"/>
        <v>6362186.5999999996</v>
      </c>
      <c r="O8" s="107">
        <v>3040977.7</v>
      </c>
      <c r="P8" s="107">
        <v>117.491108</v>
      </c>
      <c r="Q8" s="107">
        <v>1111331.3</v>
      </c>
      <c r="R8" s="107">
        <v>125.786952</v>
      </c>
      <c r="S8" s="107">
        <v>12314.8</v>
      </c>
      <c r="T8" s="107">
        <v>172.83084500000001</v>
      </c>
      <c r="U8" s="107">
        <v>4237</v>
      </c>
      <c r="V8" s="107">
        <v>83.385957000000005</v>
      </c>
      <c r="W8" s="4">
        <v>0</v>
      </c>
      <c r="X8" s="4">
        <v>0</v>
      </c>
      <c r="Y8" s="125">
        <v>0</v>
      </c>
      <c r="Z8" s="125">
        <v>0</v>
      </c>
      <c r="AA8" s="4">
        <v>0</v>
      </c>
      <c r="AB8" s="4">
        <v>0</v>
      </c>
      <c r="AC8" s="4">
        <v>0</v>
      </c>
      <c r="AD8" s="4">
        <v>0</v>
      </c>
      <c r="AE8" s="107">
        <v>895</v>
      </c>
      <c r="AF8" s="107">
        <v>170.25474800000001</v>
      </c>
      <c r="AG8" s="4">
        <v>0</v>
      </c>
      <c r="AH8" s="4">
        <v>0</v>
      </c>
      <c r="AI8" s="98">
        <f t="shared" ref="AI8:AI21" si="4">O8+Q8+S8+U8+AA8+AC8+AE8+AG8+Y8</f>
        <v>4169755.8</v>
      </c>
      <c r="AJ8" s="98">
        <f t="shared" ref="AJ8:AJ21" si="5">(O8*P8+Q8*R8+S8*T8+U8*V8+AA8*AB8+AC8*AD8+AE8*AF8+AG8*AH8+Y8*Z8)/AI8</f>
        <v>119.84224060669553</v>
      </c>
      <c r="AL8" s="76">
        <v>42385</v>
      </c>
      <c r="AM8" s="76">
        <v>42381</v>
      </c>
      <c r="AN8" s="3">
        <v>2</v>
      </c>
      <c r="AO8" s="4">
        <v>1713211.9</v>
      </c>
      <c r="AP8" s="4">
        <v>943801.1</v>
      </c>
      <c r="AQ8" s="4">
        <v>14599.3</v>
      </c>
      <c r="AR8" s="4">
        <v>0</v>
      </c>
      <c r="AS8" s="4">
        <v>0</v>
      </c>
      <c r="AT8" s="4">
        <v>0</v>
      </c>
      <c r="AU8" s="4">
        <v>0</v>
      </c>
      <c r="AV8" s="4">
        <v>0</v>
      </c>
      <c r="AW8" s="4">
        <v>0</v>
      </c>
      <c r="AX8" s="98">
        <f t="shared" si="1"/>
        <v>2671612.2999999998</v>
      </c>
      <c r="AY8" s="4">
        <v>1278337</v>
      </c>
      <c r="AZ8" s="4">
        <v>127.22759600000001</v>
      </c>
      <c r="BA8" s="4">
        <v>742536.6</v>
      </c>
      <c r="BB8" s="4">
        <v>130.894497</v>
      </c>
      <c r="BC8" s="4">
        <v>10538.9</v>
      </c>
      <c r="BD8" s="4">
        <v>155.658693</v>
      </c>
      <c r="BE8" s="4">
        <v>0</v>
      </c>
      <c r="BF8" s="4">
        <v>0</v>
      </c>
      <c r="BG8" s="4">
        <v>0</v>
      </c>
      <c r="BH8" s="4">
        <v>0</v>
      </c>
      <c r="BI8" s="4">
        <v>0</v>
      </c>
      <c r="BJ8" s="4">
        <v>0</v>
      </c>
      <c r="BK8" s="4">
        <v>0</v>
      </c>
      <c r="BL8" s="4">
        <v>0</v>
      </c>
      <c r="BM8" s="4">
        <v>0</v>
      </c>
      <c r="BN8" s="4">
        <v>0</v>
      </c>
      <c r="BO8" s="4">
        <v>0</v>
      </c>
      <c r="BP8" s="4">
        <v>0</v>
      </c>
      <c r="BQ8" s="98">
        <f t="shared" si="2"/>
        <v>2031412.5</v>
      </c>
      <c r="BR8" s="98">
        <f t="shared" si="3"/>
        <v>128.7154477727197</v>
      </c>
    </row>
    <row r="9" spans="1:70" ht="20" customHeight="1" x14ac:dyDescent="0.15">
      <c r="A9" s="76">
        <v>42756</v>
      </c>
      <c r="B9" s="76">
        <v>42752</v>
      </c>
      <c r="C9" s="3">
        <v>3</v>
      </c>
      <c r="D9" s="108">
        <v>4562862.8</v>
      </c>
      <c r="E9" s="108">
        <v>1500529.7</v>
      </c>
      <c r="F9" s="108">
        <v>20419.400000000001</v>
      </c>
      <c r="G9" s="108">
        <v>3166.6</v>
      </c>
      <c r="H9" s="4">
        <v>0</v>
      </c>
      <c r="I9" s="125">
        <v>0</v>
      </c>
      <c r="J9" s="4">
        <v>0</v>
      </c>
      <c r="K9" s="4">
        <v>0</v>
      </c>
      <c r="L9" s="108">
        <v>1667.6</v>
      </c>
      <c r="M9" s="4">
        <v>0</v>
      </c>
      <c r="N9" s="141">
        <f t="shared" si="0"/>
        <v>6088646.0999999996</v>
      </c>
      <c r="O9" s="108">
        <v>2777940.2</v>
      </c>
      <c r="P9" s="108">
        <v>114.99235299999999</v>
      </c>
      <c r="Q9" s="108">
        <v>1087843.6000000001</v>
      </c>
      <c r="R9" s="108">
        <v>126.46566799999999</v>
      </c>
      <c r="S9" s="108">
        <v>16363.2</v>
      </c>
      <c r="T9" s="108">
        <v>165.262699</v>
      </c>
      <c r="U9" s="108">
        <v>3166.6</v>
      </c>
      <c r="V9" s="108">
        <v>86.578759000000005</v>
      </c>
      <c r="W9" s="4">
        <v>0</v>
      </c>
      <c r="X9" s="4">
        <v>0</v>
      </c>
      <c r="Y9" s="125">
        <v>0</v>
      </c>
      <c r="Z9" s="125">
        <v>0</v>
      </c>
      <c r="AA9" s="4">
        <v>0</v>
      </c>
      <c r="AB9" s="4">
        <v>0</v>
      </c>
      <c r="AC9" s="4">
        <v>0</v>
      </c>
      <c r="AD9" s="4">
        <v>0</v>
      </c>
      <c r="AE9" s="108">
        <v>1442.6</v>
      </c>
      <c r="AF9" s="108">
        <v>183.23582400000001</v>
      </c>
      <c r="AG9" s="4">
        <v>0</v>
      </c>
      <c r="AH9" s="4">
        <v>0</v>
      </c>
      <c r="AI9" s="98">
        <f t="shared" si="4"/>
        <v>3886756.2000000007</v>
      </c>
      <c r="AJ9" s="98">
        <f t="shared" si="5"/>
        <v>118.41737604716343</v>
      </c>
      <c r="AL9" s="76">
        <v>42392</v>
      </c>
      <c r="AM9" s="76">
        <v>42388</v>
      </c>
      <c r="AN9" s="3">
        <v>3</v>
      </c>
      <c r="AO9" s="4">
        <v>4383979.5</v>
      </c>
      <c r="AP9" s="4">
        <v>1495639.6</v>
      </c>
      <c r="AQ9" s="4">
        <v>11087.5</v>
      </c>
      <c r="AR9" s="4">
        <v>0</v>
      </c>
      <c r="AS9" s="4">
        <v>0</v>
      </c>
      <c r="AT9" s="4">
        <v>0</v>
      </c>
      <c r="AU9" s="4">
        <v>0</v>
      </c>
      <c r="AV9" s="4">
        <v>0</v>
      </c>
      <c r="AW9" s="4">
        <v>0</v>
      </c>
      <c r="AX9" s="98">
        <f t="shared" si="1"/>
        <v>5890706.5999999996</v>
      </c>
      <c r="AY9" s="4">
        <v>2947282.1</v>
      </c>
      <c r="AZ9" s="4">
        <v>112.806527</v>
      </c>
      <c r="BA9" s="4">
        <v>1195943.1000000001</v>
      </c>
      <c r="BB9" s="4">
        <v>121.586372</v>
      </c>
      <c r="BC9" s="4">
        <v>10869.2</v>
      </c>
      <c r="BD9" s="4">
        <v>151.04417900000001</v>
      </c>
      <c r="BE9" s="4">
        <v>0</v>
      </c>
      <c r="BF9" s="4">
        <v>0</v>
      </c>
      <c r="BG9" s="4">
        <v>0</v>
      </c>
      <c r="BH9" s="4">
        <v>0</v>
      </c>
      <c r="BI9" s="4">
        <v>0</v>
      </c>
      <c r="BJ9" s="4">
        <v>0</v>
      </c>
      <c r="BK9" s="4">
        <v>0</v>
      </c>
      <c r="BL9" s="4">
        <v>0</v>
      </c>
      <c r="BM9" s="4">
        <v>0</v>
      </c>
      <c r="BN9" s="4">
        <v>0</v>
      </c>
      <c r="BO9" s="4">
        <v>0</v>
      </c>
      <c r="BP9" s="4">
        <v>0</v>
      </c>
      <c r="BQ9" s="98">
        <f t="shared" si="2"/>
        <v>4154094.4000000004</v>
      </c>
      <c r="BR9" s="98">
        <f t="shared" si="3"/>
        <v>115.43424959916334</v>
      </c>
    </row>
    <row r="10" spans="1:70" ht="20" customHeight="1" x14ac:dyDescent="0.15">
      <c r="A10" s="76">
        <v>42763</v>
      </c>
      <c r="B10" s="76">
        <v>42759</v>
      </c>
      <c r="C10" s="3">
        <v>4</v>
      </c>
      <c r="D10" s="109">
        <v>4670414.0999999996</v>
      </c>
      <c r="E10" s="109">
        <v>1558641.5</v>
      </c>
      <c r="F10" s="109">
        <v>21145.599999999999</v>
      </c>
      <c r="G10" s="109">
        <v>1437.1</v>
      </c>
      <c r="H10" s="4">
        <v>0</v>
      </c>
      <c r="I10" s="125">
        <v>0</v>
      </c>
      <c r="J10" s="4">
        <v>0</v>
      </c>
      <c r="K10" s="4">
        <v>0</v>
      </c>
      <c r="L10" s="109">
        <v>1589</v>
      </c>
      <c r="M10" s="4">
        <v>0</v>
      </c>
      <c r="N10" s="141">
        <f t="shared" si="0"/>
        <v>6253227.2999999989</v>
      </c>
      <c r="O10" s="109">
        <v>2976521.8</v>
      </c>
      <c r="P10" s="109">
        <v>108.674617</v>
      </c>
      <c r="Q10" s="109">
        <v>1147970.1000000001</v>
      </c>
      <c r="R10" s="109">
        <v>117.684695</v>
      </c>
      <c r="S10" s="109">
        <v>14571.5</v>
      </c>
      <c r="T10" s="109">
        <v>128.66448800000001</v>
      </c>
      <c r="U10" s="109">
        <v>1437.1</v>
      </c>
      <c r="V10" s="109">
        <v>100.41667200000001</v>
      </c>
      <c r="W10" s="4">
        <v>0</v>
      </c>
      <c r="X10" s="4">
        <v>0</v>
      </c>
      <c r="Y10" s="125">
        <v>0</v>
      </c>
      <c r="Z10" s="125">
        <v>0</v>
      </c>
      <c r="AA10" s="4">
        <v>0</v>
      </c>
      <c r="AB10" s="4">
        <v>0</v>
      </c>
      <c r="AC10" s="4">
        <v>0</v>
      </c>
      <c r="AD10" s="4">
        <v>0</v>
      </c>
      <c r="AE10" s="109">
        <v>1364</v>
      </c>
      <c r="AF10" s="109">
        <v>173.36290299999999</v>
      </c>
      <c r="AG10" s="4">
        <v>0</v>
      </c>
      <c r="AH10" s="4">
        <v>0</v>
      </c>
      <c r="AI10" s="98">
        <f t="shared" si="4"/>
        <v>4141864.5</v>
      </c>
      <c r="AJ10" s="98">
        <f t="shared" si="5"/>
        <v>111.26063831414217</v>
      </c>
      <c r="AL10" s="76">
        <v>42399</v>
      </c>
      <c r="AM10" s="76">
        <v>42395</v>
      </c>
      <c r="AN10" s="3">
        <v>4</v>
      </c>
      <c r="AO10" s="4">
        <v>2865200.3</v>
      </c>
      <c r="AP10" s="4">
        <v>891447.1</v>
      </c>
      <c r="AQ10" s="4">
        <v>5479.5</v>
      </c>
      <c r="AR10" s="4">
        <v>0</v>
      </c>
      <c r="AS10" s="4">
        <v>0</v>
      </c>
      <c r="AT10" s="4">
        <v>0</v>
      </c>
      <c r="AU10" s="4">
        <v>0</v>
      </c>
      <c r="AV10" s="4">
        <v>0</v>
      </c>
      <c r="AW10" s="4">
        <v>0</v>
      </c>
      <c r="AX10" s="98">
        <f t="shared" si="1"/>
        <v>3762126.9</v>
      </c>
      <c r="AY10" s="4">
        <v>1916813.4</v>
      </c>
      <c r="AZ10" s="4">
        <v>114.786136</v>
      </c>
      <c r="BA10" s="4">
        <v>745300.6</v>
      </c>
      <c r="BB10" s="4">
        <v>118.030207</v>
      </c>
      <c r="BC10" s="4">
        <v>5479.5</v>
      </c>
      <c r="BD10" s="4">
        <v>138.51576700000001</v>
      </c>
      <c r="BE10" s="4">
        <v>0</v>
      </c>
      <c r="BF10" s="4">
        <v>0</v>
      </c>
      <c r="BG10" s="4">
        <v>0</v>
      </c>
      <c r="BH10" s="4">
        <v>0</v>
      </c>
      <c r="BI10" s="4">
        <v>0</v>
      </c>
      <c r="BJ10" s="4">
        <v>0</v>
      </c>
      <c r="BK10" s="4">
        <v>0</v>
      </c>
      <c r="BL10" s="4">
        <v>0</v>
      </c>
      <c r="BM10" s="4">
        <v>0</v>
      </c>
      <c r="BN10" s="4">
        <v>0</v>
      </c>
      <c r="BO10" s="4">
        <v>0</v>
      </c>
      <c r="BP10" s="4">
        <v>0</v>
      </c>
      <c r="BQ10" s="98">
        <f t="shared" si="2"/>
        <v>2667593.5</v>
      </c>
      <c r="BR10" s="98">
        <f t="shared" si="3"/>
        <v>115.74124200689614</v>
      </c>
    </row>
    <row r="11" spans="1:70" ht="20" customHeight="1" x14ac:dyDescent="0.15">
      <c r="A11" s="76">
        <v>42770</v>
      </c>
      <c r="B11" s="76">
        <v>42766</v>
      </c>
      <c r="C11" s="3">
        <v>5</v>
      </c>
      <c r="D11" s="110">
        <v>4559774.9000000004</v>
      </c>
      <c r="E11" s="110">
        <v>1588366.9</v>
      </c>
      <c r="F11" s="110">
        <v>22863</v>
      </c>
      <c r="G11" s="110">
        <v>2795.3</v>
      </c>
      <c r="H11" s="4">
        <v>0</v>
      </c>
      <c r="I11" s="125">
        <v>0</v>
      </c>
      <c r="J11" s="4">
        <v>0</v>
      </c>
      <c r="K11" s="4">
        <v>0</v>
      </c>
      <c r="L11" s="110">
        <v>1843.2</v>
      </c>
      <c r="M11" s="4">
        <v>0</v>
      </c>
      <c r="N11" s="98">
        <f t="shared" si="0"/>
        <v>6175643.3000000007</v>
      </c>
      <c r="O11" s="110">
        <v>3229958.6</v>
      </c>
      <c r="P11" s="110">
        <v>104.30766300000001</v>
      </c>
      <c r="Q11" s="110">
        <v>1157435.5</v>
      </c>
      <c r="R11" s="110">
        <v>111.355198</v>
      </c>
      <c r="S11" s="110">
        <v>14022.4</v>
      </c>
      <c r="T11" s="110">
        <v>162.67571100000001</v>
      </c>
      <c r="U11" s="110">
        <v>2795.3</v>
      </c>
      <c r="V11" s="110">
        <v>68.100954999999999</v>
      </c>
      <c r="W11" s="4">
        <v>0</v>
      </c>
      <c r="X11" s="4">
        <v>0</v>
      </c>
      <c r="Y11" s="125">
        <v>0</v>
      </c>
      <c r="Z11" s="125">
        <v>0</v>
      </c>
      <c r="AA11" s="4">
        <v>0</v>
      </c>
      <c r="AB11" s="4">
        <v>0</v>
      </c>
      <c r="AC11" s="4">
        <v>0</v>
      </c>
      <c r="AD11" s="4">
        <v>0</v>
      </c>
      <c r="AE11" s="110">
        <v>1710.4</v>
      </c>
      <c r="AF11" s="110">
        <v>218.36845099999999</v>
      </c>
      <c r="AG11" s="4">
        <v>0</v>
      </c>
      <c r="AH11" s="4">
        <v>0</v>
      </c>
      <c r="AI11" s="98">
        <f t="shared" si="4"/>
        <v>4405922.2</v>
      </c>
      <c r="AJ11" s="98">
        <f t="shared" si="5"/>
        <v>106.36612156145405</v>
      </c>
      <c r="AL11" s="76">
        <v>42406</v>
      </c>
      <c r="AM11" s="76">
        <v>42402</v>
      </c>
      <c r="AN11" s="3">
        <v>5</v>
      </c>
      <c r="AO11" s="4">
        <v>2735166.1</v>
      </c>
      <c r="AP11" s="4">
        <v>721424.2</v>
      </c>
      <c r="AQ11" s="4">
        <v>3835.8</v>
      </c>
      <c r="AR11" s="4">
        <v>0</v>
      </c>
      <c r="AS11" s="4">
        <v>0</v>
      </c>
      <c r="AT11" s="4">
        <v>0</v>
      </c>
      <c r="AU11" s="4">
        <v>0</v>
      </c>
      <c r="AV11" s="4">
        <v>0</v>
      </c>
      <c r="AW11" s="4">
        <v>0</v>
      </c>
      <c r="AX11" s="98">
        <f t="shared" si="1"/>
        <v>3460426.0999999996</v>
      </c>
      <c r="AY11" s="4">
        <v>1870462.9</v>
      </c>
      <c r="AZ11" s="4">
        <v>110.519329</v>
      </c>
      <c r="BA11" s="4">
        <v>539862.30000000005</v>
      </c>
      <c r="BB11" s="4">
        <v>121.783575</v>
      </c>
      <c r="BC11" s="4">
        <v>3490.2</v>
      </c>
      <c r="BD11" s="4">
        <v>155.89585099999999</v>
      </c>
      <c r="BE11" s="4">
        <v>0</v>
      </c>
      <c r="BF11" s="4">
        <v>0</v>
      </c>
      <c r="BG11" s="4">
        <v>0</v>
      </c>
      <c r="BH11" s="4">
        <v>0</v>
      </c>
      <c r="BI11" s="4">
        <v>0</v>
      </c>
      <c r="BJ11" s="4">
        <v>0</v>
      </c>
      <c r="BK11" s="4">
        <v>0</v>
      </c>
      <c r="BL11" s="4">
        <v>0</v>
      </c>
      <c r="BM11" s="4">
        <v>0</v>
      </c>
      <c r="BN11" s="4">
        <v>0</v>
      </c>
      <c r="BO11" s="4">
        <v>0</v>
      </c>
      <c r="BP11" s="4">
        <v>0</v>
      </c>
      <c r="BQ11" s="98">
        <f t="shared" si="2"/>
        <v>2413815.4000000004</v>
      </c>
      <c r="BR11" s="98">
        <f t="shared" si="3"/>
        <v>113.10424700591302</v>
      </c>
    </row>
    <row r="12" spans="1:70" ht="20" customHeight="1" x14ac:dyDescent="0.15">
      <c r="A12" s="76">
        <v>42777</v>
      </c>
      <c r="B12" s="76">
        <v>42773</v>
      </c>
      <c r="C12" s="3">
        <v>6</v>
      </c>
      <c r="D12" s="111">
        <v>4202112.0999999996</v>
      </c>
      <c r="E12" s="111">
        <v>1611271.2</v>
      </c>
      <c r="F12" s="111">
        <v>35101.5</v>
      </c>
      <c r="G12" s="111">
        <v>4187.5</v>
      </c>
      <c r="H12" s="4">
        <v>0</v>
      </c>
      <c r="I12" s="125">
        <v>0</v>
      </c>
      <c r="J12" s="111">
        <v>0</v>
      </c>
      <c r="K12" s="4">
        <v>0</v>
      </c>
      <c r="L12" s="111">
        <v>1880.6</v>
      </c>
      <c r="M12" s="4">
        <v>0</v>
      </c>
      <c r="N12" s="98">
        <f t="shared" si="0"/>
        <v>5854552.8999999994</v>
      </c>
      <c r="O12" s="111">
        <v>3358566.5</v>
      </c>
      <c r="P12" s="111">
        <v>104.65705199999999</v>
      </c>
      <c r="Q12" s="111">
        <v>1249122.7</v>
      </c>
      <c r="R12" s="111">
        <v>108.217833</v>
      </c>
      <c r="S12" s="111">
        <v>24959.9</v>
      </c>
      <c r="T12" s="111">
        <v>117.678949</v>
      </c>
      <c r="U12" s="111">
        <v>4187.5</v>
      </c>
      <c r="V12" s="111">
        <v>74.534948999999997</v>
      </c>
      <c r="W12" s="4">
        <v>0</v>
      </c>
      <c r="X12" s="4">
        <v>0</v>
      </c>
      <c r="Y12" s="125">
        <v>0</v>
      </c>
      <c r="Z12" s="125">
        <v>0</v>
      </c>
      <c r="AA12" s="111">
        <v>0</v>
      </c>
      <c r="AB12" s="111">
        <v>0</v>
      </c>
      <c r="AC12" s="4">
        <v>0</v>
      </c>
      <c r="AD12" s="4">
        <v>0</v>
      </c>
      <c r="AE12" s="111">
        <v>1880.6</v>
      </c>
      <c r="AF12" s="111">
        <v>264.36775399999999</v>
      </c>
      <c r="AG12" s="4">
        <v>0</v>
      </c>
      <c r="AH12" s="4">
        <v>0</v>
      </c>
      <c r="AI12" s="98">
        <f t="shared" si="4"/>
        <v>4638717.2</v>
      </c>
      <c r="AJ12" s="98">
        <f t="shared" si="5"/>
        <v>105.72353073761903</v>
      </c>
      <c r="AL12" s="76">
        <v>42413</v>
      </c>
      <c r="AM12" s="76">
        <v>42409</v>
      </c>
      <c r="AN12" s="3">
        <v>6</v>
      </c>
      <c r="AO12" s="4">
        <v>2075870.4</v>
      </c>
      <c r="AP12" s="4">
        <v>685186.4</v>
      </c>
      <c r="AQ12" s="4">
        <v>10250</v>
      </c>
      <c r="AR12" s="4">
        <v>0</v>
      </c>
      <c r="AS12" s="4">
        <v>0</v>
      </c>
      <c r="AT12" s="4">
        <v>0</v>
      </c>
      <c r="AU12" s="4">
        <v>0</v>
      </c>
      <c r="AV12" s="4">
        <v>0</v>
      </c>
      <c r="AW12" s="4">
        <v>0</v>
      </c>
      <c r="AX12" s="98">
        <f t="shared" si="1"/>
        <v>2771306.8</v>
      </c>
      <c r="AY12" s="4">
        <v>1279132</v>
      </c>
      <c r="AZ12" s="4">
        <v>112.856315</v>
      </c>
      <c r="BA12" s="4">
        <v>495893.5</v>
      </c>
      <c r="BB12" s="4">
        <v>114.400173</v>
      </c>
      <c r="BC12" s="4">
        <v>9567</v>
      </c>
      <c r="BD12" s="4">
        <v>131.547245</v>
      </c>
      <c r="BE12" s="4">
        <v>0</v>
      </c>
      <c r="BF12" s="4">
        <v>0</v>
      </c>
      <c r="BG12" s="4">
        <v>0</v>
      </c>
      <c r="BH12" s="4">
        <v>0</v>
      </c>
      <c r="BI12" s="4">
        <v>0</v>
      </c>
      <c r="BJ12" s="4">
        <v>0</v>
      </c>
      <c r="BK12" s="4">
        <v>0</v>
      </c>
      <c r="BL12" s="4">
        <v>0</v>
      </c>
      <c r="BM12" s="4">
        <v>0</v>
      </c>
      <c r="BN12" s="4">
        <v>0</v>
      </c>
      <c r="BO12" s="4">
        <v>0</v>
      </c>
      <c r="BP12" s="4">
        <v>0</v>
      </c>
      <c r="BQ12" s="98">
        <f t="shared" si="2"/>
        <v>1784592.5</v>
      </c>
      <c r="BR12" s="98">
        <f t="shared" si="3"/>
        <v>113.38551439674352</v>
      </c>
    </row>
    <row r="13" spans="1:70" ht="20" customHeight="1" x14ac:dyDescent="0.15">
      <c r="A13" s="76">
        <v>42784</v>
      </c>
      <c r="B13" s="76">
        <v>42780</v>
      </c>
      <c r="C13" s="3">
        <v>7</v>
      </c>
      <c r="D13" s="112">
        <v>3717823.8</v>
      </c>
      <c r="E13" s="112">
        <v>1138765</v>
      </c>
      <c r="F13" s="112">
        <v>35422</v>
      </c>
      <c r="G13" s="112">
        <v>2188.8000000000002</v>
      </c>
      <c r="H13" s="4">
        <v>0</v>
      </c>
      <c r="I13" s="125">
        <v>0</v>
      </c>
      <c r="J13" s="4">
        <v>0</v>
      </c>
      <c r="K13" s="4">
        <v>0</v>
      </c>
      <c r="L13" s="112">
        <v>1871.1</v>
      </c>
      <c r="M13" s="4">
        <v>0</v>
      </c>
      <c r="N13" s="98">
        <f t="shared" si="0"/>
        <v>4896070.6999999993</v>
      </c>
      <c r="O13" s="112">
        <v>2752077.1</v>
      </c>
      <c r="P13" s="112">
        <v>105.750657</v>
      </c>
      <c r="Q13" s="112">
        <v>930674.3</v>
      </c>
      <c r="R13" s="112">
        <v>108.711125</v>
      </c>
      <c r="S13" s="112">
        <v>22484.2</v>
      </c>
      <c r="T13" s="112">
        <v>119.495147</v>
      </c>
      <c r="U13" s="112">
        <v>2188.8000000000002</v>
      </c>
      <c r="V13" s="112">
        <v>83.670550000000006</v>
      </c>
      <c r="W13" s="4">
        <v>0</v>
      </c>
      <c r="X13" s="4">
        <v>0</v>
      </c>
      <c r="Y13" s="125">
        <v>0</v>
      </c>
      <c r="Z13" s="125">
        <v>0</v>
      </c>
      <c r="AA13" s="4">
        <v>0</v>
      </c>
      <c r="AB13" s="4">
        <v>0</v>
      </c>
      <c r="AC13" s="4">
        <v>0</v>
      </c>
      <c r="AD13" s="4">
        <v>0</v>
      </c>
      <c r="AE13" s="112">
        <v>1871.1</v>
      </c>
      <c r="AF13" s="112">
        <v>222.00924499999999</v>
      </c>
      <c r="AG13" s="4">
        <v>0</v>
      </c>
      <c r="AH13" s="4">
        <v>0</v>
      </c>
      <c r="AI13" s="98">
        <f t="shared" si="4"/>
        <v>3709295.5000000005</v>
      </c>
      <c r="AJ13" s="98">
        <f t="shared" si="5"/>
        <v>106.62237720979066</v>
      </c>
      <c r="AL13" s="76">
        <v>42420</v>
      </c>
      <c r="AM13" s="76">
        <v>42416</v>
      </c>
      <c r="AN13" s="3">
        <v>7</v>
      </c>
      <c r="AO13" s="4">
        <v>1178504.1000000001</v>
      </c>
      <c r="AP13" s="4">
        <v>219510.3</v>
      </c>
      <c r="AQ13" s="4">
        <v>6907.1</v>
      </c>
      <c r="AR13" s="4">
        <v>0</v>
      </c>
      <c r="AS13" s="4">
        <v>0</v>
      </c>
      <c r="AT13" s="4">
        <v>0</v>
      </c>
      <c r="AU13" s="4">
        <v>0</v>
      </c>
      <c r="AV13" s="4">
        <v>0</v>
      </c>
      <c r="AW13" s="4">
        <v>0</v>
      </c>
      <c r="AX13" s="98">
        <f t="shared" si="1"/>
        <v>1404921.5000000002</v>
      </c>
      <c r="AY13" s="4">
        <v>893011.6</v>
      </c>
      <c r="AZ13" s="4">
        <v>108.578307</v>
      </c>
      <c r="BA13" s="4">
        <v>166562.20000000001</v>
      </c>
      <c r="BB13" s="4">
        <v>106.12213300000001</v>
      </c>
      <c r="BC13" s="4">
        <v>2881.8</v>
      </c>
      <c r="BD13" s="4">
        <v>164.343569</v>
      </c>
      <c r="BE13" s="4">
        <v>0</v>
      </c>
      <c r="BF13" s="4">
        <v>0</v>
      </c>
      <c r="BG13" s="4">
        <v>0</v>
      </c>
      <c r="BH13" s="4">
        <v>0</v>
      </c>
      <c r="BI13" s="4">
        <v>0</v>
      </c>
      <c r="BJ13" s="4">
        <v>0</v>
      </c>
      <c r="BK13" s="4">
        <v>0</v>
      </c>
      <c r="BL13" s="4">
        <v>0</v>
      </c>
      <c r="BM13" s="4">
        <v>0</v>
      </c>
      <c r="BN13" s="4">
        <v>0</v>
      </c>
      <c r="BO13" s="4">
        <v>0</v>
      </c>
      <c r="BP13" s="4">
        <v>0</v>
      </c>
      <c r="BQ13" s="98">
        <f t="shared" si="2"/>
        <v>1062455.6000000001</v>
      </c>
      <c r="BR13" s="98">
        <f t="shared" si="3"/>
        <v>108.34450766477018</v>
      </c>
    </row>
    <row r="14" spans="1:70" ht="20" customHeight="1" x14ac:dyDescent="0.15">
      <c r="A14" s="76">
        <v>42791</v>
      </c>
      <c r="B14" s="76">
        <v>42788</v>
      </c>
      <c r="C14" s="3">
        <v>8</v>
      </c>
      <c r="D14" s="113">
        <v>1618447</v>
      </c>
      <c r="E14" s="113">
        <v>431648.5</v>
      </c>
      <c r="F14" s="113">
        <v>14006.8</v>
      </c>
      <c r="G14" s="113">
        <v>638.5</v>
      </c>
      <c r="H14" s="4">
        <v>0</v>
      </c>
      <c r="I14" s="125">
        <v>0</v>
      </c>
      <c r="J14" s="4">
        <v>0</v>
      </c>
      <c r="K14" s="4">
        <v>0</v>
      </c>
      <c r="L14" s="113">
        <v>2117.5</v>
      </c>
      <c r="M14" s="4">
        <v>0</v>
      </c>
      <c r="N14" s="98">
        <f t="shared" si="0"/>
        <v>2066858.3</v>
      </c>
      <c r="O14" s="113">
        <v>1280699.6000000001</v>
      </c>
      <c r="P14" s="113">
        <v>109.21529099999999</v>
      </c>
      <c r="Q14" s="113">
        <v>380188.8</v>
      </c>
      <c r="R14" s="113">
        <v>113.510683</v>
      </c>
      <c r="S14" s="113">
        <v>10283.299999999999</v>
      </c>
      <c r="T14" s="113">
        <v>164.52892499999999</v>
      </c>
      <c r="U14" s="4">
        <v>0</v>
      </c>
      <c r="V14" s="4">
        <v>0</v>
      </c>
      <c r="W14" s="4">
        <v>0</v>
      </c>
      <c r="X14" s="4">
        <v>0</v>
      </c>
      <c r="Y14" s="125">
        <v>0</v>
      </c>
      <c r="Z14" s="125">
        <v>0</v>
      </c>
      <c r="AA14" s="4">
        <v>0</v>
      </c>
      <c r="AB14" s="4">
        <v>0</v>
      </c>
      <c r="AC14" s="4">
        <v>0</v>
      </c>
      <c r="AD14" s="4">
        <v>0</v>
      </c>
      <c r="AE14" s="113">
        <v>1031.8</v>
      </c>
      <c r="AF14" s="113">
        <v>275.32816400000002</v>
      </c>
      <c r="AG14" s="4">
        <v>0</v>
      </c>
      <c r="AH14" s="4">
        <v>0</v>
      </c>
      <c r="AI14" s="98">
        <f t="shared" si="4"/>
        <v>1672203.5000000002</v>
      </c>
      <c r="AJ14" s="98">
        <f t="shared" si="5"/>
        <v>110.63453326619735</v>
      </c>
      <c r="AL14" s="76">
        <v>42427</v>
      </c>
      <c r="AM14" s="76">
        <v>42423</v>
      </c>
      <c r="AN14" s="3">
        <v>8</v>
      </c>
      <c r="AO14" s="4">
        <v>889313.2</v>
      </c>
      <c r="AP14" s="4">
        <v>191829.9</v>
      </c>
      <c r="AQ14" s="4">
        <v>2768.35</v>
      </c>
      <c r="AR14" s="4">
        <v>0</v>
      </c>
      <c r="AS14" s="4">
        <v>0</v>
      </c>
      <c r="AT14" s="4">
        <v>0</v>
      </c>
      <c r="AU14" s="4">
        <v>0</v>
      </c>
      <c r="AV14" s="4">
        <v>0</v>
      </c>
      <c r="AW14" s="4">
        <v>0</v>
      </c>
      <c r="AX14" s="98">
        <f t="shared" si="1"/>
        <v>1083911.45</v>
      </c>
      <c r="AY14" s="4">
        <v>713232</v>
      </c>
      <c r="AZ14" s="4">
        <v>106.903368</v>
      </c>
      <c r="BA14" s="4">
        <v>172577.6</v>
      </c>
      <c r="BB14" s="4">
        <v>115.22010899999999</v>
      </c>
      <c r="BC14" s="4">
        <v>1741.9</v>
      </c>
      <c r="BD14" s="4">
        <v>103.366209</v>
      </c>
      <c r="BE14" s="4">
        <v>0</v>
      </c>
      <c r="BF14" s="4">
        <v>0</v>
      </c>
      <c r="BG14" s="4">
        <v>0</v>
      </c>
      <c r="BH14" s="4">
        <v>0</v>
      </c>
      <c r="BI14" s="4">
        <v>0</v>
      </c>
      <c r="BJ14" s="4">
        <v>0</v>
      </c>
      <c r="BK14" s="4">
        <v>0</v>
      </c>
      <c r="BL14" s="4">
        <v>0</v>
      </c>
      <c r="BM14" s="4">
        <v>0</v>
      </c>
      <c r="BN14" s="4">
        <v>0</v>
      </c>
      <c r="BO14" s="4">
        <v>0</v>
      </c>
      <c r="BP14" s="4">
        <v>0</v>
      </c>
      <c r="BQ14" s="98">
        <f t="shared" si="2"/>
        <v>887551.5</v>
      </c>
      <c r="BR14" s="98">
        <f t="shared" si="3"/>
        <v>108.51355267586332</v>
      </c>
    </row>
    <row r="15" spans="1:70" ht="20" customHeight="1" x14ac:dyDescent="0.15">
      <c r="A15" s="76">
        <v>42798</v>
      </c>
      <c r="B15" s="76">
        <v>42794</v>
      </c>
      <c r="C15" s="3">
        <v>9</v>
      </c>
      <c r="D15" s="114">
        <v>981155.8</v>
      </c>
      <c r="E15" s="114">
        <v>436021.1</v>
      </c>
      <c r="F15" s="114">
        <v>12564.4</v>
      </c>
      <c r="G15" s="114">
        <v>2400.8000000000002</v>
      </c>
      <c r="H15" s="4">
        <v>0</v>
      </c>
      <c r="I15" s="125">
        <v>0</v>
      </c>
      <c r="J15" s="4">
        <v>0</v>
      </c>
      <c r="K15" s="4">
        <v>0</v>
      </c>
      <c r="L15" s="114">
        <v>2021.5</v>
      </c>
      <c r="M15" s="4">
        <v>0</v>
      </c>
      <c r="N15" s="98">
        <f t="shared" si="0"/>
        <v>1434163.5999999999</v>
      </c>
      <c r="O15" s="114">
        <v>759040</v>
      </c>
      <c r="P15" s="114">
        <v>105.82454</v>
      </c>
      <c r="Q15" s="114">
        <v>370635.1</v>
      </c>
      <c r="R15" s="114">
        <v>107.435878</v>
      </c>
      <c r="S15" s="114">
        <v>8261.5</v>
      </c>
      <c r="T15" s="114">
        <v>103.087248</v>
      </c>
      <c r="U15" s="114">
        <v>2400.8000000000002</v>
      </c>
      <c r="V15" s="114">
        <v>89.385453999999996</v>
      </c>
      <c r="W15" s="4">
        <v>0</v>
      </c>
      <c r="X15" s="4">
        <v>0</v>
      </c>
      <c r="Y15" s="125">
        <v>0</v>
      </c>
      <c r="Z15" s="125">
        <v>0</v>
      </c>
      <c r="AA15" s="4">
        <v>0</v>
      </c>
      <c r="AB15" s="4">
        <v>0</v>
      </c>
      <c r="AC15" s="4">
        <v>0</v>
      </c>
      <c r="AD15" s="4">
        <v>0</v>
      </c>
      <c r="AE15" s="114">
        <v>1005.7</v>
      </c>
      <c r="AF15" s="114">
        <v>132.59630100000001</v>
      </c>
      <c r="AG15" s="4">
        <v>0</v>
      </c>
      <c r="AH15" s="4">
        <v>0</v>
      </c>
      <c r="AI15" s="98">
        <f t="shared" si="4"/>
        <v>1141343.1000000001</v>
      </c>
      <c r="AJ15" s="98">
        <f t="shared" si="5"/>
        <v>106.31699637466481</v>
      </c>
      <c r="AL15" s="76">
        <v>42434</v>
      </c>
      <c r="AM15" s="76"/>
      <c r="AN15" s="3">
        <v>9</v>
      </c>
      <c r="AO15" s="4">
        <v>0</v>
      </c>
      <c r="AP15" s="4">
        <v>0</v>
      </c>
      <c r="AQ15" s="4">
        <v>0</v>
      </c>
      <c r="AR15" s="4">
        <v>0</v>
      </c>
      <c r="AS15" s="4">
        <v>0</v>
      </c>
      <c r="AT15" s="4">
        <v>0</v>
      </c>
      <c r="AU15" s="4">
        <v>0</v>
      </c>
      <c r="AV15" s="4">
        <v>0</v>
      </c>
      <c r="AW15" s="4">
        <v>0</v>
      </c>
      <c r="AX15" s="98">
        <v>0</v>
      </c>
      <c r="AY15" s="4">
        <v>0</v>
      </c>
      <c r="AZ15" s="4">
        <v>0</v>
      </c>
      <c r="BA15" s="4">
        <v>0</v>
      </c>
      <c r="BB15" s="4">
        <v>0</v>
      </c>
      <c r="BC15" s="4">
        <v>0</v>
      </c>
      <c r="BD15" s="4">
        <v>0</v>
      </c>
      <c r="BE15" s="4">
        <v>0</v>
      </c>
      <c r="BF15" s="4">
        <v>0</v>
      </c>
      <c r="BG15" s="4">
        <v>0</v>
      </c>
      <c r="BH15" s="4">
        <v>0</v>
      </c>
      <c r="BI15" s="4">
        <v>0</v>
      </c>
      <c r="BJ15" s="4">
        <v>0</v>
      </c>
      <c r="BK15" s="4">
        <v>0</v>
      </c>
      <c r="BL15" s="4">
        <v>0</v>
      </c>
      <c r="BM15" s="4">
        <v>0</v>
      </c>
      <c r="BN15" s="4">
        <v>0</v>
      </c>
      <c r="BO15" s="4">
        <v>0</v>
      </c>
      <c r="BP15" s="4">
        <v>0</v>
      </c>
      <c r="BQ15" s="98">
        <v>0</v>
      </c>
      <c r="BR15" s="98">
        <v>0</v>
      </c>
    </row>
    <row r="16" spans="1:70" ht="20" customHeight="1" x14ac:dyDescent="0.15">
      <c r="A16" s="76">
        <v>42805</v>
      </c>
      <c r="B16" s="76">
        <v>42801</v>
      </c>
      <c r="C16" s="3">
        <v>10</v>
      </c>
      <c r="D16" s="115">
        <v>982143.7</v>
      </c>
      <c r="E16" s="115">
        <v>216541.9</v>
      </c>
      <c r="F16" s="115">
        <v>6535.5</v>
      </c>
      <c r="G16" s="4">
        <v>0</v>
      </c>
      <c r="H16" s="4">
        <v>0</v>
      </c>
      <c r="I16" s="125">
        <v>0</v>
      </c>
      <c r="J16" s="4">
        <v>0</v>
      </c>
      <c r="K16" s="4">
        <v>0</v>
      </c>
      <c r="L16" s="4">
        <v>0</v>
      </c>
      <c r="M16" s="4">
        <v>0</v>
      </c>
      <c r="N16" s="98">
        <f t="shared" si="0"/>
        <v>1205221.0999999999</v>
      </c>
      <c r="O16" s="115">
        <v>738654.4</v>
      </c>
      <c r="P16" s="115">
        <v>103.48342100000001</v>
      </c>
      <c r="Q16" s="115">
        <v>182580.8</v>
      </c>
      <c r="R16" s="115">
        <v>109.844875</v>
      </c>
      <c r="S16" s="115">
        <v>6197.1</v>
      </c>
      <c r="T16" s="115">
        <v>99.114134000000007</v>
      </c>
      <c r="U16" s="4">
        <v>0</v>
      </c>
      <c r="V16" s="4">
        <v>0</v>
      </c>
      <c r="W16" s="4">
        <v>0</v>
      </c>
      <c r="X16" s="4">
        <v>0</v>
      </c>
      <c r="Y16" s="125">
        <v>0</v>
      </c>
      <c r="Z16" s="125">
        <v>0</v>
      </c>
      <c r="AA16" s="4">
        <v>0</v>
      </c>
      <c r="AB16" s="4">
        <v>0</v>
      </c>
      <c r="AC16" s="4">
        <v>0</v>
      </c>
      <c r="AD16" s="4">
        <v>0</v>
      </c>
      <c r="AE16" s="4">
        <v>0</v>
      </c>
      <c r="AF16" s="4">
        <v>0</v>
      </c>
      <c r="AG16" s="117">
        <v>0</v>
      </c>
      <c r="AH16" s="117">
        <v>0</v>
      </c>
      <c r="AI16" s="98">
        <f t="shared" si="4"/>
        <v>927432.29999999993</v>
      </c>
      <c r="AJ16" s="98">
        <f t="shared" si="5"/>
        <v>104.70658570109518</v>
      </c>
      <c r="AL16" s="76">
        <v>42441</v>
      </c>
      <c r="AM16" s="76">
        <v>42437</v>
      </c>
      <c r="AN16" s="3">
        <v>10</v>
      </c>
      <c r="AO16" s="4">
        <v>1020001.6</v>
      </c>
      <c r="AP16" s="4">
        <v>232112.6</v>
      </c>
      <c r="AQ16" s="4">
        <v>6475.6</v>
      </c>
      <c r="AR16" s="4">
        <v>0</v>
      </c>
      <c r="AS16" s="4">
        <v>0</v>
      </c>
      <c r="AT16" s="4">
        <v>0</v>
      </c>
      <c r="AU16" s="4">
        <v>0</v>
      </c>
      <c r="AV16" s="4">
        <v>0</v>
      </c>
      <c r="AW16" s="4">
        <v>0</v>
      </c>
      <c r="AX16" s="98">
        <f t="shared" ref="AX16" si="6">SUM(AO16:AW16)</f>
        <v>1258589.8</v>
      </c>
      <c r="AY16" s="4">
        <v>806652.4</v>
      </c>
      <c r="AZ16" s="4">
        <v>103.66927099999999</v>
      </c>
      <c r="BA16" s="4">
        <v>213175.1</v>
      </c>
      <c r="BB16" s="4">
        <v>111.72523099999999</v>
      </c>
      <c r="BC16" s="4">
        <v>5065.7</v>
      </c>
      <c r="BD16" s="4">
        <v>110.004915</v>
      </c>
      <c r="BE16" s="4">
        <v>0</v>
      </c>
      <c r="BF16" s="4">
        <v>0</v>
      </c>
      <c r="BG16" s="4">
        <v>0</v>
      </c>
      <c r="BH16" s="4">
        <v>0</v>
      </c>
      <c r="BI16" s="4">
        <v>0</v>
      </c>
      <c r="BJ16" s="4">
        <v>0</v>
      </c>
      <c r="BK16" s="4">
        <v>0</v>
      </c>
      <c r="BL16" s="4">
        <v>0</v>
      </c>
      <c r="BM16" s="4">
        <v>0</v>
      </c>
      <c r="BN16" s="4">
        <v>0</v>
      </c>
      <c r="BO16" s="4">
        <v>0</v>
      </c>
      <c r="BP16" s="4">
        <v>0</v>
      </c>
      <c r="BQ16" s="98">
        <f t="shared" ref="BQ16" si="7">AY16+BA16+BC16+BE16+BI16+BK16+BM16+BO16</f>
        <v>1024893.2</v>
      </c>
      <c r="BR16" s="98">
        <f t="shared" ref="BR16" si="8">(AY16*AZ16+BA16*BB16+BC16*BD16+BE16*BF16+BI16*BJ16+BK16*BL16+BM16*BN16+BO16*BP16)/BQ16</f>
        <v>105.37620451307903</v>
      </c>
    </row>
    <row r="17" spans="1:70" ht="20" customHeight="1" x14ac:dyDescent="0.15">
      <c r="A17" s="76">
        <v>42812</v>
      </c>
      <c r="B17" s="76">
        <v>42808</v>
      </c>
      <c r="C17" s="3">
        <v>11</v>
      </c>
      <c r="D17" s="117">
        <v>472214.7</v>
      </c>
      <c r="E17" s="117">
        <v>97607.7</v>
      </c>
      <c r="F17" s="117">
        <v>1110.7</v>
      </c>
      <c r="G17" s="117">
        <v>627</v>
      </c>
      <c r="H17" s="117">
        <v>0</v>
      </c>
      <c r="I17" s="125">
        <v>0</v>
      </c>
      <c r="J17" s="117">
        <v>0</v>
      </c>
      <c r="K17" s="117">
        <v>0</v>
      </c>
      <c r="L17" s="117">
        <v>842.3</v>
      </c>
      <c r="M17" s="117">
        <v>0</v>
      </c>
      <c r="N17" s="98">
        <f t="shared" si="0"/>
        <v>572402.4</v>
      </c>
      <c r="O17" s="117">
        <v>408028.3</v>
      </c>
      <c r="P17" s="117">
        <v>108.953971</v>
      </c>
      <c r="Q17" s="117">
        <v>73561</v>
      </c>
      <c r="R17" s="117">
        <v>112.783322</v>
      </c>
      <c r="S17" s="117">
        <v>1110.7</v>
      </c>
      <c r="T17" s="117">
        <v>158.38867300000001</v>
      </c>
      <c r="U17" s="117">
        <v>0</v>
      </c>
      <c r="V17" s="117">
        <v>0</v>
      </c>
      <c r="W17" s="117">
        <v>0</v>
      </c>
      <c r="X17" s="117">
        <v>0</v>
      </c>
      <c r="Y17" s="125">
        <v>0</v>
      </c>
      <c r="Z17" s="125">
        <v>0</v>
      </c>
      <c r="AA17" s="117">
        <v>0</v>
      </c>
      <c r="AB17" s="117">
        <v>0</v>
      </c>
      <c r="AC17" s="117">
        <v>0</v>
      </c>
      <c r="AD17" s="117">
        <v>0</v>
      </c>
      <c r="AE17" s="117">
        <v>842.3</v>
      </c>
      <c r="AF17" s="117">
        <v>115.610827</v>
      </c>
      <c r="AG17" s="117">
        <v>0</v>
      </c>
      <c r="AH17" s="117">
        <v>0</v>
      </c>
      <c r="AI17" s="98">
        <f t="shared" si="4"/>
        <v>483542.3</v>
      </c>
      <c r="AJ17" s="98">
        <f t="shared" si="5"/>
        <v>109.66167554256266</v>
      </c>
      <c r="AL17" s="76">
        <v>42448</v>
      </c>
      <c r="AM17" s="2"/>
      <c r="AN17" s="3">
        <v>11</v>
      </c>
      <c r="AO17" s="4">
        <v>0</v>
      </c>
      <c r="AP17" s="4">
        <v>0</v>
      </c>
      <c r="AQ17" s="4">
        <v>0</v>
      </c>
      <c r="AR17" s="4">
        <v>0</v>
      </c>
      <c r="AS17" s="4">
        <v>0</v>
      </c>
      <c r="AT17" s="4">
        <v>0</v>
      </c>
      <c r="AU17" s="4">
        <v>0</v>
      </c>
      <c r="AV17" s="4">
        <v>0</v>
      </c>
      <c r="AW17" s="4">
        <v>0</v>
      </c>
      <c r="AX17" s="98">
        <v>0</v>
      </c>
      <c r="AY17" s="4">
        <v>0</v>
      </c>
      <c r="AZ17" s="4">
        <v>0</v>
      </c>
      <c r="BA17" s="4">
        <v>0</v>
      </c>
      <c r="BB17" s="4">
        <v>0</v>
      </c>
      <c r="BC17" s="4">
        <v>0</v>
      </c>
      <c r="BD17" s="4">
        <v>0</v>
      </c>
      <c r="BE17" s="4">
        <v>0</v>
      </c>
      <c r="BF17" s="4">
        <v>0</v>
      </c>
      <c r="BG17" s="4">
        <v>0</v>
      </c>
      <c r="BH17" s="4">
        <v>0</v>
      </c>
      <c r="BI17" s="4">
        <v>0</v>
      </c>
      <c r="BJ17" s="4">
        <v>0</v>
      </c>
      <c r="BK17" s="4">
        <v>0</v>
      </c>
      <c r="BL17" s="4">
        <v>0</v>
      </c>
      <c r="BM17" s="4">
        <v>0</v>
      </c>
      <c r="BN17" s="4">
        <v>0</v>
      </c>
      <c r="BO17" s="4">
        <v>0</v>
      </c>
      <c r="BP17" s="4">
        <v>0</v>
      </c>
      <c r="BQ17" s="98">
        <v>0</v>
      </c>
      <c r="BR17" s="98">
        <v>0</v>
      </c>
    </row>
    <row r="18" spans="1:70" ht="20" customHeight="1" x14ac:dyDescent="0.15">
      <c r="A18" s="76">
        <v>42819</v>
      </c>
      <c r="B18" s="76"/>
      <c r="C18" s="3">
        <v>12</v>
      </c>
      <c r="D18" s="4">
        <v>0</v>
      </c>
      <c r="E18" s="4">
        <v>0</v>
      </c>
      <c r="F18" s="4">
        <v>0</v>
      </c>
      <c r="G18" s="4">
        <v>0</v>
      </c>
      <c r="H18" s="4">
        <v>0</v>
      </c>
      <c r="I18" s="125">
        <v>0</v>
      </c>
      <c r="J18" s="4">
        <v>0</v>
      </c>
      <c r="K18" s="4">
        <v>0</v>
      </c>
      <c r="L18" s="4">
        <v>0</v>
      </c>
      <c r="M18" s="4">
        <v>0</v>
      </c>
      <c r="N18" s="98">
        <v>0</v>
      </c>
      <c r="O18" s="4">
        <v>0</v>
      </c>
      <c r="P18" s="4">
        <v>0</v>
      </c>
      <c r="Q18" s="4">
        <v>0</v>
      </c>
      <c r="R18" s="4">
        <v>0</v>
      </c>
      <c r="S18" s="4">
        <v>0</v>
      </c>
      <c r="T18" s="4">
        <v>0</v>
      </c>
      <c r="U18" s="4">
        <v>0</v>
      </c>
      <c r="V18" s="4">
        <v>0</v>
      </c>
      <c r="W18" s="4">
        <v>0</v>
      </c>
      <c r="X18" s="4">
        <v>0</v>
      </c>
      <c r="Y18" s="125">
        <v>0</v>
      </c>
      <c r="Z18" s="125">
        <v>0</v>
      </c>
      <c r="AA18" s="4">
        <v>0</v>
      </c>
      <c r="AB18" s="4">
        <v>0</v>
      </c>
      <c r="AC18" s="4">
        <v>0</v>
      </c>
      <c r="AD18" s="4">
        <v>0</v>
      </c>
      <c r="AE18" s="4">
        <v>0</v>
      </c>
      <c r="AF18" s="4">
        <v>0</v>
      </c>
      <c r="AG18" s="4">
        <v>0</v>
      </c>
      <c r="AH18" s="4">
        <v>0</v>
      </c>
      <c r="AI18" s="98">
        <f t="shared" si="4"/>
        <v>0</v>
      </c>
      <c r="AJ18" s="98">
        <v>0</v>
      </c>
      <c r="AL18" s="76">
        <v>42455</v>
      </c>
      <c r="AM18" s="76"/>
      <c r="AN18" s="3">
        <v>12</v>
      </c>
      <c r="AO18" s="4">
        <v>0</v>
      </c>
      <c r="AP18" s="4">
        <v>0</v>
      </c>
      <c r="AQ18" s="4">
        <v>0</v>
      </c>
      <c r="AR18" s="4">
        <v>0</v>
      </c>
      <c r="AS18" s="4">
        <v>0</v>
      </c>
      <c r="AT18" s="4">
        <v>0</v>
      </c>
      <c r="AU18" s="4">
        <v>0</v>
      </c>
      <c r="AV18" s="4">
        <v>0</v>
      </c>
      <c r="AW18" s="4">
        <v>0</v>
      </c>
      <c r="AX18" s="98">
        <v>0</v>
      </c>
      <c r="AY18" s="4">
        <v>0</v>
      </c>
      <c r="AZ18" s="4">
        <v>0</v>
      </c>
      <c r="BA18" s="4">
        <v>0</v>
      </c>
      <c r="BB18" s="4">
        <v>0</v>
      </c>
      <c r="BC18" s="4">
        <v>0</v>
      </c>
      <c r="BD18" s="4">
        <v>0</v>
      </c>
      <c r="BE18" s="4">
        <v>0</v>
      </c>
      <c r="BF18" s="4">
        <v>0</v>
      </c>
      <c r="BG18" s="4">
        <v>0</v>
      </c>
      <c r="BH18" s="4">
        <v>0</v>
      </c>
      <c r="BI18" s="4">
        <v>0</v>
      </c>
      <c r="BJ18" s="4">
        <v>0</v>
      </c>
      <c r="BK18" s="4">
        <v>0</v>
      </c>
      <c r="BL18" s="4">
        <v>0</v>
      </c>
      <c r="BM18" s="4">
        <v>0</v>
      </c>
      <c r="BN18" s="4">
        <v>0</v>
      </c>
      <c r="BO18" s="4">
        <v>0</v>
      </c>
      <c r="BP18" s="4">
        <v>0</v>
      </c>
      <c r="BQ18" s="98">
        <v>0</v>
      </c>
      <c r="BR18" s="98">
        <v>0</v>
      </c>
    </row>
    <row r="19" spans="1:70" s="137" customFormat="1" ht="20" customHeight="1" x14ac:dyDescent="0.15">
      <c r="A19" s="135">
        <v>42826</v>
      </c>
      <c r="B19" s="135">
        <v>42822</v>
      </c>
      <c r="C19" s="136">
        <v>13</v>
      </c>
      <c r="D19" s="97">
        <v>468669.1</v>
      </c>
      <c r="E19" s="97">
        <v>127381.2</v>
      </c>
      <c r="F19" s="97">
        <v>2983.8</v>
      </c>
      <c r="G19" s="97">
        <v>0</v>
      </c>
      <c r="H19" s="97">
        <v>0</v>
      </c>
      <c r="I19" s="97">
        <v>0</v>
      </c>
      <c r="J19" s="97">
        <v>0</v>
      </c>
      <c r="K19" s="97">
        <v>0</v>
      </c>
      <c r="L19" s="97">
        <v>1312.2</v>
      </c>
      <c r="M19" s="97">
        <v>0</v>
      </c>
      <c r="N19" s="98">
        <f t="shared" si="0"/>
        <v>600346.29999999993</v>
      </c>
      <c r="O19" s="97">
        <v>389809.4</v>
      </c>
      <c r="P19" s="97">
        <v>106.243059</v>
      </c>
      <c r="Q19" s="97">
        <v>113368.9</v>
      </c>
      <c r="R19" s="97">
        <v>107.33235999999999</v>
      </c>
      <c r="S19" s="97">
        <v>2983.8</v>
      </c>
      <c r="T19" s="97">
        <v>103.58093700000001</v>
      </c>
      <c r="U19" s="97">
        <v>0</v>
      </c>
      <c r="V19" s="97">
        <v>0</v>
      </c>
      <c r="W19" s="97">
        <v>0</v>
      </c>
      <c r="X19" s="97">
        <v>0</v>
      </c>
      <c r="Y19" s="97">
        <v>0</v>
      </c>
      <c r="Z19" s="97">
        <v>0</v>
      </c>
      <c r="AA19" s="97">
        <v>0</v>
      </c>
      <c r="AB19" s="97">
        <v>0</v>
      </c>
      <c r="AC19" s="97">
        <v>0</v>
      </c>
      <c r="AD19" s="97">
        <v>0</v>
      </c>
      <c r="AE19" s="97">
        <v>1089.4000000000001</v>
      </c>
      <c r="AF19" s="97">
        <v>178.797686</v>
      </c>
      <c r="AG19" s="97">
        <v>0</v>
      </c>
      <c r="AH19" s="97">
        <v>0</v>
      </c>
      <c r="AI19" s="98">
        <f t="shared" si="4"/>
        <v>507251.50000000006</v>
      </c>
      <c r="AJ19" s="98">
        <f t="shared" si="5"/>
        <v>106.62667664759512</v>
      </c>
      <c r="AL19" s="135">
        <v>42462</v>
      </c>
      <c r="AM19" s="135">
        <v>42458</v>
      </c>
      <c r="AN19" s="136">
        <v>13</v>
      </c>
      <c r="AO19" s="97">
        <v>459722.3</v>
      </c>
      <c r="AP19" s="97">
        <v>89571.7</v>
      </c>
      <c r="AQ19" s="97">
        <v>1658.3</v>
      </c>
      <c r="AR19" s="97">
        <v>0</v>
      </c>
      <c r="AS19" s="97">
        <v>0</v>
      </c>
      <c r="AT19" s="97">
        <v>0</v>
      </c>
      <c r="AU19" s="97">
        <v>0</v>
      </c>
      <c r="AV19" s="97">
        <v>0</v>
      </c>
      <c r="AW19" s="97">
        <v>0</v>
      </c>
      <c r="AX19" s="98">
        <f t="shared" ref="AX19:AX58" si="9">SUM(AO19:AW19)</f>
        <v>550952.30000000005</v>
      </c>
      <c r="AY19" s="97">
        <v>330712.3</v>
      </c>
      <c r="AZ19" s="97">
        <v>112.945053</v>
      </c>
      <c r="BA19" s="97">
        <v>65842.899999999994</v>
      </c>
      <c r="BB19" s="97">
        <v>150.08825200000001</v>
      </c>
      <c r="BC19" s="97">
        <v>1415.3</v>
      </c>
      <c r="BD19" s="97">
        <v>151.42930799999999</v>
      </c>
      <c r="BE19" s="97">
        <v>0</v>
      </c>
      <c r="BF19" s="97">
        <v>0</v>
      </c>
      <c r="BG19" s="97">
        <v>0</v>
      </c>
      <c r="BH19" s="97">
        <v>0</v>
      </c>
      <c r="BI19" s="97">
        <v>0</v>
      </c>
      <c r="BJ19" s="97">
        <v>0</v>
      </c>
      <c r="BK19" s="97">
        <v>0</v>
      </c>
      <c r="BL19" s="97">
        <v>0</v>
      </c>
      <c r="BM19" s="97">
        <v>0</v>
      </c>
      <c r="BN19" s="97">
        <v>0</v>
      </c>
      <c r="BO19" s="97">
        <v>0</v>
      </c>
      <c r="BP19" s="97">
        <v>0</v>
      </c>
      <c r="BQ19" s="98">
        <f t="shared" ref="BQ19:BQ46" si="10">AY19+BA19+BC19+BE19+BI19+BK19+BM19+BO19</f>
        <v>397970.49999999994</v>
      </c>
      <c r="BR19" s="98">
        <f t="shared" ref="BR19:BR46" si="11">(AY19*AZ19+BA19*BB19+BC19*BD19+BE19*BF19+BI19*BJ19+BK19*BL19+BM19*BN19+BO19*BP19)/BQ19</f>
        <v>119.22713346460378</v>
      </c>
    </row>
    <row r="20" spans="1:70" s="137" customFormat="1" ht="20" customHeight="1" x14ac:dyDescent="0.15">
      <c r="A20" s="135">
        <v>42833</v>
      </c>
      <c r="B20" s="135">
        <v>42829</v>
      </c>
      <c r="C20" s="136">
        <v>14</v>
      </c>
      <c r="D20" s="97">
        <v>249986</v>
      </c>
      <c r="E20" s="97">
        <v>47850.3</v>
      </c>
      <c r="F20" s="97">
        <v>0</v>
      </c>
      <c r="G20" s="97">
        <v>1283.3</v>
      </c>
      <c r="H20" s="97">
        <v>0</v>
      </c>
      <c r="I20" s="97">
        <v>0</v>
      </c>
      <c r="J20" s="97">
        <v>0</v>
      </c>
      <c r="K20" s="97">
        <v>0</v>
      </c>
      <c r="L20" s="97">
        <v>496.7</v>
      </c>
      <c r="M20" s="97">
        <v>0</v>
      </c>
      <c r="N20" s="98">
        <f t="shared" si="0"/>
        <v>299616.3</v>
      </c>
      <c r="O20" s="97">
        <v>225777.4</v>
      </c>
      <c r="P20" s="97">
        <v>129.539446</v>
      </c>
      <c r="Q20" s="97">
        <v>34240.9</v>
      </c>
      <c r="R20" s="97">
        <v>139.54168200000001</v>
      </c>
      <c r="S20" s="97">
        <v>0</v>
      </c>
      <c r="T20" s="97">
        <v>0</v>
      </c>
      <c r="U20" s="97">
        <v>1283.3</v>
      </c>
      <c r="V20" s="97">
        <v>101.386036</v>
      </c>
      <c r="W20" s="97">
        <v>0</v>
      </c>
      <c r="X20" s="97">
        <v>0</v>
      </c>
      <c r="Y20" s="97">
        <v>0</v>
      </c>
      <c r="Z20" s="97">
        <v>0</v>
      </c>
      <c r="AA20" s="97">
        <v>0</v>
      </c>
      <c r="AB20" s="97">
        <v>0</v>
      </c>
      <c r="AC20" s="97">
        <v>0</v>
      </c>
      <c r="AD20" s="97">
        <v>0</v>
      </c>
      <c r="AE20" s="97">
        <v>496.7</v>
      </c>
      <c r="AF20" s="97">
        <v>66</v>
      </c>
      <c r="AG20" s="97">
        <v>0</v>
      </c>
      <c r="AH20" s="97">
        <v>0</v>
      </c>
      <c r="AI20" s="98">
        <f t="shared" si="4"/>
        <v>261798.3</v>
      </c>
      <c r="AJ20" s="98">
        <f t="shared" si="5"/>
        <v>130.58909471342253</v>
      </c>
      <c r="AL20" s="135">
        <v>42469</v>
      </c>
      <c r="AM20" s="135">
        <v>42465</v>
      </c>
      <c r="AN20" s="136">
        <v>14</v>
      </c>
      <c r="AO20" s="97">
        <v>515815</v>
      </c>
      <c r="AP20" s="97">
        <v>228681.8</v>
      </c>
      <c r="AQ20" s="97">
        <v>2681.4</v>
      </c>
      <c r="AR20" s="97">
        <v>0</v>
      </c>
      <c r="AS20" s="97">
        <v>0</v>
      </c>
      <c r="AT20" s="97">
        <v>0</v>
      </c>
      <c r="AU20" s="97">
        <v>0</v>
      </c>
      <c r="AV20" s="97">
        <v>0</v>
      </c>
      <c r="AW20" s="97">
        <v>0</v>
      </c>
      <c r="AX20" s="98">
        <f t="shared" si="9"/>
        <v>747178.20000000007</v>
      </c>
      <c r="AY20" s="97">
        <v>350383.3</v>
      </c>
      <c r="AZ20" s="97">
        <v>169.837985</v>
      </c>
      <c r="BA20" s="97">
        <v>154141</v>
      </c>
      <c r="BB20" s="97">
        <v>172.09814900000001</v>
      </c>
      <c r="BC20" s="97">
        <v>2681.4</v>
      </c>
      <c r="BD20" s="97">
        <v>183.75050300000001</v>
      </c>
      <c r="BE20" s="97">
        <v>0</v>
      </c>
      <c r="BF20" s="97">
        <v>0</v>
      </c>
      <c r="BG20" s="97">
        <v>0</v>
      </c>
      <c r="BH20" s="97">
        <v>0</v>
      </c>
      <c r="BI20" s="97">
        <v>0</v>
      </c>
      <c r="BJ20" s="97">
        <v>0</v>
      </c>
      <c r="BK20" s="97">
        <v>0</v>
      </c>
      <c r="BL20" s="97">
        <v>0</v>
      </c>
      <c r="BM20" s="97">
        <v>0</v>
      </c>
      <c r="BN20" s="97">
        <v>0</v>
      </c>
      <c r="BO20" s="97">
        <v>0</v>
      </c>
      <c r="BP20" s="97">
        <v>0</v>
      </c>
      <c r="BQ20" s="98">
        <f t="shared" si="10"/>
        <v>507205.7</v>
      </c>
      <c r="BR20" s="98">
        <f t="shared" si="11"/>
        <v>170.59840422417116</v>
      </c>
    </row>
    <row r="21" spans="1:70" ht="20" customHeight="1" x14ac:dyDescent="0.15">
      <c r="A21" s="76">
        <v>42840</v>
      </c>
      <c r="B21" s="76">
        <v>42836</v>
      </c>
      <c r="C21" s="11">
        <v>15</v>
      </c>
      <c r="D21" s="121">
        <v>423696</v>
      </c>
      <c r="E21" s="121">
        <v>169159.1</v>
      </c>
      <c r="F21" s="121">
        <v>4737</v>
      </c>
      <c r="G21" s="4">
        <v>0</v>
      </c>
      <c r="H21" s="4">
        <v>0</v>
      </c>
      <c r="I21" s="125">
        <v>0</v>
      </c>
      <c r="J21" s="4">
        <v>0</v>
      </c>
      <c r="K21" s="4">
        <v>0</v>
      </c>
      <c r="L21" s="121">
        <v>1540.7</v>
      </c>
      <c r="M21" s="4">
        <v>0</v>
      </c>
      <c r="N21" s="98">
        <f t="shared" si="0"/>
        <v>599132.79999999993</v>
      </c>
      <c r="O21" s="133">
        <v>273567.90000000002</v>
      </c>
      <c r="P21" s="133">
        <v>164.34129200000001</v>
      </c>
      <c r="Q21" s="133">
        <v>101994.5</v>
      </c>
      <c r="R21" s="133">
        <v>153.27196900000001</v>
      </c>
      <c r="S21" s="133">
        <v>3899.9</v>
      </c>
      <c r="T21" s="133">
        <v>198.178799</v>
      </c>
      <c r="U21" s="4">
        <v>0</v>
      </c>
      <c r="V21" s="4">
        <v>0</v>
      </c>
      <c r="W21" s="4">
        <v>0</v>
      </c>
      <c r="X21" s="4">
        <v>0</v>
      </c>
      <c r="Y21" s="125">
        <v>0</v>
      </c>
      <c r="Z21" s="125">
        <v>0</v>
      </c>
      <c r="AA21" s="4">
        <v>0</v>
      </c>
      <c r="AB21" s="4">
        <v>0</v>
      </c>
      <c r="AC21" s="4">
        <v>0</v>
      </c>
      <c r="AD21" s="4">
        <v>0</v>
      </c>
      <c r="AE21" s="133">
        <v>985.2</v>
      </c>
      <c r="AF21" s="133">
        <v>138.97269499999999</v>
      </c>
      <c r="AG21" s="4">
        <v>0</v>
      </c>
      <c r="AH21" s="4">
        <v>0</v>
      </c>
      <c r="AI21" s="98">
        <f t="shared" si="4"/>
        <v>380447.50000000006</v>
      </c>
      <c r="AJ21" s="98">
        <f t="shared" si="5"/>
        <v>161.65487583761595</v>
      </c>
      <c r="AL21" s="76">
        <v>42476</v>
      </c>
      <c r="AM21" s="76">
        <v>42472</v>
      </c>
      <c r="AN21" s="11">
        <v>15</v>
      </c>
      <c r="AO21" s="4">
        <v>1054394.3999999999</v>
      </c>
      <c r="AP21" s="4">
        <v>416909.8</v>
      </c>
      <c r="AQ21" s="4">
        <v>4991</v>
      </c>
      <c r="AR21" s="4">
        <v>0</v>
      </c>
      <c r="AS21" s="4">
        <v>0</v>
      </c>
      <c r="AT21" s="4">
        <v>0</v>
      </c>
      <c r="AU21" s="4">
        <v>0</v>
      </c>
      <c r="AV21" s="4">
        <v>0</v>
      </c>
      <c r="AW21" s="4">
        <v>0</v>
      </c>
      <c r="AX21" s="98">
        <f t="shared" si="9"/>
        <v>1476295.2</v>
      </c>
      <c r="AY21" s="4">
        <v>684319.5</v>
      </c>
      <c r="AZ21" s="4">
        <v>153.113685</v>
      </c>
      <c r="BA21" s="4">
        <v>300447.09999999998</v>
      </c>
      <c r="BB21" s="4">
        <v>157.25742099999999</v>
      </c>
      <c r="BC21" s="4">
        <v>3015.5</v>
      </c>
      <c r="BD21" s="4">
        <v>198.273089</v>
      </c>
      <c r="BE21" s="4">
        <v>0</v>
      </c>
      <c r="BF21" s="4">
        <v>0</v>
      </c>
      <c r="BG21" s="4">
        <v>0</v>
      </c>
      <c r="BH21" s="4">
        <v>0</v>
      </c>
      <c r="BI21" s="4">
        <v>0</v>
      </c>
      <c r="BJ21" s="4">
        <v>0</v>
      </c>
      <c r="BK21" s="4">
        <v>0</v>
      </c>
      <c r="BL21" s="4">
        <v>0</v>
      </c>
      <c r="BM21" s="4">
        <v>0</v>
      </c>
      <c r="BN21" s="4">
        <v>0</v>
      </c>
      <c r="BO21" s="4">
        <v>0</v>
      </c>
      <c r="BP21" s="4">
        <v>0</v>
      </c>
      <c r="BQ21" s="98">
        <f t="shared" si="10"/>
        <v>987782.1</v>
      </c>
      <c r="BR21" s="98">
        <f t="shared" si="11"/>
        <v>154.51192014429711</v>
      </c>
    </row>
    <row r="22" spans="1:70" s="137" customFormat="1" ht="20" customHeight="1" x14ac:dyDescent="0.15">
      <c r="A22" s="135">
        <v>42847</v>
      </c>
      <c r="B22" s="135">
        <v>42843</v>
      </c>
      <c r="C22" s="142">
        <v>16</v>
      </c>
      <c r="D22" s="97">
        <v>784474.6</v>
      </c>
      <c r="E22" s="97">
        <v>276168.09999999998</v>
      </c>
      <c r="F22" s="97">
        <v>10532.3</v>
      </c>
      <c r="G22" s="97">
        <v>277.7</v>
      </c>
      <c r="H22" s="97">
        <v>0</v>
      </c>
      <c r="I22" s="97">
        <v>0</v>
      </c>
      <c r="J22" s="97">
        <v>0</v>
      </c>
      <c r="K22" s="97">
        <v>0</v>
      </c>
      <c r="L22" s="97">
        <v>1684</v>
      </c>
      <c r="M22" s="97">
        <v>0</v>
      </c>
      <c r="N22" s="98">
        <f t="shared" si="0"/>
        <v>1073136.7</v>
      </c>
      <c r="O22" s="97">
        <v>541535.4</v>
      </c>
      <c r="P22" s="97">
        <v>156.83296999999999</v>
      </c>
      <c r="Q22" s="97">
        <v>197515</v>
      </c>
      <c r="R22" s="97">
        <v>162.92327299999999</v>
      </c>
      <c r="S22" s="97">
        <v>10144.5</v>
      </c>
      <c r="T22" s="138">
        <v>193.01368199999999</v>
      </c>
      <c r="U22" s="97">
        <v>277.7</v>
      </c>
      <c r="V22" s="97">
        <v>104</v>
      </c>
      <c r="W22" s="97">
        <v>0</v>
      </c>
      <c r="X22" s="97">
        <v>0</v>
      </c>
      <c r="Y22" s="97">
        <v>0</v>
      </c>
      <c r="Z22" s="97">
        <v>0</v>
      </c>
      <c r="AA22" s="97">
        <v>0</v>
      </c>
      <c r="AB22" s="97">
        <v>0</v>
      </c>
      <c r="AC22" s="97">
        <v>0</v>
      </c>
      <c r="AD22" s="97">
        <v>0</v>
      </c>
      <c r="AE22" s="97">
        <v>717.3</v>
      </c>
      <c r="AF22" s="97">
        <v>222.70528300000001</v>
      </c>
      <c r="AG22" s="97">
        <v>0</v>
      </c>
      <c r="AH22" s="97">
        <v>0</v>
      </c>
      <c r="AI22" s="98">
        <f t="shared" ref="AI22" si="12">O22+Q22+S22+U22+AA22+AC22+AE22+AG22+Y22</f>
        <v>750189.9</v>
      </c>
      <c r="AJ22" s="98">
        <f t="shared" ref="AJ22" si="13">(O22*P22+Q22*R22+S22*T22+U22*V22+AA22*AB22+AC22*AD22+AE22*AF22+AG22*AH22+Y22*Z22)/AI22</f>
        <v>158.9691490185057</v>
      </c>
      <c r="AL22" s="135">
        <v>42483</v>
      </c>
      <c r="AM22" s="135">
        <v>42479</v>
      </c>
      <c r="AN22" s="142">
        <v>16</v>
      </c>
      <c r="AO22" s="97">
        <v>1973370.7</v>
      </c>
      <c r="AP22" s="97">
        <v>805823.9</v>
      </c>
      <c r="AQ22" s="97">
        <v>18335.2</v>
      </c>
      <c r="AR22" s="97">
        <v>0</v>
      </c>
      <c r="AS22" s="97">
        <v>0</v>
      </c>
      <c r="AT22" s="97">
        <v>0</v>
      </c>
      <c r="AU22" s="97">
        <v>0</v>
      </c>
      <c r="AV22" s="97">
        <v>0</v>
      </c>
      <c r="AW22" s="97">
        <v>0</v>
      </c>
      <c r="AX22" s="98">
        <f t="shared" si="9"/>
        <v>2797529.8000000003</v>
      </c>
      <c r="AY22" s="138">
        <v>1425311.2</v>
      </c>
      <c r="AZ22" s="138">
        <v>145.552369</v>
      </c>
      <c r="BA22" s="138">
        <v>525272.1</v>
      </c>
      <c r="BB22" s="138">
        <v>148.11348899999999</v>
      </c>
      <c r="BC22" s="138">
        <v>17588.5</v>
      </c>
      <c r="BD22" s="138">
        <v>201.86097699999999</v>
      </c>
      <c r="BE22" s="97">
        <v>0</v>
      </c>
      <c r="BF22" s="97">
        <v>0</v>
      </c>
      <c r="BG22" s="97">
        <v>0</v>
      </c>
      <c r="BH22" s="97">
        <v>0</v>
      </c>
      <c r="BI22" s="97">
        <v>0</v>
      </c>
      <c r="BJ22" s="97">
        <v>0</v>
      </c>
      <c r="BK22" s="97">
        <v>0</v>
      </c>
      <c r="BL22" s="97">
        <v>0</v>
      </c>
      <c r="BM22" s="97">
        <v>0</v>
      </c>
      <c r="BN22" s="97">
        <v>0</v>
      </c>
      <c r="BO22" s="97">
        <v>0</v>
      </c>
      <c r="BP22" s="97">
        <v>0</v>
      </c>
      <c r="BQ22" s="98">
        <f t="shared" si="10"/>
        <v>1968171.7999999998</v>
      </c>
      <c r="BR22" s="98">
        <f t="shared" si="11"/>
        <v>146.73908899698401</v>
      </c>
    </row>
    <row r="23" spans="1:70" ht="20" customHeight="1" x14ac:dyDescent="0.15">
      <c r="A23" s="76">
        <v>42854</v>
      </c>
      <c r="B23" s="76">
        <v>42850</v>
      </c>
      <c r="C23" s="43">
        <v>17</v>
      </c>
      <c r="D23" s="44">
        <v>1367673.4</v>
      </c>
      <c r="E23" s="44">
        <v>558153.4</v>
      </c>
      <c r="F23" s="44">
        <v>20662.400000000001</v>
      </c>
      <c r="G23" s="44">
        <v>237.7</v>
      </c>
      <c r="H23" s="123">
        <v>0</v>
      </c>
      <c r="I23" s="125">
        <v>0</v>
      </c>
      <c r="J23" s="123">
        <v>0</v>
      </c>
      <c r="K23" s="123">
        <v>0</v>
      </c>
      <c r="L23" s="44">
        <v>1967.7</v>
      </c>
      <c r="M23" s="123">
        <v>0</v>
      </c>
      <c r="N23" s="98">
        <f t="shared" si="0"/>
        <v>1948694.5999999996</v>
      </c>
      <c r="O23" s="44">
        <v>835128.4</v>
      </c>
      <c r="P23" s="44">
        <v>147.862797</v>
      </c>
      <c r="Q23" s="44">
        <v>441091</v>
      </c>
      <c r="R23" s="44">
        <v>149.718648</v>
      </c>
      <c r="S23" s="44">
        <v>18944.7</v>
      </c>
      <c r="T23" s="44">
        <v>198.76745399999999</v>
      </c>
      <c r="U23" s="44">
        <v>237.7</v>
      </c>
      <c r="V23" s="44">
        <v>110</v>
      </c>
      <c r="W23" s="123">
        <v>0</v>
      </c>
      <c r="X23" s="123">
        <v>0</v>
      </c>
      <c r="Y23" s="125">
        <v>0</v>
      </c>
      <c r="Z23" s="125">
        <v>0</v>
      </c>
      <c r="AA23" s="123">
        <v>0</v>
      </c>
      <c r="AB23" s="123">
        <v>0</v>
      </c>
      <c r="AC23" s="123">
        <v>0</v>
      </c>
      <c r="AD23" s="123">
        <v>0</v>
      </c>
      <c r="AE23" s="44">
        <v>1621.5</v>
      </c>
      <c r="AF23" s="44">
        <v>135.708294</v>
      </c>
      <c r="AG23" s="123">
        <v>0</v>
      </c>
      <c r="AH23" s="123">
        <v>0</v>
      </c>
      <c r="AI23" s="98">
        <f t="shared" ref="AI23" si="14">O23+Q23+S23+U23+AA23+AC23+AE23+AG23+Y23</f>
        <v>1297023.2999999998</v>
      </c>
      <c r="AJ23" s="98">
        <f t="shared" ref="AJ23" si="15">(O23*P23+Q23*R23+S23*T23+U23*V23+AA23*AB23+AC23*AD23+AE23*AF23+AG23*AH23+Y23*Z23)/AI23</f>
        <v>149.21532791864081</v>
      </c>
      <c r="AL23" s="77">
        <v>42490</v>
      </c>
      <c r="AM23" s="77">
        <v>42486</v>
      </c>
      <c r="AN23" s="43">
        <v>17</v>
      </c>
      <c r="AO23" s="44">
        <v>2064886</v>
      </c>
      <c r="AP23" s="44">
        <v>896360</v>
      </c>
      <c r="AQ23" s="44">
        <v>13416.7</v>
      </c>
      <c r="AR23" s="44">
        <v>0</v>
      </c>
      <c r="AS23" s="44">
        <v>0</v>
      </c>
      <c r="AT23" s="44">
        <v>0</v>
      </c>
      <c r="AU23" s="44">
        <v>0</v>
      </c>
      <c r="AV23" s="44">
        <v>0</v>
      </c>
      <c r="AW23" s="4">
        <v>0</v>
      </c>
      <c r="AX23" s="130">
        <f t="shared" si="9"/>
        <v>2974662.7</v>
      </c>
      <c r="AY23" s="44">
        <v>1456140</v>
      </c>
      <c r="AZ23" s="44">
        <v>139.92011299999999</v>
      </c>
      <c r="BA23" s="44">
        <v>584173</v>
      </c>
      <c r="BB23" s="44">
        <v>139.63139000000001</v>
      </c>
      <c r="BC23" s="44">
        <v>11747.5</v>
      </c>
      <c r="BD23" s="44">
        <v>181.88944799999999</v>
      </c>
      <c r="BE23" s="44">
        <v>0</v>
      </c>
      <c r="BF23" s="44">
        <v>0</v>
      </c>
      <c r="BG23" s="44">
        <v>0</v>
      </c>
      <c r="BH23" s="44">
        <v>0</v>
      </c>
      <c r="BI23" s="44">
        <v>0</v>
      </c>
      <c r="BJ23" s="44">
        <v>0</v>
      </c>
      <c r="BK23" s="44">
        <v>0</v>
      </c>
      <c r="BL23" s="44">
        <v>0</v>
      </c>
      <c r="BM23" s="44">
        <v>0</v>
      </c>
      <c r="BN23" s="44">
        <v>0</v>
      </c>
      <c r="BO23" s="4">
        <v>0</v>
      </c>
      <c r="BP23" s="4">
        <v>0</v>
      </c>
      <c r="BQ23" s="130">
        <f t="shared" si="10"/>
        <v>2052060.5</v>
      </c>
      <c r="BR23" s="130">
        <f t="shared" si="11"/>
        <v>140.07818367181181</v>
      </c>
    </row>
    <row r="24" spans="1:70" s="1" customFormat="1" ht="20" customHeight="1" x14ac:dyDescent="0.15">
      <c r="A24" s="76">
        <v>42861</v>
      </c>
      <c r="B24" s="76">
        <v>42857</v>
      </c>
      <c r="C24" s="11">
        <v>18</v>
      </c>
      <c r="D24" s="124">
        <v>1943547.6</v>
      </c>
      <c r="E24" s="124">
        <v>788142.45</v>
      </c>
      <c r="F24" s="124">
        <v>9479.2999999999993</v>
      </c>
      <c r="G24" s="4">
        <v>0</v>
      </c>
      <c r="H24" s="4">
        <v>0</v>
      </c>
      <c r="I24" s="125">
        <v>0</v>
      </c>
      <c r="J24" s="4">
        <v>0</v>
      </c>
      <c r="K24" s="4">
        <v>0</v>
      </c>
      <c r="L24" s="124">
        <v>2446.9</v>
      </c>
      <c r="M24" s="4">
        <v>0</v>
      </c>
      <c r="N24" s="98">
        <f t="shared" si="0"/>
        <v>2743616.2499999995</v>
      </c>
      <c r="O24" s="134">
        <v>1226892.8</v>
      </c>
      <c r="P24" s="134">
        <v>141.97213600000001</v>
      </c>
      <c r="Q24" s="134">
        <v>534036.94999999995</v>
      </c>
      <c r="R24" s="134">
        <v>142.292168</v>
      </c>
      <c r="S24" s="134">
        <v>9479.2999999999993</v>
      </c>
      <c r="T24" s="134">
        <v>188.99857499999999</v>
      </c>
      <c r="U24" s="4">
        <v>0</v>
      </c>
      <c r="V24" s="4">
        <v>0</v>
      </c>
      <c r="W24" s="4">
        <v>0</v>
      </c>
      <c r="X24" s="4">
        <v>0</v>
      </c>
      <c r="Y24" s="125">
        <v>0</v>
      </c>
      <c r="Z24" s="125">
        <v>0</v>
      </c>
      <c r="AA24" s="4">
        <v>0</v>
      </c>
      <c r="AB24" s="4">
        <v>0</v>
      </c>
      <c r="AC24" s="4">
        <v>0</v>
      </c>
      <c r="AD24" s="4">
        <v>0</v>
      </c>
      <c r="AE24" s="134">
        <v>1575.9</v>
      </c>
      <c r="AF24" s="134">
        <v>201.807411</v>
      </c>
      <c r="AG24" s="4">
        <v>0</v>
      </c>
      <c r="AH24" s="4">
        <v>0</v>
      </c>
      <c r="AI24" s="98">
        <f t="shared" ref="AI24" si="16">O24+Q24+S24+U24+AA24+AC24+AE24+AG24+Y24</f>
        <v>1771984.95</v>
      </c>
      <c r="AJ24" s="98">
        <f t="shared" ref="AJ24" si="17">(O24*P24+Q24*R24+S24*T24+U24*V24+AA24*AB24+AC24*AD24+AE24*AF24+AG24*AH24+Y24*Z24)/AI24</f>
        <v>142.37337024652541</v>
      </c>
      <c r="AL24" s="76">
        <v>42497</v>
      </c>
      <c r="AM24" s="76">
        <v>42493</v>
      </c>
      <c r="AN24" s="11">
        <v>18</v>
      </c>
      <c r="AO24" s="4">
        <v>2671871.7000000002</v>
      </c>
      <c r="AP24" s="4">
        <v>1178875.3999999999</v>
      </c>
      <c r="AQ24" s="4">
        <v>10419.15</v>
      </c>
      <c r="AR24" s="4">
        <v>0</v>
      </c>
      <c r="AS24" s="4">
        <v>0</v>
      </c>
      <c r="AT24" s="4">
        <v>0</v>
      </c>
      <c r="AU24" s="4">
        <v>0</v>
      </c>
      <c r="AV24" s="4">
        <v>0</v>
      </c>
      <c r="AW24" s="4">
        <v>0</v>
      </c>
      <c r="AX24" s="98">
        <f t="shared" si="9"/>
        <v>3861166.25</v>
      </c>
      <c r="AY24" s="4">
        <v>1768992</v>
      </c>
      <c r="AZ24" s="4">
        <v>132.15924799999999</v>
      </c>
      <c r="BA24" s="4">
        <v>747189</v>
      </c>
      <c r="BB24" s="4">
        <v>136.377534</v>
      </c>
      <c r="BC24" s="4">
        <v>9481.2999999999993</v>
      </c>
      <c r="BD24" s="4">
        <v>175.25787</v>
      </c>
      <c r="BE24" s="4">
        <v>0</v>
      </c>
      <c r="BF24" s="4">
        <v>0</v>
      </c>
      <c r="BG24" s="4">
        <v>0</v>
      </c>
      <c r="BH24" s="4">
        <v>0</v>
      </c>
      <c r="BI24" s="4">
        <v>0</v>
      </c>
      <c r="BJ24" s="4">
        <v>0</v>
      </c>
      <c r="BK24" s="4">
        <v>0</v>
      </c>
      <c r="BL24" s="4">
        <v>0</v>
      </c>
      <c r="BM24" s="4">
        <v>0</v>
      </c>
      <c r="BN24" s="4">
        <v>0</v>
      </c>
      <c r="BO24" s="4">
        <v>0</v>
      </c>
      <c r="BP24" s="4">
        <v>0</v>
      </c>
      <c r="BQ24" s="98">
        <f t="shared" si="10"/>
        <v>2525662.2999999998</v>
      </c>
      <c r="BR24" s="98">
        <f t="shared" si="11"/>
        <v>133.56897243656564</v>
      </c>
    </row>
    <row r="25" spans="1:70" s="1" customFormat="1" ht="20" customHeight="1" x14ac:dyDescent="0.15">
      <c r="A25" s="76">
        <v>42868</v>
      </c>
      <c r="B25" s="76">
        <v>42864</v>
      </c>
      <c r="C25" s="3">
        <v>19</v>
      </c>
      <c r="D25" s="125">
        <v>2335844</v>
      </c>
      <c r="E25" s="125">
        <v>954034.9</v>
      </c>
      <c r="F25" s="125">
        <v>20432.8</v>
      </c>
      <c r="G25" s="125">
        <v>2575.9</v>
      </c>
      <c r="H25" s="125">
        <v>0</v>
      </c>
      <c r="I25" s="125">
        <v>0</v>
      </c>
      <c r="J25" s="125">
        <v>0</v>
      </c>
      <c r="K25" s="125">
        <v>0</v>
      </c>
      <c r="L25" s="125">
        <v>1997.2</v>
      </c>
      <c r="M25" s="125">
        <v>0</v>
      </c>
      <c r="N25" s="98">
        <f t="shared" si="0"/>
        <v>3314884.8</v>
      </c>
      <c r="O25" s="134">
        <v>1400092.4</v>
      </c>
      <c r="P25" s="134">
        <v>137.805418</v>
      </c>
      <c r="Q25" s="134">
        <v>727526.1</v>
      </c>
      <c r="R25" s="134">
        <v>141.96229700000001</v>
      </c>
      <c r="S25" s="134">
        <v>19418.3</v>
      </c>
      <c r="T25" s="134">
        <v>193.46713600000001</v>
      </c>
      <c r="U25" s="134">
        <v>1482.8</v>
      </c>
      <c r="V25" s="134">
        <v>106.28864299999999</v>
      </c>
      <c r="W25" s="125">
        <v>0</v>
      </c>
      <c r="X25" s="125">
        <v>0</v>
      </c>
      <c r="Y25" s="125">
        <v>0</v>
      </c>
      <c r="Z25" s="125">
        <v>0</v>
      </c>
      <c r="AA25" s="125">
        <v>0</v>
      </c>
      <c r="AB25" s="125">
        <v>0</v>
      </c>
      <c r="AC25" s="125">
        <v>0</v>
      </c>
      <c r="AD25" s="125">
        <v>0</v>
      </c>
      <c r="AE25" s="134">
        <v>934.8</v>
      </c>
      <c r="AF25" s="134">
        <v>200.75652500000001</v>
      </c>
      <c r="AG25" s="125">
        <v>0</v>
      </c>
      <c r="AH25" s="125">
        <v>0</v>
      </c>
      <c r="AI25" s="98">
        <f t="shared" ref="AI25:AI31" si="18">O25+Q25+S25+U25+AA25+AC25+AE25+AG25+Y25</f>
        <v>2149454.3999999994</v>
      </c>
      <c r="AJ25" s="98">
        <f t="shared" ref="AJ25:AJ31" si="19">(O25*P25+Q25*R25+S25*T25+U25*V25+AA25*AB25+AC25*AD25+AE25*AF25+AG25*AH25+Y25*Z25)/AI25</f>
        <v>139.72088432788996</v>
      </c>
      <c r="AL25" s="76">
        <v>42504</v>
      </c>
      <c r="AM25" s="76">
        <v>42500</v>
      </c>
      <c r="AN25" s="11">
        <v>19</v>
      </c>
      <c r="AO25" s="4">
        <v>2187078.4</v>
      </c>
      <c r="AP25" s="4">
        <v>1066903</v>
      </c>
      <c r="AQ25" s="4">
        <v>17875.599999999999</v>
      </c>
      <c r="AR25" s="4">
        <v>0</v>
      </c>
      <c r="AS25" s="4">
        <v>0</v>
      </c>
      <c r="AT25" s="4">
        <v>0</v>
      </c>
      <c r="AU25" s="4">
        <v>0</v>
      </c>
      <c r="AV25" s="4">
        <v>0</v>
      </c>
      <c r="AW25" s="4">
        <v>0</v>
      </c>
      <c r="AX25" s="98">
        <f t="shared" si="9"/>
        <v>3271857</v>
      </c>
      <c r="AY25" s="4">
        <v>1636676.2</v>
      </c>
      <c r="AZ25" s="4">
        <v>133.78614999999999</v>
      </c>
      <c r="BA25" s="4">
        <v>842218.8</v>
      </c>
      <c r="BB25" s="4">
        <v>140.525756</v>
      </c>
      <c r="BC25" s="4">
        <v>16904.400000000001</v>
      </c>
      <c r="BD25" s="4">
        <v>174.70857799999999</v>
      </c>
      <c r="BE25" s="4">
        <v>0</v>
      </c>
      <c r="BF25" s="4">
        <v>0</v>
      </c>
      <c r="BG25" s="4">
        <v>0</v>
      </c>
      <c r="BH25" s="4">
        <v>0</v>
      </c>
      <c r="BI25" s="4">
        <v>0</v>
      </c>
      <c r="BJ25" s="4">
        <v>0</v>
      </c>
      <c r="BK25" s="4">
        <v>0</v>
      </c>
      <c r="BL25" s="4">
        <v>0</v>
      </c>
      <c r="BM25" s="4">
        <v>0</v>
      </c>
      <c r="BN25" s="4">
        <v>0</v>
      </c>
      <c r="BO25" s="4">
        <v>0</v>
      </c>
      <c r="BP25" s="4">
        <v>0</v>
      </c>
      <c r="BQ25" s="98">
        <f t="shared" si="10"/>
        <v>2495799.4</v>
      </c>
      <c r="BR25" s="98">
        <f t="shared" si="11"/>
        <v>136.33763389316704</v>
      </c>
    </row>
    <row r="26" spans="1:70" s="1" customFormat="1" ht="20" customHeight="1" x14ac:dyDescent="0.15">
      <c r="A26" s="76">
        <v>42875</v>
      </c>
      <c r="B26" s="76">
        <v>42871</v>
      </c>
      <c r="C26" s="3">
        <v>20</v>
      </c>
      <c r="D26" s="127">
        <v>2886929.1</v>
      </c>
      <c r="E26" s="127">
        <v>1162842.8</v>
      </c>
      <c r="F26" s="127">
        <v>15241.4</v>
      </c>
      <c r="G26" s="127">
        <v>665.4</v>
      </c>
      <c r="H26" s="127">
        <v>0</v>
      </c>
      <c r="I26" s="127">
        <v>0</v>
      </c>
      <c r="J26" s="127">
        <v>0</v>
      </c>
      <c r="K26" s="127">
        <v>0</v>
      </c>
      <c r="L26" s="127">
        <v>1294.9000000000001</v>
      </c>
      <c r="M26" s="127">
        <v>0</v>
      </c>
      <c r="N26" s="98">
        <f t="shared" si="0"/>
        <v>4066973.6</v>
      </c>
      <c r="O26" s="134">
        <v>1574100.6</v>
      </c>
      <c r="P26" s="134">
        <v>130.24124900000001</v>
      </c>
      <c r="Q26" s="134">
        <v>845687.8</v>
      </c>
      <c r="R26" s="134">
        <v>134.677412</v>
      </c>
      <c r="S26" s="134">
        <v>14057.2</v>
      </c>
      <c r="T26" s="134">
        <v>181.08232699999999</v>
      </c>
      <c r="U26" s="134">
        <v>665.4</v>
      </c>
      <c r="V26" s="134">
        <v>100</v>
      </c>
      <c r="W26" s="127">
        <v>0</v>
      </c>
      <c r="X26" s="127">
        <v>0</v>
      </c>
      <c r="Y26" s="127">
        <v>0</v>
      </c>
      <c r="Z26" s="127">
        <v>0</v>
      </c>
      <c r="AA26" s="127">
        <v>0</v>
      </c>
      <c r="AB26" s="127">
        <v>0</v>
      </c>
      <c r="AC26" s="127">
        <v>0</v>
      </c>
      <c r="AD26" s="127">
        <v>0</v>
      </c>
      <c r="AE26" s="134">
        <v>768.9</v>
      </c>
      <c r="AF26" s="134">
        <v>297.695018</v>
      </c>
      <c r="AG26" s="127">
        <v>0</v>
      </c>
      <c r="AH26" s="127">
        <v>0</v>
      </c>
      <c r="AI26" s="98">
        <f t="shared" si="18"/>
        <v>2435279.9000000004</v>
      </c>
      <c r="AJ26" s="98">
        <f t="shared" si="19"/>
        <v>132.11985227902042</v>
      </c>
      <c r="AL26" s="76">
        <v>42511</v>
      </c>
      <c r="AM26" s="76">
        <v>42507</v>
      </c>
      <c r="AN26" s="11">
        <v>20</v>
      </c>
      <c r="AO26" s="4">
        <v>2111314</v>
      </c>
      <c r="AP26" s="4">
        <v>972320.1</v>
      </c>
      <c r="AQ26" s="4">
        <v>18913.900000000001</v>
      </c>
      <c r="AR26" s="4">
        <v>0</v>
      </c>
      <c r="AS26" s="4">
        <v>0</v>
      </c>
      <c r="AT26" s="4">
        <v>0</v>
      </c>
      <c r="AU26" s="4">
        <v>0</v>
      </c>
      <c r="AV26" s="4">
        <v>0</v>
      </c>
      <c r="AW26" s="4">
        <v>0</v>
      </c>
      <c r="AX26" s="98">
        <f t="shared" si="9"/>
        <v>3102548</v>
      </c>
      <c r="AY26" s="4">
        <v>1528805.5</v>
      </c>
      <c r="AZ26" s="4">
        <v>128.070494</v>
      </c>
      <c r="BA26" s="4">
        <v>700581.6</v>
      </c>
      <c r="BB26" s="4">
        <v>131.97510500000001</v>
      </c>
      <c r="BC26" s="4">
        <v>16875.8</v>
      </c>
      <c r="BD26" s="4">
        <v>164.205566</v>
      </c>
      <c r="BE26" s="4">
        <v>0</v>
      </c>
      <c r="BF26" s="4">
        <v>0</v>
      </c>
      <c r="BG26" s="4">
        <v>0</v>
      </c>
      <c r="BH26" s="4">
        <v>0</v>
      </c>
      <c r="BI26" s="4">
        <v>0</v>
      </c>
      <c r="BJ26" s="4">
        <v>0</v>
      </c>
      <c r="BK26" s="4">
        <v>0</v>
      </c>
      <c r="BL26" s="4">
        <v>0</v>
      </c>
      <c r="BM26" s="4">
        <v>0</v>
      </c>
      <c r="BN26" s="4">
        <v>0</v>
      </c>
      <c r="BO26" s="4">
        <v>0</v>
      </c>
      <c r="BP26" s="4">
        <v>0</v>
      </c>
      <c r="BQ26" s="98">
        <f t="shared" si="10"/>
        <v>2246262.9</v>
      </c>
      <c r="BR26" s="98">
        <f t="shared" si="11"/>
        <v>129.55977064246926</v>
      </c>
    </row>
    <row r="27" spans="1:70" s="1" customFormat="1" ht="20" customHeight="1" x14ac:dyDescent="0.15">
      <c r="A27" s="76">
        <v>42882</v>
      </c>
      <c r="B27" s="76">
        <v>42878</v>
      </c>
      <c r="C27" s="3">
        <v>21</v>
      </c>
      <c r="D27" s="128">
        <v>2581266.7999999998</v>
      </c>
      <c r="E27" s="128">
        <v>1108800.2</v>
      </c>
      <c r="F27" s="128">
        <v>14979.4</v>
      </c>
      <c r="G27" s="128">
        <v>802.1</v>
      </c>
      <c r="H27" s="128">
        <v>0</v>
      </c>
      <c r="I27" s="128">
        <v>0</v>
      </c>
      <c r="J27" s="128">
        <v>0</v>
      </c>
      <c r="K27" s="128">
        <v>0</v>
      </c>
      <c r="L27" s="128">
        <v>1007.6</v>
      </c>
      <c r="M27" s="128">
        <v>0</v>
      </c>
      <c r="N27" s="98">
        <f t="shared" si="0"/>
        <v>3706856.1</v>
      </c>
      <c r="O27" s="134">
        <v>1682470.1</v>
      </c>
      <c r="P27" s="134">
        <v>129.54385500000001</v>
      </c>
      <c r="Q27" s="134">
        <v>766207.2</v>
      </c>
      <c r="R27" s="134">
        <v>135.216801</v>
      </c>
      <c r="S27" s="134">
        <v>13787.6</v>
      </c>
      <c r="T27" s="134">
        <v>165.109917</v>
      </c>
      <c r="U27" s="134">
        <v>293.7</v>
      </c>
      <c r="V27" s="134">
        <v>118</v>
      </c>
      <c r="W27" s="128">
        <v>0</v>
      </c>
      <c r="X27" s="128">
        <v>0</v>
      </c>
      <c r="Y27" s="128">
        <v>0</v>
      </c>
      <c r="Z27" s="128">
        <v>0</v>
      </c>
      <c r="AA27" s="128">
        <v>0</v>
      </c>
      <c r="AB27" s="128">
        <v>0</v>
      </c>
      <c r="AC27" s="128">
        <v>0</v>
      </c>
      <c r="AD27" s="128">
        <v>0</v>
      </c>
      <c r="AE27" s="134">
        <v>1007.6</v>
      </c>
      <c r="AF27" s="134">
        <v>188.26379499999999</v>
      </c>
      <c r="AG27" s="128">
        <v>0</v>
      </c>
      <c r="AH27" s="128">
        <v>0</v>
      </c>
      <c r="AI27" s="98">
        <f t="shared" si="18"/>
        <v>2463766.2000000002</v>
      </c>
      <c r="AJ27" s="98">
        <f t="shared" si="19"/>
        <v>131.5297571071776</v>
      </c>
      <c r="AL27" s="76">
        <v>42518</v>
      </c>
      <c r="AM27" s="76">
        <v>42514</v>
      </c>
      <c r="AN27" s="11">
        <v>21</v>
      </c>
      <c r="AO27" s="4">
        <v>2001437.6</v>
      </c>
      <c r="AP27" s="4">
        <v>926011.1</v>
      </c>
      <c r="AQ27" s="4">
        <v>7906.9</v>
      </c>
      <c r="AR27" s="4">
        <v>0</v>
      </c>
      <c r="AS27" s="4">
        <v>0</v>
      </c>
      <c r="AT27" s="4">
        <v>0</v>
      </c>
      <c r="AU27" s="4">
        <v>0</v>
      </c>
      <c r="AV27" s="4">
        <v>0</v>
      </c>
      <c r="AW27" s="4">
        <v>0</v>
      </c>
      <c r="AX27" s="98">
        <f t="shared" si="9"/>
        <v>2935355.6</v>
      </c>
      <c r="AY27" s="4">
        <v>1324322.6000000001</v>
      </c>
      <c r="AZ27" s="4">
        <v>134.19331600000001</v>
      </c>
      <c r="BA27" s="4">
        <v>629756.80000000005</v>
      </c>
      <c r="BB27" s="4">
        <v>132.64519799999999</v>
      </c>
      <c r="BC27" s="4">
        <v>7775.8</v>
      </c>
      <c r="BD27" s="4">
        <v>192.54638700000001</v>
      </c>
      <c r="BE27" s="4">
        <v>0</v>
      </c>
      <c r="BF27" s="4">
        <v>0</v>
      </c>
      <c r="BG27" s="4">
        <v>0</v>
      </c>
      <c r="BH27" s="4">
        <v>0</v>
      </c>
      <c r="BI27" s="4">
        <v>0</v>
      </c>
      <c r="BJ27" s="4">
        <v>0</v>
      </c>
      <c r="BK27" s="4">
        <v>0</v>
      </c>
      <c r="BL27" s="4">
        <v>0</v>
      </c>
      <c r="BM27" s="4">
        <v>0</v>
      </c>
      <c r="BN27" s="4">
        <v>0</v>
      </c>
      <c r="BO27" s="4">
        <v>0</v>
      </c>
      <c r="BP27" s="4">
        <v>0</v>
      </c>
      <c r="BQ27" s="98">
        <f t="shared" si="10"/>
        <v>1961855.2000000002</v>
      </c>
      <c r="BR27" s="98">
        <f t="shared" si="11"/>
        <v>133.92765111901357</v>
      </c>
    </row>
    <row r="28" spans="1:70" ht="20" customHeight="1" x14ac:dyDescent="0.15">
      <c r="A28" s="76">
        <v>42889</v>
      </c>
      <c r="B28" s="76">
        <v>42885</v>
      </c>
      <c r="C28" s="43">
        <v>22</v>
      </c>
      <c r="D28" s="79">
        <v>2291717.6</v>
      </c>
      <c r="E28" s="79">
        <v>900132.8</v>
      </c>
      <c r="F28" s="79">
        <v>16214.4</v>
      </c>
      <c r="G28" s="79">
        <v>2352</v>
      </c>
      <c r="H28" s="79">
        <v>0</v>
      </c>
      <c r="I28" s="79">
        <v>0</v>
      </c>
      <c r="J28" s="79">
        <v>0</v>
      </c>
      <c r="K28" s="79">
        <v>0</v>
      </c>
      <c r="L28" s="79">
        <v>817.7</v>
      </c>
      <c r="M28" s="79">
        <v>0</v>
      </c>
      <c r="N28" s="141">
        <f t="shared" si="0"/>
        <v>3211234.5000000005</v>
      </c>
      <c r="O28" s="79">
        <v>1623321.6000000001</v>
      </c>
      <c r="P28" s="79">
        <v>139.33299700000001</v>
      </c>
      <c r="Q28" s="79">
        <v>718225.6</v>
      </c>
      <c r="R28" s="79">
        <v>141.70291900000001</v>
      </c>
      <c r="S28" s="79">
        <v>13454.5</v>
      </c>
      <c r="T28" s="79">
        <v>179.869969</v>
      </c>
      <c r="U28" s="7">
        <v>1641.2</v>
      </c>
      <c r="V28" s="79">
        <v>111.077626</v>
      </c>
      <c r="W28" s="79">
        <v>0</v>
      </c>
      <c r="X28" s="79">
        <v>0</v>
      </c>
      <c r="Y28" s="79">
        <v>0</v>
      </c>
      <c r="Z28" s="79">
        <v>0</v>
      </c>
      <c r="AA28" s="79">
        <v>0</v>
      </c>
      <c r="AB28" s="79">
        <v>0</v>
      </c>
      <c r="AC28" s="79">
        <v>0</v>
      </c>
      <c r="AD28" s="79">
        <v>0</v>
      </c>
      <c r="AE28" s="79">
        <v>643.70000000000005</v>
      </c>
      <c r="AF28" s="79">
        <v>251.30355700000001</v>
      </c>
      <c r="AG28" s="79">
        <v>0</v>
      </c>
      <c r="AH28" s="79">
        <v>0</v>
      </c>
      <c r="AI28" s="141">
        <f t="shared" si="18"/>
        <v>2357286.6000000006</v>
      </c>
      <c r="AJ28" s="141">
        <f t="shared" si="19"/>
        <v>140.29734561792537</v>
      </c>
      <c r="AL28" s="76">
        <v>42525</v>
      </c>
      <c r="AM28" s="76">
        <v>42521</v>
      </c>
      <c r="AN28" s="39">
        <v>22</v>
      </c>
      <c r="AO28" s="79">
        <v>1869728.5</v>
      </c>
      <c r="AP28" s="79">
        <v>812661.2</v>
      </c>
      <c r="AQ28" s="79">
        <v>11985.6</v>
      </c>
      <c r="AR28" s="79">
        <v>0</v>
      </c>
      <c r="AS28" s="79">
        <v>0</v>
      </c>
      <c r="AT28" s="79">
        <v>0</v>
      </c>
      <c r="AU28" s="79">
        <v>0</v>
      </c>
      <c r="AV28" s="79">
        <v>0</v>
      </c>
      <c r="AW28" s="4">
        <v>0</v>
      </c>
      <c r="AX28" s="141">
        <f t="shared" si="9"/>
        <v>2694375.3000000003</v>
      </c>
      <c r="AY28" s="79">
        <v>1409556.9</v>
      </c>
      <c r="AZ28" s="79">
        <v>146.55266700000001</v>
      </c>
      <c r="BA28" s="79">
        <v>705023.6</v>
      </c>
      <c r="BB28" s="79">
        <v>146.27143000000001</v>
      </c>
      <c r="BC28" s="79">
        <v>11753.5</v>
      </c>
      <c r="BD28" s="79">
        <v>194.44488799999999</v>
      </c>
      <c r="BE28" s="7">
        <v>0</v>
      </c>
      <c r="BF28" s="79">
        <v>0</v>
      </c>
      <c r="BG28" s="79">
        <v>0</v>
      </c>
      <c r="BH28" s="79">
        <v>0</v>
      </c>
      <c r="BI28" s="79">
        <v>0</v>
      </c>
      <c r="BJ28" s="79">
        <v>0</v>
      </c>
      <c r="BK28" s="79">
        <v>0</v>
      </c>
      <c r="BL28" s="79">
        <v>0</v>
      </c>
      <c r="BM28" s="79">
        <v>0</v>
      </c>
      <c r="BN28" s="79">
        <v>0</v>
      </c>
      <c r="BO28" s="4">
        <v>0</v>
      </c>
      <c r="BP28" s="4">
        <v>0</v>
      </c>
      <c r="BQ28" s="141">
        <f t="shared" si="10"/>
        <v>2126334</v>
      </c>
      <c r="BR28" s="141">
        <f t="shared" si="11"/>
        <v>146.72414640884654</v>
      </c>
    </row>
    <row r="29" spans="1:70" ht="20" customHeight="1" x14ac:dyDescent="0.15">
      <c r="A29" s="76">
        <v>42896</v>
      </c>
      <c r="B29" s="76">
        <v>42892</v>
      </c>
      <c r="C29" s="11">
        <v>23</v>
      </c>
      <c r="D29" s="149">
        <v>2421884.6</v>
      </c>
      <c r="E29" s="149">
        <v>937176.9</v>
      </c>
      <c r="F29" s="149">
        <v>24918.2</v>
      </c>
      <c r="G29" s="149">
        <v>1621.4</v>
      </c>
      <c r="H29" s="4">
        <v>0</v>
      </c>
      <c r="I29" s="125">
        <v>0</v>
      </c>
      <c r="J29" s="4">
        <v>0</v>
      </c>
      <c r="K29" s="4">
        <v>0</v>
      </c>
      <c r="L29" s="149">
        <v>471.8</v>
      </c>
      <c r="M29" s="4">
        <v>0</v>
      </c>
      <c r="N29" s="98">
        <f t="shared" si="0"/>
        <v>3386072.9</v>
      </c>
      <c r="O29" s="149">
        <v>1566682.1</v>
      </c>
      <c r="P29" s="149">
        <v>149.57397800000001</v>
      </c>
      <c r="Q29" s="149">
        <v>701189</v>
      </c>
      <c r="R29" s="149">
        <v>151.564435</v>
      </c>
      <c r="S29" s="149">
        <v>22348.3</v>
      </c>
      <c r="T29" s="149">
        <v>198.28214600000001</v>
      </c>
      <c r="U29" s="149">
        <v>1120.9000000000001</v>
      </c>
      <c r="V29" s="149">
        <v>109.393255</v>
      </c>
      <c r="W29" s="4">
        <v>0</v>
      </c>
      <c r="X29" s="4">
        <v>0</v>
      </c>
      <c r="Y29" s="125">
        <v>0</v>
      </c>
      <c r="Z29" s="125">
        <v>0</v>
      </c>
      <c r="AA29" s="4">
        <v>0</v>
      </c>
      <c r="AB29" s="4">
        <v>0</v>
      </c>
      <c r="AC29" s="4">
        <v>0</v>
      </c>
      <c r="AD29" s="4">
        <v>0</v>
      </c>
      <c r="AE29" s="149">
        <v>215.4</v>
      </c>
      <c r="AF29" s="149">
        <v>407.26462299999997</v>
      </c>
      <c r="AG29" s="4">
        <v>0</v>
      </c>
      <c r="AH29" s="4">
        <v>0</v>
      </c>
      <c r="AI29" s="98">
        <f t="shared" si="18"/>
        <v>2291555.6999999997</v>
      </c>
      <c r="AJ29" s="98">
        <f t="shared" si="19"/>
        <v>150.66262677114261</v>
      </c>
      <c r="AL29" s="76">
        <v>42532</v>
      </c>
      <c r="AM29" s="76">
        <v>42528</v>
      </c>
      <c r="AN29" s="11">
        <v>23</v>
      </c>
      <c r="AO29" s="4">
        <v>2264950.5</v>
      </c>
      <c r="AP29" s="4">
        <v>1059378.7</v>
      </c>
      <c r="AQ29" s="4">
        <v>21777.3</v>
      </c>
      <c r="AR29" s="4">
        <v>0</v>
      </c>
      <c r="AS29" s="4">
        <v>0</v>
      </c>
      <c r="AT29" s="4">
        <v>0</v>
      </c>
      <c r="AU29" s="4">
        <v>0</v>
      </c>
      <c r="AV29" s="4">
        <v>0</v>
      </c>
      <c r="AW29" s="4">
        <v>0</v>
      </c>
      <c r="AX29" s="98">
        <f t="shared" si="9"/>
        <v>3346106.5</v>
      </c>
      <c r="AY29" s="4">
        <v>1827329.1</v>
      </c>
      <c r="AZ29" s="4">
        <v>149.35585399999999</v>
      </c>
      <c r="BA29" s="4">
        <v>785862.6</v>
      </c>
      <c r="BB29" s="4">
        <v>151.74790400000001</v>
      </c>
      <c r="BC29" s="7">
        <v>20723.599999999999</v>
      </c>
      <c r="BD29" s="7">
        <v>192.03551899999999</v>
      </c>
      <c r="BE29" s="4">
        <v>0</v>
      </c>
      <c r="BF29" s="4">
        <v>0</v>
      </c>
      <c r="BG29" s="4">
        <v>0</v>
      </c>
      <c r="BH29" s="4">
        <v>0</v>
      </c>
      <c r="BI29" s="4">
        <v>0</v>
      </c>
      <c r="BJ29" s="4">
        <v>0</v>
      </c>
      <c r="BK29" s="4">
        <v>0</v>
      </c>
      <c r="BL29" s="4">
        <v>0</v>
      </c>
      <c r="BM29" s="4">
        <v>0</v>
      </c>
      <c r="BN29" s="4">
        <v>0</v>
      </c>
      <c r="BO29" s="4">
        <v>0</v>
      </c>
      <c r="BP29" s="4">
        <v>0</v>
      </c>
      <c r="BQ29" s="98">
        <f t="shared" si="10"/>
        <v>2633915.3000000003</v>
      </c>
      <c r="BR29" s="98">
        <f t="shared" si="11"/>
        <v>150.40535583398986</v>
      </c>
    </row>
    <row r="30" spans="1:70" ht="20" customHeight="1" x14ac:dyDescent="0.15">
      <c r="A30" s="76">
        <v>42903</v>
      </c>
      <c r="B30" s="76">
        <v>42899</v>
      </c>
      <c r="C30" s="11">
        <v>24</v>
      </c>
      <c r="D30" s="152">
        <v>2392626</v>
      </c>
      <c r="E30" s="152">
        <v>1076066.8</v>
      </c>
      <c r="F30" s="152">
        <v>29509.7</v>
      </c>
      <c r="G30" s="152">
        <v>1439.1</v>
      </c>
      <c r="H30" s="4">
        <v>0</v>
      </c>
      <c r="I30" s="125">
        <v>0</v>
      </c>
      <c r="J30" s="4">
        <v>0</v>
      </c>
      <c r="K30" s="4">
        <v>0</v>
      </c>
      <c r="L30" s="152">
        <v>572</v>
      </c>
      <c r="M30" s="4">
        <v>0</v>
      </c>
      <c r="N30" s="98">
        <f t="shared" si="0"/>
        <v>3500213.6</v>
      </c>
      <c r="O30" s="152">
        <v>1850701.9</v>
      </c>
      <c r="P30" s="152">
        <v>155.67224200000001</v>
      </c>
      <c r="Q30" s="152">
        <v>934152.5</v>
      </c>
      <c r="R30" s="152">
        <v>160.51756700000001</v>
      </c>
      <c r="S30" s="152">
        <v>26214.5</v>
      </c>
      <c r="T30" s="152">
        <v>198.84699599999999</v>
      </c>
      <c r="U30" s="152">
        <v>700.2</v>
      </c>
      <c r="V30" s="152">
        <v>124.177949</v>
      </c>
      <c r="W30" s="4">
        <v>0</v>
      </c>
      <c r="X30" s="4">
        <v>0</v>
      </c>
      <c r="Y30" s="125">
        <v>0</v>
      </c>
      <c r="Z30" s="125">
        <v>0</v>
      </c>
      <c r="AA30" s="4">
        <v>0</v>
      </c>
      <c r="AB30" s="4">
        <v>0</v>
      </c>
      <c r="AC30" s="4">
        <v>0</v>
      </c>
      <c r="AD30" s="4">
        <v>0</v>
      </c>
      <c r="AE30" s="152">
        <v>396.4</v>
      </c>
      <c r="AF30" s="152">
        <v>427.75075600000002</v>
      </c>
      <c r="AG30" s="4">
        <v>0</v>
      </c>
      <c r="AH30" s="4">
        <v>0</v>
      </c>
      <c r="AI30" s="98">
        <f t="shared" si="18"/>
        <v>2812165.5</v>
      </c>
      <c r="AJ30" s="98">
        <f t="shared" si="19"/>
        <v>157.71475218291297</v>
      </c>
      <c r="AL30" s="76">
        <v>42539</v>
      </c>
      <c r="AM30" s="76">
        <v>42535</v>
      </c>
      <c r="AN30" s="11">
        <v>24</v>
      </c>
      <c r="AO30" s="4">
        <v>2314221.1</v>
      </c>
      <c r="AP30" s="4">
        <v>1090408.3</v>
      </c>
      <c r="AQ30" s="4">
        <v>19287.2</v>
      </c>
      <c r="AR30" s="4">
        <v>0</v>
      </c>
      <c r="AS30" s="4">
        <v>0</v>
      </c>
      <c r="AT30" s="4">
        <v>0</v>
      </c>
      <c r="AU30" s="4">
        <v>0</v>
      </c>
      <c r="AV30" s="4">
        <v>0</v>
      </c>
      <c r="AW30" s="4">
        <v>0</v>
      </c>
      <c r="AX30" s="98">
        <f t="shared" si="9"/>
        <v>3423916.6000000006</v>
      </c>
      <c r="AY30" s="4">
        <v>1907827.1</v>
      </c>
      <c r="AZ30" s="4">
        <v>150.61983699999999</v>
      </c>
      <c r="BA30" s="4">
        <v>983343.9</v>
      </c>
      <c r="BB30" s="4">
        <v>157.59131400000001</v>
      </c>
      <c r="BC30" s="4">
        <v>19287.2</v>
      </c>
      <c r="BD30" s="4">
        <v>197.50123300000001</v>
      </c>
      <c r="BE30" s="4">
        <v>0</v>
      </c>
      <c r="BF30" s="4">
        <v>0</v>
      </c>
      <c r="BG30" s="4">
        <v>0</v>
      </c>
      <c r="BH30" s="4">
        <v>0</v>
      </c>
      <c r="BI30" s="4">
        <v>0</v>
      </c>
      <c r="BJ30" s="4">
        <v>0</v>
      </c>
      <c r="BK30" s="4">
        <v>0</v>
      </c>
      <c r="BL30" s="4">
        <v>0</v>
      </c>
      <c r="BM30" s="4">
        <v>0</v>
      </c>
      <c r="BN30" s="4">
        <v>0</v>
      </c>
      <c r="BO30" s="4">
        <v>0</v>
      </c>
      <c r="BP30" s="4">
        <v>0</v>
      </c>
      <c r="BQ30" s="98">
        <f t="shared" si="10"/>
        <v>2910458.2</v>
      </c>
      <c r="BR30" s="98">
        <f t="shared" si="11"/>
        <v>153.28593618770574</v>
      </c>
    </row>
    <row r="31" spans="1:70" ht="20" customHeight="1" x14ac:dyDescent="0.15">
      <c r="A31" s="76">
        <v>42910</v>
      </c>
      <c r="B31" s="76">
        <v>42906</v>
      </c>
      <c r="C31" s="11">
        <v>25</v>
      </c>
      <c r="D31" s="153">
        <v>2663705.5</v>
      </c>
      <c r="E31" s="153">
        <v>1105511.2</v>
      </c>
      <c r="F31" s="153">
        <v>18695.400000000001</v>
      </c>
      <c r="G31" s="153">
        <v>237.7</v>
      </c>
      <c r="H31" s="4">
        <v>0</v>
      </c>
      <c r="I31" s="125">
        <v>0</v>
      </c>
      <c r="J31" s="4">
        <v>0</v>
      </c>
      <c r="K31" s="4">
        <v>0</v>
      </c>
      <c r="L31" s="153">
        <v>934</v>
      </c>
      <c r="M31" s="4">
        <v>0</v>
      </c>
      <c r="N31" s="98">
        <f t="shared" si="0"/>
        <v>3789083.8000000003</v>
      </c>
      <c r="O31" s="153">
        <v>1898513.9</v>
      </c>
      <c r="P31" s="153">
        <v>154.31416300000001</v>
      </c>
      <c r="Q31" s="153">
        <v>897106.4</v>
      </c>
      <c r="R31" s="153">
        <v>164.63064</v>
      </c>
      <c r="S31" s="153">
        <v>16793.8</v>
      </c>
      <c r="T31" s="153">
        <v>190.764692</v>
      </c>
      <c r="U31" s="4">
        <v>0</v>
      </c>
      <c r="V31" s="4">
        <v>0</v>
      </c>
      <c r="W31" s="4">
        <v>0</v>
      </c>
      <c r="X31" s="4">
        <v>0</v>
      </c>
      <c r="Y31" s="125">
        <v>0</v>
      </c>
      <c r="Z31" s="125">
        <v>0</v>
      </c>
      <c r="AA31" s="4">
        <v>0</v>
      </c>
      <c r="AB31" s="4">
        <v>0</v>
      </c>
      <c r="AC31" s="4">
        <v>0</v>
      </c>
      <c r="AD31" s="4">
        <v>0</v>
      </c>
      <c r="AE31" s="153">
        <v>704.4</v>
      </c>
      <c r="AF31" s="153">
        <v>308.95045399999998</v>
      </c>
      <c r="AG31" s="4">
        <v>0</v>
      </c>
      <c r="AH31" s="4">
        <v>0</v>
      </c>
      <c r="AI31" s="98">
        <f t="shared" si="18"/>
        <v>2813118.4999999995</v>
      </c>
      <c r="AJ31" s="98">
        <f t="shared" si="19"/>
        <v>157.86042180120353</v>
      </c>
      <c r="AL31" s="76">
        <v>42546</v>
      </c>
      <c r="AM31" s="76">
        <v>42544</v>
      </c>
      <c r="AN31" s="11">
        <v>25</v>
      </c>
      <c r="AO31" s="4">
        <v>2454490.1</v>
      </c>
      <c r="AP31" s="4">
        <v>1049046.5</v>
      </c>
      <c r="AQ31" s="4">
        <v>19470.7</v>
      </c>
      <c r="AR31" s="4">
        <v>0</v>
      </c>
      <c r="AS31" s="4">
        <v>0</v>
      </c>
      <c r="AT31" s="4">
        <v>0</v>
      </c>
      <c r="AU31" s="4">
        <v>0</v>
      </c>
      <c r="AV31" s="4">
        <v>0</v>
      </c>
      <c r="AW31" s="4">
        <v>0</v>
      </c>
      <c r="AX31" s="98">
        <f t="shared" si="9"/>
        <v>3523007.3000000003</v>
      </c>
      <c r="AY31" s="4">
        <v>1794612.4</v>
      </c>
      <c r="AZ31" s="4">
        <v>148.945156</v>
      </c>
      <c r="BA31" s="4">
        <v>853348.3</v>
      </c>
      <c r="BB31" s="4">
        <v>161.15288699999999</v>
      </c>
      <c r="BC31" s="4">
        <v>19470.7</v>
      </c>
      <c r="BD31" s="4">
        <v>212.97122300000001</v>
      </c>
      <c r="BE31" s="4">
        <v>0</v>
      </c>
      <c r="BF31" s="4">
        <v>0</v>
      </c>
      <c r="BG31" s="4">
        <v>0</v>
      </c>
      <c r="BH31" s="4">
        <v>0</v>
      </c>
      <c r="BI31" s="4">
        <v>0</v>
      </c>
      <c r="BJ31" s="4">
        <v>0</v>
      </c>
      <c r="BK31" s="4">
        <v>0</v>
      </c>
      <c r="BL31" s="4">
        <v>0</v>
      </c>
      <c r="BM31" s="4">
        <v>0</v>
      </c>
      <c r="BN31" s="4">
        <v>0</v>
      </c>
      <c r="BO31" s="4">
        <v>0</v>
      </c>
      <c r="BP31" s="4">
        <v>0</v>
      </c>
      <c r="BQ31" s="98">
        <f t="shared" si="10"/>
        <v>2667431.4000000004</v>
      </c>
      <c r="BR31" s="98">
        <f t="shared" si="11"/>
        <v>153.31793156170482</v>
      </c>
    </row>
    <row r="32" spans="1:70" ht="20" customHeight="1" x14ac:dyDescent="0.15">
      <c r="A32" s="76">
        <v>42917</v>
      </c>
      <c r="B32" s="76">
        <v>42913</v>
      </c>
      <c r="C32" s="11">
        <v>26</v>
      </c>
      <c r="D32" s="154">
        <v>3055685.1</v>
      </c>
      <c r="E32" s="154">
        <v>1315344.6000000001</v>
      </c>
      <c r="F32" s="154">
        <v>41686.199999999997</v>
      </c>
      <c r="G32" s="154">
        <v>4217.6000000000004</v>
      </c>
      <c r="H32" s="154">
        <v>0</v>
      </c>
      <c r="I32" s="154">
        <v>0</v>
      </c>
      <c r="J32" s="154">
        <v>0</v>
      </c>
      <c r="K32" s="154">
        <v>0</v>
      </c>
      <c r="L32" s="154">
        <v>1290.7</v>
      </c>
      <c r="M32" s="154">
        <v>0</v>
      </c>
      <c r="N32" s="98">
        <f t="shared" si="0"/>
        <v>4418224.2</v>
      </c>
      <c r="O32" s="154">
        <v>1964218.1</v>
      </c>
      <c r="P32" s="154">
        <v>145.63680199999999</v>
      </c>
      <c r="Q32" s="154">
        <v>1080795.6000000001</v>
      </c>
      <c r="R32" s="154">
        <v>160.00049999999999</v>
      </c>
      <c r="S32" s="154">
        <v>33713.4</v>
      </c>
      <c r="T32" s="154">
        <v>199.499976</v>
      </c>
      <c r="U32" s="154">
        <v>3352.4</v>
      </c>
      <c r="V32" s="154">
        <v>107.530276</v>
      </c>
      <c r="W32" s="154">
        <v>0</v>
      </c>
      <c r="X32" s="154">
        <v>0</v>
      </c>
      <c r="Y32" s="154">
        <v>0</v>
      </c>
      <c r="Z32" s="154">
        <v>0</v>
      </c>
      <c r="AA32" s="154">
        <v>0</v>
      </c>
      <c r="AB32" s="154">
        <v>0</v>
      </c>
      <c r="AC32" s="154">
        <v>0</v>
      </c>
      <c r="AD32" s="154">
        <v>0</v>
      </c>
      <c r="AE32" s="154">
        <v>620.5</v>
      </c>
      <c r="AF32" s="154">
        <v>329.79967699999997</v>
      </c>
      <c r="AG32" s="155">
        <v>0</v>
      </c>
      <c r="AH32" s="155">
        <v>0</v>
      </c>
      <c r="AI32" s="98">
        <f t="shared" ref="AI32" si="20">O32+Q32+S32+U32+AA32+AC32+AE32+AG32+Y32</f>
        <v>3082700</v>
      </c>
      <c r="AJ32" s="98">
        <f t="shared" ref="AJ32" si="21">(O32*P32+Q32*R32+S32*T32+U32*V32+AA32*AB32+AC32*AD32+AE32*AF32+AG32*AH32+Y32*Z32)/AI32</f>
        <v>151.25741285238121</v>
      </c>
      <c r="AL32" s="76">
        <v>42553</v>
      </c>
      <c r="AM32" s="76">
        <v>42550</v>
      </c>
      <c r="AN32" s="11">
        <v>26</v>
      </c>
      <c r="AO32" s="4">
        <v>2564042.9</v>
      </c>
      <c r="AP32" s="4">
        <v>1323179.7</v>
      </c>
      <c r="AQ32" s="4">
        <v>19837.099999999999</v>
      </c>
      <c r="AR32" s="4">
        <v>0</v>
      </c>
      <c r="AS32" s="4">
        <v>0</v>
      </c>
      <c r="AT32" s="4">
        <v>0</v>
      </c>
      <c r="AU32" s="4">
        <v>0</v>
      </c>
      <c r="AV32" s="4">
        <v>0</v>
      </c>
      <c r="AW32" s="4">
        <v>0</v>
      </c>
      <c r="AX32" s="98">
        <f t="shared" si="9"/>
        <v>3907059.6999999997</v>
      </c>
      <c r="AY32" s="4">
        <v>1754536.6</v>
      </c>
      <c r="AZ32" s="4">
        <v>151.729769</v>
      </c>
      <c r="BA32" s="4">
        <v>1063509.3</v>
      </c>
      <c r="BB32" s="4">
        <v>160.05846500000001</v>
      </c>
      <c r="BC32" s="4">
        <v>16745.900000000001</v>
      </c>
      <c r="BD32" s="4">
        <v>223.18844000000001</v>
      </c>
      <c r="BE32" s="4">
        <v>0</v>
      </c>
      <c r="BF32" s="4">
        <v>0</v>
      </c>
      <c r="BG32" s="4">
        <v>0</v>
      </c>
      <c r="BH32" s="4">
        <v>0</v>
      </c>
      <c r="BI32" s="4">
        <v>0</v>
      </c>
      <c r="BJ32" s="4">
        <v>0</v>
      </c>
      <c r="BK32" s="4">
        <v>0</v>
      </c>
      <c r="BL32" s="4">
        <v>0</v>
      </c>
      <c r="BM32" s="4">
        <v>0</v>
      </c>
      <c r="BN32" s="4">
        <v>0</v>
      </c>
      <c r="BO32" s="4">
        <v>0</v>
      </c>
      <c r="BP32" s="4">
        <v>0</v>
      </c>
      <c r="BQ32" s="98">
        <f t="shared" si="10"/>
        <v>2834791.8000000003</v>
      </c>
      <c r="BR32" s="98">
        <f t="shared" si="11"/>
        <v>155.27651462398964</v>
      </c>
    </row>
    <row r="33" spans="1:70" ht="20" customHeight="1" x14ac:dyDescent="0.15">
      <c r="A33" s="76">
        <v>42924</v>
      </c>
      <c r="B33" s="76">
        <v>42922</v>
      </c>
      <c r="C33" s="11">
        <v>27</v>
      </c>
      <c r="D33" s="155">
        <v>2636018.7000000002</v>
      </c>
      <c r="E33" s="155">
        <v>1201029.8999999999</v>
      </c>
      <c r="F33" s="155">
        <v>31332.400000000001</v>
      </c>
      <c r="G33" s="155">
        <v>1860.3</v>
      </c>
      <c r="H33" s="155">
        <v>0</v>
      </c>
      <c r="I33" s="155">
        <v>0</v>
      </c>
      <c r="J33" s="155">
        <v>0</v>
      </c>
      <c r="K33" s="155">
        <v>0</v>
      </c>
      <c r="L33" s="155">
        <v>2614</v>
      </c>
      <c r="M33" s="155">
        <v>0</v>
      </c>
      <c r="N33" s="98">
        <f t="shared" si="0"/>
        <v>3872855.3</v>
      </c>
      <c r="O33" s="155">
        <v>1790142.6</v>
      </c>
      <c r="P33" s="155">
        <v>148.10548399999999</v>
      </c>
      <c r="Q33" s="156">
        <v>967230.4</v>
      </c>
      <c r="R33" s="156">
        <v>161.15951100000001</v>
      </c>
      <c r="S33" s="155">
        <v>26239.4</v>
      </c>
      <c r="T33" s="155">
        <v>214.123242</v>
      </c>
      <c r="U33" s="155">
        <v>1429.9</v>
      </c>
      <c r="V33" s="155">
        <v>106.984684</v>
      </c>
      <c r="W33" s="155">
        <v>0</v>
      </c>
      <c r="X33" s="155">
        <v>0</v>
      </c>
      <c r="Y33" s="155">
        <v>0</v>
      </c>
      <c r="Z33" s="155">
        <v>0</v>
      </c>
      <c r="AA33" s="155">
        <v>0</v>
      </c>
      <c r="AB33" s="155">
        <v>0</v>
      </c>
      <c r="AC33" s="155">
        <v>0</v>
      </c>
      <c r="AD33" s="155">
        <v>0</v>
      </c>
      <c r="AE33" s="155">
        <v>1810.8</v>
      </c>
      <c r="AF33" s="155">
        <v>237.441517</v>
      </c>
      <c r="AG33" s="155">
        <v>0</v>
      </c>
      <c r="AH33" s="155">
        <v>0</v>
      </c>
      <c r="AI33" s="98">
        <f t="shared" ref="AI33" si="22">O33+Q33+S33+U33+AA33+AC33+AE33+AG33+Y33</f>
        <v>2786853.0999999996</v>
      </c>
      <c r="AJ33" s="98">
        <f t="shared" ref="AJ33" si="23">(O33*P33+Q33*R33+S33*T33+U33*V33+AA33*AB33+AC33*AD33+AE33*AF33+AG33*AH33+Y33*Z33)/AI33</f>
        <v>153.29466644119952</v>
      </c>
      <c r="AL33" s="76">
        <v>42560</v>
      </c>
      <c r="AM33" s="76">
        <v>42556</v>
      </c>
      <c r="AN33" s="11">
        <v>27</v>
      </c>
      <c r="AO33" s="4">
        <v>2374306</v>
      </c>
      <c r="AP33" s="4">
        <v>1118338</v>
      </c>
      <c r="AQ33" s="4">
        <v>32032.400000000001</v>
      </c>
      <c r="AR33" s="4">
        <v>0</v>
      </c>
      <c r="AS33" s="4">
        <v>0</v>
      </c>
      <c r="AT33" s="4">
        <v>0</v>
      </c>
      <c r="AU33" s="4">
        <v>0</v>
      </c>
      <c r="AV33" s="4">
        <v>0</v>
      </c>
      <c r="AW33" s="4">
        <v>0</v>
      </c>
      <c r="AX33" s="98">
        <f t="shared" si="9"/>
        <v>3524676.4</v>
      </c>
      <c r="AY33" s="4">
        <v>1693312</v>
      </c>
      <c r="AZ33" s="4">
        <v>151.37651500000001</v>
      </c>
      <c r="BA33" s="4">
        <v>846502.1</v>
      </c>
      <c r="BB33" s="4">
        <v>163.270915</v>
      </c>
      <c r="BC33" s="4">
        <v>29203.1</v>
      </c>
      <c r="BD33" s="4">
        <v>216.43942200000001</v>
      </c>
      <c r="BE33" s="4">
        <v>0</v>
      </c>
      <c r="BF33" s="4">
        <v>0</v>
      </c>
      <c r="BG33" s="4">
        <v>0</v>
      </c>
      <c r="BH33" s="4">
        <v>0</v>
      </c>
      <c r="BI33" s="4">
        <v>0</v>
      </c>
      <c r="BJ33" s="4">
        <v>0</v>
      </c>
      <c r="BK33" s="4">
        <v>0</v>
      </c>
      <c r="BL33" s="4">
        <v>0</v>
      </c>
      <c r="BM33" s="4">
        <v>0</v>
      </c>
      <c r="BN33" s="4">
        <v>0</v>
      </c>
      <c r="BO33" s="4">
        <v>0</v>
      </c>
      <c r="BP33" s="4">
        <v>0</v>
      </c>
      <c r="BQ33" s="98">
        <f t="shared" si="10"/>
        <v>2569017.2000000002</v>
      </c>
      <c r="BR33" s="98">
        <f t="shared" si="11"/>
        <v>156.03536787091565</v>
      </c>
    </row>
    <row r="34" spans="1:70" ht="20" customHeight="1" x14ac:dyDescent="0.15">
      <c r="A34" s="76">
        <v>42931</v>
      </c>
      <c r="B34" s="76">
        <v>42928</v>
      </c>
      <c r="C34" s="11">
        <v>28</v>
      </c>
      <c r="D34" s="156">
        <v>2681591.7999999998</v>
      </c>
      <c r="E34" s="156">
        <v>1209383.8999999999</v>
      </c>
      <c r="F34" s="156">
        <v>49360.4</v>
      </c>
      <c r="G34" s="156">
        <v>3960.9</v>
      </c>
      <c r="H34" s="156">
        <v>0</v>
      </c>
      <c r="I34" s="156">
        <v>0</v>
      </c>
      <c r="J34" s="156">
        <v>0</v>
      </c>
      <c r="K34" s="156">
        <v>0</v>
      </c>
      <c r="L34" s="156">
        <v>1436.8</v>
      </c>
      <c r="M34" s="156">
        <v>0</v>
      </c>
      <c r="N34" s="98">
        <f t="shared" si="0"/>
        <v>3945733.7999999993</v>
      </c>
      <c r="O34" s="156">
        <v>2002214.1</v>
      </c>
      <c r="P34" s="156">
        <v>145.32378499999999</v>
      </c>
      <c r="Q34" s="156">
        <v>1037496.7</v>
      </c>
      <c r="R34" s="156">
        <v>162.73143899999999</v>
      </c>
      <c r="S34" s="156">
        <v>43476.800000000003</v>
      </c>
      <c r="T34" s="156">
        <v>203.93482900000001</v>
      </c>
      <c r="U34" s="156">
        <v>3363.2</v>
      </c>
      <c r="V34" s="156">
        <v>102.383503</v>
      </c>
      <c r="W34" s="156">
        <v>0</v>
      </c>
      <c r="X34" s="156">
        <v>0</v>
      </c>
      <c r="Y34" s="156">
        <v>0</v>
      </c>
      <c r="Z34" s="156">
        <v>0</v>
      </c>
      <c r="AA34" s="156">
        <v>0</v>
      </c>
      <c r="AB34" s="156">
        <v>0</v>
      </c>
      <c r="AC34" s="156">
        <v>0</v>
      </c>
      <c r="AD34" s="156">
        <v>0</v>
      </c>
      <c r="AE34" s="156">
        <v>610</v>
      </c>
      <c r="AF34" s="156">
        <v>253.976393</v>
      </c>
      <c r="AG34" s="156">
        <v>0</v>
      </c>
      <c r="AH34" s="156">
        <v>0</v>
      </c>
      <c r="AI34" s="98">
        <f t="shared" ref="AI34:AI37" si="24">O34+Q34+S34+U34+AA34+AC34+AE34+AG34+Y34</f>
        <v>3087160.8</v>
      </c>
      <c r="AJ34" s="98">
        <f t="shared" ref="AJ34:AJ37" si="25">(O34*P34+Q34*R34+S34*T34+U34*V34+AA34*AB34+AC34*AD34+AE34*AF34+AG34*AH34+Y34*Z34)/AI34</f>
        <v>151.97405911334667</v>
      </c>
      <c r="AL34" s="76">
        <v>42567</v>
      </c>
      <c r="AM34" s="76">
        <v>42564</v>
      </c>
      <c r="AN34" s="11">
        <v>28</v>
      </c>
      <c r="AO34" s="4">
        <v>2584094.4</v>
      </c>
      <c r="AP34" s="4">
        <v>1280445.7</v>
      </c>
      <c r="AQ34" s="4">
        <v>25137.599999999999</v>
      </c>
      <c r="AR34" s="4">
        <v>0</v>
      </c>
      <c r="AS34" s="4">
        <v>0</v>
      </c>
      <c r="AT34" s="4">
        <v>0</v>
      </c>
      <c r="AU34" s="4">
        <v>0</v>
      </c>
      <c r="AV34" s="4">
        <v>0</v>
      </c>
      <c r="AW34" s="4">
        <v>0</v>
      </c>
      <c r="AX34" s="98">
        <f t="shared" si="9"/>
        <v>3889677.6999999997</v>
      </c>
      <c r="AY34" s="4">
        <v>1885466.6</v>
      </c>
      <c r="AZ34" s="4">
        <v>150.835679</v>
      </c>
      <c r="BA34" s="4">
        <v>1034798.9</v>
      </c>
      <c r="BB34" s="4">
        <v>159.87938</v>
      </c>
      <c r="BC34" s="4">
        <v>20968.599999999999</v>
      </c>
      <c r="BD34" s="4">
        <v>195.53403599999999</v>
      </c>
      <c r="BE34" s="4">
        <v>0</v>
      </c>
      <c r="BF34" s="4">
        <v>0</v>
      </c>
      <c r="BG34" s="4">
        <v>0</v>
      </c>
      <c r="BH34" s="4">
        <v>0</v>
      </c>
      <c r="BI34" s="4">
        <v>0</v>
      </c>
      <c r="BJ34" s="4">
        <v>0</v>
      </c>
      <c r="BK34" s="4">
        <v>0</v>
      </c>
      <c r="BL34" s="4">
        <v>0</v>
      </c>
      <c r="BM34" s="4">
        <v>0</v>
      </c>
      <c r="BN34" s="4">
        <v>0</v>
      </c>
      <c r="BO34" s="4">
        <v>0</v>
      </c>
      <c r="BP34" s="4">
        <v>0</v>
      </c>
      <c r="BQ34" s="98">
        <f t="shared" si="10"/>
        <v>2941234.1</v>
      </c>
      <c r="BR34" s="98">
        <f t="shared" si="11"/>
        <v>154.33613950918527</v>
      </c>
    </row>
    <row r="35" spans="1:70" ht="20" customHeight="1" x14ac:dyDescent="0.15">
      <c r="A35" s="76">
        <v>42938</v>
      </c>
      <c r="B35" s="76">
        <v>42935</v>
      </c>
      <c r="C35" s="11">
        <v>29</v>
      </c>
      <c r="D35" s="157">
        <v>3337248.3</v>
      </c>
      <c r="E35" s="157">
        <v>1421566</v>
      </c>
      <c r="F35" s="157">
        <v>52408</v>
      </c>
      <c r="G35" s="157">
        <v>4629.2</v>
      </c>
      <c r="H35" s="4">
        <v>0</v>
      </c>
      <c r="I35" s="125">
        <v>0</v>
      </c>
      <c r="J35" s="4">
        <v>0</v>
      </c>
      <c r="K35" s="4">
        <v>0</v>
      </c>
      <c r="L35" s="157">
        <v>2229.8000000000002</v>
      </c>
      <c r="M35" s="4">
        <v>0</v>
      </c>
      <c r="N35" s="98">
        <f t="shared" si="0"/>
        <v>4818081.3</v>
      </c>
      <c r="O35" s="158">
        <v>2404998</v>
      </c>
      <c r="P35" s="158">
        <v>145.70236399999999</v>
      </c>
      <c r="Q35" s="157">
        <v>1219578.8999999999</v>
      </c>
      <c r="R35" s="157">
        <v>162.22933699999999</v>
      </c>
      <c r="S35" s="157">
        <v>47064.5</v>
      </c>
      <c r="T35" s="157">
        <v>209.11956499999999</v>
      </c>
      <c r="U35" s="157">
        <v>4629.2</v>
      </c>
      <c r="V35" s="157">
        <v>92.530306999999993</v>
      </c>
      <c r="W35" s="4">
        <v>0</v>
      </c>
      <c r="X35" s="4">
        <v>0</v>
      </c>
      <c r="Y35" s="125">
        <v>0</v>
      </c>
      <c r="Z35" s="125">
        <v>0</v>
      </c>
      <c r="AA35" s="4">
        <v>0</v>
      </c>
      <c r="AB35" s="4">
        <v>0</v>
      </c>
      <c r="AC35" s="4">
        <v>0</v>
      </c>
      <c r="AD35" s="4">
        <v>0</v>
      </c>
      <c r="AE35" s="157">
        <v>1421.6</v>
      </c>
      <c r="AF35" s="157">
        <v>301.99634200000003</v>
      </c>
      <c r="AG35" s="4">
        <v>0</v>
      </c>
      <c r="AH35" s="4">
        <v>0</v>
      </c>
      <c r="AI35" s="98">
        <f t="shared" si="24"/>
        <v>3677692.2</v>
      </c>
      <c r="AJ35" s="98">
        <f t="shared" si="25"/>
        <v>151.98801505067644</v>
      </c>
      <c r="AL35" s="76">
        <v>42574</v>
      </c>
      <c r="AM35" s="76">
        <v>42570</v>
      </c>
      <c r="AN35" s="11">
        <v>29</v>
      </c>
      <c r="AO35" s="4">
        <v>3025609.9</v>
      </c>
      <c r="AP35" s="4">
        <v>1459248.4</v>
      </c>
      <c r="AQ35" s="4">
        <v>22804.5</v>
      </c>
      <c r="AR35" s="4">
        <v>0</v>
      </c>
      <c r="AS35" s="4">
        <v>0</v>
      </c>
      <c r="AT35" s="4">
        <v>0</v>
      </c>
      <c r="AU35" s="4">
        <v>0</v>
      </c>
      <c r="AV35" s="4">
        <v>0</v>
      </c>
      <c r="AW35" s="4">
        <v>0</v>
      </c>
      <c r="AX35" s="98">
        <f t="shared" si="9"/>
        <v>4507662.8</v>
      </c>
      <c r="AY35" s="4">
        <v>2128244.4</v>
      </c>
      <c r="AZ35" s="4">
        <v>149.12911399999999</v>
      </c>
      <c r="BA35" s="4">
        <v>1088971.5</v>
      </c>
      <c r="BB35" s="4">
        <v>151.26522399999999</v>
      </c>
      <c r="BC35" s="4">
        <v>20911.8</v>
      </c>
      <c r="BD35" s="4">
        <v>205.78684200000001</v>
      </c>
      <c r="BE35" s="4">
        <v>0</v>
      </c>
      <c r="BF35" s="4">
        <v>0</v>
      </c>
      <c r="BG35" s="4">
        <v>0</v>
      </c>
      <c r="BH35" s="4">
        <v>0</v>
      </c>
      <c r="BI35" s="4">
        <v>0</v>
      </c>
      <c r="BJ35" s="4">
        <v>0</v>
      </c>
      <c r="BK35" s="4">
        <v>0</v>
      </c>
      <c r="BL35" s="4">
        <v>0</v>
      </c>
      <c r="BM35" s="4">
        <v>0</v>
      </c>
      <c r="BN35" s="4">
        <v>0</v>
      </c>
      <c r="BO35" s="4">
        <v>0</v>
      </c>
      <c r="BP35" s="4">
        <v>0</v>
      </c>
      <c r="BQ35" s="98">
        <f t="shared" si="10"/>
        <v>3238127.6999999997</v>
      </c>
      <c r="BR35" s="98">
        <f t="shared" si="11"/>
        <v>150.21337574398723</v>
      </c>
    </row>
    <row r="36" spans="1:70" ht="20" customHeight="1" x14ac:dyDescent="0.15">
      <c r="A36" s="76">
        <v>42945</v>
      </c>
      <c r="B36" s="76">
        <v>42941</v>
      </c>
      <c r="C36" s="11">
        <v>30</v>
      </c>
      <c r="D36" s="158">
        <v>2752258.1</v>
      </c>
      <c r="E36" s="158">
        <v>1084506.1000000001</v>
      </c>
      <c r="F36" s="158">
        <v>73143.600000000006</v>
      </c>
      <c r="G36" s="158">
        <v>2998.5</v>
      </c>
      <c r="H36" s="4">
        <v>0</v>
      </c>
      <c r="I36" s="125">
        <v>0</v>
      </c>
      <c r="J36" s="4">
        <v>0</v>
      </c>
      <c r="K36" s="4">
        <v>0</v>
      </c>
      <c r="L36" s="158">
        <v>1158.8</v>
      </c>
      <c r="M36" s="4">
        <v>0</v>
      </c>
      <c r="N36" s="98">
        <f t="shared" si="0"/>
        <v>3914065.1</v>
      </c>
      <c r="O36" s="158">
        <v>2213806.6</v>
      </c>
      <c r="P36" s="158">
        <v>148.822879</v>
      </c>
      <c r="Q36" s="158">
        <v>918132.7</v>
      </c>
      <c r="R36" s="158">
        <v>164.01418799999999</v>
      </c>
      <c r="S36" s="158">
        <v>60582.7</v>
      </c>
      <c r="T36" s="158">
        <v>199.46533700000001</v>
      </c>
      <c r="U36" s="158">
        <v>2998.5</v>
      </c>
      <c r="V36" s="158">
        <v>102.425012</v>
      </c>
      <c r="W36" s="4">
        <v>0</v>
      </c>
      <c r="X36" s="4">
        <v>0</v>
      </c>
      <c r="Y36" s="125">
        <v>0</v>
      </c>
      <c r="Z36" s="125">
        <v>0</v>
      </c>
      <c r="AA36" s="4">
        <v>0</v>
      </c>
      <c r="AB36" s="4">
        <v>0</v>
      </c>
      <c r="AC36" s="4">
        <v>0</v>
      </c>
      <c r="AD36" s="4">
        <v>0</v>
      </c>
      <c r="AE36" s="158">
        <v>1158.8</v>
      </c>
      <c r="AF36" s="158">
        <v>232.58526000000001</v>
      </c>
      <c r="AG36" s="4">
        <v>0</v>
      </c>
      <c r="AH36" s="4">
        <v>0</v>
      </c>
      <c r="AI36" s="98">
        <f t="shared" si="24"/>
        <v>3196679.3</v>
      </c>
      <c r="AJ36" s="98">
        <f t="shared" si="25"/>
        <v>154.13264974612528</v>
      </c>
      <c r="AL36" s="76">
        <v>42581</v>
      </c>
      <c r="AM36" s="76">
        <v>42577</v>
      </c>
      <c r="AN36" s="11">
        <v>30</v>
      </c>
      <c r="AO36" s="4">
        <v>4056824.6</v>
      </c>
      <c r="AP36" s="4">
        <v>1764992.9</v>
      </c>
      <c r="AQ36" s="4">
        <v>36096.1</v>
      </c>
      <c r="AR36" s="4">
        <v>0</v>
      </c>
      <c r="AS36" s="4">
        <v>0</v>
      </c>
      <c r="AT36" s="4">
        <v>0</v>
      </c>
      <c r="AU36" s="4">
        <v>0</v>
      </c>
      <c r="AV36" s="4">
        <v>0</v>
      </c>
      <c r="AW36" s="4">
        <v>0</v>
      </c>
      <c r="AX36" s="98">
        <f t="shared" si="9"/>
        <v>5857913.5999999996</v>
      </c>
      <c r="AY36" s="4">
        <v>2716959.8</v>
      </c>
      <c r="AZ36" s="4">
        <v>144.01921899999999</v>
      </c>
      <c r="BA36" s="4">
        <v>1271831.8999999999</v>
      </c>
      <c r="BB36" s="4">
        <v>150.455375</v>
      </c>
      <c r="BC36" s="4">
        <v>28210.400000000001</v>
      </c>
      <c r="BD36" s="4">
        <v>187.432209</v>
      </c>
      <c r="BE36" s="4">
        <v>0</v>
      </c>
      <c r="BF36" s="4">
        <v>0</v>
      </c>
      <c r="BG36" s="4">
        <v>0</v>
      </c>
      <c r="BH36" s="4">
        <v>0</v>
      </c>
      <c r="BI36" s="4">
        <v>0</v>
      </c>
      <c r="BJ36" s="4">
        <v>0</v>
      </c>
      <c r="BK36" s="4">
        <v>0</v>
      </c>
      <c r="BL36" s="4">
        <v>0</v>
      </c>
      <c r="BM36" s="4">
        <v>0</v>
      </c>
      <c r="BN36" s="4">
        <v>0</v>
      </c>
      <c r="BO36" s="4">
        <v>0</v>
      </c>
      <c r="BP36" s="4">
        <v>0</v>
      </c>
      <c r="BQ36" s="98">
        <f t="shared" si="10"/>
        <v>4017002.0999999996</v>
      </c>
      <c r="BR36" s="98">
        <f t="shared" si="11"/>
        <v>146.36186311444357</v>
      </c>
    </row>
    <row r="37" spans="1:70" ht="20" customHeight="1" x14ac:dyDescent="0.15">
      <c r="A37" s="76">
        <v>42948</v>
      </c>
      <c r="B37" s="76">
        <v>42952</v>
      </c>
      <c r="C37" s="11">
        <v>31</v>
      </c>
      <c r="D37" s="159">
        <v>3030535.2</v>
      </c>
      <c r="E37" s="159">
        <v>1230972.8999999999</v>
      </c>
      <c r="F37" s="159">
        <v>76683.7</v>
      </c>
      <c r="G37" s="159">
        <v>7212.2</v>
      </c>
      <c r="H37" s="4">
        <v>0</v>
      </c>
      <c r="I37" s="125">
        <v>0</v>
      </c>
      <c r="J37" s="4">
        <v>0</v>
      </c>
      <c r="K37" s="4">
        <v>0</v>
      </c>
      <c r="L37" s="159">
        <v>1657.6</v>
      </c>
      <c r="M37" s="4">
        <v>0</v>
      </c>
      <c r="N37" s="98">
        <f t="shared" si="0"/>
        <v>4347061.5999999996</v>
      </c>
      <c r="O37" s="159">
        <v>2371437.7999999998</v>
      </c>
      <c r="P37" s="159">
        <v>151.40403000000001</v>
      </c>
      <c r="Q37" s="160">
        <v>1115649.3</v>
      </c>
      <c r="R37" s="160">
        <v>166.96408600000001</v>
      </c>
      <c r="S37" s="159">
        <v>70265.5</v>
      </c>
      <c r="T37" s="159">
        <v>200.87900400000001</v>
      </c>
      <c r="U37" s="159">
        <v>5976.8</v>
      </c>
      <c r="V37" s="159">
        <v>92.415120999999999</v>
      </c>
      <c r="W37" s="4">
        <v>0</v>
      </c>
      <c r="X37" s="4">
        <v>0</v>
      </c>
      <c r="Y37" s="125">
        <v>0</v>
      </c>
      <c r="Z37" s="125">
        <v>0</v>
      </c>
      <c r="AA37" s="4">
        <v>0</v>
      </c>
      <c r="AB37" s="4">
        <v>0</v>
      </c>
      <c r="AC37" s="4">
        <v>0</v>
      </c>
      <c r="AD37" s="4">
        <v>0</v>
      </c>
      <c r="AE37" s="159">
        <v>1657.6</v>
      </c>
      <c r="AF37" s="159">
        <v>250.01604699999999</v>
      </c>
      <c r="AG37" s="4">
        <v>0</v>
      </c>
      <c r="AH37" s="4">
        <v>0</v>
      </c>
      <c r="AI37" s="98">
        <f t="shared" si="24"/>
        <v>3564986.9999999995</v>
      </c>
      <c r="AJ37" s="98">
        <f t="shared" si="25"/>
        <v>157.19559213978505</v>
      </c>
      <c r="AL37" s="76">
        <v>42588</v>
      </c>
      <c r="AM37" s="76">
        <v>42584</v>
      </c>
      <c r="AN37" s="11">
        <v>31</v>
      </c>
      <c r="AO37" s="4">
        <v>2861824.5</v>
      </c>
      <c r="AP37" s="4">
        <v>1387213.3</v>
      </c>
      <c r="AQ37" s="4">
        <v>30869.4</v>
      </c>
      <c r="AR37" s="4">
        <v>0</v>
      </c>
      <c r="AS37" s="4">
        <v>0</v>
      </c>
      <c r="AT37" s="4">
        <v>0</v>
      </c>
      <c r="AU37" s="4">
        <v>0</v>
      </c>
      <c r="AV37" s="4">
        <v>0</v>
      </c>
      <c r="AW37" s="4">
        <v>0</v>
      </c>
      <c r="AX37" s="98">
        <f t="shared" si="9"/>
        <v>4279907.2</v>
      </c>
      <c r="AY37" s="4">
        <v>1879597.6</v>
      </c>
      <c r="AZ37" s="4">
        <v>142.70079200000001</v>
      </c>
      <c r="BA37" s="4">
        <v>1026762.1</v>
      </c>
      <c r="BB37" s="4">
        <v>146.81217699999999</v>
      </c>
      <c r="BC37" s="4">
        <v>25396</v>
      </c>
      <c r="BD37" s="4">
        <v>195.26720700000001</v>
      </c>
      <c r="BE37" s="4">
        <v>0</v>
      </c>
      <c r="BF37" s="4">
        <v>0</v>
      </c>
      <c r="BG37" s="4">
        <v>0</v>
      </c>
      <c r="BH37" s="4">
        <v>0</v>
      </c>
      <c r="BI37" s="4">
        <v>0</v>
      </c>
      <c r="BJ37" s="4">
        <v>0</v>
      </c>
      <c r="BK37" s="4">
        <v>0</v>
      </c>
      <c r="BL37" s="4">
        <v>0</v>
      </c>
      <c r="BM37" s="4">
        <v>0</v>
      </c>
      <c r="BN37" s="4">
        <v>0</v>
      </c>
      <c r="BO37" s="4">
        <v>0</v>
      </c>
      <c r="BP37" s="4">
        <v>0</v>
      </c>
      <c r="BQ37" s="98">
        <f t="shared" si="10"/>
        <v>2931755.7</v>
      </c>
      <c r="BR37" s="98">
        <f t="shared" si="11"/>
        <v>144.59603551290544</v>
      </c>
    </row>
    <row r="38" spans="1:70" ht="20" customHeight="1" x14ac:dyDescent="0.15">
      <c r="A38" s="76">
        <v>42959</v>
      </c>
      <c r="B38" s="76">
        <v>42955</v>
      </c>
      <c r="C38" s="3">
        <v>32</v>
      </c>
      <c r="D38" s="160">
        <v>3387943.6</v>
      </c>
      <c r="E38" s="160">
        <v>1256082.1000000001</v>
      </c>
      <c r="F38" s="160">
        <v>57663.8</v>
      </c>
      <c r="G38" s="160">
        <v>3792</v>
      </c>
      <c r="H38" s="160">
        <v>0</v>
      </c>
      <c r="I38" s="160">
        <v>0</v>
      </c>
      <c r="J38" s="160">
        <v>0</v>
      </c>
      <c r="K38" s="160">
        <v>0</v>
      </c>
      <c r="L38" s="160">
        <v>1615.6</v>
      </c>
      <c r="M38" s="160">
        <v>0</v>
      </c>
      <c r="N38" s="98">
        <f t="shared" si="0"/>
        <v>4707097.0999999996</v>
      </c>
      <c r="O38" s="160">
        <v>2694120.4</v>
      </c>
      <c r="P38" s="160">
        <v>150.64391900000001</v>
      </c>
      <c r="Q38" s="160">
        <v>1134485</v>
      </c>
      <c r="R38" s="160">
        <v>170.161419</v>
      </c>
      <c r="S38" s="160">
        <v>48648.9</v>
      </c>
      <c r="T38" s="160">
        <v>198.65526399999999</v>
      </c>
      <c r="U38" s="160">
        <v>3236.6</v>
      </c>
      <c r="V38" s="160">
        <v>95.631587999999994</v>
      </c>
      <c r="W38" s="160">
        <v>0</v>
      </c>
      <c r="X38" s="160">
        <v>0</v>
      </c>
      <c r="Y38" s="160">
        <v>0</v>
      </c>
      <c r="Z38" s="160">
        <v>0</v>
      </c>
      <c r="AA38" s="160">
        <v>0</v>
      </c>
      <c r="AB38" s="160">
        <v>0</v>
      </c>
      <c r="AC38" s="160">
        <v>0</v>
      </c>
      <c r="AD38" s="160">
        <v>0</v>
      </c>
      <c r="AE38" s="160">
        <v>1392.8</v>
      </c>
      <c r="AF38" s="160">
        <v>202.275272</v>
      </c>
      <c r="AG38" s="160">
        <v>0</v>
      </c>
      <c r="AH38" s="160">
        <v>0</v>
      </c>
      <c r="AI38" s="98">
        <f t="shared" ref="AI38" si="26">O38+Q38+S38+U38+AA38+AC38+AE38+AG38+Y38</f>
        <v>3881883.6999999997</v>
      </c>
      <c r="AJ38" s="98">
        <f t="shared" ref="AJ38" si="27">(O38*P38+Q38*R38+S38*T38+U38*V38+AA38*AB38+AC38*AD38+AE38*AF38+AG38*AH38+Y38*Z38)/AI38</f>
        <v>156.9222805457656</v>
      </c>
      <c r="AL38" s="76">
        <v>42595</v>
      </c>
      <c r="AM38" s="76">
        <v>42591</v>
      </c>
      <c r="AN38" s="11">
        <v>32</v>
      </c>
      <c r="AO38" s="4">
        <v>3460758.8</v>
      </c>
      <c r="AP38" s="4">
        <v>1538375.2</v>
      </c>
      <c r="AQ38" s="4">
        <v>37501.699999999997</v>
      </c>
      <c r="AR38" s="4">
        <v>0</v>
      </c>
      <c r="AS38" s="4">
        <v>0</v>
      </c>
      <c r="AT38" s="4">
        <v>0</v>
      </c>
      <c r="AU38" s="4">
        <v>0</v>
      </c>
      <c r="AV38" s="4">
        <v>0</v>
      </c>
      <c r="AW38" s="4">
        <v>0</v>
      </c>
      <c r="AX38" s="98">
        <f t="shared" si="9"/>
        <v>5036635.7</v>
      </c>
      <c r="AY38" s="4">
        <v>2235409.5</v>
      </c>
      <c r="AZ38" s="4">
        <v>141.89838900000001</v>
      </c>
      <c r="BA38" s="4">
        <v>1063136.7</v>
      </c>
      <c r="BB38" s="4">
        <v>145.68571499999999</v>
      </c>
      <c r="BC38" s="4">
        <v>32976.9</v>
      </c>
      <c r="BD38" s="4">
        <v>203.77160000000001</v>
      </c>
      <c r="BE38" s="4">
        <v>0</v>
      </c>
      <c r="BF38" s="4">
        <v>0</v>
      </c>
      <c r="BG38" s="4">
        <v>0</v>
      </c>
      <c r="BH38" s="4">
        <v>0</v>
      </c>
      <c r="BI38" s="4">
        <v>0</v>
      </c>
      <c r="BJ38" s="4">
        <v>0</v>
      </c>
      <c r="BK38" s="4">
        <v>0</v>
      </c>
      <c r="BL38" s="4">
        <v>0</v>
      </c>
      <c r="BM38" s="4">
        <v>0</v>
      </c>
      <c r="BN38" s="4">
        <v>0</v>
      </c>
      <c r="BO38" s="4">
        <v>0</v>
      </c>
      <c r="BP38" s="4">
        <v>0</v>
      </c>
      <c r="BQ38" s="98">
        <f t="shared" si="10"/>
        <v>3331523.1</v>
      </c>
      <c r="BR38" s="98">
        <f t="shared" si="11"/>
        <v>143.71942753858616</v>
      </c>
    </row>
    <row r="39" spans="1:70" ht="20" customHeight="1" x14ac:dyDescent="0.15">
      <c r="A39" s="76">
        <v>42966</v>
      </c>
      <c r="B39" s="76">
        <v>42963</v>
      </c>
      <c r="C39" s="11">
        <v>33</v>
      </c>
      <c r="D39" s="161">
        <v>3631525.7</v>
      </c>
      <c r="E39" s="161">
        <v>1401314</v>
      </c>
      <c r="F39" s="161">
        <v>71291.7</v>
      </c>
      <c r="G39" s="161">
        <v>5073.8999999999996</v>
      </c>
      <c r="H39" s="161">
        <v>0</v>
      </c>
      <c r="I39" s="161">
        <v>0</v>
      </c>
      <c r="J39" s="161">
        <v>0</v>
      </c>
      <c r="K39" s="161">
        <v>0</v>
      </c>
      <c r="L39" s="161">
        <v>235.8</v>
      </c>
      <c r="M39" s="161">
        <v>0</v>
      </c>
      <c r="N39" s="98">
        <f t="shared" si="0"/>
        <v>5109441.1000000006</v>
      </c>
      <c r="O39" s="161">
        <v>2632288.7000000002</v>
      </c>
      <c r="P39" s="161">
        <v>148.58893900000001</v>
      </c>
      <c r="Q39" s="161">
        <v>1200402.3</v>
      </c>
      <c r="R39" s="161">
        <v>163.231176</v>
      </c>
      <c r="S39" s="161">
        <v>61299.8</v>
      </c>
      <c r="T39" s="161">
        <v>185.986538</v>
      </c>
      <c r="U39" s="161">
        <v>4518.5</v>
      </c>
      <c r="V39" s="161">
        <v>93.856678000000002</v>
      </c>
      <c r="W39" s="161">
        <v>0</v>
      </c>
      <c r="X39" s="161">
        <v>0</v>
      </c>
      <c r="Y39" s="161">
        <v>0</v>
      </c>
      <c r="Z39" s="161">
        <v>0</v>
      </c>
      <c r="AA39" s="161">
        <v>0</v>
      </c>
      <c r="AB39" s="161">
        <v>0</v>
      </c>
      <c r="AC39" s="161">
        <v>0</v>
      </c>
      <c r="AD39" s="161">
        <v>0</v>
      </c>
      <c r="AE39" s="161">
        <v>0</v>
      </c>
      <c r="AF39" s="161">
        <v>0</v>
      </c>
      <c r="AG39" s="161">
        <v>0</v>
      </c>
      <c r="AH39" s="161">
        <v>0</v>
      </c>
      <c r="AI39" s="98">
        <f t="shared" ref="AI39:AI41" si="28">O39+Q39+S39+U39+AA39+AC39+AE39+AG39+Y39</f>
        <v>3898509.3</v>
      </c>
      <c r="AJ39" s="98">
        <f t="shared" ref="AJ39:AJ41" si="29">(O39*P39+Q39*R39+S39*T39+U39*V39+AA39*AB39+AC39*AD39+AE39*AF39+AG39*AH39+Y39*Z39)/AI39</f>
        <v>153.62207630450686</v>
      </c>
      <c r="AL39" s="76">
        <v>42602</v>
      </c>
      <c r="AM39" s="76">
        <v>42598</v>
      </c>
      <c r="AN39" s="11">
        <v>33</v>
      </c>
      <c r="AO39" s="4">
        <v>3795104.7</v>
      </c>
      <c r="AP39" s="4">
        <v>1835653.1</v>
      </c>
      <c r="AQ39" s="4">
        <v>22225.3</v>
      </c>
      <c r="AR39" s="4">
        <v>0</v>
      </c>
      <c r="AS39" s="4">
        <v>0</v>
      </c>
      <c r="AT39" s="4">
        <v>0</v>
      </c>
      <c r="AU39" s="4">
        <v>0</v>
      </c>
      <c r="AV39" s="4">
        <v>0</v>
      </c>
      <c r="AW39" s="4">
        <v>0</v>
      </c>
      <c r="AX39" s="98">
        <f t="shared" si="9"/>
        <v>5652983.1000000006</v>
      </c>
      <c r="AY39" s="4">
        <v>2619405.5</v>
      </c>
      <c r="AZ39" s="4">
        <v>139.854828</v>
      </c>
      <c r="BA39" s="4">
        <v>1295208.2</v>
      </c>
      <c r="BB39" s="4">
        <v>143.82835800000001</v>
      </c>
      <c r="BC39" s="4">
        <v>20389.400000000001</v>
      </c>
      <c r="BD39" s="4">
        <v>204.55829</v>
      </c>
      <c r="BE39" s="4">
        <v>0</v>
      </c>
      <c r="BF39" s="4">
        <v>0</v>
      </c>
      <c r="BG39" s="4">
        <v>0</v>
      </c>
      <c r="BH39" s="4">
        <v>0</v>
      </c>
      <c r="BI39" s="4">
        <v>0</v>
      </c>
      <c r="BJ39" s="4">
        <v>0</v>
      </c>
      <c r="BK39" s="4">
        <v>0</v>
      </c>
      <c r="BL39" s="4">
        <v>0</v>
      </c>
      <c r="BM39" s="4">
        <v>0</v>
      </c>
      <c r="BN39" s="4">
        <v>0</v>
      </c>
      <c r="BO39" s="4">
        <v>0</v>
      </c>
      <c r="BP39" s="4">
        <v>0</v>
      </c>
      <c r="BQ39" s="98">
        <f t="shared" si="10"/>
        <v>3935003.1</v>
      </c>
      <c r="BR39" s="98">
        <f t="shared" si="11"/>
        <v>141.49798131976453</v>
      </c>
    </row>
    <row r="40" spans="1:70" ht="20" customHeight="1" x14ac:dyDescent="0.15">
      <c r="A40" s="76">
        <v>42973</v>
      </c>
      <c r="B40" s="76">
        <v>42969</v>
      </c>
      <c r="C40" s="11">
        <v>34</v>
      </c>
      <c r="D40" s="162">
        <v>3841135.7</v>
      </c>
      <c r="E40" s="162">
        <v>1391959.9</v>
      </c>
      <c r="F40" s="162">
        <v>60110.9</v>
      </c>
      <c r="G40" s="162">
        <v>6392.8</v>
      </c>
      <c r="H40" s="4">
        <v>0</v>
      </c>
      <c r="I40" s="125">
        <v>0</v>
      </c>
      <c r="J40" s="4">
        <v>0</v>
      </c>
      <c r="K40" s="4">
        <v>0</v>
      </c>
      <c r="L40" s="162">
        <v>227.8</v>
      </c>
      <c r="M40" s="4">
        <v>0</v>
      </c>
      <c r="N40" s="98">
        <f t="shared" si="0"/>
        <v>5299827.0999999996</v>
      </c>
      <c r="O40" s="162">
        <v>2826019.5</v>
      </c>
      <c r="P40" s="162">
        <v>148.85845499999999</v>
      </c>
      <c r="Q40" s="162">
        <v>1224734.8</v>
      </c>
      <c r="R40" s="162">
        <v>164.281159</v>
      </c>
      <c r="S40" s="162">
        <v>52017.599999999999</v>
      </c>
      <c r="T40" s="162">
        <v>188.173991</v>
      </c>
      <c r="U40" s="162">
        <v>6155.1</v>
      </c>
      <c r="V40" s="162">
        <v>92.206771000000003</v>
      </c>
      <c r="W40" s="4">
        <v>0</v>
      </c>
      <c r="X40" s="4">
        <v>0</v>
      </c>
      <c r="Y40" s="125">
        <v>0</v>
      </c>
      <c r="Z40" s="125">
        <v>0</v>
      </c>
      <c r="AA40" s="4">
        <v>0</v>
      </c>
      <c r="AB40" s="4">
        <v>0</v>
      </c>
      <c r="AC40" s="4">
        <v>0</v>
      </c>
      <c r="AD40" s="4">
        <v>0</v>
      </c>
      <c r="AE40" s="162">
        <v>59</v>
      </c>
      <c r="AF40" s="162">
        <v>301</v>
      </c>
      <c r="AG40" s="4">
        <v>0</v>
      </c>
      <c r="AH40" s="4">
        <v>0</v>
      </c>
      <c r="AI40" s="98">
        <f t="shared" si="28"/>
        <v>4108986</v>
      </c>
      <c r="AJ40" s="98">
        <f t="shared" si="29"/>
        <v>153.87042186854114</v>
      </c>
      <c r="AL40" s="76">
        <v>42609</v>
      </c>
      <c r="AM40" s="76">
        <v>42605</v>
      </c>
      <c r="AN40" s="11">
        <v>34</v>
      </c>
      <c r="AO40" s="4">
        <v>3432429.8</v>
      </c>
      <c r="AP40" s="4">
        <v>1565304.8</v>
      </c>
      <c r="AQ40" s="4">
        <v>27064.799999999999</v>
      </c>
      <c r="AR40" s="4">
        <v>0</v>
      </c>
      <c r="AS40" s="4">
        <v>0</v>
      </c>
      <c r="AT40" s="4">
        <v>0</v>
      </c>
      <c r="AU40" s="4">
        <v>0</v>
      </c>
      <c r="AV40" s="4">
        <v>0</v>
      </c>
      <c r="AW40" s="4">
        <v>0</v>
      </c>
      <c r="AX40" s="98">
        <f t="shared" si="9"/>
        <v>5024799.3999999994</v>
      </c>
      <c r="AY40" s="4">
        <v>2212675.2000000002</v>
      </c>
      <c r="AZ40" s="4">
        <v>140.33247399999999</v>
      </c>
      <c r="BA40" s="4">
        <v>1178907.2</v>
      </c>
      <c r="BB40" s="4">
        <v>145.24884299999999</v>
      </c>
      <c r="BC40" s="4">
        <v>23089.5</v>
      </c>
      <c r="BD40" s="4">
        <v>192.27071100000001</v>
      </c>
      <c r="BE40" s="4">
        <v>0</v>
      </c>
      <c r="BF40" s="4">
        <v>0</v>
      </c>
      <c r="BG40" s="4">
        <v>0</v>
      </c>
      <c r="BH40" s="4">
        <v>0</v>
      </c>
      <c r="BI40" s="4">
        <v>0</v>
      </c>
      <c r="BJ40" s="4">
        <v>0</v>
      </c>
      <c r="BK40" s="4">
        <v>0</v>
      </c>
      <c r="BL40" s="4">
        <v>0</v>
      </c>
      <c r="BM40" s="4">
        <v>0</v>
      </c>
      <c r="BN40" s="4">
        <v>0</v>
      </c>
      <c r="BO40" s="4">
        <v>0</v>
      </c>
      <c r="BP40" s="4">
        <v>0</v>
      </c>
      <c r="BQ40" s="98">
        <f t="shared" si="10"/>
        <v>3414671.9000000004</v>
      </c>
      <c r="BR40" s="98">
        <f t="shared" si="11"/>
        <v>142.38103706550808</v>
      </c>
    </row>
    <row r="41" spans="1:70" ht="20" customHeight="1" x14ac:dyDescent="0.15">
      <c r="A41" s="76">
        <v>42980</v>
      </c>
      <c r="B41" s="76">
        <v>42976</v>
      </c>
      <c r="C41" s="11">
        <v>35</v>
      </c>
      <c r="D41" s="163">
        <v>3931785.8</v>
      </c>
      <c r="E41" s="163">
        <v>1468039.3</v>
      </c>
      <c r="F41" s="4">
        <v>70355.899999999994</v>
      </c>
      <c r="G41" s="163">
        <v>4966.3</v>
      </c>
      <c r="H41" s="4">
        <v>0</v>
      </c>
      <c r="I41" s="125">
        <v>0</v>
      </c>
      <c r="J41" s="4">
        <v>0</v>
      </c>
      <c r="K41" s="4">
        <v>0</v>
      </c>
      <c r="L41" s="163">
        <v>1603.2</v>
      </c>
      <c r="M41" s="4">
        <v>0</v>
      </c>
      <c r="N41" s="98">
        <f t="shared" si="0"/>
        <v>5476750.5</v>
      </c>
      <c r="O41" s="164">
        <v>2587205</v>
      </c>
      <c r="P41" s="164">
        <v>142.21138500000001</v>
      </c>
      <c r="Q41" s="164">
        <v>1314305.5</v>
      </c>
      <c r="R41" s="164">
        <v>165.066023</v>
      </c>
      <c r="S41" s="163">
        <v>57112</v>
      </c>
      <c r="T41" s="163">
        <v>186.952451</v>
      </c>
      <c r="U41" s="163">
        <v>3348.1</v>
      </c>
      <c r="V41" s="163">
        <v>102.782533</v>
      </c>
      <c r="W41" s="4">
        <v>0</v>
      </c>
      <c r="X41" s="4">
        <v>0</v>
      </c>
      <c r="Y41" s="125">
        <v>0</v>
      </c>
      <c r="Z41" s="125">
        <v>0</v>
      </c>
      <c r="AA41" s="4">
        <v>0</v>
      </c>
      <c r="AB41" s="4">
        <v>0</v>
      </c>
      <c r="AC41" s="4">
        <v>0</v>
      </c>
      <c r="AD41" s="4">
        <v>0</v>
      </c>
      <c r="AE41" s="163">
        <v>882.4</v>
      </c>
      <c r="AF41" s="163">
        <v>274.750226</v>
      </c>
      <c r="AG41" s="4">
        <v>0</v>
      </c>
      <c r="AH41" s="4">
        <v>0</v>
      </c>
      <c r="AI41" s="98">
        <f t="shared" si="28"/>
        <v>3962853</v>
      </c>
      <c r="AJ41" s="98">
        <f t="shared" si="29"/>
        <v>150.43227250685891</v>
      </c>
      <c r="AL41" s="76">
        <v>42616</v>
      </c>
      <c r="AM41" s="76">
        <v>42612</v>
      </c>
      <c r="AN41" s="11">
        <v>35</v>
      </c>
      <c r="AO41" s="4">
        <v>3659342.9</v>
      </c>
      <c r="AP41" s="4">
        <v>1675799.6</v>
      </c>
      <c r="AQ41" s="4">
        <v>26655.200000000001</v>
      </c>
      <c r="AR41" s="4">
        <v>0</v>
      </c>
      <c r="AS41" s="4">
        <v>0</v>
      </c>
      <c r="AT41" s="4">
        <v>0</v>
      </c>
      <c r="AU41" s="4">
        <v>0</v>
      </c>
      <c r="AV41" s="4">
        <v>0</v>
      </c>
      <c r="AW41" s="4">
        <v>0</v>
      </c>
      <c r="AX41" s="98">
        <f t="shared" si="9"/>
        <v>5361797.7</v>
      </c>
      <c r="AY41" s="4">
        <v>2500549.6</v>
      </c>
      <c r="AZ41" s="4">
        <v>139.627557</v>
      </c>
      <c r="BA41" s="4">
        <v>1339862.6000000001</v>
      </c>
      <c r="BB41" s="4">
        <v>144.369</v>
      </c>
      <c r="BC41" s="4">
        <v>21116.6</v>
      </c>
      <c r="BD41" s="4">
        <v>199.09382600000001</v>
      </c>
      <c r="BE41" s="4">
        <v>0</v>
      </c>
      <c r="BF41" s="4">
        <v>0</v>
      </c>
      <c r="BG41" s="4">
        <v>0</v>
      </c>
      <c r="BH41" s="4">
        <v>0</v>
      </c>
      <c r="BI41" s="4">
        <v>0</v>
      </c>
      <c r="BJ41" s="4">
        <v>0</v>
      </c>
      <c r="BK41" s="4">
        <v>0</v>
      </c>
      <c r="BL41" s="4">
        <v>0</v>
      </c>
      <c r="BM41" s="4">
        <v>0</v>
      </c>
      <c r="BN41" s="4">
        <v>0</v>
      </c>
      <c r="BO41" s="4">
        <v>0</v>
      </c>
      <c r="BP41" s="4">
        <v>0</v>
      </c>
      <c r="BQ41" s="98">
        <f t="shared" si="10"/>
        <v>3861528.8000000003</v>
      </c>
      <c r="BR41" s="98">
        <f t="shared" si="11"/>
        <v>141.59791846971041</v>
      </c>
    </row>
    <row r="42" spans="1:70" ht="20" customHeight="1" x14ac:dyDescent="0.15">
      <c r="A42" s="76">
        <v>42987</v>
      </c>
      <c r="B42" s="76">
        <v>42983</v>
      </c>
      <c r="C42" s="11">
        <v>36</v>
      </c>
      <c r="D42" s="164">
        <v>4132874.2</v>
      </c>
      <c r="E42" s="164">
        <v>1474182.6</v>
      </c>
      <c r="F42" s="164">
        <v>55056.4</v>
      </c>
      <c r="G42" s="164">
        <v>2231.6999999999998</v>
      </c>
      <c r="H42" s="164">
        <v>0</v>
      </c>
      <c r="I42" s="164">
        <v>0</v>
      </c>
      <c r="J42" s="164">
        <v>0</v>
      </c>
      <c r="K42" s="164">
        <v>0</v>
      </c>
      <c r="L42" s="164">
        <v>3041.2</v>
      </c>
      <c r="M42" s="164">
        <v>0</v>
      </c>
      <c r="N42" s="98">
        <f t="shared" si="0"/>
        <v>5667386.1000000015</v>
      </c>
      <c r="O42" s="164">
        <v>2861317.3</v>
      </c>
      <c r="P42" s="164">
        <v>142.97331700000001</v>
      </c>
      <c r="Q42" s="164">
        <v>1234158.3999999999</v>
      </c>
      <c r="R42" s="164">
        <v>159.70715300000001</v>
      </c>
      <c r="S42" s="164">
        <v>43471.4</v>
      </c>
      <c r="T42" s="164">
        <v>187.83622500000001</v>
      </c>
      <c r="U42" s="164">
        <v>2231.6999999999998</v>
      </c>
      <c r="V42" s="164">
        <v>101.518528</v>
      </c>
      <c r="W42" s="164">
        <v>0</v>
      </c>
      <c r="X42" s="164">
        <v>0</v>
      </c>
      <c r="Y42" s="164">
        <v>0</v>
      </c>
      <c r="Z42" s="164">
        <v>0</v>
      </c>
      <c r="AA42" s="164">
        <v>0</v>
      </c>
      <c r="AB42" s="164">
        <v>0</v>
      </c>
      <c r="AC42" s="164">
        <v>0</v>
      </c>
      <c r="AD42" s="164">
        <v>0</v>
      </c>
      <c r="AE42" s="164">
        <v>2241</v>
      </c>
      <c r="AF42" s="164">
        <v>190.18107900000001</v>
      </c>
      <c r="AG42" s="164">
        <v>0</v>
      </c>
      <c r="AH42" s="164">
        <v>0</v>
      </c>
      <c r="AI42" s="98">
        <f t="shared" ref="AI42" si="30">O42+Q42+S42+U42+AA42+AC42+AE42+AG42+Y42</f>
        <v>4143419.8</v>
      </c>
      <c r="AJ42" s="98">
        <f t="shared" ref="AJ42" si="31">(O42*P42+Q42*R42+S42*T42+U42*V42+AA42*AB42+AC42*AD42+AE42*AF42+AG42*AH42+Y42*Z42)/AI42</f>
        <v>148.43154636514527</v>
      </c>
      <c r="AL42" s="76">
        <v>42623</v>
      </c>
      <c r="AM42" s="76">
        <v>42619</v>
      </c>
      <c r="AN42" s="11">
        <v>36</v>
      </c>
      <c r="AO42" s="4">
        <v>3471978.1</v>
      </c>
      <c r="AP42" s="4">
        <v>1578699.8</v>
      </c>
      <c r="AQ42" s="4">
        <v>19056.3</v>
      </c>
      <c r="AR42" s="4">
        <v>0</v>
      </c>
      <c r="AS42" s="4">
        <v>0</v>
      </c>
      <c r="AT42" s="4">
        <v>0</v>
      </c>
      <c r="AU42" s="4">
        <v>0</v>
      </c>
      <c r="AV42" s="4">
        <v>0</v>
      </c>
      <c r="AW42" s="4">
        <v>0</v>
      </c>
      <c r="AX42" s="98">
        <f t="shared" si="9"/>
        <v>5069734.2</v>
      </c>
      <c r="AY42" s="4">
        <v>2341805.2999999998</v>
      </c>
      <c r="AZ42" s="4">
        <v>138.526476</v>
      </c>
      <c r="BA42" s="4">
        <v>1307510.3</v>
      </c>
      <c r="BB42" s="4">
        <v>142.987177</v>
      </c>
      <c r="BC42" s="4">
        <v>15406.4</v>
      </c>
      <c r="BD42" s="4">
        <v>185.64436799999999</v>
      </c>
      <c r="BE42" s="4">
        <v>0</v>
      </c>
      <c r="BF42" s="4">
        <v>0</v>
      </c>
      <c r="BG42" s="4">
        <v>0</v>
      </c>
      <c r="BH42" s="4">
        <v>0</v>
      </c>
      <c r="BI42" s="4">
        <v>0</v>
      </c>
      <c r="BJ42" s="4">
        <v>0</v>
      </c>
      <c r="BK42" s="4">
        <v>0</v>
      </c>
      <c r="BL42" s="4">
        <v>0</v>
      </c>
      <c r="BM42" s="4">
        <v>0</v>
      </c>
      <c r="BN42" s="4">
        <v>0</v>
      </c>
      <c r="BO42" s="4">
        <v>0</v>
      </c>
      <c r="BP42" s="4">
        <v>0</v>
      </c>
      <c r="BQ42" s="98">
        <f t="shared" si="10"/>
        <v>3664721.9999999995</v>
      </c>
      <c r="BR42" s="98">
        <f t="shared" si="11"/>
        <v>140.31606047435551</v>
      </c>
    </row>
    <row r="43" spans="1:70" ht="20" customHeight="1" x14ac:dyDescent="0.15">
      <c r="A43" s="76">
        <v>42994</v>
      </c>
      <c r="B43" s="76">
        <v>42990</v>
      </c>
      <c r="C43" s="11">
        <v>37</v>
      </c>
      <c r="D43" s="165">
        <v>4353791.3</v>
      </c>
      <c r="E43" s="165">
        <v>1479339.4</v>
      </c>
      <c r="F43" s="165">
        <v>78128.899999999994</v>
      </c>
      <c r="G43" s="165">
        <v>4516.3</v>
      </c>
      <c r="H43" s="165">
        <v>0</v>
      </c>
      <c r="I43" s="165">
        <v>0</v>
      </c>
      <c r="J43" s="165">
        <v>0</v>
      </c>
      <c r="K43" s="165">
        <v>0</v>
      </c>
      <c r="L43" s="165">
        <v>1633.3</v>
      </c>
      <c r="M43" s="165">
        <v>0</v>
      </c>
      <c r="N43" s="98">
        <f t="shared" si="0"/>
        <v>5917409.1999999993</v>
      </c>
      <c r="O43" s="165">
        <v>3491234.1</v>
      </c>
      <c r="P43" s="165">
        <v>144.25446600000001</v>
      </c>
      <c r="Q43" s="165">
        <v>1308998.8999999999</v>
      </c>
      <c r="R43" s="165">
        <v>163.91333700000001</v>
      </c>
      <c r="S43" s="165">
        <v>57921.2</v>
      </c>
      <c r="T43" s="165">
        <v>179.364868</v>
      </c>
      <c r="U43" s="165">
        <v>4158.7</v>
      </c>
      <c r="V43" s="165">
        <v>96.385672999999997</v>
      </c>
      <c r="W43" s="165">
        <v>0</v>
      </c>
      <c r="X43" s="165">
        <v>0</v>
      </c>
      <c r="Y43" s="165">
        <v>0</v>
      </c>
      <c r="Z43" s="165">
        <v>0</v>
      </c>
      <c r="AA43" s="165">
        <v>0</v>
      </c>
      <c r="AB43" s="165">
        <v>0</v>
      </c>
      <c r="AC43" s="165">
        <v>0</v>
      </c>
      <c r="AD43" s="165">
        <v>0</v>
      </c>
      <c r="AE43" s="165">
        <v>1304.2</v>
      </c>
      <c r="AF43" s="165">
        <v>239.106808</v>
      </c>
      <c r="AG43" s="165">
        <v>0</v>
      </c>
      <c r="AH43" s="165">
        <v>0</v>
      </c>
      <c r="AI43" s="98">
        <f t="shared" ref="AI43:AI44" si="32">O43+Q43+S43+U43+AA43+AC43+AE43+AG43+Y43</f>
        <v>4863617.1000000006</v>
      </c>
      <c r="AJ43" s="98">
        <f t="shared" ref="AJ43:AJ44" si="33">(O43*P43+Q43*R43+S43*T43+U43*V43+AA43*AB43+AC43*AD43+AE43*AF43+AG43*AH43+Y43*Z43)/AI43</f>
        <v>149.94811149802894</v>
      </c>
      <c r="AL43" s="76">
        <v>42630</v>
      </c>
      <c r="AM43" s="76">
        <v>42627</v>
      </c>
      <c r="AN43" s="11">
        <v>37</v>
      </c>
      <c r="AO43" s="4">
        <v>3771124.1</v>
      </c>
      <c r="AP43" s="4">
        <v>1605137.1</v>
      </c>
      <c r="AQ43" s="4">
        <v>34010.5</v>
      </c>
      <c r="AR43" s="4">
        <v>0</v>
      </c>
      <c r="AS43" s="4">
        <v>0</v>
      </c>
      <c r="AT43" s="4">
        <v>0</v>
      </c>
      <c r="AU43" s="4">
        <v>0</v>
      </c>
      <c r="AV43" s="4">
        <v>0</v>
      </c>
      <c r="AW43" s="4">
        <v>0</v>
      </c>
      <c r="AX43" s="98">
        <f t="shared" si="9"/>
        <v>5410271.7000000002</v>
      </c>
      <c r="AY43" s="4">
        <v>2437616.7999999998</v>
      </c>
      <c r="AZ43" s="4">
        <v>137.35318000000001</v>
      </c>
      <c r="BA43" s="4">
        <v>1175218.3</v>
      </c>
      <c r="BB43" s="4">
        <v>139.247726</v>
      </c>
      <c r="BC43" s="4">
        <v>23456.3</v>
      </c>
      <c r="BD43" s="4">
        <v>199.916482</v>
      </c>
      <c r="BE43" s="4">
        <v>0</v>
      </c>
      <c r="BF43" s="4">
        <v>0</v>
      </c>
      <c r="BG43" s="4">
        <v>0</v>
      </c>
      <c r="BH43" s="4">
        <v>0</v>
      </c>
      <c r="BI43" s="4">
        <v>0</v>
      </c>
      <c r="BJ43" s="4">
        <v>0</v>
      </c>
      <c r="BK43" s="4">
        <v>0</v>
      </c>
      <c r="BL43" s="4">
        <v>0</v>
      </c>
      <c r="BM43" s="4">
        <v>0</v>
      </c>
      <c r="BN43" s="4">
        <v>0</v>
      </c>
      <c r="BO43" s="4">
        <v>0</v>
      </c>
      <c r="BP43" s="4">
        <v>0</v>
      </c>
      <c r="BQ43" s="98">
        <f t="shared" si="10"/>
        <v>3636291.3999999994</v>
      </c>
      <c r="BR43" s="98">
        <f t="shared" si="11"/>
        <v>138.3690525755847</v>
      </c>
    </row>
    <row r="44" spans="1:70" ht="20" customHeight="1" x14ac:dyDescent="0.15">
      <c r="A44" s="76">
        <v>43001</v>
      </c>
      <c r="B44" s="76">
        <v>42997</v>
      </c>
      <c r="C44" s="11">
        <v>38</v>
      </c>
      <c r="D44" s="166">
        <v>4706461.7</v>
      </c>
      <c r="E44" s="166">
        <v>1546627.8</v>
      </c>
      <c r="F44" s="166">
        <v>80806.649999999994</v>
      </c>
      <c r="G44" s="166">
        <v>5499.5</v>
      </c>
      <c r="H44" s="4">
        <v>0</v>
      </c>
      <c r="I44" s="125">
        <v>0</v>
      </c>
      <c r="J44" s="4">
        <v>0</v>
      </c>
      <c r="K44" s="4">
        <v>0</v>
      </c>
      <c r="L44" s="166">
        <v>1175.5</v>
      </c>
      <c r="M44" s="4">
        <v>0</v>
      </c>
      <c r="N44" s="98">
        <f t="shared" si="0"/>
        <v>6340571.1500000004</v>
      </c>
      <c r="O44" s="166">
        <v>3678401.5</v>
      </c>
      <c r="P44" s="166">
        <v>147.845314</v>
      </c>
      <c r="Q44" s="166">
        <v>1376860.9</v>
      </c>
      <c r="R44" s="166">
        <v>169.54831899999999</v>
      </c>
      <c r="S44" s="166">
        <v>71106.7</v>
      </c>
      <c r="T44" s="166">
        <v>186.461308</v>
      </c>
      <c r="U44" s="166">
        <v>5499.5</v>
      </c>
      <c r="V44" s="166">
        <v>100.29817199999999</v>
      </c>
      <c r="W44" s="4">
        <v>0</v>
      </c>
      <c r="X44" s="4">
        <v>0</v>
      </c>
      <c r="Y44" s="125">
        <v>0</v>
      </c>
      <c r="Z44" s="125">
        <v>0</v>
      </c>
      <c r="AA44" s="4">
        <v>0</v>
      </c>
      <c r="AB44" s="4">
        <v>0</v>
      </c>
      <c r="AC44" s="4">
        <v>0</v>
      </c>
      <c r="AD44" s="4">
        <v>0</v>
      </c>
      <c r="AE44" s="166">
        <v>796</v>
      </c>
      <c r="AF44" s="166">
        <v>197.984422</v>
      </c>
      <c r="AG44" s="4">
        <v>0</v>
      </c>
      <c r="AH44" s="4">
        <v>0</v>
      </c>
      <c r="AI44" s="98">
        <f t="shared" si="32"/>
        <v>5132664.6000000006</v>
      </c>
      <c r="AJ44" s="98">
        <f t="shared" si="33"/>
        <v>154.15905211569594</v>
      </c>
      <c r="AL44" s="76">
        <v>42637</v>
      </c>
      <c r="AM44" s="76">
        <v>42633</v>
      </c>
      <c r="AN44" s="11">
        <v>38</v>
      </c>
      <c r="AO44" s="4">
        <v>3892514.2</v>
      </c>
      <c r="AP44" s="4">
        <v>1647759.7</v>
      </c>
      <c r="AQ44" s="4">
        <v>43603.7</v>
      </c>
      <c r="AR44" s="4">
        <v>2906.2</v>
      </c>
      <c r="AS44" s="4">
        <v>0</v>
      </c>
      <c r="AT44" s="4">
        <v>0</v>
      </c>
      <c r="AU44" s="4">
        <v>0</v>
      </c>
      <c r="AV44" s="4">
        <v>0</v>
      </c>
      <c r="AW44" s="4">
        <v>0</v>
      </c>
      <c r="AX44" s="98">
        <f t="shared" si="9"/>
        <v>5586783.8000000007</v>
      </c>
      <c r="AY44" s="4">
        <v>2704336.1</v>
      </c>
      <c r="AZ44" s="4">
        <v>136.762034</v>
      </c>
      <c r="BA44" s="4">
        <v>1306098.8</v>
      </c>
      <c r="BB44" s="4">
        <v>144.529462</v>
      </c>
      <c r="BC44" s="4">
        <v>28893.7</v>
      </c>
      <c r="BD44" s="4">
        <v>190.57236</v>
      </c>
      <c r="BE44" s="4">
        <v>2906.2</v>
      </c>
      <c r="BF44" s="4">
        <v>102.826921</v>
      </c>
      <c r="BG44" s="4">
        <v>0</v>
      </c>
      <c r="BH44" s="4">
        <v>0</v>
      </c>
      <c r="BI44" s="4">
        <v>0</v>
      </c>
      <c r="BJ44" s="4">
        <v>0</v>
      </c>
      <c r="BK44" s="4">
        <v>0</v>
      </c>
      <c r="BL44" s="4">
        <v>0</v>
      </c>
      <c r="BM44" s="4">
        <v>0</v>
      </c>
      <c r="BN44" s="4">
        <v>0</v>
      </c>
      <c r="BO44" s="4">
        <v>0</v>
      </c>
      <c r="BP44" s="4">
        <v>0</v>
      </c>
      <c r="BQ44" s="98">
        <f t="shared" si="10"/>
        <v>4042234.8000000007</v>
      </c>
      <c r="BR44" s="98">
        <f t="shared" si="11"/>
        <v>139.63202700011763</v>
      </c>
    </row>
    <row r="45" spans="1:70" ht="20" customHeight="1" x14ac:dyDescent="0.15">
      <c r="A45" s="76">
        <v>43008</v>
      </c>
      <c r="B45" s="76"/>
      <c r="C45" s="11">
        <v>39</v>
      </c>
      <c r="D45" s="94">
        <v>0</v>
      </c>
      <c r="E45" s="164">
        <v>0</v>
      </c>
      <c r="F45" s="94">
        <v>0</v>
      </c>
      <c r="G45" s="94">
        <v>0</v>
      </c>
      <c r="H45" s="4">
        <v>0</v>
      </c>
      <c r="I45" s="125">
        <v>0</v>
      </c>
      <c r="J45" s="4">
        <v>0</v>
      </c>
      <c r="K45" s="4">
        <v>0</v>
      </c>
      <c r="L45" s="4">
        <v>0</v>
      </c>
      <c r="M45" s="4">
        <v>0</v>
      </c>
      <c r="N45" s="98">
        <v>0</v>
      </c>
      <c r="O45" s="164">
        <v>0</v>
      </c>
      <c r="P45" s="164">
        <v>0</v>
      </c>
      <c r="Q45" s="94">
        <v>0</v>
      </c>
      <c r="R45" s="94">
        <v>0</v>
      </c>
      <c r="S45" s="94">
        <v>0</v>
      </c>
      <c r="T45" s="94">
        <v>0</v>
      </c>
      <c r="U45" s="94">
        <v>0</v>
      </c>
      <c r="V45" s="94">
        <v>0</v>
      </c>
      <c r="W45" s="4">
        <v>0</v>
      </c>
      <c r="X45" s="4">
        <v>0</v>
      </c>
      <c r="Y45" s="125">
        <v>0</v>
      </c>
      <c r="Z45" s="125">
        <v>0</v>
      </c>
      <c r="AA45" s="4">
        <v>0</v>
      </c>
      <c r="AB45" s="4">
        <v>0</v>
      </c>
      <c r="AC45" s="4">
        <v>0</v>
      </c>
      <c r="AD45" s="4">
        <v>0</v>
      </c>
      <c r="AE45" s="4">
        <v>0</v>
      </c>
      <c r="AF45" s="4">
        <v>0</v>
      </c>
      <c r="AG45" s="4">
        <v>0</v>
      </c>
      <c r="AH45" s="4">
        <v>0</v>
      </c>
      <c r="AI45" s="98">
        <v>0</v>
      </c>
      <c r="AJ45" s="98">
        <v>0</v>
      </c>
      <c r="AL45" s="76">
        <v>42644</v>
      </c>
      <c r="AM45" s="76">
        <v>42640</v>
      </c>
      <c r="AN45" s="11">
        <v>39</v>
      </c>
      <c r="AO45" s="4">
        <v>3932092.4</v>
      </c>
      <c r="AP45" s="4">
        <v>1512979.1</v>
      </c>
      <c r="AQ45" s="4">
        <v>33668.300000000003</v>
      </c>
      <c r="AR45" s="4">
        <v>2767.6</v>
      </c>
      <c r="AS45" s="4">
        <v>0</v>
      </c>
      <c r="AT45" s="4">
        <v>0</v>
      </c>
      <c r="AU45" s="4">
        <v>0</v>
      </c>
      <c r="AV45" s="4">
        <v>0</v>
      </c>
      <c r="AW45" s="4">
        <v>0</v>
      </c>
      <c r="AX45" s="98">
        <f t="shared" si="9"/>
        <v>5481507.3999999994</v>
      </c>
      <c r="AY45" s="4">
        <v>2789171.2000000002</v>
      </c>
      <c r="AZ45" s="4">
        <v>135.13018299999999</v>
      </c>
      <c r="BA45" s="4">
        <v>1377891.8</v>
      </c>
      <c r="BB45" s="4">
        <v>146.27062000000001</v>
      </c>
      <c r="BC45" s="4">
        <v>20584.5</v>
      </c>
      <c r="BD45" s="4">
        <v>177.277796</v>
      </c>
      <c r="BE45" s="4">
        <v>2767.6</v>
      </c>
      <c r="BF45" s="4">
        <v>88.444318999999993</v>
      </c>
      <c r="BG45" s="4">
        <v>0</v>
      </c>
      <c r="BH45" s="4">
        <v>0</v>
      </c>
      <c r="BI45" s="4">
        <v>0</v>
      </c>
      <c r="BJ45" s="4">
        <v>0</v>
      </c>
      <c r="BK45" s="4">
        <v>0</v>
      </c>
      <c r="BL45" s="4">
        <v>0</v>
      </c>
      <c r="BM45" s="4">
        <v>0</v>
      </c>
      <c r="BN45" s="4">
        <v>0</v>
      </c>
      <c r="BO45" s="4">
        <v>0</v>
      </c>
      <c r="BP45" s="4">
        <v>0</v>
      </c>
      <c r="BQ45" s="98">
        <f t="shared" si="10"/>
        <v>4190415.1</v>
      </c>
      <c r="BR45" s="98">
        <f t="shared" si="11"/>
        <v>138.96958700876004</v>
      </c>
    </row>
    <row r="46" spans="1:70" ht="20" customHeight="1" x14ac:dyDescent="0.15">
      <c r="A46" s="76">
        <v>43015</v>
      </c>
      <c r="B46" s="76">
        <v>43011</v>
      </c>
      <c r="C46" s="11">
        <v>40</v>
      </c>
      <c r="D46" s="179">
        <v>4495085</v>
      </c>
      <c r="E46" s="179">
        <v>1777268.9</v>
      </c>
      <c r="F46" s="179">
        <v>49912.800000000003</v>
      </c>
      <c r="G46" s="179">
        <v>6589.2</v>
      </c>
      <c r="H46" s="4">
        <v>0</v>
      </c>
      <c r="I46" s="125">
        <v>0</v>
      </c>
      <c r="J46" s="4">
        <v>0</v>
      </c>
      <c r="K46" s="4">
        <v>0</v>
      </c>
      <c r="L46" s="179">
        <v>992.3</v>
      </c>
      <c r="M46" s="4">
        <v>0</v>
      </c>
      <c r="N46" s="98">
        <f t="shared" si="0"/>
        <v>6329848.2000000002</v>
      </c>
      <c r="O46" s="179">
        <v>3366496.2</v>
      </c>
      <c r="P46" s="179">
        <v>144.87170699999999</v>
      </c>
      <c r="Q46" s="48">
        <v>1570961.4</v>
      </c>
      <c r="R46" s="6">
        <v>165.12382500000001</v>
      </c>
      <c r="S46" s="179">
        <v>44538.3</v>
      </c>
      <c r="T46" s="179">
        <v>177.60665299999999</v>
      </c>
      <c r="U46" s="179">
        <v>6589.2</v>
      </c>
      <c r="V46" s="179">
        <v>93.772309000000007</v>
      </c>
      <c r="W46" s="4">
        <v>0</v>
      </c>
      <c r="X46" s="4">
        <v>0</v>
      </c>
      <c r="Y46" s="125">
        <v>0</v>
      </c>
      <c r="Z46" s="125">
        <v>0</v>
      </c>
      <c r="AA46" s="4">
        <v>0</v>
      </c>
      <c r="AB46" s="4">
        <v>0</v>
      </c>
      <c r="AC46" s="4">
        <v>0</v>
      </c>
      <c r="AD46" s="4">
        <v>0</v>
      </c>
      <c r="AE46" s="179">
        <v>992.3</v>
      </c>
      <c r="AF46" s="179">
        <v>252.97813099999999</v>
      </c>
      <c r="AG46" s="4">
        <v>0</v>
      </c>
      <c r="AH46" s="4">
        <v>0</v>
      </c>
      <c r="AI46" s="98">
        <f t="shared" ref="AI46" si="34">O46+Q46+S46+U46+AA46+AC46+AE46+AG46+Y46</f>
        <v>4989577.3999999994</v>
      </c>
      <c r="AJ46" s="98">
        <f t="shared" ref="AJ46" si="35">(O46*P46+Q46*R46+S46*T46+U46*V46+AA46*AB46+AC46*AD46+AE46*AF46+AG46*AH46+Y46*Z46)/AI46</f>
        <v>151.49427674767256</v>
      </c>
      <c r="AL46" s="76">
        <v>42651</v>
      </c>
      <c r="AM46" s="76">
        <v>42647</v>
      </c>
      <c r="AN46" s="11">
        <v>40</v>
      </c>
      <c r="AO46" s="4">
        <v>4264156.2</v>
      </c>
      <c r="AP46" s="4">
        <v>1686805.3</v>
      </c>
      <c r="AQ46" s="4">
        <v>16711</v>
      </c>
      <c r="AR46" s="4">
        <v>0</v>
      </c>
      <c r="AS46" s="4">
        <v>0</v>
      </c>
      <c r="AT46" s="4">
        <v>0</v>
      </c>
      <c r="AU46" s="4">
        <v>0</v>
      </c>
      <c r="AV46" s="4">
        <v>0</v>
      </c>
      <c r="AW46" s="4">
        <v>0</v>
      </c>
      <c r="AX46" s="98">
        <f t="shared" si="9"/>
        <v>5967672.5</v>
      </c>
      <c r="AY46" s="4">
        <v>2778540.5</v>
      </c>
      <c r="AZ46" s="4">
        <v>135.353951</v>
      </c>
      <c r="BA46" s="48">
        <v>1232713.8999999999</v>
      </c>
      <c r="BB46" s="6">
        <v>147.698804</v>
      </c>
      <c r="BC46" s="4">
        <v>11045.1</v>
      </c>
      <c r="BD46" s="4">
        <v>176.53071399999999</v>
      </c>
      <c r="BE46" s="4">
        <v>0</v>
      </c>
      <c r="BF46" s="4">
        <v>0</v>
      </c>
      <c r="BG46" s="4">
        <v>0</v>
      </c>
      <c r="BH46" s="4">
        <v>0</v>
      </c>
      <c r="BI46" s="4">
        <v>0</v>
      </c>
      <c r="BJ46" s="4">
        <v>0</v>
      </c>
      <c r="BK46" s="4">
        <v>0</v>
      </c>
      <c r="BL46" s="4">
        <v>0</v>
      </c>
      <c r="BM46" s="4">
        <v>0</v>
      </c>
      <c r="BN46" s="4">
        <v>0</v>
      </c>
      <c r="BO46" s="4">
        <v>0</v>
      </c>
      <c r="BP46" s="4">
        <v>0</v>
      </c>
      <c r="BQ46" s="98">
        <f t="shared" si="10"/>
        <v>4022299.5</v>
      </c>
      <c r="BR46" s="98">
        <f t="shared" si="11"/>
        <v>139.25034741492834</v>
      </c>
    </row>
    <row r="47" spans="1:70" ht="20" customHeight="1" x14ac:dyDescent="0.15">
      <c r="A47" s="76">
        <v>43022</v>
      </c>
      <c r="B47" s="76">
        <v>43018</v>
      </c>
      <c r="C47" s="11">
        <v>41</v>
      </c>
      <c r="D47" s="180">
        <v>4589887.5</v>
      </c>
      <c r="E47" s="180">
        <v>1651669.5</v>
      </c>
      <c r="F47" s="180">
        <v>64001.2</v>
      </c>
      <c r="G47" s="180">
        <v>4572.2</v>
      </c>
      <c r="H47" s="180">
        <v>0</v>
      </c>
      <c r="I47" s="180">
        <v>0</v>
      </c>
      <c r="J47" s="180">
        <v>0</v>
      </c>
      <c r="K47" s="180">
        <v>0</v>
      </c>
      <c r="L47" s="180">
        <v>1953</v>
      </c>
      <c r="M47" s="180">
        <v>0</v>
      </c>
      <c r="N47" s="98">
        <f t="shared" si="0"/>
        <v>6312083.4000000004</v>
      </c>
      <c r="O47" s="180">
        <v>3548005.3</v>
      </c>
      <c r="P47" s="180">
        <v>146.19239899999999</v>
      </c>
      <c r="Q47" s="48">
        <v>1502274.1</v>
      </c>
      <c r="R47" s="6">
        <v>171.49940900000001</v>
      </c>
      <c r="S47" s="180">
        <v>55074.8</v>
      </c>
      <c r="T47" s="180">
        <v>176.02499299999999</v>
      </c>
      <c r="U47" s="180">
        <v>4217</v>
      </c>
      <c r="V47" s="180">
        <v>83.438226</v>
      </c>
      <c r="W47" s="180">
        <v>0</v>
      </c>
      <c r="X47" s="180">
        <v>0</v>
      </c>
      <c r="Y47" s="180">
        <v>0</v>
      </c>
      <c r="Z47" s="180">
        <v>0</v>
      </c>
      <c r="AA47" s="180">
        <v>0</v>
      </c>
      <c r="AB47" s="180">
        <v>0</v>
      </c>
      <c r="AC47" s="180">
        <v>0</v>
      </c>
      <c r="AD47" s="180">
        <v>0</v>
      </c>
      <c r="AE47" s="180">
        <v>769.7</v>
      </c>
      <c r="AF47" s="180">
        <v>315.648304</v>
      </c>
      <c r="AG47" s="180">
        <v>0</v>
      </c>
      <c r="AH47" s="180">
        <v>0</v>
      </c>
      <c r="AI47" s="98">
        <f t="shared" ref="AI47:AI49" si="36">O47+Q47+S47+U47+AA47+AC47+AE47+AG47+Y47</f>
        <v>5110340.9000000004</v>
      </c>
      <c r="AJ47" s="98">
        <f t="shared" ref="AJ47:AJ49" si="37">(O47*P47+Q47*R47+S47*T47+U47*V47+AA47*AB47+AC47*AD47+AE47*AF47+AG47*AH47+Y47*Z47)/AI47</f>
        <v>153.9270856785364</v>
      </c>
      <c r="AL47" s="76">
        <v>42658</v>
      </c>
      <c r="AM47" s="76"/>
      <c r="AN47" s="11">
        <v>41</v>
      </c>
      <c r="AO47" s="4">
        <v>0</v>
      </c>
      <c r="AP47" s="4">
        <v>0</v>
      </c>
      <c r="AQ47" s="4">
        <v>0</v>
      </c>
      <c r="AR47" s="4">
        <v>0</v>
      </c>
      <c r="AS47" s="4">
        <v>0</v>
      </c>
      <c r="AT47" s="4">
        <v>0</v>
      </c>
      <c r="AU47" s="4">
        <v>0</v>
      </c>
      <c r="AV47" s="4">
        <v>0</v>
      </c>
      <c r="AW47" s="4">
        <v>0</v>
      </c>
      <c r="AX47" s="98">
        <f t="shared" si="9"/>
        <v>0</v>
      </c>
      <c r="AY47" s="4">
        <v>0</v>
      </c>
      <c r="AZ47" s="4">
        <v>0</v>
      </c>
      <c r="BA47" s="48">
        <v>0</v>
      </c>
      <c r="BB47" s="6">
        <v>0</v>
      </c>
      <c r="BC47" s="4">
        <v>0</v>
      </c>
      <c r="BD47" s="4">
        <v>0</v>
      </c>
      <c r="BE47" s="4">
        <v>0</v>
      </c>
      <c r="BF47" s="4">
        <v>0</v>
      </c>
      <c r="BG47" s="4">
        <v>0</v>
      </c>
      <c r="BH47" s="4">
        <v>0</v>
      </c>
      <c r="BI47" s="4">
        <v>0</v>
      </c>
      <c r="BJ47" s="4">
        <v>0</v>
      </c>
      <c r="BK47" s="4">
        <v>0</v>
      </c>
      <c r="BL47" s="4">
        <v>0</v>
      </c>
      <c r="BM47" s="4">
        <v>0</v>
      </c>
      <c r="BN47" s="4">
        <v>0</v>
      </c>
      <c r="BO47" s="4">
        <v>0</v>
      </c>
      <c r="BP47" s="4">
        <v>0</v>
      </c>
      <c r="BQ47" s="98">
        <v>0</v>
      </c>
      <c r="BR47" s="98">
        <v>0</v>
      </c>
    </row>
    <row r="48" spans="1:70" ht="20" customHeight="1" x14ac:dyDescent="0.15">
      <c r="A48" s="76">
        <v>43029</v>
      </c>
      <c r="B48" s="76">
        <v>43024</v>
      </c>
      <c r="C48" s="11">
        <v>42</v>
      </c>
      <c r="D48" s="181">
        <v>2702160.9</v>
      </c>
      <c r="E48" s="181">
        <v>783365</v>
      </c>
      <c r="F48" s="181">
        <v>26861.9</v>
      </c>
      <c r="G48" s="96">
        <v>0</v>
      </c>
      <c r="H48" s="4">
        <v>0</v>
      </c>
      <c r="I48" s="125">
        <v>0</v>
      </c>
      <c r="J48" s="4">
        <v>0</v>
      </c>
      <c r="K48" s="4">
        <v>0</v>
      </c>
      <c r="L48" s="181">
        <v>329.5</v>
      </c>
      <c r="M48" s="4">
        <v>0</v>
      </c>
      <c r="N48" s="98">
        <f t="shared" si="0"/>
        <v>3512717.3</v>
      </c>
      <c r="O48" s="182">
        <v>2125126.2999999998</v>
      </c>
      <c r="P48" s="182">
        <v>143.337763</v>
      </c>
      <c r="Q48" s="181">
        <v>723159.5</v>
      </c>
      <c r="R48" s="181">
        <v>165.098591</v>
      </c>
      <c r="S48" s="181">
        <v>20905.5</v>
      </c>
      <c r="T48" s="181">
        <v>183.238056</v>
      </c>
      <c r="U48" s="96">
        <v>0</v>
      </c>
      <c r="V48" s="96">
        <v>0</v>
      </c>
      <c r="W48" s="4">
        <v>0</v>
      </c>
      <c r="X48" s="4">
        <v>0</v>
      </c>
      <c r="Y48" s="125">
        <v>0</v>
      </c>
      <c r="Z48" s="125">
        <v>0</v>
      </c>
      <c r="AA48" s="4">
        <v>0</v>
      </c>
      <c r="AB48" s="4">
        <v>0</v>
      </c>
      <c r="AC48" s="4">
        <v>0</v>
      </c>
      <c r="AD48" s="4">
        <v>0</v>
      </c>
      <c r="AE48" s="181">
        <v>329.5</v>
      </c>
      <c r="AF48" s="181">
        <v>353.594537</v>
      </c>
      <c r="AG48" s="4">
        <v>0</v>
      </c>
      <c r="AH48" s="4">
        <v>0</v>
      </c>
      <c r="AI48" s="98">
        <f t="shared" si="36"/>
        <v>2869520.8</v>
      </c>
      <c r="AJ48" s="98">
        <f t="shared" si="37"/>
        <v>149.13662832915549</v>
      </c>
      <c r="AL48" s="76">
        <v>42665</v>
      </c>
      <c r="AM48" s="76">
        <v>42662</v>
      </c>
      <c r="AN48" s="11">
        <v>42</v>
      </c>
      <c r="AO48" s="4">
        <v>3578572.7999999998</v>
      </c>
      <c r="AP48" s="4">
        <v>1390210.9</v>
      </c>
      <c r="AQ48" s="4">
        <v>22432</v>
      </c>
      <c r="AR48" s="4">
        <v>1607</v>
      </c>
      <c r="AS48" s="4">
        <v>0</v>
      </c>
      <c r="AT48" s="4">
        <v>0</v>
      </c>
      <c r="AU48" s="4">
        <v>0</v>
      </c>
      <c r="AV48" s="4">
        <v>0</v>
      </c>
      <c r="AW48" s="4">
        <v>0</v>
      </c>
      <c r="AX48" s="98">
        <f t="shared" si="9"/>
        <v>4992822.6999999993</v>
      </c>
      <c r="AY48" s="4">
        <v>2532500.6</v>
      </c>
      <c r="AZ48" s="4">
        <v>137.66811300000001</v>
      </c>
      <c r="BA48" s="4">
        <v>1147769.8</v>
      </c>
      <c r="BB48" s="4">
        <v>146.689865</v>
      </c>
      <c r="BC48" s="4">
        <v>18405.099999999999</v>
      </c>
      <c r="BD48" s="4">
        <v>190.47320500000001</v>
      </c>
      <c r="BE48" s="4">
        <v>1607</v>
      </c>
      <c r="BF48" s="4">
        <v>99.103795000000005</v>
      </c>
      <c r="BG48" s="4">
        <v>0</v>
      </c>
      <c r="BH48" s="4">
        <v>0</v>
      </c>
      <c r="BI48" s="4">
        <v>0</v>
      </c>
      <c r="BJ48" s="4">
        <v>0</v>
      </c>
      <c r="BK48" s="4">
        <v>0</v>
      </c>
      <c r="BL48" s="4">
        <v>0</v>
      </c>
      <c r="BM48" s="4">
        <v>0</v>
      </c>
      <c r="BN48" s="4">
        <v>0</v>
      </c>
      <c r="BO48" s="4">
        <v>0</v>
      </c>
      <c r="BP48" s="4">
        <v>0</v>
      </c>
      <c r="BQ48" s="98">
        <f t="shared" ref="BQ48:BQ58" si="38">AY48+BA48+BC48+BE48+BI48+BK48+BM48+BO48</f>
        <v>3700282.5000000005</v>
      </c>
      <c r="BR48" s="98">
        <f t="shared" ref="BR48:BR58" si="39">(AY48*AZ48+BA48*BB48+BC48*BD48+BE48*BF48+BI48*BJ48+BK48*BL48+BM48*BN48+BO48*BP48)/BQ48</f>
        <v>140.71242235433516</v>
      </c>
    </row>
    <row r="49" spans="1:70" ht="20" customHeight="1" x14ac:dyDescent="0.15">
      <c r="A49" s="76">
        <v>43036</v>
      </c>
      <c r="B49" s="76">
        <v>43032</v>
      </c>
      <c r="C49" s="11">
        <v>43</v>
      </c>
      <c r="D49" s="182">
        <v>4875936.8</v>
      </c>
      <c r="E49" s="182">
        <v>1846768.1</v>
      </c>
      <c r="F49" s="182">
        <v>55997.35</v>
      </c>
      <c r="G49" s="182">
        <v>3320.4</v>
      </c>
      <c r="H49" s="4">
        <v>0</v>
      </c>
      <c r="I49" s="125">
        <v>0</v>
      </c>
      <c r="J49" s="4">
        <v>0</v>
      </c>
      <c r="K49" s="4">
        <v>0</v>
      </c>
      <c r="L49" s="182">
        <v>1099.9000000000001</v>
      </c>
      <c r="M49" s="4">
        <v>0</v>
      </c>
      <c r="N49" s="98">
        <f t="shared" si="0"/>
        <v>6783122.5500000007</v>
      </c>
      <c r="O49" s="183">
        <v>3569148.4</v>
      </c>
      <c r="P49" s="183">
        <v>145.31983500000001</v>
      </c>
      <c r="Q49" s="183">
        <v>1518017.4</v>
      </c>
      <c r="R49" s="183">
        <v>167.9032</v>
      </c>
      <c r="S49" s="182">
        <v>50545.45</v>
      </c>
      <c r="T49" s="182">
        <v>180.49724399999999</v>
      </c>
      <c r="U49" s="182">
        <v>2443.1999999999998</v>
      </c>
      <c r="V49" s="182">
        <v>104.995538</v>
      </c>
      <c r="W49" s="4">
        <v>0</v>
      </c>
      <c r="X49" s="4">
        <v>0</v>
      </c>
      <c r="Y49" s="125">
        <v>0</v>
      </c>
      <c r="Z49" s="125">
        <v>0</v>
      </c>
      <c r="AA49" s="4">
        <v>0</v>
      </c>
      <c r="AB49" s="4">
        <v>0</v>
      </c>
      <c r="AC49" s="4">
        <v>0</v>
      </c>
      <c r="AD49" s="4">
        <v>0</v>
      </c>
      <c r="AE49" s="182">
        <v>821</v>
      </c>
      <c r="AF49" s="182">
        <v>194.24677199999999</v>
      </c>
      <c r="AG49" s="4">
        <v>0</v>
      </c>
      <c r="AH49" s="4">
        <v>0</v>
      </c>
      <c r="AI49" s="98">
        <f t="shared" si="36"/>
        <v>5140975.45</v>
      </c>
      <c r="AJ49" s="98">
        <f t="shared" si="37"/>
        <v>152.32271763020916</v>
      </c>
      <c r="AL49" s="76">
        <v>42672</v>
      </c>
      <c r="AM49" s="76">
        <v>42668</v>
      </c>
      <c r="AN49" s="11">
        <v>43</v>
      </c>
      <c r="AO49" s="4">
        <v>3393168.2</v>
      </c>
      <c r="AP49" s="4">
        <v>1126345.6000000001</v>
      </c>
      <c r="AQ49" s="4">
        <v>21596.5</v>
      </c>
      <c r="AR49" s="4">
        <v>1261.2</v>
      </c>
      <c r="AS49" s="4">
        <v>0</v>
      </c>
      <c r="AT49" s="4">
        <v>0</v>
      </c>
      <c r="AU49" s="4">
        <v>0</v>
      </c>
      <c r="AV49" s="4">
        <v>0</v>
      </c>
      <c r="AW49" s="4">
        <v>0</v>
      </c>
      <c r="AX49" s="98">
        <f t="shared" si="9"/>
        <v>4542371.5000000009</v>
      </c>
      <c r="AY49" s="4">
        <v>2565733.5</v>
      </c>
      <c r="AZ49" s="4">
        <v>136.20965899999999</v>
      </c>
      <c r="BA49" s="4">
        <v>978773.3</v>
      </c>
      <c r="BB49" s="4">
        <v>142.67516800000001</v>
      </c>
      <c r="BC49" s="4">
        <v>19976.5</v>
      </c>
      <c r="BD49" s="4">
        <v>197.53966399999999</v>
      </c>
      <c r="BE49" s="4">
        <v>1261.2</v>
      </c>
      <c r="BF49" s="4">
        <v>98.535837999999998</v>
      </c>
      <c r="BG49" s="4">
        <v>0</v>
      </c>
      <c r="BH49" s="4">
        <v>0</v>
      </c>
      <c r="BI49" s="4">
        <v>0</v>
      </c>
      <c r="BJ49" s="4">
        <v>0</v>
      </c>
      <c r="BK49" s="4">
        <v>0</v>
      </c>
      <c r="BL49" s="4">
        <v>0</v>
      </c>
      <c r="BM49" s="4">
        <v>0</v>
      </c>
      <c r="BN49" s="4">
        <v>0</v>
      </c>
      <c r="BO49" s="4">
        <v>0</v>
      </c>
      <c r="BP49" s="4">
        <v>0</v>
      </c>
      <c r="BQ49" s="98">
        <f t="shared" si="38"/>
        <v>3565744.5</v>
      </c>
      <c r="BR49" s="98">
        <f t="shared" si="39"/>
        <v>138.31466461718512</v>
      </c>
    </row>
    <row r="50" spans="1:70" ht="20" customHeight="1" x14ac:dyDescent="0.15">
      <c r="A50" s="76">
        <v>43043</v>
      </c>
      <c r="B50" s="76">
        <v>43039</v>
      </c>
      <c r="C50" s="3">
        <v>44</v>
      </c>
      <c r="D50" s="183">
        <v>4311637.3</v>
      </c>
      <c r="E50" s="183">
        <v>1602525.1</v>
      </c>
      <c r="F50" s="183">
        <v>39201.75</v>
      </c>
      <c r="G50" s="183">
        <v>2029.6</v>
      </c>
      <c r="H50" s="183">
        <v>0</v>
      </c>
      <c r="I50" s="183">
        <v>0</v>
      </c>
      <c r="J50" s="183">
        <v>0</v>
      </c>
      <c r="K50" s="183">
        <v>0</v>
      </c>
      <c r="L50" s="183">
        <v>2938.8</v>
      </c>
      <c r="M50" s="183">
        <v>0</v>
      </c>
      <c r="N50" s="98">
        <f t="shared" si="0"/>
        <v>5958332.5499999998</v>
      </c>
      <c r="O50" s="185">
        <v>3128750.9</v>
      </c>
      <c r="P50" s="185">
        <v>143.53697099999999</v>
      </c>
      <c r="Q50" s="183">
        <v>1161405.8999999999</v>
      </c>
      <c r="R50" s="183">
        <v>159.54119900000001</v>
      </c>
      <c r="S50" s="183">
        <v>33094.75</v>
      </c>
      <c r="T50" s="183">
        <v>186.095935</v>
      </c>
      <c r="U50" s="183">
        <v>1528.8</v>
      </c>
      <c r="V50" s="183">
        <v>94.825221999999997</v>
      </c>
      <c r="W50" s="183">
        <v>0</v>
      </c>
      <c r="X50" s="183">
        <v>0</v>
      </c>
      <c r="Y50" s="183">
        <v>0</v>
      </c>
      <c r="Z50" s="183">
        <v>0</v>
      </c>
      <c r="AA50" s="183">
        <v>0</v>
      </c>
      <c r="AB50" s="183">
        <v>0</v>
      </c>
      <c r="AC50" s="183">
        <v>0</v>
      </c>
      <c r="AD50" s="183">
        <v>0</v>
      </c>
      <c r="AE50" s="183">
        <v>2306.1999999999998</v>
      </c>
      <c r="AF50" s="183">
        <v>206.36518899999999</v>
      </c>
      <c r="AG50" s="183">
        <v>0</v>
      </c>
      <c r="AH50" s="183">
        <v>0</v>
      </c>
      <c r="AI50" s="98">
        <f t="shared" ref="AI50:AI53" si="40">O50+Q50+S50+U50+AA50+AC50+AE50+AG50+Y50</f>
        <v>4327086.55</v>
      </c>
      <c r="AJ50" s="98">
        <f t="shared" ref="AJ50:AJ53" si="41">(O50*P50+Q50*R50+S50*T50+U50*V50+AA50*AB50+AC50*AD50+AE50*AF50+AG50*AH50+Y50*Z50)/AI50</f>
        <v>148.17434230759832</v>
      </c>
      <c r="AL50" s="76">
        <v>42679</v>
      </c>
      <c r="AM50" s="76">
        <v>42676</v>
      </c>
      <c r="AN50" s="11">
        <v>44</v>
      </c>
      <c r="AO50" s="4">
        <v>3685471.1</v>
      </c>
      <c r="AP50" s="4">
        <v>1269819.8</v>
      </c>
      <c r="AQ50" s="4">
        <v>18951.2</v>
      </c>
      <c r="AR50" s="4">
        <v>965.4</v>
      </c>
      <c r="AS50" s="4">
        <v>0</v>
      </c>
      <c r="AT50" s="4">
        <v>0</v>
      </c>
      <c r="AU50" s="4">
        <v>0</v>
      </c>
      <c r="AV50" s="4">
        <v>0</v>
      </c>
      <c r="AW50" s="4">
        <v>0</v>
      </c>
      <c r="AX50" s="98">
        <f t="shared" si="9"/>
        <v>4975207.5000000009</v>
      </c>
      <c r="AY50" s="4">
        <v>2576491.6</v>
      </c>
      <c r="AZ50" s="4">
        <v>135.356731</v>
      </c>
      <c r="BA50" s="4">
        <v>1071338.7</v>
      </c>
      <c r="BB50" s="4">
        <v>141.60948099999999</v>
      </c>
      <c r="BC50" s="4">
        <v>15400.4</v>
      </c>
      <c r="BD50" s="4">
        <v>190.84141299999999</v>
      </c>
      <c r="BE50" s="4">
        <v>965.4</v>
      </c>
      <c r="BF50" s="4">
        <v>95.172881000000004</v>
      </c>
      <c r="BG50" s="4">
        <v>0</v>
      </c>
      <c r="BH50" s="4">
        <v>0</v>
      </c>
      <c r="BI50" s="4">
        <v>0</v>
      </c>
      <c r="BJ50" s="4">
        <v>0</v>
      </c>
      <c r="BK50" s="4">
        <v>0</v>
      </c>
      <c r="BL50" s="4">
        <v>0</v>
      </c>
      <c r="BM50" s="4">
        <v>0</v>
      </c>
      <c r="BN50" s="4">
        <v>0</v>
      </c>
      <c r="BO50" s="4">
        <v>0</v>
      </c>
      <c r="BP50" s="4">
        <v>0</v>
      </c>
      <c r="BQ50" s="98">
        <f t="shared" si="38"/>
        <v>3664196.0999999996</v>
      </c>
      <c r="BR50" s="98">
        <f t="shared" si="39"/>
        <v>137.40752349560574</v>
      </c>
    </row>
    <row r="51" spans="1:70" ht="20" customHeight="1" x14ac:dyDescent="0.15">
      <c r="A51" s="76">
        <v>43050</v>
      </c>
      <c r="B51" s="76">
        <v>43046</v>
      </c>
      <c r="C51" s="11">
        <v>45</v>
      </c>
      <c r="D51" s="185">
        <v>4647345.7</v>
      </c>
      <c r="E51" s="185">
        <v>1459761.5</v>
      </c>
      <c r="F51" s="185">
        <v>55551.3</v>
      </c>
      <c r="G51" s="185">
        <v>4186</v>
      </c>
      <c r="H51" s="4">
        <v>0</v>
      </c>
      <c r="I51" s="125">
        <v>0</v>
      </c>
      <c r="J51" s="4">
        <v>0</v>
      </c>
      <c r="K51" s="4">
        <v>0</v>
      </c>
      <c r="L51" s="185">
        <v>2670</v>
      </c>
      <c r="M51" s="4">
        <v>0</v>
      </c>
      <c r="N51" s="98">
        <f t="shared" si="0"/>
        <v>6169514.5</v>
      </c>
      <c r="O51" s="186">
        <v>3061899.6</v>
      </c>
      <c r="P51" s="186">
        <v>140.22814199999999</v>
      </c>
      <c r="Q51" s="185">
        <v>1111362.3999999999</v>
      </c>
      <c r="R51" s="185">
        <v>155.183267</v>
      </c>
      <c r="S51" s="185">
        <v>41787.800000000003</v>
      </c>
      <c r="T51" s="185">
        <v>186.54802100000001</v>
      </c>
      <c r="U51" s="185">
        <v>2181.3000000000002</v>
      </c>
      <c r="V51" s="185">
        <v>95.604225999999997</v>
      </c>
      <c r="W51" s="4">
        <v>0</v>
      </c>
      <c r="X51" s="4">
        <v>0</v>
      </c>
      <c r="Y51" s="125">
        <v>0</v>
      </c>
      <c r="Z51" s="125">
        <v>0</v>
      </c>
      <c r="AA51" s="4">
        <v>0</v>
      </c>
      <c r="AB51" s="4">
        <v>0</v>
      </c>
      <c r="AC51" s="4">
        <v>0</v>
      </c>
      <c r="AD51" s="4">
        <v>0</v>
      </c>
      <c r="AE51" s="185">
        <v>2467.1999999999998</v>
      </c>
      <c r="AF51" s="185">
        <v>265.77168399999999</v>
      </c>
      <c r="AG51" s="4">
        <v>0</v>
      </c>
      <c r="AH51" s="4">
        <v>0</v>
      </c>
      <c r="AI51" s="98">
        <f t="shared" si="40"/>
        <v>4219698.3</v>
      </c>
      <c r="AJ51" s="98">
        <f t="shared" si="41"/>
        <v>144.675988977787</v>
      </c>
      <c r="AL51" s="76">
        <v>42686</v>
      </c>
      <c r="AM51" s="76">
        <v>42683</v>
      </c>
      <c r="AN51" s="11">
        <v>45</v>
      </c>
      <c r="AO51" s="4">
        <v>2439752.5</v>
      </c>
      <c r="AP51" s="4">
        <v>959870.9</v>
      </c>
      <c r="AQ51" s="4">
        <v>24730.5</v>
      </c>
      <c r="AR51" s="4">
        <v>1927.8</v>
      </c>
      <c r="AS51" s="4">
        <v>0</v>
      </c>
      <c r="AT51" s="4">
        <v>0</v>
      </c>
      <c r="AU51" s="4">
        <v>0</v>
      </c>
      <c r="AV51" s="4">
        <v>0</v>
      </c>
      <c r="AW51" s="4">
        <v>0</v>
      </c>
      <c r="AX51" s="98">
        <f t="shared" si="9"/>
        <v>3426281.6999999997</v>
      </c>
      <c r="AY51" s="4">
        <v>1845131.6</v>
      </c>
      <c r="AZ51" s="4">
        <v>136.76442800000001</v>
      </c>
      <c r="BA51" s="4">
        <v>874417.4</v>
      </c>
      <c r="BB51" s="4">
        <v>143.338345</v>
      </c>
      <c r="BC51" s="4">
        <v>21402</v>
      </c>
      <c r="BD51" s="4">
        <v>186.633062</v>
      </c>
      <c r="BE51" s="4">
        <v>1927.8</v>
      </c>
      <c r="BF51" s="4">
        <v>90.438997000000001</v>
      </c>
      <c r="BG51" s="4">
        <v>0</v>
      </c>
      <c r="BH51" s="4">
        <v>0</v>
      </c>
      <c r="BI51" s="4">
        <v>0</v>
      </c>
      <c r="BJ51" s="4">
        <v>0</v>
      </c>
      <c r="BK51" s="4">
        <v>0</v>
      </c>
      <c r="BL51" s="4">
        <v>0</v>
      </c>
      <c r="BM51" s="4">
        <v>0</v>
      </c>
      <c r="BN51" s="4">
        <v>0</v>
      </c>
      <c r="BO51" s="4">
        <v>0</v>
      </c>
      <c r="BP51" s="4">
        <v>0</v>
      </c>
      <c r="BQ51" s="98">
        <f t="shared" si="38"/>
        <v>2742878.8</v>
      </c>
      <c r="BR51" s="98">
        <f t="shared" si="39"/>
        <v>139.21671635847287</v>
      </c>
    </row>
    <row r="52" spans="1:70" ht="20" customHeight="1" x14ac:dyDescent="0.15">
      <c r="A52" s="76">
        <v>43057</v>
      </c>
      <c r="B52" s="76">
        <v>43053</v>
      </c>
      <c r="C52" s="11">
        <v>46</v>
      </c>
      <c r="D52" s="186">
        <v>4910635</v>
      </c>
      <c r="E52" s="186">
        <v>1449912.4</v>
      </c>
      <c r="F52" s="186">
        <v>34737</v>
      </c>
      <c r="G52" s="186">
        <v>3488.4</v>
      </c>
      <c r="H52" s="4">
        <v>0</v>
      </c>
      <c r="I52" s="125">
        <v>0</v>
      </c>
      <c r="J52" s="4">
        <v>0</v>
      </c>
      <c r="K52" s="4">
        <v>0</v>
      </c>
      <c r="L52" s="186">
        <v>2395.1</v>
      </c>
      <c r="M52" s="4">
        <v>0</v>
      </c>
      <c r="N52" s="98">
        <f t="shared" si="0"/>
        <v>6401167.9000000004</v>
      </c>
      <c r="O52" s="186">
        <v>3527691.6</v>
      </c>
      <c r="P52" s="186">
        <v>136.324625</v>
      </c>
      <c r="Q52" s="186">
        <v>1243475.8</v>
      </c>
      <c r="R52" s="186">
        <v>158.341475</v>
      </c>
      <c r="S52" s="186">
        <v>28138.9</v>
      </c>
      <c r="T52" s="186">
        <v>194.01682299999999</v>
      </c>
      <c r="U52" s="186">
        <v>2361.5</v>
      </c>
      <c r="V52" s="186">
        <v>100.30865900000001</v>
      </c>
      <c r="W52" s="4">
        <v>0</v>
      </c>
      <c r="X52" s="4">
        <v>0</v>
      </c>
      <c r="Y52" s="125">
        <v>0</v>
      </c>
      <c r="Z52" s="125">
        <v>0</v>
      </c>
      <c r="AA52" s="4">
        <v>0</v>
      </c>
      <c r="AB52" s="4">
        <v>0</v>
      </c>
      <c r="AC52" s="4">
        <v>0</v>
      </c>
      <c r="AD52" s="4">
        <v>0</v>
      </c>
      <c r="AE52" s="186">
        <v>1999.3</v>
      </c>
      <c r="AF52" s="186">
        <v>301.48481900000002</v>
      </c>
      <c r="AG52" s="4">
        <v>0</v>
      </c>
      <c r="AH52" s="4">
        <v>0</v>
      </c>
      <c r="AI52" s="98">
        <f t="shared" si="40"/>
        <v>4803667.1000000006</v>
      </c>
      <c r="AJ52" s="98">
        <f t="shared" si="41"/>
        <v>142.41288374500908</v>
      </c>
      <c r="AL52" s="76">
        <v>42693</v>
      </c>
      <c r="AM52" s="76">
        <v>42689</v>
      </c>
      <c r="AN52" s="11">
        <v>46</v>
      </c>
      <c r="AO52" s="4">
        <v>3505791.18</v>
      </c>
      <c r="AP52" s="4">
        <v>1081847</v>
      </c>
      <c r="AQ52" s="4">
        <v>13228.8</v>
      </c>
      <c r="AR52" s="4">
        <v>567.70000000000005</v>
      </c>
      <c r="AS52" s="4">
        <v>0</v>
      </c>
      <c r="AT52" s="4">
        <v>0</v>
      </c>
      <c r="AU52" s="4">
        <v>0</v>
      </c>
      <c r="AV52" s="4">
        <v>0</v>
      </c>
      <c r="AW52" s="4">
        <v>0</v>
      </c>
      <c r="AX52" s="98">
        <f t="shared" si="9"/>
        <v>4601434.68</v>
      </c>
      <c r="AY52" s="4">
        <v>2097842.88</v>
      </c>
      <c r="AZ52" s="4">
        <v>134.913488</v>
      </c>
      <c r="BA52" s="4">
        <v>885085.7</v>
      </c>
      <c r="BB52" s="4">
        <v>142.01660100000001</v>
      </c>
      <c r="BC52" s="4">
        <v>12529.6</v>
      </c>
      <c r="BD52" s="4">
        <v>200.43429900000001</v>
      </c>
      <c r="BE52" s="4">
        <v>567.70000000000005</v>
      </c>
      <c r="BF52" s="4">
        <v>96</v>
      </c>
      <c r="BG52" s="4">
        <v>0</v>
      </c>
      <c r="BH52" s="4">
        <v>0</v>
      </c>
      <c r="BI52" s="4">
        <v>0</v>
      </c>
      <c r="BJ52" s="4">
        <v>0</v>
      </c>
      <c r="BK52" s="4">
        <v>0</v>
      </c>
      <c r="BL52" s="4">
        <v>0</v>
      </c>
      <c r="BM52" s="4">
        <v>0</v>
      </c>
      <c r="BN52" s="4">
        <v>0</v>
      </c>
      <c r="BO52" s="4">
        <v>0</v>
      </c>
      <c r="BP52" s="4">
        <v>0</v>
      </c>
      <c r="BQ52" s="98">
        <f t="shared" si="38"/>
        <v>2996025.8800000004</v>
      </c>
      <c r="BR52" s="98">
        <f t="shared" si="39"/>
        <v>137.27852835410803</v>
      </c>
    </row>
    <row r="53" spans="1:70" ht="20" customHeight="1" x14ac:dyDescent="0.15">
      <c r="A53" s="76">
        <v>43064</v>
      </c>
      <c r="B53" s="76">
        <v>43060</v>
      </c>
      <c r="C53" s="11">
        <v>47</v>
      </c>
      <c r="D53" s="187">
        <v>4820714.4000000004</v>
      </c>
      <c r="E53" s="187">
        <v>1453379.9</v>
      </c>
      <c r="F53" s="187">
        <v>29028.3</v>
      </c>
      <c r="G53" s="187">
        <v>2005</v>
      </c>
      <c r="H53" s="4">
        <v>0</v>
      </c>
      <c r="I53" s="125">
        <v>0</v>
      </c>
      <c r="J53" s="4">
        <v>0</v>
      </c>
      <c r="K53" s="4">
        <v>0</v>
      </c>
      <c r="L53" s="187">
        <v>3113.8</v>
      </c>
      <c r="M53" s="4">
        <v>0</v>
      </c>
      <c r="N53" s="98">
        <f t="shared" si="0"/>
        <v>6308241.4000000004</v>
      </c>
      <c r="O53" s="187">
        <v>3361835.1</v>
      </c>
      <c r="P53" s="187">
        <v>137.63514799999999</v>
      </c>
      <c r="Q53" s="187">
        <v>1229904.6000000001</v>
      </c>
      <c r="R53" s="187">
        <v>160.017292</v>
      </c>
      <c r="S53" s="187">
        <v>23339.200000000001</v>
      </c>
      <c r="T53" s="187">
        <v>196.23015699999999</v>
      </c>
      <c r="U53" s="187">
        <v>2005</v>
      </c>
      <c r="V53" s="187">
        <v>93.409475999999998</v>
      </c>
      <c r="W53" s="4">
        <v>0</v>
      </c>
      <c r="X53" s="4">
        <v>0</v>
      </c>
      <c r="Y53" s="125">
        <v>0</v>
      </c>
      <c r="Z53" s="125">
        <v>0</v>
      </c>
      <c r="AA53" s="4">
        <v>0</v>
      </c>
      <c r="AB53" s="4">
        <v>0</v>
      </c>
      <c r="AC53" s="4">
        <v>0</v>
      </c>
      <c r="AD53" s="4">
        <v>0</v>
      </c>
      <c r="AE53" s="187">
        <v>2136.4</v>
      </c>
      <c r="AF53" s="187">
        <v>283.65315399999997</v>
      </c>
      <c r="AG53" s="4">
        <v>0</v>
      </c>
      <c r="AH53" s="4">
        <v>0</v>
      </c>
      <c r="AI53" s="98">
        <f t="shared" si="40"/>
        <v>4619220.3000000007</v>
      </c>
      <c r="AJ53" s="98">
        <f t="shared" si="41"/>
        <v>143.93897007429541</v>
      </c>
      <c r="AL53" s="76">
        <v>42700</v>
      </c>
      <c r="AM53" s="76">
        <v>42696</v>
      </c>
      <c r="AN53" s="11">
        <v>47</v>
      </c>
      <c r="AO53" s="4">
        <v>3229467.6</v>
      </c>
      <c r="AP53" s="4">
        <v>1244472</v>
      </c>
      <c r="AQ53" s="4">
        <v>8903.2000000000007</v>
      </c>
      <c r="AR53" s="4">
        <v>1023.5</v>
      </c>
      <c r="AS53" s="4">
        <v>0</v>
      </c>
      <c r="AT53" s="4">
        <v>0</v>
      </c>
      <c r="AU53" s="4">
        <v>0</v>
      </c>
      <c r="AV53" s="4">
        <v>67.8</v>
      </c>
      <c r="AW53" s="4">
        <v>0</v>
      </c>
      <c r="AX53" s="98">
        <f t="shared" si="9"/>
        <v>4483934.0999999996</v>
      </c>
      <c r="AY53" s="4">
        <v>2270983.7999999998</v>
      </c>
      <c r="AZ53" s="4">
        <v>135.645444</v>
      </c>
      <c r="BA53" s="4">
        <v>976793.7</v>
      </c>
      <c r="BB53" s="4">
        <v>143.91939300000001</v>
      </c>
      <c r="BC53" s="4">
        <v>5938.3</v>
      </c>
      <c r="BD53" s="4">
        <v>192.86969300000001</v>
      </c>
      <c r="BE53" s="4">
        <v>1023.5</v>
      </c>
      <c r="BF53" s="4">
        <v>75.050805999999994</v>
      </c>
      <c r="BG53" s="4">
        <v>0</v>
      </c>
      <c r="BH53" s="4">
        <v>0</v>
      </c>
      <c r="BI53" s="4">
        <v>0</v>
      </c>
      <c r="BJ53" s="4">
        <v>0</v>
      </c>
      <c r="BK53" s="4">
        <v>0</v>
      </c>
      <c r="BL53" s="4">
        <v>0</v>
      </c>
      <c r="BM53" s="4">
        <v>67.8</v>
      </c>
      <c r="BN53" s="4">
        <v>237</v>
      </c>
      <c r="BO53" s="4">
        <v>0</v>
      </c>
      <c r="BP53" s="4">
        <v>0</v>
      </c>
      <c r="BQ53" s="98">
        <f t="shared" si="38"/>
        <v>3254807.0999999996</v>
      </c>
      <c r="BR53" s="98">
        <f t="shared" si="39"/>
        <v>138.21598320094429</v>
      </c>
    </row>
    <row r="54" spans="1:70" ht="20" customHeight="1" x14ac:dyDescent="0.15">
      <c r="A54" s="76">
        <v>43071</v>
      </c>
      <c r="B54" s="76">
        <v>43067</v>
      </c>
      <c r="C54" s="11">
        <v>48</v>
      </c>
      <c r="D54" s="188">
        <v>5333156.5</v>
      </c>
      <c r="E54" s="188">
        <v>1625939.6</v>
      </c>
      <c r="F54" s="188">
        <v>35869.1</v>
      </c>
      <c r="G54" s="188">
        <v>4795.3999999999996</v>
      </c>
      <c r="H54" s="188">
        <v>0</v>
      </c>
      <c r="I54" s="188">
        <v>0</v>
      </c>
      <c r="J54" s="188">
        <v>0</v>
      </c>
      <c r="K54" s="188">
        <v>0</v>
      </c>
      <c r="L54" s="188">
        <v>1160.7</v>
      </c>
      <c r="M54" s="188">
        <v>0</v>
      </c>
      <c r="N54" s="98">
        <f t="shared" si="0"/>
        <v>7000921.2999999998</v>
      </c>
      <c r="O54" s="188">
        <v>4006633.1</v>
      </c>
      <c r="P54" s="188">
        <v>137.45087799999999</v>
      </c>
      <c r="Q54" s="188">
        <v>1407207.9</v>
      </c>
      <c r="R54" s="188">
        <v>156.913375</v>
      </c>
      <c r="S54" s="31">
        <v>21153.1</v>
      </c>
      <c r="T54" s="31">
        <v>206.09310199999999</v>
      </c>
      <c r="U54" s="188">
        <v>4497</v>
      </c>
      <c r="V54" s="188">
        <v>89.539648</v>
      </c>
      <c r="W54" s="188">
        <v>0</v>
      </c>
      <c r="X54" s="188">
        <v>0</v>
      </c>
      <c r="Y54" s="188">
        <v>0</v>
      </c>
      <c r="Z54" s="188">
        <v>0</v>
      </c>
      <c r="AA54" s="188">
        <v>0</v>
      </c>
      <c r="AB54" s="188">
        <v>0</v>
      </c>
      <c r="AC54" s="188">
        <v>0</v>
      </c>
      <c r="AD54" s="188">
        <v>0</v>
      </c>
      <c r="AE54" s="188">
        <v>828.6</v>
      </c>
      <c r="AF54" s="188">
        <v>273.59135800000001</v>
      </c>
      <c r="AG54" s="188">
        <v>0</v>
      </c>
      <c r="AH54" s="188">
        <v>0</v>
      </c>
      <c r="AI54" s="98">
        <f t="shared" ref="AI54" si="42">O54+Q54+S54+U54+AA54+AC54+AE54+AG54+Y54</f>
        <v>5440319.6999999993</v>
      </c>
      <c r="AJ54" s="98">
        <f t="shared" ref="AJ54" si="43">(O54*P54+Q54*R54+S54*T54+U54*V54+AA54*AB54+AC54*AD54+AE54*AF54+AG54*AH54+Y54*Z54)/AI54</f>
        <v>142.73312723271306</v>
      </c>
      <c r="AL54" s="76">
        <v>42707</v>
      </c>
      <c r="AM54" s="76">
        <v>42703</v>
      </c>
      <c r="AN54" s="11">
        <v>48</v>
      </c>
      <c r="AO54" s="4">
        <v>4366294.9000000004</v>
      </c>
      <c r="AP54" s="4">
        <v>1426087.9</v>
      </c>
      <c r="AQ54" s="4">
        <v>24052.7</v>
      </c>
      <c r="AR54" s="4">
        <v>757.7</v>
      </c>
      <c r="AS54" s="4">
        <v>0</v>
      </c>
      <c r="AT54" s="4">
        <v>0</v>
      </c>
      <c r="AU54" s="4">
        <v>0</v>
      </c>
      <c r="AV54" s="4">
        <v>0</v>
      </c>
      <c r="AW54" s="4">
        <v>0</v>
      </c>
      <c r="AX54" s="98">
        <f t="shared" si="9"/>
        <v>5817193.2000000011</v>
      </c>
      <c r="AY54" s="4">
        <v>2782182.6</v>
      </c>
      <c r="AZ54" s="4">
        <v>131.38838699999999</v>
      </c>
      <c r="BA54" s="4">
        <v>1083727.5</v>
      </c>
      <c r="BB54" s="4">
        <v>138.71220299999999</v>
      </c>
      <c r="BC54" s="31">
        <v>22574.799999999999</v>
      </c>
      <c r="BD54" s="31">
        <v>198.40952300000001</v>
      </c>
      <c r="BE54" s="4">
        <v>757.7</v>
      </c>
      <c r="BF54" s="4">
        <v>109</v>
      </c>
      <c r="BG54" s="4">
        <v>0</v>
      </c>
      <c r="BH54" s="4">
        <v>0</v>
      </c>
      <c r="BI54" s="4">
        <v>0</v>
      </c>
      <c r="BJ54" s="4">
        <v>0</v>
      </c>
      <c r="BK54" s="4">
        <v>0</v>
      </c>
      <c r="BL54" s="4">
        <v>0</v>
      </c>
      <c r="BM54" s="4">
        <v>0</v>
      </c>
      <c r="BN54" s="4">
        <v>0</v>
      </c>
      <c r="BO54" s="4">
        <v>0</v>
      </c>
      <c r="BP54" s="4">
        <v>0</v>
      </c>
      <c r="BQ54" s="98">
        <f t="shared" si="38"/>
        <v>3889242.6</v>
      </c>
      <c r="BR54" s="98">
        <f t="shared" si="39"/>
        <v>133.81380676277925</v>
      </c>
    </row>
    <row r="55" spans="1:70" ht="20" customHeight="1" x14ac:dyDescent="0.15">
      <c r="A55" s="76">
        <v>43078</v>
      </c>
      <c r="B55" s="76">
        <v>43074</v>
      </c>
      <c r="C55" s="11">
        <v>49</v>
      </c>
      <c r="D55" s="189">
        <v>5043318.3</v>
      </c>
      <c r="E55" s="189">
        <v>1412607.6</v>
      </c>
      <c r="F55" s="189">
        <v>31320.3</v>
      </c>
      <c r="G55" s="189">
        <v>4047.6</v>
      </c>
      <c r="H55" s="189">
        <v>0</v>
      </c>
      <c r="I55" s="189">
        <v>0</v>
      </c>
      <c r="J55" s="189">
        <v>0</v>
      </c>
      <c r="K55" s="189">
        <v>0</v>
      </c>
      <c r="L55" s="189">
        <v>1094</v>
      </c>
      <c r="M55" s="189">
        <v>0</v>
      </c>
      <c r="N55" s="98">
        <f t="shared" si="0"/>
        <v>6492387.7999999998</v>
      </c>
      <c r="O55" s="190">
        <v>3753515.8</v>
      </c>
      <c r="P55" s="190">
        <v>135.40457499999999</v>
      </c>
      <c r="Q55" s="189">
        <v>1201269.2</v>
      </c>
      <c r="R55" s="189">
        <v>154.535731</v>
      </c>
      <c r="S55" s="189">
        <v>24383.5</v>
      </c>
      <c r="T55" s="189">
        <v>179.37734900000001</v>
      </c>
      <c r="U55" s="189">
        <v>3350</v>
      </c>
      <c r="V55" s="189">
        <v>95.912328000000002</v>
      </c>
      <c r="W55" s="189">
        <v>0</v>
      </c>
      <c r="X55" s="189">
        <v>0</v>
      </c>
      <c r="Y55" s="189">
        <v>0</v>
      </c>
      <c r="Z55" s="189">
        <v>0</v>
      </c>
      <c r="AA55" s="189">
        <v>0</v>
      </c>
      <c r="AB55" s="189">
        <v>0</v>
      </c>
      <c r="AC55" s="189">
        <v>0</v>
      </c>
      <c r="AD55" s="189">
        <v>0</v>
      </c>
      <c r="AE55" s="189">
        <v>735.6</v>
      </c>
      <c r="AF55" s="189">
        <v>168.59339299999999</v>
      </c>
      <c r="AG55" s="189">
        <v>0</v>
      </c>
      <c r="AH55" s="189">
        <v>0</v>
      </c>
      <c r="AI55" s="98">
        <f t="shared" ref="AI55:AI56" si="44">O55+Q55+S55+U55+AA55+AC55+AE55+AG55+Y55</f>
        <v>4983254.0999999996</v>
      </c>
      <c r="AJ55" s="98">
        <f t="shared" ref="AJ55:AJ56" si="45">(O55*P55+Q55*R55+S55*T55+U55*V55+AA55*AB55+AC55*AD55+AE55*AF55+AG55*AH55+Y55*Z55)/AI55</f>
        <v>140.20986744236109</v>
      </c>
      <c r="AL55" s="76">
        <v>42714</v>
      </c>
      <c r="AM55" s="76">
        <v>42710</v>
      </c>
      <c r="AN55" s="11">
        <v>49</v>
      </c>
      <c r="AO55" s="4">
        <v>3888903.8</v>
      </c>
      <c r="AP55" s="4">
        <v>1344413.4</v>
      </c>
      <c r="AQ55" s="4">
        <v>25993.4</v>
      </c>
      <c r="AR55" s="4">
        <v>2831.6</v>
      </c>
      <c r="AS55" s="4">
        <v>0</v>
      </c>
      <c r="AT55" s="4">
        <v>0</v>
      </c>
      <c r="AU55" s="4">
        <v>0</v>
      </c>
      <c r="AV55" s="4">
        <v>1407.8</v>
      </c>
      <c r="AW55" s="4">
        <v>0</v>
      </c>
      <c r="AX55" s="98">
        <f t="shared" si="9"/>
        <v>5263549.9999999991</v>
      </c>
      <c r="AY55" s="4">
        <v>2707973.4</v>
      </c>
      <c r="AZ55" s="4">
        <v>132.300614</v>
      </c>
      <c r="BA55" s="4">
        <v>1072501.3999999999</v>
      </c>
      <c r="BB55" s="4">
        <v>137.60075800000001</v>
      </c>
      <c r="BC55" s="4">
        <v>23126.6</v>
      </c>
      <c r="BD55" s="4">
        <v>174.24976799999999</v>
      </c>
      <c r="BE55" s="4">
        <v>2831.6</v>
      </c>
      <c r="BF55" s="4">
        <v>96.595845999999995</v>
      </c>
      <c r="BG55" s="4">
        <v>0</v>
      </c>
      <c r="BH55" s="4">
        <v>0</v>
      </c>
      <c r="BI55" s="4">
        <v>0</v>
      </c>
      <c r="BJ55" s="4">
        <v>0</v>
      </c>
      <c r="BK55" s="4">
        <v>0</v>
      </c>
      <c r="BL55" s="4">
        <v>0</v>
      </c>
      <c r="BM55" s="4">
        <v>1158</v>
      </c>
      <c r="BN55" s="4">
        <v>243.480829</v>
      </c>
      <c r="BO55" s="4">
        <v>0</v>
      </c>
      <c r="BP55" s="4">
        <v>0</v>
      </c>
      <c r="BQ55" s="98">
        <f t="shared" si="38"/>
        <v>3807591</v>
      </c>
      <c r="BR55" s="98">
        <f t="shared" si="39"/>
        <v>134.05558144083048</v>
      </c>
    </row>
    <row r="56" spans="1:70" ht="20" customHeight="1" x14ac:dyDescent="0.15">
      <c r="A56" s="76">
        <v>43085</v>
      </c>
      <c r="B56" s="76">
        <v>43081</v>
      </c>
      <c r="C56" s="3">
        <v>50</v>
      </c>
      <c r="D56" s="190">
        <v>5174514.8</v>
      </c>
      <c r="E56" s="190">
        <v>1621475.8</v>
      </c>
      <c r="F56" s="190">
        <v>28335</v>
      </c>
      <c r="G56" s="190">
        <v>1192.9000000000001</v>
      </c>
      <c r="H56" s="4">
        <v>0</v>
      </c>
      <c r="I56" s="125">
        <v>0</v>
      </c>
      <c r="J56" s="4">
        <v>0</v>
      </c>
      <c r="K56" s="4">
        <v>0</v>
      </c>
      <c r="L56" s="190">
        <v>2212.6</v>
      </c>
      <c r="M56" s="4">
        <v>0</v>
      </c>
      <c r="N56" s="98">
        <f t="shared" si="0"/>
        <v>6827731.0999999996</v>
      </c>
      <c r="O56" s="190">
        <v>3642051.4</v>
      </c>
      <c r="P56" s="190">
        <v>136.17015900000001</v>
      </c>
      <c r="Q56" s="190">
        <v>1393851.4</v>
      </c>
      <c r="R56" s="190">
        <v>152.13450499999999</v>
      </c>
      <c r="S56" s="190">
        <v>21221.9</v>
      </c>
      <c r="T56" s="190">
        <v>179.622083</v>
      </c>
      <c r="U56" s="190">
        <v>1192.9000000000001</v>
      </c>
      <c r="V56" s="190">
        <v>98.361136000000002</v>
      </c>
      <c r="W56" s="4">
        <v>0</v>
      </c>
      <c r="X56" s="4">
        <v>0</v>
      </c>
      <c r="Y56" s="125">
        <v>0</v>
      </c>
      <c r="Z56" s="125">
        <v>0</v>
      </c>
      <c r="AA56" s="4">
        <v>0</v>
      </c>
      <c r="AB56" s="4">
        <v>0</v>
      </c>
      <c r="AC56" s="4">
        <v>0</v>
      </c>
      <c r="AD56" s="4">
        <v>0</v>
      </c>
      <c r="AE56" s="190">
        <v>1796.4</v>
      </c>
      <c r="AF56" s="190">
        <v>328.22756600000002</v>
      </c>
      <c r="AG56" s="4">
        <v>0</v>
      </c>
      <c r="AH56" s="4">
        <v>0</v>
      </c>
      <c r="AI56" s="98">
        <f t="shared" si="44"/>
        <v>5060114.0000000009</v>
      </c>
      <c r="AJ56" s="98">
        <f t="shared" si="45"/>
        <v>140.80917858543185</v>
      </c>
      <c r="AL56" s="76">
        <v>42721</v>
      </c>
      <c r="AM56" s="76">
        <v>42717</v>
      </c>
      <c r="AN56" s="11">
        <v>50</v>
      </c>
      <c r="AO56" s="4">
        <v>4283573.2</v>
      </c>
      <c r="AP56" s="4">
        <v>1473663.1</v>
      </c>
      <c r="AQ56" s="4">
        <v>5088.6000000000004</v>
      </c>
      <c r="AR56" s="4">
        <v>0</v>
      </c>
      <c r="AS56" s="4">
        <v>0</v>
      </c>
      <c r="AT56" s="4">
        <v>0</v>
      </c>
      <c r="AU56" s="4">
        <v>0</v>
      </c>
      <c r="AV56" s="4">
        <v>632.29999999999995</v>
      </c>
      <c r="AW56" s="4">
        <v>0</v>
      </c>
      <c r="AX56" s="98">
        <f t="shared" si="9"/>
        <v>5762957.2000000002</v>
      </c>
      <c r="AY56" s="4">
        <v>2919403.5</v>
      </c>
      <c r="AZ56" s="4">
        <v>129.26456400000001</v>
      </c>
      <c r="BA56" s="4">
        <v>1146452.3999999999</v>
      </c>
      <c r="BB56" s="4">
        <v>133.896162</v>
      </c>
      <c r="BC56" s="4">
        <v>4850.8</v>
      </c>
      <c r="BD56" s="4">
        <v>175.98371399999999</v>
      </c>
      <c r="BE56" s="4">
        <v>0</v>
      </c>
      <c r="BF56" s="4">
        <v>0</v>
      </c>
      <c r="BG56" s="4">
        <v>0</v>
      </c>
      <c r="BH56" s="4">
        <v>0</v>
      </c>
      <c r="BI56" s="4">
        <v>0</v>
      </c>
      <c r="BJ56" s="4">
        <v>0</v>
      </c>
      <c r="BK56" s="4">
        <v>0</v>
      </c>
      <c r="BL56" s="4">
        <v>0</v>
      </c>
      <c r="BM56" s="4">
        <v>632.29999999999995</v>
      </c>
      <c r="BN56" s="4">
        <v>111.359481</v>
      </c>
      <c r="BO56" s="4">
        <v>0</v>
      </c>
      <c r="BP56" s="4">
        <v>0</v>
      </c>
      <c r="BQ56" s="98">
        <f t="shared" si="38"/>
        <v>4071338.9999999995</v>
      </c>
      <c r="BR56" s="98">
        <f t="shared" si="39"/>
        <v>130.62166310468629</v>
      </c>
    </row>
    <row r="57" spans="1:70" ht="20" customHeight="1" x14ac:dyDescent="0.15">
      <c r="A57" s="76">
        <v>43092</v>
      </c>
      <c r="B57" s="76">
        <v>43088</v>
      </c>
      <c r="C57" s="11">
        <v>51</v>
      </c>
      <c r="D57" s="191">
        <v>4740261.3</v>
      </c>
      <c r="E57" s="191">
        <v>1501475</v>
      </c>
      <c r="F57" s="191">
        <v>42122.5</v>
      </c>
      <c r="G57" s="191">
        <v>2098.1</v>
      </c>
      <c r="H57" s="191">
        <v>0</v>
      </c>
      <c r="I57" s="191">
        <v>0</v>
      </c>
      <c r="J57" s="191">
        <v>0</v>
      </c>
      <c r="K57" s="191">
        <v>0</v>
      </c>
      <c r="L57" s="191">
        <v>669.1</v>
      </c>
      <c r="M57" s="191">
        <v>0</v>
      </c>
      <c r="N57" s="98">
        <f t="shared" si="0"/>
        <v>6286625.9999999991</v>
      </c>
      <c r="O57" s="191">
        <v>3442956</v>
      </c>
      <c r="P57" s="191">
        <v>135.90187700000001</v>
      </c>
      <c r="Q57" s="191">
        <v>1210225.7</v>
      </c>
      <c r="R57" s="191">
        <v>150.93246600000001</v>
      </c>
      <c r="S57" s="191">
        <v>30546.3</v>
      </c>
      <c r="T57" s="191">
        <v>179.337592</v>
      </c>
      <c r="U57" s="191">
        <v>1476.8</v>
      </c>
      <c r="V57" s="191">
        <v>88.290898999999996</v>
      </c>
      <c r="W57" s="191">
        <v>0</v>
      </c>
      <c r="X57" s="191">
        <v>0</v>
      </c>
      <c r="Y57" s="191">
        <v>0</v>
      </c>
      <c r="Z57" s="191">
        <v>0</v>
      </c>
      <c r="AA57" s="191">
        <v>0</v>
      </c>
      <c r="AB57" s="191">
        <v>0</v>
      </c>
      <c r="AC57" s="191">
        <v>0</v>
      </c>
      <c r="AD57" s="191">
        <v>0</v>
      </c>
      <c r="AE57" s="191">
        <v>505.6</v>
      </c>
      <c r="AF57" s="191">
        <v>332.19560899999999</v>
      </c>
      <c r="AG57" s="191">
        <v>0</v>
      </c>
      <c r="AH57" s="191">
        <v>0</v>
      </c>
      <c r="AI57" s="98">
        <f t="shared" ref="AI57:AI58" si="46">O57+Q57+S57+U57+AA57+AC57+AE57+AG57+Y57</f>
        <v>4685710.3999999994</v>
      </c>
      <c r="AJ57" s="98">
        <f t="shared" ref="AJ57:AJ58" si="47">(O57*P57+Q57*R57+S57*T57+U57*V57+AA57*AB57+AC57*AD57+AE57*AF57+AG57*AH57+Y57*Z57)/AI57</f>
        <v>140.07331271092886</v>
      </c>
      <c r="AL57" s="76">
        <v>42728</v>
      </c>
      <c r="AM57" s="76">
        <v>42724</v>
      </c>
      <c r="AN57" s="11">
        <v>51</v>
      </c>
      <c r="AO57" s="4">
        <v>4223158.2</v>
      </c>
      <c r="AP57" s="4">
        <v>1492012.9</v>
      </c>
      <c r="AQ57" s="4">
        <v>22874.799999999999</v>
      </c>
      <c r="AR57" s="4">
        <v>2138.9</v>
      </c>
      <c r="AS57" s="4">
        <v>0</v>
      </c>
      <c r="AT57" s="4">
        <v>0</v>
      </c>
      <c r="AU57" s="4">
        <v>0</v>
      </c>
      <c r="AV57" s="4">
        <v>2188.4</v>
      </c>
      <c r="AW57" s="4">
        <v>0</v>
      </c>
      <c r="AX57" s="98">
        <f t="shared" si="9"/>
        <v>5742373.2000000002</v>
      </c>
      <c r="AY57" s="4">
        <v>2919904.3</v>
      </c>
      <c r="AZ57" s="4">
        <v>128.51689099999999</v>
      </c>
      <c r="BA57" s="4">
        <v>1186262.3</v>
      </c>
      <c r="BB57" s="4">
        <v>138.396703</v>
      </c>
      <c r="BC57" s="4">
        <v>19871.900000000001</v>
      </c>
      <c r="BD57" s="4">
        <v>165.89797100000001</v>
      </c>
      <c r="BE57" s="4">
        <v>2138.9</v>
      </c>
      <c r="BF57" s="4">
        <v>99.876478000000006</v>
      </c>
      <c r="BG57" s="4">
        <v>0</v>
      </c>
      <c r="BH57" s="4">
        <v>0</v>
      </c>
      <c r="BI57" s="4">
        <v>0</v>
      </c>
      <c r="BJ57" s="4">
        <v>0</v>
      </c>
      <c r="BK57" s="4">
        <v>0</v>
      </c>
      <c r="BL57" s="4">
        <v>0</v>
      </c>
      <c r="BM57" s="4">
        <v>1920.6</v>
      </c>
      <c r="BN57" s="4">
        <v>217.55201400000001</v>
      </c>
      <c r="BO57" s="4">
        <v>0</v>
      </c>
      <c r="BP57" s="4">
        <v>0</v>
      </c>
      <c r="BQ57" s="98">
        <f t="shared" si="38"/>
        <v>4130097.9999999995</v>
      </c>
      <c r="BR57" s="98">
        <f t="shared" si="39"/>
        <v>131.56103752344998</v>
      </c>
    </row>
    <row r="58" spans="1:70" ht="20" customHeight="1" x14ac:dyDescent="0.15">
      <c r="A58" s="76">
        <v>43099</v>
      </c>
      <c r="B58" s="76">
        <v>43095</v>
      </c>
      <c r="C58" s="11">
        <v>52</v>
      </c>
      <c r="D58" s="192">
        <v>4711790.5</v>
      </c>
      <c r="E58" s="192">
        <v>1663462.3</v>
      </c>
      <c r="F58" s="192">
        <v>41080.400000000001</v>
      </c>
      <c r="G58" s="192">
        <v>4480.7</v>
      </c>
      <c r="H58" s="4">
        <v>0</v>
      </c>
      <c r="I58" s="125">
        <v>0</v>
      </c>
      <c r="J58" s="4">
        <v>0</v>
      </c>
      <c r="K58" s="4">
        <v>0</v>
      </c>
      <c r="L58" s="192">
        <v>2172.3000000000002</v>
      </c>
      <c r="M58" s="4">
        <v>0</v>
      </c>
      <c r="N58" s="98">
        <f t="shared" si="0"/>
        <v>6422986.2000000002</v>
      </c>
      <c r="O58" s="192">
        <v>3152616.1</v>
      </c>
      <c r="P58" s="192">
        <v>132.74500699999999</v>
      </c>
      <c r="Q58" s="192">
        <v>1325690.2</v>
      </c>
      <c r="R58" s="192">
        <v>146.59975499999999</v>
      </c>
      <c r="S58" s="192">
        <v>30088</v>
      </c>
      <c r="T58" s="192">
        <v>177.235884</v>
      </c>
      <c r="U58" s="192">
        <v>4480.7</v>
      </c>
      <c r="V58" s="192">
        <v>93.952327999999994</v>
      </c>
      <c r="W58" s="4">
        <v>0</v>
      </c>
      <c r="X58" s="4">
        <v>0</v>
      </c>
      <c r="Y58" s="125">
        <v>0</v>
      </c>
      <c r="Z58" s="125">
        <v>0</v>
      </c>
      <c r="AA58" s="4">
        <v>0</v>
      </c>
      <c r="AB58" s="4">
        <v>0</v>
      </c>
      <c r="AC58" s="4">
        <v>0</v>
      </c>
      <c r="AD58" s="4">
        <v>0</v>
      </c>
      <c r="AE58" s="192">
        <v>1978.9</v>
      </c>
      <c r="AF58" s="192">
        <v>221.69417300000001</v>
      </c>
      <c r="AG58" s="4">
        <v>0</v>
      </c>
      <c r="AH58" s="4">
        <v>0</v>
      </c>
      <c r="AI58" s="98">
        <f t="shared" si="46"/>
        <v>4514853.9000000004</v>
      </c>
      <c r="AJ58" s="98">
        <f t="shared" si="47"/>
        <v>137.11014233739101</v>
      </c>
      <c r="AL58" s="76">
        <v>42735</v>
      </c>
      <c r="AM58" s="76">
        <v>42728</v>
      </c>
      <c r="AN58" s="11">
        <v>52</v>
      </c>
      <c r="AO58" s="4">
        <v>4908513.8</v>
      </c>
      <c r="AP58" s="4">
        <v>1630495.8</v>
      </c>
      <c r="AQ58" s="4">
        <v>30061.599999999999</v>
      </c>
      <c r="AR58" s="4">
        <v>1165.4000000000001</v>
      </c>
      <c r="AS58" s="4">
        <v>0</v>
      </c>
      <c r="AT58" s="4">
        <v>0</v>
      </c>
      <c r="AU58" s="4">
        <v>0</v>
      </c>
      <c r="AV58" s="4">
        <v>1442.5</v>
      </c>
      <c r="AW58" s="4">
        <v>0</v>
      </c>
      <c r="AX58" s="98">
        <f t="shared" si="9"/>
        <v>6571679.0999999996</v>
      </c>
      <c r="AY58" s="4">
        <v>3272460.2</v>
      </c>
      <c r="AZ58" s="4">
        <v>124.897378</v>
      </c>
      <c r="BA58" s="4">
        <v>1267456</v>
      </c>
      <c r="BB58" s="4">
        <v>135.355152</v>
      </c>
      <c r="BC58" s="4">
        <v>28705</v>
      </c>
      <c r="BD58" s="4">
        <v>178.02514099999999</v>
      </c>
      <c r="BE58" s="4">
        <v>1165.4000000000001</v>
      </c>
      <c r="BF58" s="4">
        <v>93.665350000000004</v>
      </c>
      <c r="BG58" s="4">
        <v>0</v>
      </c>
      <c r="BH58" s="4">
        <v>0</v>
      </c>
      <c r="BI58" s="4">
        <v>0</v>
      </c>
      <c r="BJ58" s="4">
        <v>0</v>
      </c>
      <c r="BK58" s="4">
        <v>0</v>
      </c>
      <c r="BL58" s="4">
        <v>0</v>
      </c>
      <c r="BM58" s="4">
        <v>781.1</v>
      </c>
      <c r="BN58" s="4">
        <v>195.67135999999999</v>
      </c>
      <c r="BO58" s="4">
        <v>0</v>
      </c>
      <c r="BP58" s="4">
        <v>0</v>
      </c>
      <c r="BQ58" s="98">
        <f t="shared" si="38"/>
        <v>4570567.7</v>
      </c>
      <c r="BR58" s="98">
        <f t="shared" si="39"/>
        <v>128.13519998692036</v>
      </c>
    </row>
    <row r="59" spans="1:70" x14ac:dyDescent="0.15">
      <c r="A59" s="21"/>
      <c r="B59" s="1"/>
      <c r="C59" s="11"/>
      <c r="D59" s="4"/>
      <c r="E59" s="4"/>
      <c r="F59" s="4"/>
      <c r="G59" s="4"/>
      <c r="H59" s="4"/>
      <c r="I59" s="125"/>
      <c r="J59" s="4"/>
      <c r="K59" s="4"/>
      <c r="L59" s="4"/>
      <c r="M59" s="4"/>
      <c r="N59" s="4"/>
      <c r="O59" s="4"/>
      <c r="P59" s="4"/>
      <c r="Q59" s="4"/>
      <c r="R59" s="4"/>
      <c r="S59" s="4"/>
      <c r="T59" s="4"/>
      <c r="U59" s="4"/>
      <c r="V59" s="4"/>
      <c r="W59" s="4"/>
      <c r="X59" s="4"/>
      <c r="Y59" s="125"/>
      <c r="Z59" s="125"/>
      <c r="AA59" s="4"/>
      <c r="AB59" s="4"/>
      <c r="AC59" s="4"/>
      <c r="AD59" s="4"/>
      <c r="AE59" s="4"/>
      <c r="AF59" s="4"/>
      <c r="AG59" s="4"/>
      <c r="AH59" s="4"/>
      <c r="AI59" s="4"/>
      <c r="AJ59" s="4"/>
    </row>
  </sheetData>
  <mergeCells count="32">
    <mergeCell ref="AL3:AL5"/>
    <mergeCell ref="AO3:AX3"/>
    <mergeCell ref="AM2:BN2"/>
    <mergeCell ref="O4:P4"/>
    <mergeCell ref="W4:X4"/>
    <mergeCell ref="BC4:BD4"/>
    <mergeCell ref="BI4:BJ4"/>
    <mergeCell ref="BA4:BB4"/>
    <mergeCell ref="BE4:BF4"/>
    <mergeCell ref="AG4:AH4"/>
    <mergeCell ref="B2:AF2"/>
    <mergeCell ref="AC4:AD4"/>
    <mergeCell ref="AA4:AB4"/>
    <mergeCell ref="BG4:BH4"/>
    <mergeCell ref="BM4:BN4"/>
    <mergeCell ref="AN3:AN5"/>
    <mergeCell ref="A3:A5"/>
    <mergeCell ref="B3:B5"/>
    <mergeCell ref="U4:V4"/>
    <mergeCell ref="AE4:AF4"/>
    <mergeCell ref="C3:C5"/>
    <mergeCell ref="N4:N5"/>
    <mergeCell ref="O3:AJ3"/>
    <mergeCell ref="D3:N3"/>
    <mergeCell ref="S4:T4"/>
    <mergeCell ref="Q4:R4"/>
    <mergeCell ref="Y4:Z4"/>
    <mergeCell ref="AY4:AZ4"/>
    <mergeCell ref="AY3:BR3"/>
    <mergeCell ref="AM3:AM5"/>
    <mergeCell ref="BO4:BP4"/>
    <mergeCell ref="BK4:BL4"/>
  </mergeCells>
  <phoneticPr fontId="8" type="noConversion"/>
  <pageMargins left="0.75" right="0.75" top="1" bottom="1" header="0.5" footer="0.5"/>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R59"/>
  <sheetViews>
    <sheetView topLeftCell="A37" workbookViewId="0">
      <selection activeCell="AD64" sqref="AD64"/>
    </sheetView>
  </sheetViews>
  <sheetFormatPr baseColWidth="10" defaultColWidth="8.83203125" defaultRowHeight="13" x14ac:dyDescent="0.15"/>
  <cols>
    <col min="1" max="1" width="9.6640625" bestFit="1" customWidth="1"/>
    <col min="2" max="2" width="12.1640625" bestFit="1" customWidth="1"/>
    <col min="3" max="3" width="8.6640625" bestFit="1" customWidth="1"/>
    <col min="4" max="4" width="10.5" style="7" bestFit="1" customWidth="1"/>
    <col min="5" max="5" width="10.33203125" style="7" customWidth="1"/>
    <col min="6" max="6" width="10.83203125" style="7" customWidth="1"/>
    <col min="7" max="7" width="10.5" style="7" bestFit="1" customWidth="1"/>
    <col min="8" max="8" width="12.1640625" style="7" bestFit="1" customWidth="1"/>
    <col min="9" max="9" width="12.1640625" style="7" customWidth="1"/>
    <col min="10" max="10" width="10.33203125" style="7" bestFit="1" customWidth="1"/>
    <col min="11" max="11" width="10.33203125" style="7" customWidth="1"/>
    <col min="12" max="12" width="11.1640625" style="7" bestFit="1" customWidth="1"/>
    <col min="13" max="13" width="11.1640625" style="7" customWidth="1"/>
    <col min="14" max="14" width="10.33203125" style="7" customWidth="1"/>
    <col min="15" max="15" width="10.5" style="7" bestFit="1" customWidth="1"/>
    <col min="16" max="16" width="9.33203125" style="7" bestFit="1" customWidth="1"/>
    <col min="17" max="17" width="10.5" style="7" bestFit="1" customWidth="1"/>
    <col min="18" max="22" width="9.33203125" style="7" bestFit="1" customWidth="1"/>
    <col min="23" max="26" width="9.33203125" style="7" customWidth="1"/>
    <col min="27" max="28" width="9.33203125" style="7" bestFit="1" customWidth="1"/>
    <col min="29" max="30" width="9.33203125" style="7" customWidth="1"/>
    <col min="31" max="32" width="9.33203125" style="7" bestFit="1" customWidth="1"/>
    <col min="33" max="34" width="9.33203125" style="7" customWidth="1"/>
    <col min="35" max="35" width="10.5" style="7" bestFit="1" customWidth="1"/>
    <col min="36" max="36" width="9.6640625" style="7" bestFit="1" customWidth="1"/>
    <col min="38" max="39" width="17.5" style="57" bestFit="1" customWidth="1"/>
    <col min="41" max="41" width="9.5" style="7" bestFit="1" customWidth="1"/>
    <col min="42" max="46" width="9.33203125" style="7" bestFit="1" customWidth="1"/>
    <col min="47" max="47" width="9.33203125" style="7" customWidth="1"/>
    <col min="48" max="49" width="11.1640625" style="7" bestFit="1" customWidth="1"/>
    <col min="50" max="50" width="10.5" style="7" bestFit="1" customWidth="1"/>
    <col min="51" max="62" width="9.33203125" style="7" bestFit="1" customWidth="1"/>
    <col min="63" max="64" width="9.33203125" style="7" customWidth="1"/>
    <col min="65" max="66" width="9.33203125" style="7" bestFit="1" customWidth="1"/>
    <col min="67" max="68" width="9.33203125" style="7" customWidth="1"/>
    <col min="69" max="69" width="10.33203125" style="7" bestFit="1" customWidth="1"/>
    <col min="70" max="70" width="9.6640625" style="7" bestFit="1" customWidth="1"/>
  </cols>
  <sheetData>
    <row r="2" spans="1:70" ht="12.75" customHeight="1" x14ac:dyDescent="0.15">
      <c r="B2" s="209" t="s">
        <v>43</v>
      </c>
      <c r="C2" s="210"/>
      <c r="D2" s="210"/>
      <c r="E2" s="210"/>
      <c r="F2" s="210"/>
      <c r="G2" s="210"/>
      <c r="H2" s="210"/>
      <c r="I2" s="210"/>
      <c r="J2" s="210"/>
      <c r="K2" s="210"/>
      <c r="L2" s="210"/>
      <c r="M2" s="210"/>
      <c r="N2" s="210"/>
      <c r="O2" s="211"/>
      <c r="P2" s="211"/>
      <c r="Q2" s="211"/>
      <c r="R2" s="211"/>
      <c r="S2" s="211"/>
      <c r="T2" s="211"/>
      <c r="U2" s="211"/>
      <c r="V2" s="211"/>
      <c r="W2" s="211"/>
      <c r="X2" s="211"/>
      <c r="Y2" s="211"/>
      <c r="Z2" s="211"/>
      <c r="AA2" s="211"/>
      <c r="AB2" s="211"/>
      <c r="AC2" s="211"/>
      <c r="AD2" s="211"/>
      <c r="AE2" s="211"/>
      <c r="AF2" s="211"/>
      <c r="AG2" s="29"/>
      <c r="AH2" s="29"/>
      <c r="AI2" s="49"/>
      <c r="AJ2" s="49"/>
      <c r="AM2" s="209" t="s">
        <v>25</v>
      </c>
      <c r="AN2" s="210"/>
      <c r="AO2" s="210"/>
      <c r="AP2" s="210"/>
      <c r="AQ2" s="210"/>
      <c r="AR2" s="210"/>
      <c r="AS2" s="210"/>
      <c r="AT2" s="210"/>
      <c r="AU2" s="210"/>
      <c r="AV2" s="210"/>
      <c r="AW2" s="210"/>
      <c r="AX2" s="210"/>
      <c r="AY2" s="211"/>
      <c r="AZ2" s="211"/>
      <c r="BA2" s="211"/>
      <c r="BB2" s="211"/>
      <c r="BC2" s="211"/>
      <c r="BD2" s="211"/>
      <c r="BE2" s="211"/>
      <c r="BF2" s="211"/>
      <c r="BG2" s="211"/>
      <c r="BH2" s="211"/>
      <c r="BI2" s="211"/>
      <c r="BJ2" s="211"/>
      <c r="BK2" s="211"/>
      <c r="BL2" s="211"/>
      <c r="BM2" s="211"/>
      <c r="BN2" s="211"/>
      <c r="BO2" s="29"/>
      <c r="BP2" s="29"/>
      <c r="BQ2" s="49"/>
      <c r="BR2" s="49"/>
    </row>
    <row r="3" spans="1:70" ht="33" customHeight="1" x14ac:dyDescent="0.15">
      <c r="A3" s="208" t="s">
        <v>14</v>
      </c>
      <c r="B3" s="208" t="s">
        <v>9</v>
      </c>
      <c r="C3" s="208" t="s">
        <v>17</v>
      </c>
      <c r="D3" s="213" t="s">
        <v>10</v>
      </c>
      <c r="E3" s="215"/>
      <c r="F3" s="215"/>
      <c r="G3" s="215"/>
      <c r="H3" s="215"/>
      <c r="I3" s="215"/>
      <c r="J3" s="215"/>
      <c r="K3" s="215"/>
      <c r="L3" s="215"/>
      <c r="M3" s="215"/>
      <c r="N3" s="214"/>
      <c r="O3" s="212" t="s">
        <v>1</v>
      </c>
      <c r="P3" s="212"/>
      <c r="Q3" s="212"/>
      <c r="R3" s="212"/>
      <c r="S3" s="212"/>
      <c r="T3" s="212"/>
      <c r="U3" s="212"/>
      <c r="V3" s="212"/>
      <c r="W3" s="212"/>
      <c r="X3" s="212"/>
      <c r="Y3" s="212"/>
      <c r="Z3" s="212"/>
      <c r="AA3" s="212"/>
      <c r="AB3" s="212"/>
      <c r="AC3" s="212"/>
      <c r="AD3" s="212"/>
      <c r="AE3" s="212"/>
      <c r="AF3" s="212"/>
      <c r="AG3" s="212"/>
      <c r="AH3" s="212"/>
      <c r="AI3" s="212"/>
      <c r="AJ3" s="212"/>
      <c r="AL3" s="223" t="s">
        <v>14</v>
      </c>
      <c r="AM3" s="223" t="s">
        <v>9</v>
      </c>
      <c r="AN3" s="208" t="s">
        <v>17</v>
      </c>
      <c r="AO3" s="213" t="s">
        <v>10</v>
      </c>
      <c r="AP3" s="215"/>
      <c r="AQ3" s="215"/>
      <c r="AR3" s="215"/>
      <c r="AS3" s="215"/>
      <c r="AT3" s="215"/>
      <c r="AU3" s="215"/>
      <c r="AV3" s="215"/>
      <c r="AW3" s="215"/>
      <c r="AX3" s="214"/>
      <c r="AY3" s="209" t="s">
        <v>1</v>
      </c>
      <c r="AZ3" s="210"/>
      <c r="BA3" s="210"/>
      <c r="BB3" s="210"/>
      <c r="BC3" s="210"/>
      <c r="BD3" s="210"/>
      <c r="BE3" s="210"/>
      <c r="BF3" s="210"/>
      <c r="BG3" s="210"/>
      <c r="BH3" s="210"/>
      <c r="BI3" s="210"/>
      <c r="BJ3" s="210"/>
      <c r="BK3" s="210"/>
      <c r="BL3" s="210"/>
      <c r="BM3" s="210"/>
      <c r="BN3" s="210"/>
      <c r="BO3" s="210"/>
      <c r="BP3" s="210"/>
      <c r="BQ3" s="210"/>
      <c r="BR3" s="210"/>
    </row>
    <row r="4" spans="1:70" ht="33" customHeight="1" x14ac:dyDescent="0.15">
      <c r="A4" s="208"/>
      <c r="B4" s="208"/>
      <c r="C4" s="208"/>
      <c r="D4" s="52" t="s">
        <v>3</v>
      </c>
      <c r="E4" s="52" t="s">
        <v>4</v>
      </c>
      <c r="F4" s="52" t="s">
        <v>5</v>
      </c>
      <c r="G4" s="52" t="s">
        <v>6</v>
      </c>
      <c r="H4" s="52" t="s">
        <v>16</v>
      </c>
      <c r="I4" s="52" t="s">
        <v>47</v>
      </c>
      <c r="J4" s="51" t="s">
        <v>7</v>
      </c>
      <c r="K4" s="51" t="s">
        <v>8</v>
      </c>
      <c r="L4" s="32" t="s">
        <v>13</v>
      </c>
      <c r="M4" s="32" t="s">
        <v>32</v>
      </c>
      <c r="N4" s="224" t="s">
        <v>38</v>
      </c>
      <c r="O4" s="212" t="s">
        <v>3</v>
      </c>
      <c r="P4" s="212"/>
      <c r="Q4" s="212" t="s">
        <v>4</v>
      </c>
      <c r="R4" s="212"/>
      <c r="S4" s="212" t="s">
        <v>5</v>
      </c>
      <c r="T4" s="212"/>
      <c r="U4" s="212" t="s">
        <v>6</v>
      </c>
      <c r="V4" s="212"/>
      <c r="W4" s="212" t="s">
        <v>16</v>
      </c>
      <c r="X4" s="212"/>
      <c r="Y4" s="212" t="s">
        <v>47</v>
      </c>
      <c r="Z4" s="212"/>
      <c r="AA4" s="212" t="s">
        <v>7</v>
      </c>
      <c r="AB4" s="212"/>
      <c r="AC4" s="212" t="s">
        <v>8</v>
      </c>
      <c r="AD4" s="212"/>
      <c r="AE4" s="207" t="s">
        <v>13</v>
      </c>
      <c r="AF4" s="207"/>
      <c r="AG4" s="207" t="s">
        <v>32</v>
      </c>
      <c r="AH4" s="207"/>
      <c r="AI4" s="130"/>
      <c r="AJ4" s="130"/>
      <c r="AL4" s="223"/>
      <c r="AM4" s="223"/>
      <c r="AN4" s="208"/>
      <c r="AO4" s="52" t="s">
        <v>3</v>
      </c>
      <c r="AP4" s="52" t="s">
        <v>4</v>
      </c>
      <c r="AQ4" s="52" t="s">
        <v>5</v>
      </c>
      <c r="AR4" s="52" t="s">
        <v>6</v>
      </c>
      <c r="AS4" s="52" t="s">
        <v>16</v>
      </c>
      <c r="AT4" s="51" t="s">
        <v>7</v>
      </c>
      <c r="AU4" s="51" t="s">
        <v>8</v>
      </c>
      <c r="AV4" s="53" t="s">
        <v>13</v>
      </c>
      <c r="AW4" s="53" t="s">
        <v>32</v>
      </c>
      <c r="AX4" s="42"/>
      <c r="AY4" s="212" t="s">
        <v>3</v>
      </c>
      <c r="AZ4" s="212"/>
      <c r="BA4" s="212" t="s">
        <v>4</v>
      </c>
      <c r="BB4" s="212"/>
      <c r="BC4" s="212" t="s">
        <v>5</v>
      </c>
      <c r="BD4" s="212"/>
      <c r="BE4" s="212" t="s">
        <v>6</v>
      </c>
      <c r="BF4" s="212"/>
      <c r="BG4" s="212" t="s">
        <v>16</v>
      </c>
      <c r="BH4" s="212"/>
      <c r="BI4" s="212" t="s">
        <v>7</v>
      </c>
      <c r="BJ4" s="212"/>
      <c r="BK4" s="212" t="s">
        <v>8</v>
      </c>
      <c r="BL4" s="212"/>
      <c r="BM4" s="212" t="s">
        <v>13</v>
      </c>
      <c r="BN4" s="212"/>
      <c r="BO4" s="212" t="s">
        <v>32</v>
      </c>
      <c r="BP4" s="212"/>
      <c r="BQ4" s="42"/>
      <c r="BR4" s="42"/>
    </row>
    <row r="5" spans="1:70" ht="29.25" customHeight="1" x14ac:dyDescent="0.15">
      <c r="A5" s="208"/>
      <c r="B5" s="208"/>
      <c r="C5" s="208"/>
      <c r="D5" s="51" t="s">
        <v>0</v>
      </c>
      <c r="E5" s="51" t="s">
        <v>0</v>
      </c>
      <c r="F5" s="51" t="s">
        <v>0</v>
      </c>
      <c r="G5" s="51" t="s">
        <v>0</v>
      </c>
      <c r="H5" s="51" t="s">
        <v>0</v>
      </c>
      <c r="I5" s="51" t="s">
        <v>0</v>
      </c>
      <c r="J5" s="51" t="s">
        <v>0</v>
      </c>
      <c r="K5" s="51" t="s">
        <v>0</v>
      </c>
      <c r="L5" s="51" t="s">
        <v>0</v>
      </c>
      <c r="M5" s="51" t="s">
        <v>0</v>
      </c>
      <c r="N5" s="225"/>
      <c r="O5" s="51" t="s">
        <v>0</v>
      </c>
      <c r="P5" s="51" t="s">
        <v>2</v>
      </c>
      <c r="Q5" s="51" t="s">
        <v>0</v>
      </c>
      <c r="R5" s="51" t="s">
        <v>2</v>
      </c>
      <c r="S5" s="51" t="s">
        <v>0</v>
      </c>
      <c r="T5" s="51" t="s">
        <v>2</v>
      </c>
      <c r="U5" s="51" t="s">
        <v>0</v>
      </c>
      <c r="V5" s="51" t="s">
        <v>2</v>
      </c>
      <c r="W5" s="51" t="s">
        <v>0</v>
      </c>
      <c r="X5" s="51" t="s">
        <v>2</v>
      </c>
      <c r="Y5" s="51" t="s">
        <v>0</v>
      </c>
      <c r="Z5" s="51" t="s">
        <v>2</v>
      </c>
      <c r="AA5" s="51" t="s">
        <v>0</v>
      </c>
      <c r="AB5" s="51" t="s">
        <v>2</v>
      </c>
      <c r="AC5" s="51" t="s">
        <v>0</v>
      </c>
      <c r="AD5" s="51" t="s">
        <v>2</v>
      </c>
      <c r="AE5" s="51" t="s">
        <v>0</v>
      </c>
      <c r="AF5" s="51" t="s">
        <v>2</v>
      </c>
      <c r="AG5" s="51" t="s">
        <v>0</v>
      </c>
      <c r="AH5" s="51" t="s">
        <v>2</v>
      </c>
      <c r="AI5" s="131" t="s">
        <v>35</v>
      </c>
      <c r="AJ5" s="131" t="s">
        <v>34</v>
      </c>
      <c r="AL5" s="223"/>
      <c r="AM5" s="223"/>
      <c r="AN5" s="208"/>
      <c r="AO5" s="51" t="s">
        <v>0</v>
      </c>
      <c r="AP5" s="51" t="s">
        <v>0</v>
      </c>
      <c r="AQ5" s="51" t="s">
        <v>0</v>
      </c>
      <c r="AR5" s="51" t="s">
        <v>0</v>
      </c>
      <c r="AS5" s="51" t="s">
        <v>0</v>
      </c>
      <c r="AT5" s="51" t="s">
        <v>0</v>
      </c>
      <c r="AU5" s="51" t="s">
        <v>0</v>
      </c>
      <c r="AV5" s="51" t="s">
        <v>0</v>
      </c>
      <c r="AW5" s="51" t="s">
        <v>0</v>
      </c>
      <c r="AX5" s="35" t="s">
        <v>22</v>
      </c>
      <c r="AY5" s="51" t="s">
        <v>0</v>
      </c>
      <c r="AZ5" s="51" t="s">
        <v>2</v>
      </c>
      <c r="BA5" s="51" t="s">
        <v>0</v>
      </c>
      <c r="BB5" s="51" t="s">
        <v>2</v>
      </c>
      <c r="BC5" s="51" t="s">
        <v>0</v>
      </c>
      <c r="BD5" s="51" t="s">
        <v>2</v>
      </c>
      <c r="BE5" s="51" t="s">
        <v>0</v>
      </c>
      <c r="BF5" s="51" t="s">
        <v>2</v>
      </c>
      <c r="BG5" s="51" t="s">
        <v>0</v>
      </c>
      <c r="BH5" s="51" t="s">
        <v>2</v>
      </c>
      <c r="BI5" s="51" t="s">
        <v>0</v>
      </c>
      <c r="BJ5" s="51" t="s">
        <v>2</v>
      </c>
      <c r="BK5" s="51" t="s">
        <v>0</v>
      </c>
      <c r="BL5" s="51" t="s">
        <v>2</v>
      </c>
      <c r="BM5" s="51" t="s">
        <v>0</v>
      </c>
      <c r="BN5" s="51" t="s">
        <v>2</v>
      </c>
      <c r="BO5" s="51" t="s">
        <v>0</v>
      </c>
      <c r="BP5" s="51" t="s">
        <v>2</v>
      </c>
      <c r="BQ5" s="35" t="s">
        <v>20</v>
      </c>
      <c r="BR5" s="35" t="s">
        <v>21</v>
      </c>
    </row>
    <row r="6" spans="1:70" ht="29.25" customHeight="1" x14ac:dyDescent="0.15">
      <c r="A6" s="17"/>
      <c r="B6" s="17"/>
      <c r="C6" s="73"/>
      <c r="D6" s="74"/>
      <c r="E6" s="74"/>
      <c r="F6" s="74"/>
      <c r="G6" s="74"/>
      <c r="H6" s="51"/>
      <c r="I6" s="74"/>
      <c r="J6" s="74"/>
      <c r="K6" s="74"/>
      <c r="L6" s="74"/>
      <c r="M6" s="87"/>
      <c r="N6" s="75"/>
      <c r="O6" s="74"/>
      <c r="P6" s="74"/>
      <c r="Q6" s="74"/>
      <c r="R6" s="74"/>
      <c r="S6" s="74"/>
      <c r="T6" s="74"/>
      <c r="U6" s="74"/>
      <c r="V6" s="74"/>
      <c r="W6" s="74"/>
      <c r="X6" s="74"/>
      <c r="Y6" s="74"/>
      <c r="Z6" s="74"/>
      <c r="AA6" s="74"/>
      <c r="AB6" s="74"/>
      <c r="AC6" s="74"/>
      <c r="AD6" s="74"/>
      <c r="AE6" s="74"/>
      <c r="AF6" s="74"/>
      <c r="AG6" s="87"/>
      <c r="AH6" s="87"/>
      <c r="AI6" s="132"/>
      <c r="AJ6" s="132"/>
      <c r="AL6" s="72"/>
      <c r="AM6" s="72"/>
      <c r="AN6" s="17"/>
      <c r="AO6" s="51"/>
      <c r="AP6" s="51"/>
      <c r="AQ6" s="51"/>
      <c r="AR6" s="51"/>
      <c r="AS6" s="51"/>
      <c r="AT6" s="51"/>
      <c r="AU6" s="51"/>
      <c r="AV6" s="51"/>
      <c r="AW6" s="54"/>
      <c r="AX6" s="35"/>
      <c r="AY6" s="51"/>
      <c r="AZ6" s="51"/>
      <c r="BA6" s="51"/>
      <c r="BB6" s="51"/>
      <c r="BC6" s="51"/>
      <c r="BD6" s="51"/>
      <c r="BE6" s="51"/>
      <c r="BF6" s="51"/>
      <c r="BG6" s="51"/>
      <c r="BH6" s="51"/>
      <c r="BI6" s="51"/>
      <c r="BJ6" s="51"/>
      <c r="BK6" s="51"/>
      <c r="BL6" s="51"/>
      <c r="BM6" s="51"/>
      <c r="BN6" s="51"/>
      <c r="BO6" s="54"/>
      <c r="BP6" s="54"/>
      <c r="BQ6" s="35"/>
      <c r="BR6" s="35"/>
    </row>
    <row r="7" spans="1:70" ht="20" customHeight="1" x14ac:dyDescent="0.15">
      <c r="A7" s="76">
        <v>42742</v>
      </c>
      <c r="B7" s="76"/>
      <c r="C7" s="43">
        <v>1</v>
      </c>
      <c r="D7" s="44">
        <v>0</v>
      </c>
      <c r="E7" s="44">
        <v>0</v>
      </c>
      <c r="F7" s="44">
        <v>0</v>
      </c>
      <c r="G7" s="44">
        <v>0</v>
      </c>
      <c r="H7" s="4">
        <v>0</v>
      </c>
      <c r="I7" s="126">
        <v>0</v>
      </c>
      <c r="J7" s="44">
        <v>0</v>
      </c>
      <c r="K7" s="44">
        <v>0</v>
      </c>
      <c r="L7" s="44">
        <v>0</v>
      </c>
      <c r="M7" s="44">
        <v>0</v>
      </c>
      <c r="N7" s="42">
        <v>0</v>
      </c>
      <c r="O7" s="44">
        <v>0</v>
      </c>
      <c r="P7" s="44">
        <v>0</v>
      </c>
      <c r="Q7" s="44">
        <v>0</v>
      </c>
      <c r="R7" s="44">
        <v>0</v>
      </c>
      <c r="S7" s="44">
        <v>0</v>
      </c>
      <c r="T7" s="44">
        <v>0</v>
      </c>
      <c r="U7" s="44">
        <v>0</v>
      </c>
      <c r="V7" s="44">
        <v>0</v>
      </c>
      <c r="W7" s="44">
        <v>0</v>
      </c>
      <c r="X7" s="44">
        <v>0</v>
      </c>
      <c r="Y7" s="44">
        <v>0</v>
      </c>
      <c r="Z7" s="44">
        <v>0</v>
      </c>
      <c r="AA7" s="44">
        <v>0</v>
      </c>
      <c r="AB7" s="44">
        <v>0</v>
      </c>
      <c r="AC7" s="44">
        <v>0</v>
      </c>
      <c r="AD7" s="44">
        <v>0</v>
      </c>
      <c r="AE7" s="44">
        <v>0</v>
      </c>
      <c r="AF7" s="44">
        <v>0</v>
      </c>
      <c r="AG7" s="44">
        <v>0</v>
      </c>
      <c r="AH7" s="44">
        <v>0</v>
      </c>
      <c r="AI7" s="130">
        <v>0</v>
      </c>
      <c r="AJ7" s="130">
        <v>0</v>
      </c>
      <c r="AL7" s="76">
        <v>42378</v>
      </c>
      <c r="AM7" s="76"/>
      <c r="AN7" s="43">
        <v>1</v>
      </c>
      <c r="AO7" s="44">
        <v>0</v>
      </c>
      <c r="AP7" s="44">
        <v>0</v>
      </c>
      <c r="AQ7" s="44">
        <v>0</v>
      </c>
      <c r="AR7" s="44">
        <v>0</v>
      </c>
      <c r="AS7" s="4">
        <v>0</v>
      </c>
      <c r="AT7" s="44">
        <v>0</v>
      </c>
      <c r="AU7" s="44">
        <v>0</v>
      </c>
      <c r="AV7" s="44">
        <v>0</v>
      </c>
      <c r="AW7" s="44">
        <v>0</v>
      </c>
      <c r="AX7" s="42">
        <v>0</v>
      </c>
      <c r="AY7" s="44">
        <v>0</v>
      </c>
      <c r="AZ7" s="44">
        <v>0</v>
      </c>
      <c r="BA7" s="44">
        <v>0</v>
      </c>
      <c r="BB7" s="44">
        <v>0</v>
      </c>
      <c r="BC7" s="44">
        <v>0</v>
      </c>
      <c r="BD7" s="44">
        <v>0</v>
      </c>
      <c r="BE7" s="44">
        <v>0</v>
      </c>
      <c r="BF7" s="44">
        <v>0</v>
      </c>
      <c r="BG7" s="44">
        <v>0</v>
      </c>
      <c r="BH7" s="44">
        <v>0</v>
      </c>
      <c r="BI7" s="44">
        <v>0</v>
      </c>
      <c r="BJ7" s="44">
        <v>0</v>
      </c>
      <c r="BK7" s="44">
        <v>0</v>
      </c>
      <c r="BL7" s="44">
        <v>0</v>
      </c>
      <c r="BM7" s="44">
        <v>0</v>
      </c>
      <c r="BN7" s="44">
        <v>0</v>
      </c>
      <c r="BO7" s="44">
        <v>0</v>
      </c>
      <c r="BP7" s="44">
        <v>0</v>
      </c>
      <c r="BQ7" s="42">
        <v>0</v>
      </c>
      <c r="BR7" s="42">
        <v>0</v>
      </c>
    </row>
    <row r="8" spans="1:70" ht="20" customHeight="1" x14ac:dyDescent="0.15">
      <c r="A8" s="76">
        <v>42749</v>
      </c>
      <c r="B8" s="76"/>
      <c r="C8" s="3">
        <v>2</v>
      </c>
      <c r="D8" s="44">
        <v>0</v>
      </c>
      <c r="E8" s="44">
        <v>0</v>
      </c>
      <c r="F8" s="44">
        <v>0</v>
      </c>
      <c r="G8" s="44">
        <v>0</v>
      </c>
      <c r="H8" s="4">
        <v>0</v>
      </c>
      <c r="I8" s="126">
        <v>0</v>
      </c>
      <c r="J8" s="44">
        <v>0</v>
      </c>
      <c r="K8" s="44">
        <v>0</v>
      </c>
      <c r="L8" s="44">
        <v>0</v>
      </c>
      <c r="M8" s="44">
        <v>0</v>
      </c>
      <c r="N8" s="42">
        <v>0</v>
      </c>
      <c r="O8" s="44">
        <v>0</v>
      </c>
      <c r="P8" s="44">
        <v>0</v>
      </c>
      <c r="Q8" s="44">
        <v>0</v>
      </c>
      <c r="R8" s="44">
        <v>0</v>
      </c>
      <c r="S8" s="44">
        <v>0</v>
      </c>
      <c r="T8" s="44">
        <v>0</v>
      </c>
      <c r="U8" s="44">
        <v>0</v>
      </c>
      <c r="V8" s="44">
        <v>0</v>
      </c>
      <c r="W8" s="44">
        <v>0</v>
      </c>
      <c r="X8" s="44">
        <v>0</v>
      </c>
      <c r="Y8" s="44">
        <v>0</v>
      </c>
      <c r="Z8" s="44">
        <v>0</v>
      </c>
      <c r="AA8" s="44">
        <v>0</v>
      </c>
      <c r="AB8" s="44">
        <v>0</v>
      </c>
      <c r="AC8" s="44">
        <v>0</v>
      </c>
      <c r="AD8" s="44">
        <v>0</v>
      </c>
      <c r="AE8" s="44">
        <v>0</v>
      </c>
      <c r="AF8" s="44">
        <v>0</v>
      </c>
      <c r="AG8" s="44">
        <v>0</v>
      </c>
      <c r="AH8" s="44">
        <v>0</v>
      </c>
      <c r="AI8" s="130">
        <v>0</v>
      </c>
      <c r="AJ8" s="130">
        <v>0</v>
      </c>
      <c r="AL8" s="76">
        <v>42385</v>
      </c>
      <c r="AM8" s="76"/>
      <c r="AN8" s="3">
        <v>2</v>
      </c>
      <c r="AO8" s="44">
        <v>0</v>
      </c>
      <c r="AP8" s="44">
        <v>0</v>
      </c>
      <c r="AQ8" s="44">
        <v>0</v>
      </c>
      <c r="AR8" s="44">
        <v>0</v>
      </c>
      <c r="AS8" s="4">
        <v>0</v>
      </c>
      <c r="AT8" s="44">
        <v>0</v>
      </c>
      <c r="AU8" s="44">
        <v>0</v>
      </c>
      <c r="AV8" s="44">
        <v>0</v>
      </c>
      <c r="AW8" s="44">
        <v>0</v>
      </c>
      <c r="AX8" s="42">
        <v>0</v>
      </c>
      <c r="AY8" s="44">
        <v>0</v>
      </c>
      <c r="AZ8" s="44">
        <v>0</v>
      </c>
      <c r="BA8" s="44">
        <v>0</v>
      </c>
      <c r="BB8" s="44">
        <v>0</v>
      </c>
      <c r="BC8" s="44">
        <v>0</v>
      </c>
      <c r="BD8" s="44">
        <v>0</v>
      </c>
      <c r="BE8" s="44">
        <v>0</v>
      </c>
      <c r="BF8" s="44">
        <v>0</v>
      </c>
      <c r="BG8" s="44">
        <v>0</v>
      </c>
      <c r="BH8" s="44">
        <v>0</v>
      </c>
      <c r="BI8" s="44">
        <v>0</v>
      </c>
      <c r="BJ8" s="44">
        <v>0</v>
      </c>
      <c r="BK8" s="44">
        <v>0</v>
      </c>
      <c r="BL8" s="44">
        <v>0</v>
      </c>
      <c r="BM8" s="44">
        <v>0</v>
      </c>
      <c r="BN8" s="44">
        <v>0</v>
      </c>
      <c r="BO8" s="44">
        <v>0</v>
      </c>
      <c r="BP8" s="44">
        <v>0</v>
      </c>
      <c r="BQ8" s="42">
        <v>0</v>
      </c>
      <c r="BR8" s="42">
        <v>0</v>
      </c>
    </row>
    <row r="9" spans="1:70" ht="20" customHeight="1" x14ac:dyDescent="0.15">
      <c r="A9" s="76">
        <v>42756</v>
      </c>
      <c r="B9" s="76"/>
      <c r="C9" s="3">
        <v>3</v>
      </c>
      <c r="D9" s="44">
        <v>0</v>
      </c>
      <c r="E9" s="44">
        <v>0</v>
      </c>
      <c r="F9" s="44">
        <v>0</v>
      </c>
      <c r="G9" s="44">
        <v>0</v>
      </c>
      <c r="H9" s="4">
        <v>0</v>
      </c>
      <c r="I9" s="126">
        <v>0</v>
      </c>
      <c r="J9" s="44">
        <v>0</v>
      </c>
      <c r="K9" s="44">
        <v>0</v>
      </c>
      <c r="L9" s="44">
        <v>0</v>
      </c>
      <c r="M9" s="44">
        <v>0</v>
      </c>
      <c r="N9" s="42">
        <v>0</v>
      </c>
      <c r="O9" s="44">
        <v>0</v>
      </c>
      <c r="P9" s="44">
        <v>0</v>
      </c>
      <c r="Q9" s="44">
        <v>0</v>
      </c>
      <c r="R9" s="44">
        <v>0</v>
      </c>
      <c r="S9" s="4">
        <v>0</v>
      </c>
      <c r="T9" s="44">
        <v>0</v>
      </c>
      <c r="U9" s="44">
        <v>0</v>
      </c>
      <c r="V9" s="44">
        <v>0</v>
      </c>
      <c r="W9" s="44">
        <v>0</v>
      </c>
      <c r="X9" s="44">
        <v>0</v>
      </c>
      <c r="Y9" s="44">
        <v>0</v>
      </c>
      <c r="Z9" s="44">
        <v>0</v>
      </c>
      <c r="AA9" s="44">
        <v>0</v>
      </c>
      <c r="AB9" s="44">
        <v>0</v>
      </c>
      <c r="AC9" s="4">
        <v>0</v>
      </c>
      <c r="AD9" s="44">
        <v>0</v>
      </c>
      <c r="AE9" s="44">
        <v>0</v>
      </c>
      <c r="AF9" s="44">
        <v>0</v>
      </c>
      <c r="AG9" s="44">
        <v>0</v>
      </c>
      <c r="AH9" s="44">
        <v>0</v>
      </c>
      <c r="AI9" s="130">
        <v>0</v>
      </c>
      <c r="AJ9" s="130">
        <v>0</v>
      </c>
      <c r="AL9" s="76">
        <v>42392</v>
      </c>
      <c r="AM9" s="76"/>
      <c r="AN9" s="3">
        <v>3</v>
      </c>
      <c r="AO9" s="44">
        <v>0</v>
      </c>
      <c r="AP9" s="44">
        <v>0</v>
      </c>
      <c r="AQ9" s="44">
        <v>0</v>
      </c>
      <c r="AR9" s="44">
        <v>0</v>
      </c>
      <c r="AS9" s="4">
        <v>0</v>
      </c>
      <c r="AT9" s="44">
        <v>0</v>
      </c>
      <c r="AU9" s="44">
        <v>0</v>
      </c>
      <c r="AV9" s="44">
        <v>0</v>
      </c>
      <c r="AW9" s="44">
        <v>0</v>
      </c>
      <c r="AX9" s="42">
        <v>0</v>
      </c>
      <c r="AY9" s="44">
        <v>0</v>
      </c>
      <c r="AZ9" s="44">
        <v>0</v>
      </c>
      <c r="BA9" s="44">
        <v>0</v>
      </c>
      <c r="BB9" s="44">
        <v>0</v>
      </c>
      <c r="BC9" s="4">
        <v>0</v>
      </c>
      <c r="BD9" s="44">
        <v>0</v>
      </c>
      <c r="BE9" s="44">
        <v>0</v>
      </c>
      <c r="BF9" s="44">
        <v>0</v>
      </c>
      <c r="BG9" s="44">
        <v>0</v>
      </c>
      <c r="BH9" s="44">
        <v>0</v>
      </c>
      <c r="BI9" s="44">
        <v>0</v>
      </c>
      <c r="BJ9" s="44">
        <v>0</v>
      </c>
      <c r="BK9" s="4">
        <v>0</v>
      </c>
      <c r="BL9" s="44">
        <v>0</v>
      </c>
      <c r="BM9" s="44">
        <v>0</v>
      </c>
      <c r="BN9" s="44">
        <v>0</v>
      </c>
      <c r="BO9" s="44">
        <v>0</v>
      </c>
      <c r="BP9" s="44">
        <v>0</v>
      </c>
      <c r="BQ9" s="42">
        <v>0</v>
      </c>
      <c r="BR9" s="42">
        <v>0</v>
      </c>
    </row>
    <row r="10" spans="1:70" ht="20" customHeight="1" x14ac:dyDescent="0.15">
      <c r="A10" s="76">
        <v>42763</v>
      </c>
      <c r="B10" s="76"/>
      <c r="C10" s="3">
        <v>4</v>
      </c>
      <c r="D10" s="44">
        <v>0</v>
      </c>
      <c r="E10" s="44">
        <v>0</v>
      </c>
      <c r="F10" s="44">
        <v>0</v>
      </c>
      <c r="G10" s="44">
        <v>0</v>
      </c>
      <c r="H10" s="4">
        <v>0</v>
      </c>
      <c r="I10" s="126">
        <v>0</v>
      </c>
      <c r="J10" s="44">
        <v>0</v>
      </c>
      <c r="K10" s="44">
        <v>0</v>
      </c>
      <c r="L10" s="44">
        <v>0</v>
      </c>
      <c r="M10" s="44">
        <v>0</v>
      </c>
      <c r="N10" s="42">
        <v>0</v>
      </c>
      <c r="O10" s="44">
        <v>0</v>
      </c>
      <c r="P10" s="44">
        <v>0</v>
      </c>
      <c r="Q10" s="44">
        <v>0</v>
      </c>
      <c r="R10" s="44">
        <v>0</v>
      </c>
      <c r="S10" s="4">
        <v>0</v>
      </c>
      <c r="T10" s="44">
        <v>0</v>
      </c>
      <c r="U10" s="44">
        <v>0</v>
      </c>
      <c r="V10" s="44">
        <v>0</v>
      </c>
      <c r="W10" s="44">
        <v>0</v>
      </c>
      <c r="X10" s="44">
        <v>0</v>
      </c>
      <c r="Y10" s="44">
        <v>0</v>
      </c>
      <c r="Z10" s="44">
        <v>0</v>
      </c>
      <c r="AA10" s="44">
        <v>0</v>
      </c>
      <c r="AB10" s="44">
        <v>0</v>
      </c>
      <c r="AC10" s="4">
        <v>0</v>
      </c>
      <c r="AD10" s="44">
        <v>0</v>
      </c>
      <c r="AE10" s="44">
        <v>0</v>
      </c>
      <c r="AF10" s="44">
        <v>0</v>
      </c>
      <c r="AG10" s="44">
        <v>0</v>
      </c>
      <c r="AH10" s="44">
        <v>0</v>
      </c>
      <c r="AI10" s="130">
        <v>0</v>
      </c>
      <c r="AJ10" s="130">
        <v>0</v>
      </c>
      <c r="AL10" s="76">
        <v>42399</v>
      </c>
      <c r="AM10" s="76"/>
      <c r="AN10" s="3">
        <v>4</v>
      </c>
      <c r="AO10" s="44">
        <v>0</v>
      </c>
      <c r="AP10" s="44">
        <v>0</v>
      </c>
      <c r="AQ10" s="44">
        <v>0</v>
      </c>
      <c r="AR10" s="44">
        <v>0</v>
      </c>
      <c r="AS10" s="4">
        <v>0</v>
      </c>
      <c r="AT10" s="44">
        <v>0</v>
      </c>
      <c r="AU10" s="44">
        <v>0</v>
      </c>
      <c r="AV10" s="44">
        <v>0</v>
      </c>
      <c r="AW10" s="44">
        <v>0</v>
      </c>
      <c r="AX10" s="42">
        <v>0</v>
      </c>
      <c r="AY10" s="44">
        <v>0</v>
      </c>
      <c r="AZ10" s="44">
        <v>0</v>
      </c>
      <c r="BA10" s="44">
        <v>0</v>
      </c>
      <c r="BB10" s="44">
        <v>0</v>
      </c>
      <c r="BC10" s="4">
        <v>0</v>
      </c>
      <c r="BD10" s="44">
        <v>0</v>
      </c>
      <c r="BE10" s="44">
        <v>0</v>
      </c>
      <c r="BF10" s="44">
        <v>0</v>
      </c>
      <c r="BG10" s="44">
        <v>0</v>
      </c>
      <c r="BH10" s="44">
        <v>0</v>
      </c>
      <c r="BI10" s="44">
        <v>0</v>
      </c>
      <c r="BJ10" s="44">
        <v>0</v>
      </c>
      <c r="BK10" s="4">
        <v>0</v>
      </c>
      <c r="BL10" s="44">
        <v>0</v>
      </c>
      <c r="BM10" s="44">
        <v>0</v>
      </c>
      <c r="BN10" s="44">
        <v>0</v>
      </c>
      <c r="BO10" s="44">
        <v>0</v>
      </c>
      <c r="BP10" s="44">
        <v>0</v>
      </c>
      <c r="BQ10" s="42">
        <v>0</v>
      </c>
      <c r="BR10" s="42">
        <v>0</v>
      </c>
    </row>
    <row r="11" spans="1:70" ht="20" customHeight="1" x14ac:dyDescent="0.15">
      <c r="A11" s="76">
        <v>42770</v>
      </c>
      <c r="B11" s="76"/>
      <c r="C11" s="3">
        <v>5</v>
      </c>
      <c r="D11" s="44">
        <v>0</v>
      </c>
      <c r="E11" s="44">
        <v>0</v>
      </c>
      <c r="F11" s="44">
        <v>0</v>
      </c>
      <c r="G11" s="44">
        <v>0</v>
      </c>
      <c r="H11" s="4">
        <v>0</v>
      </c>
      <c r="I11" s="126">
        <v>0</v>
      </c>
      <c r="J11" s="44">
        <v>0</v>
      </c>
      <c r="K11" s="44">
        <v>0</v>
      </c>
      <c r="L11" s="44">
        <v>0</v>
      </c>
      <c r="M11" s="44">
        <v>0</v>
      </c>
      <c r="N11" s="62">
        <v>0</v>
      </c>
      <c r="O11" s="44">
        <v>0</v>
      </c>
      <c r="P11" s="44">
        <v>0</v>
      </c>
      <c r="Q11" s="44">
        <v>0</v>
      </c>
      <c r="R11" s="44">
        <v>0</v>
      </c>
      <c r="S11" s="44">
        <v>0</v>
      </c>
      <c r="T11" s="44">
        <v>0</v>
      </c>
      <c r="U11" s="44">
        <v>0</v>
      </c>
      <c r="V11" s="44">
        <v>0</v>
      </c>
      <c r="W11" s="44">
        <v>0</v>
      </c>
      <c r="X11" s="44">
        <v>0</v>
      </c>
      <c r="Y11" s="44">
        <v>0</v>
      </c>
      <c r="Z11" s="44">
        <v>0</v>
      </c>
      <c r="AA11" s="44">
        <v>0</v>
      </c>
      <c r="AB11" s="44">
        <v>0</v>
      </c>
      <c r="AC11" s="44">
        <v>0</v>
      </c>
      <c r="AD11" s="44">
        <v>0</v>
      </c>
      <c r="AE11" s="44">
        <v>0</v>
      </c>
      <c r="AF11" s="44">
        <v>0</v>
      </c>
      <c r="AG11" s="44">
        <v>0</v>
      </c>
      <c r="AH11" s="44">
        <v>0</v>
      </c>
      <c r="AI11" s="130">
        <v>0</v>
      </c>
      <c r="AJ11" s="130">
        <v>0</v>
      </c>
      <c r="AL11" s="76">
        <v>42406</v>
      </c>
      <c r="AM11" s="76"/>
      <c r="AN11" s="3">
        <v>5</v>
      </c>
      <c r="AO11" s="44">
        <v>0</v>
      </c>
      <c r="AP11" s="44">
        <v>0</v>
      </c>
      <c r="AQ11" s="44">
        <v>0</v>
      </c>
      <c r="AR11" s="44">
        <v>0</v>
      </c>
      <c r="AS11" s="4">
        <v>0</v>
      </c>
      <c r="AT11" s="44">
        <v>0</v>
      </c>
      <c r="AU11" s="44">
        <v>0</v>
      </c>
      <c r="AV11" s="44">
        <v>0</v>
      </c>
      <c r="AW11" s="44">
        <v>0</v>
      </c>
      <c r="AX11" s="62">
        <v>0</v>
      </c>
      <c r="AY11" s="44">
        <v>0</v>
      </c>
      <c r="AZ11" s="44">
        <v>0</v>
      </c>
      <c r="BA11" s="44">
        <v>0</v>
      </c>
      <c r="BB11" s="44">
        <v>0</v>
      </c>
      <c r="BC11" s="44">
        <v>0</v>
      </c>
      <c r="BD11" s="44">
        <v>0</v>
      </c>
      <c r="BE11" s="44">
        <v>0</v>
      </c>
      <c r="BF11" s="44">
        <v>0</v>
      </c>
      <c r="BG11" s="44">
        <v>0</v>
      </c>
      <c r="BH11" s="44">
        <v>0</v>
      </c>
      <c r="BI11" s="44">
        <v>0</v>
      </c>
      <c r="BJ11" s="44">
        <v>0</v>
      </c>
      <c r="BK11" s="44">
        <v>0</v>
      </c>
      <c r="BL11" s="44">
        <v>0</v>
      </c>
      <c r="BM11" s="44">
        <v>0</v>
      </c>
      <c r="BN11" s="44">
        <v>0</v>
      </c>
      <c r="BO11" s="44">
        <v>0</v>
      </c>
      <c r="BP11" s="44">
        <v>0</v>
      </c>
      <c r="BQ11" s="44">
        <v>0</v>
      </c>
      <c r="BR11" s="44">
        <v>0</v>
      </c>
    </row>
    <row r="12" spans="1:70" ht="20" customHeight="1" x14ac:dyDescent="0.15">
      <c r="A12" s="76">
        <v>42777</v>
      </c>
      <c r="B12" s="76"/>
      <c r="C12" s="3">
        <v>6</v>
      </c>
      <c r="D12" s="44">
        <v>0</v>
      </c>
      <c r="E12" s="44">
        <v>0</v>
      </c>
      <c r="F12" s="44">
        <v>0</v>
      </c>
      <c r="G12" s="44">
        <v>0</v>
      </c>
      <c r="H12" s="4">
        <v>0</v>
      </c>
      <c r="I12" s="126">
        <v>0</v>
      </c>
      <c r="J12" s="44">
        <v>0</v>
      </c>
      <c r="K12" s="44">
        <v>0</v>
      </c>
      <c r="L12" s="44">
        <v>0</v>
      </c>
      <c r="M12" s="44">
        <v>0</v>
      </c>
      <c r="N12" s="62">
        <v>0</v>
      </c>
      <c r="O12" s="44">
        <v>0</v>
      </c>
      <c r="P12" s="44">
        <v>0</v>
      </c>
      <c r="Q12" s="44">
        <v>0</v>
      </c>
      <c r="R12" s="44">
        <v>0</v>
      </c>
      <c r="S12" s="44">
        <v>0</v>
      </c>
      <c r="T12" s="44">
        <v>0</v>
      </c>
      <c r="U12" s="44">
        <v>0</v>
      </c>
      <c r="V12" s="44">
        <v>0</v>
      </c>
      <c r="W12" s="44">
        <v>0</v>
      </c>
      <c r="X12" s="44">
        <v>0</v>
      </c>
      <c r="Y12" s="44">
        <v>0</v>
      </c>
      <c r="Z12" s="44">
        <v>0</v>
      </c>
      <c r="AA12" s="44">
        <v>0</v>
      </c>
      <c r="AB12" s="44">
        <v>0</v>
      </c>
      <c r="AC12" s="44">
        <v>0</v>
      </c>
      <c r="AD12" s="44">
        <v>0</v>
      </c>
      <c r="AE12" s="44">
        <v>0</v>
      </c>
      <c r="AF12" s="44">
        <v>0</v>
      </c>
      <c r="AG12" s="44">
        <v>0</v>
      </c>
      <c r="AH12" s="44">
        <v>0</v>
      </c>
      <c r="AI12" s="130">
        <v>0</v>
      </c>
      <c r="AJ12" s="130">
        <v>0</v>
      </c>
      <c r="AL12" s="76">
        <v>42413</v>
      </c>
      <c r="AM12" s="76"/>
      <c r="AN12" s="3">
        <v>6</v>
      </c>
      <c r="AO12" s="44">
        <v>0</v>
      </c>
      <c r="AP12" s="44">
        <v>0</v>
      </c>
      <c r="AQ12" s="44">
        <v>0</v>
      </c>
      <c r="AR12" s="44">
        <v>0</v>
      </c>
      <c r="AS12" s="4">
        <v>0</v>
      </c>
      <c r="AT12" s="44">
        <v>0</v>
      </c>
      <c r="AU12" s="44">
        <v>0</v>
      </c>
      <c r="AV12" s="44">
        <v>0</v>
      </c>
      <c r="AW12" s="44">
        <v>0</v>
      </c>
      <c r="AX12" s="62">
        <v>0</v>
      </c>
      <c r="AY12" s="44">
        <v>0</v>
      </c>
      <c r="AZ12" s="44">
        <v>0</v>
      </c>
      <c r="BA12" s="44">
        <v>0</v>
      </c>
      <c r="BB12" s="44">
        <v>0</v>
      </c>
      <c r="BC12" s="44">
        <v>0</v>
      </c>
      <c r="BD12" s="44">
        <v>0</v>
      </c>
      <c r="BE12" s="44">
        <v>0</v>
      </c>
      <c r="BF12" s="44">
        <v>0</v>
      </c>
      <c r="BG12" s="44">
        <v>0</v>
      </c>
      <c r="BH12" s="44">
        <v>0</v>
      </c>
      <c r="BI12" s="44">
        <v>0</v>
      </c>
      <c r="BJ12" s="44">
        <v>0</v>
      </c>
      <c r="BK12" s="44">
        <v>0</v>
      </c>
      <c r="BL12" s="44">
        <v>0</v>
      </c>
      <c r="BM12" s="44">
        <v>0</v>
      </c>
      <c r="BN12" s="44">
        <v>0</v>
      </c>
      <c r="BO12" s="44">
        <v>0</v>
      </c>
      <c r="BP12" s="44">
        <v>0</v>
      </c>
      <c r="BQ12" s="44">
        <v>0</v>
      </c>
      <c r="BR12" s="44">
        <v>0</v>
      </c>
    </row>
    <row r="13" spans="1:70" ht="20" customHeight="1" x14ac:dyDescent="0.15">
      <c r="A13" s="76">
        <v>42784</v>
      </c>
      <c r="B13" s="76"/>
      <c r="C13" s="3">
        <v>7</v>
      </c>
      <c r="D13" s="44">
        <v>0</v>
      </c>
      <c r="E13" s="44">
        <v>0</v>
      </c>
      <c r="F13" s="44">
        <v>0</v>
      </c>
      <c r="G13" s="44">
        <v>0</v>
      </c>
      <c r="H13" s="4">
        <v>0</v>
      </c>
      <c r="I13" s="126">
        <v>0</v>
      </c>
      <c r="J13" s="44">
        <v>0</v>
      </c>
      <c r="K13" s="44">
        <v>0</v>
      </c>
      <c r="L13" s="44">
        <v>0</v>
      </c>
      <c r="M13" s="44">
        <v>0</v>
      </c>
      <c r="N13" s="62">
        <v>0</v>
      </c>
      <c r="O13" s="44">
        <v>0</v>
      </c>
      <c r="P13" s="44">
        <v>0</v>
      </c>
      <c r="Q13" s="44">
        <v>0</v>
      </c>
      <c r="R13" s="44">
        <v>0</v>
      </c>
      <c r="S13" s="44">
        <v>0</v>
      </c>
      <c r="T13" s="44">
        <v>0</v>
      </c>
      <c r="U13" s="44">
        <v>0</v>
      </c>
      <c r="V13" s="44">
        <v>0</v>
      </c>
      <c r="W13" s="44">
        <v>0</v>
      </c>
      <c r="X13" s="44">
        <v>0</v>
      </c>
      <c r="Y13" s="44">
        <v>0</v>
      </c>
      <c r="Z13" s="44">
        <v>0</v>
      </c>
      <c r="AA13" s="44">
        <v>0</v>
      </c>
      <c r="AB13" s="44">
        <v>0</v>
      </c>
      <c r="AC13" s="44">
        <v>0</v>
      </c>
      <c r="AD13" s="44">
        <v>0</v>
      </c>
      <c r="AE13" s="44">
        <v>0</v>
      </c>
      <c r="AF13" s="44">
        <v>0</v>
      </c>
      <c r="AG13" s="44">
        <v>0</v>
      </c>
      <c r="AH13" s="44">
        <v>0</v>
      </c>
      <c r="AI13" s="130">
        <v>0</v>
      </c>
      <c r="AJ13" s="130">
        <v>0</v>
      </c>
      <c r="AL13" s="76">
        <v>42420</v>
      </c>
      <c r="AM13" s="76"/>
      <c r="AN13" s="3">
        <v>7</v>
      </c>
      <c r="AO13" s="44">
        <v>0</v>
      </c>
      <c r="AP13" s="44">
        <v>0</v>
      </c>
      <c r="AQ13" s="44">
        <v>0</v>
      </c>
      <c r="AR13" s="44">
        <v>0</v>
      </c>
      <c r="AS13" s="4">
        <v>0</v>
      </c>
      <c r="AT13" s="44">
        <v>0</v>
      </c>
      <c r="AU13" s="44">
        <v>0</v>
      </c>
      <c r="AV13" s="44">
        <v>0</v>
      </c>
      <c r="AW13" s="44">
        <v>0</v>
      </c>
      <c r="AX13" s="62">
        <v>0</v>
      </c>
      <c r="AY13" s="44">
        <v>0</v>
      </c>
      <c r="AZ13" s="44">
        <v>0</v>
      </c>
      <c r="BA13" s="44">
        <v>0</v>
      </c>
      <c r="BB13" s="44">
        <v>0</v>
      </c>
      <c r="BC13" s="44">
        <v>0</v>
      </c>
      <c r="BD13" s="44">
        <v>0</v>
      </c>
      <c r="BE13" s="44">
        <v>0</v>
      </c>
      <c r="BF13" s="44">
        <v>0</v>
      </c>
      <c r="BG13" s="44">
        <v>0</v>
      </c>
      <c r="BH13" s="44">
        <v>0</v>
      </c>
      <c r="BI13" s="44">
        <v>0</v>
      </c>
      <c r="BJ13" s="44">
        <v>0</v>
      </c>
      <c r="BK13" s="44">
        <v>0</v>
      </c>
      <c r="BL13" s="44">
        <v>0</v>
      </c>
      <c r="BM13" s="44">
        <v>0</v>
      </c>
      <c r="BN13" s="44">
        <v>0</v>
      </c>
      <c r="BO13" s="44">
        <v>0</v>
      </c>
      <c r="BP13" s="44">
        <v>0</v>
      </c>
      <c r="BQ13" s="44">
        <v>0</v>
      </c>
      <c r="BR13" s="44">
        <v>0</v>
      </c>
    </row>
    <row r="14" spans="1:70" ht="20" customHeight="1" x14ac:dyDescent="0.15">
      <c r="A14" s="76">
        <v>42791</v>
      </c>
      <c r="B14" s="76"/>
      <c r="C14" s="3">
        <v>8</v>
      </c>
      <c r="D14" s="44">
        <v>0</v>
      </c>
      <c r="E14" s="44">
        <v>0</v>
      </c>
      <c r="F14" s="44">
        <v>0</v>
      </c>
      <c r="G14" s="44">
        <v>0</v>
      </c>
      <c r="H14" s="44">
        <v>0</v>
      </c>
      <c r="I14" s="126">
        <v>0</v>
      </c>
      <c r="J14" s="44">
        <v>0</v>
      </c>
      <c r="K14" s="44">
        <v>0</v>
      </c>
      <c r="L14" s="44">
        <v>0</v>
      </c>
      <c r="M14" s="44">
        <v>0</v>
      </c>
      <c r="N14" s="62">
        <v>0</v>
      </c>
      <c r="O14" s="44">
        <v>0</v>
      </c>
      <c r="P14" s="44">
        <v>0</v>
      </c>
      <c r="Q14" s="44">
        <v>0</v>
      </c>
      <c r="R14" s="44">
        <v>0</v>
      </c>
      <c r="S14" s="44">
        <v>0</v>
      </c>
      <c r="T14" s="44">
        <v>0</v>
      </c>
      <c r="U14" s="44">
        <v>0</v>
      </c>
      <c r="V14" s="44">
        <v>0</v>
      </c>
      <c r="W14" s="44">
        <v>0</v>
      </c>
      <c r="X14" s="44">
        <v>0</v>
      </c>
      <c r="Y14" s="44">
        <v>0</v>
      </c>
      <c r="Z14" s="44">
        <v>0</v>
      </c>
      <c r="AA14" s="44">
        <v>0</v>
      </c>
      <c r="AB14" s="44">
        <v>0</v>
      </c>
      <c r="AC14" s="44">
        <v>0</v>
      </c>
      <c r="AD14" s="44">
        <v>0</v>
      </c>
      <c r="AE14" s="44">
        <v>0</v>
      </c>
      <c r="AF14" s="44">
        <v>0</v>
      </c>
      <c r="AG14" s="44">
        <v>0</v>
      </c>
      <c r="AH14" s="44">
        <v>0</v>
      </c>
      <c r="AI14" s="130">
        <v>0</v>
      </c>
      <c r="AJ14" s="130">
        <v>0</v>
      </c>
      <c r="AL14" s="76">
        <v>42427</v>
      </c>
      <c r="AM14" s="76"/>
      <c r="AN14" s="3">
        <v>8</v>
      </c>
      <c r="AO14" s="44">
        <v>0</v>
      </c>
      <c r="AP14" s="44">
        <v>0</v>
      </c>
      <c r="AQ14" s="44">
        <v>0</v>
      </c>
      <c r="AR14" s="44">
        <v>0</v>
      </c>
      <c r="AS14" s="44">
        <v>0</v>
      </c>
      <c r="AT14" s="44">
        <v>0</v>
      </c>
      <c r="AU14" s="44">
        <v>0</v>
      </c>
      <c r="AV14" s="44">
        <v>0</v>
      </c>
      <c r="AW14" s="44">
        <v>0</v>
      </c>
      <c r="AX14" s="62">
        <v>0</v>
      </c>
      <c r="AY14" s="44">
        <v>0</v>
      </c>
      <c r="AZ14" s="44">
        <v>0</v>
      </c>
      <c r="BA14" s="44">
        <v>0</v>
      </c>
      <c r="BB14" s="44">
        <v>0</v>
      </c>
      <c r="BC14" s="44">
        <v>0</v>
      </c>
      <c r="BD14" s="44">
        <v>0</v>
      </c>
      <c r="BE14" s="44">
        <v>0</v>
      </c>
      <c r="BF14" s="44">
        <v>0</v>
      </c>
      <c r="BG14" s="44">
        <v>0</v>
      </c>
      <c r="BH14" s="44">
        <v>0</v>
      </c>
      <c r="BI14" s="44">
        <v>0</v>
      </c>
      <c r="BJ14" s="44">
        <v>0</v>
      </c>
      <c r="BK14" s="44">
        <v>0</v>
      </c>
      <c r="BL14" s="44">
        <v>0</v>
      </c>
      <c r="BM14" s="44">
        <v>0</v>
      </c>
      <c r="BN14" s="44">
        <v>0</v>
      </c>
      <c r="BO14" s="44">
        <v>0</v>
      </c>
      <c r="BP14" s="44">
        <v>0</v>
      </c>
      <c r="BQ14" s="44">
        <v>0</v>
      </c>
      <c r="BR14" s="44">
        <v>0</v>
      </c>
    </row>
    <row r="15" spans="1:70" ht="20" customHeight="1" x14ac:dyDescent="0.15">
      <c r="A15" s="76">
        <v>42798</v>
      </c>
      <c r="B15" s="2"/>
      <c r="C15" s="3">
        <v>9</v>
      </c>
      <c r="D15" s="44">
        <v>0</v>
      </c>
      <c r="E15" s="44">
        <v>0</v>
      </c>
      <c r="F15" s="44">
        <v>0</v>
      </c>
      <c r="G15" s="44">
        <v>0</v>
      </c>
      <c r="H15" s="44">
        <v>0</v>
      </c>
      <c r="I15" s="126">
        <v>0</v>
      </c>
      <c r="J15" s="44">
        <v>0</v>
      </c>
      <c r="K15" s="44">
        <v>0</v>
      </c>
      <c r="L15" s="44">
        <v>0</v>
      </c>
      <c r="M15" s="44">
        <v>0</v>
      </c>
      <c r="N15" s="62">
        <v>0</v>
      </c>
      <c r="O15" s="44">
        <v>0</v>
      </c>
      <c r="P15" s="44">
        <v>0</v>
      </c>
      <c r="Q15" s="44">
        <v>0</v>
      </c>
      <c r="R15" s="44">
        <v>0</v>
      </c>
      <c r="S15" s="44">
        <v>0</v>
      </c>
      <c r="T15" s="44">
        <v>0</v>
      </c>
      <c r="U15" s="44">
        <v>0</v>
      </c>
      <c r="V15" s="44">
        <v>0</v>
      </c>
      <c r="W15" s="44">
        <v>0</v>
      </c>
      <c r="X15" s="44">
        <v>0</v>
      </c>
      <c r="Y15" s="44">
        <v>0</v>
      </c>
      <c r="Z15" s="44">
        <v>0</v>
      </c>
      <c r="AA15" s="44">
        <v>0</v>
      </c>
      <c r="AB15" s="44">
        <v>0</v>
      </c>
      <c r="AC15" s="44">
        <v>0</v>
      </c>
      <c r="AD15" s="44">
        <v>0</v>
      </c>
      <c r="AE15" s="44">
        <v>0</v>
      </c>
      <c r="AF15" s="44">
        <v>0</v>
      </c>
      <c r="AG15" s="44">
        <v>0</v>
      </c>
      <c r="AH15" s="44">
        <v>0</v>
      </c>
      <c r="AI15" s="130">
        <v>0</v>
      </c>
      <c r="AJ15" s="130">
        <v>0</v>
      </c>
      <c r="AL15" s="76">
        <v>42434</v>
      </c>
      <c r="AM15" s="2"/>
      <c r="AN15" s="3">
        <v>9</v>
      </c>
      <c r="AO15" s="44">
        <v>0</v>
      </c>
      <c r="AP15" s="44">
        <v>0</v>
      </c>
      <c r="AQ15" s="44">
        <v>0</v>
      </c>
      <c r="AR15" s="44">
        <v>0</v>
      </c>
      <c r="AS15" s="44">
        <v>0</v>
      </c>
      <c r="AT15" s="44">
        <v>0</v>
      </c>
      <c r="AU15" s="44">
        <v>0</v>
      </c>
      <c r="AV15" s="44">
        <v>0</v>
      </c>
      <c r="AW15" s="44">
        <v>0</v>
      </c>
      <c r="AX15" s="62">
        <v>0</v>
      </c>
      <c r="AY15" s="44">
        <v>0</v>
      </c>
      <c r="AZ15" s="44">
        <v>0</v>
      </c>
      <c r="BA15" s="44">
        <v>0</v>
      </c>
      <c r="BB15" s="44">
        <v>0</v>
      </c>
      <c r="BC15" s="44">
        <v>0</v>
      </c>
      <c r="BD15" s="44">
        <v>0</v>
      </c>
      <c r="BE15" s="44">
        <v>0</v>
      </c>
      <c r="BF15" s="44">
        <v>0</v>
      </c>
      <c r="BG15" s="44">
        <v>0</v>
      </c>
      <c r="BH15" s="44">
        <v>0</v>
      </c>
      <c r="BI15" s="44">
        <v>0</v>
      </c>
      <c r="BJ15" s="44">
        <v>0</v>
      </c>
      <c r="BK15" s="44">
        <v>0</v>
      </c>
      <c r="BL15" s="44">
        <v>0</v>
      </c>
      <c r="BM15" s="44">
        <v>0</v>
      </c>
      <c r="BN15" s="44">
        <v>0</v>
      </c>
      <c r="BO15" s="44">
        <v>0</v>
      </c>
      <c r="BP15" s="44">
        <v>0</v>
      </c>
      <c r="BQ15" s="44">
        <v>0</v>
      </c>
      <c r="BR15" s="44">
        <v>0</v>
      </c>
    </row>
    <row r="16" spans="1:70" ht="20" customHeight="1" x14ac:dyDescent="0.15">
      <c r="A16" s="76">
        <v>42805</v>
      </c>
      <c r="B16" s="76"/>
      <c r="C16" s="3">
        <v>10</v>
      </c>
      <c r="D16" s="44">
        <v>0</v>
      </c>
      <c r="E16" s="44">
        <v>0</v>
      </c>
      <c r="F16" s="44">
        <v>0</v>
      </c>
      <c r="G16" s="44">
        <v>0</v>
      </c>
      <c r="H16" s="4">
        <v>0</v>
      </c>
      <c r="I16" s="126">
        <v>0</v>
      </c>
      <c r="J16" s="44">
        <v>0</v>
      </c>
      <c r="K16" s="44">
        <v>0</v>
      </c>
      <c r="L16" s="44">
        <v>0</v>
      </c>
      <c r="M16" s="44">
        <v>0</v>
      </c>
      <c r="N16" s="62">
        <v>0</v>
      </c>
      <c r="O16" s="44">
        <v>0</v>
      </c>
      <c r="P16" s="44">
        <v>0</v>
      </c>
      <c r="Q16" s="44">
        <v>0</v>
      </c>
      <c r="R16" s="44">
        <v>0</v>
      </c>
      <c r="S16" s="44">
        <v>0</v>
      </c>
      <c r="T16" s="44">
        <v>0</v>
      </c>
      <c r="U16" s="44">
        <v>0</v>
      </c>
      <c r="V16" s="44">
        <v>0</v>
      </c>
      <c r="W16" s="44">
        <v>0</v>
      </c>
      <c r="X16" s="44">
        <v>0</v>
      </c>
      <c r="Y16" s="44">
        <v>0</v>
      </c>
      <c r="Z16" s="44">
        <v>0</v>
      </c>
      <c r="AA16" s="44">
        <v>0</v>
      </c>
      <c r="AB16" s="44">
        <v>0</v>
      </c>
      <c r="AC16" s="44">
        <v>0</v>
      </c>
      <c r="AD16" s="44">
        <v>0</v>
      </c>
      <c r="AE16" s="44">
        <v>0</v>
      </c>
      <c r="AF16" s="44">
        <v>0</v>
      </c>
      <c r="AG16" s="44">
        <v>0</v>
      </c>
      <c r="AH16" s="44">
        <v>0</v>
      </c>
      <c r="AI16" s="130">
        <v>0</v>
      </c>
      <c r="AJ16" s="130">
        <v>0</v>
      </c>
      <c r="AL16" s="76">
        <v>42441</v>
      </c>
      <c r="AM16" s="76"/>
      <c r="AN16" s="3">
        <v>10</v>
      </c>
      <c r="AO16" s="44">
        <v>0</v>
      </c>
      <c r="AP16" s="44">
        <v>0</v>
      </c>
      <c r="AQ16" s="44">
        <v>0</v>
      </c>
      <c r="AR16" s="44">
        <v>0</v>
      </c>
      <c r="AS16" s="4">
        <v>0</v>
      </c>
      <c r="AT16" s="44">
        <v>0</v>
      </c>
      <c r="AU16" s="44">
        <v>0</v>
      </c>
      <c r="AV16" s="44">
        <v>0</v>
      </c>
      <c r="AW16" s="44">
        <v>0</v>
      </c>
      <c r="AX16" s="62">
        <v>0</v>
      </c>
      <c r="AY16" s="44">
        <v>0</v>
      </c>
      <c r="AZ16" s="44">
        <v>0</v>
      </c>
      <c r="BA16" s="44">
        <v>0</v>
      </c>
      <c r="BB16" s="44">
        <v>0</v>
      </c>
      <c r="BC16" s="44">
        <v>0</v>
      </c>
      <c r="BD16" s="44">
        <v>0</v>
      </c>
      <c r="BE16" s="44">
        <v>0</v>
      </c>
      <c r="BF16" s="44">
        <v>0</v>
      </c>
      <c r="BG16" s="44">
        <v>0</v>
      </c>
      <c r="BH16" s="44">
        <v>0</v>
      </c>
      <c r="BI16" s="44">
        <v>0</v>
      </c>
      <c r="BJ16" s="44">
        <v>0</v>
      </c>
      <c r="BK16" s="44">
        <v>0</v>
      </c>
      <c r="BL16" s="44">
        <v>0</v>
      </c>
      <c r="BM16" s="44">
        <v>0</v>
      </c>
      <c r="BN16" s="44">
        <v>0</v>
      </c>
      <c r="BO16" s="44">
        <v>0</v>
      </c>
      <c r="BP16" s="44">
        <v>0</v>
      </c>
      <c r="BQ16" s="44">
        <v>0</v>
      </c>
      <c r="BR16" s="44">
        <v>0</v>
      </c>
    </row>
    <row r="17" spans="1:70" ht="20" customHeight="1" x14ac:dyDescent="0.15">
      <c r="A17" s="76">
        <v>42812</v>
      </c>
      <c r="B17" s="2"/>
      <c r="C17" s="3">
        <v>11</v>
      </c>
      <c r="D17" s="44">
        <v>0</v>
      </c>
      <c r="E17" s="44">
        <v>0</v>
      </c>
      <c r="F17" s="44">
        <v>0</v>
      </c>
      <c r="G17" s="44">
        <v>0</v>
      </c>
      <c r="H17" s="117">
        <v>0</v>
      </c>
      <c r="I17" s="126">
        <v>0</v>
      </c>
      <c r="J17" s="44">
        <v>0</v>
      </c>
      <c r="K17" s="44">
        <v>0</v>
      </c>
      <c r="L17" s="44">
        <v>0</v>
      </c>
      <c r="M17" s="44">
        <v>0</v>
      </c>
      <c r="N17" s="62">
        <v>0</v>
      </c>
      <c r="O17" s="44">
        <v>0</v>
      </c>
      <c r="P17" s="44">
        <v>0</v>
      </c>
      <c r="Q17" s="44">
        <v>0</v>
      </c>
      <c r="R17" s="44">
        <v>0</v>
      </c>
      <c r="S17" s="44">
        <v>0</v>
      </c>
      <c r="T17" s="44">
        <v>0</v>
      </c>
      <c r="U17" s="44">
        <v>0</v>
      </c>
      <c r="V17" s="44">
        <v>0</v>
      </c>
      <c r="W17" s="44">
        <v>0</v>
      </c>
      <c r="X17" s="44">
        <v>0</v>
      </c>
      <c r="Y17" s="44">
        <v>0</v>
      </c>
      <c r="Z17" s="44">
        <v>0</v>
      </c>
      <c r="AA17" s="44">
        <v>0</v>
      </c>
      <c r="AB17" s="44">
        <v>0</v>
      </c>
      <c r="AC17" s="44">
        <v>0</v>
      </c>
      <c r="AD17" s="44">
        <v>0</v>
      </c>
      <c r="AE17" s="44">
        <v>0</v>
      </c>
      <c r="AF17" s="44">
        <v>0</v>
      </c>
      <c r="AG17" s="44">
        <v>0</v>
      </c>
      <c r="AH17" s="44">
        <v>0</v>
      </c>
      <c r="AI17" s="130">
        <v>0</v>
      </c>
      <c r="AJ17" s="130">
        <v>0</v>
      </c>
      <c r="AL17" s="76">
        <v>42448</v>
      </c>
      <c r="AM17" s="2"/>
      <c r="AN17" s="3">
        <v>11</v>
      </c>
      <c r="AO17" s="44">
        <v>0</v>
      </c>
      <c r="AP17" s="44">
        <v>0</v>
      </c>
      <c r="AQ17" s="44">
        <v>0</v>
      </c>
      <c r="AR17" s="44">
        <v>0</v>
      </c>
      <c r="AS17" s="4">
        <v>0</v>
      </c>
      <c r="AT17" s="44">
        <v>0</v>
      </c>
      <c r="AU17" s="44">
        <v>0</v>
      </c>
      <c r="AV17" s="44">
        <v>0</v>
      </c>
      <c r="AW17" s="44">
        <v>0</v>
      </c>
      <c r="AX17" s="62">
        <v>0</v>
      </c>
      <c r="AY17" s="44">
        <v>0</v>
      </c>
      <c r="AZ17" s="44">
        <v>0</v>
      </c>
      <c r="BA17" s="44">
        <v>0</v>
      </c>
      <c r="BB17" s="44">
        <v>0</v>
      </c>
      <c r="BC17" s="44">
        <v>0</v>
      </c>
      <c r="BD17" s="44">
        <v>0</v>
      </c>
      <c r="BE17" s="44">
        <v>0</v>
      </c>
      <c r="BF17" s="44">
        <v>0</v>
      </c>
      <c r="BG17" s="44">
        <v>0</v>
      </c>
      <c r="BH17" s="44">
        <v>0</v>
      </c>
      <c r="BI17" s="44">
        <v>0</v>
      </c>
      <c r="BJ17" s="44">
        <v>0</v>
      </c>
      <c r="BK17" s="44">
        <v>0</v>
      </c>
      <c r="BL17" s="44">
        <v>0</v>
      </c>
      <c r="BM17" s="44">
        <v>0</v>
      </c>
      <c r="BN17" s="44">
        <v>0</v>
      </c>
      <c r="BO17" s="44">
        <v>0</v>
      </c>
      <c r="BP17" s="44">
        <v>0</v>
      </c>
      <c r="BQ17" s="44">
        <v>0</v>
      </c>
      <c r="BR17" s="44">
        <v>0</v>
      </c>
    </row>
    <row r="18" spans="1:70" ht="20" customHeight="1" x14ac:dyDescent="0.15">
      <c r="A18" s="76">
        <v>42819</v>
      </c>
      <c r="B18" s="2"/>
      <c r="C18" s="3">
        <v>12</v>
      </c>
      <c r="D18" s="44">
        <v>0</v>
      </c>
      <c r="E18" s="44">
        <v>0</v>
      </c>
      <c r="F18" s="44">
        <v>0</v>
      </c>
      <c r="G18" s="44">
        <v>0</v>
      </c>
      <c r="H18" s="4">
        <v>0</v>
      </c>
      <c r="I18" s="126">
        <v>0</v>
      </c>
      <c r="J18" s="44">
        <v>0</v>
      </c>
      <c r="K18" s="44">
        <v>0</v>
      </c>
      <c r="L18" s="44">
        <v>0</v>
      </c>
      <c r="M18" s="44">
        <v>0</v>
      </c>
      <c r="N18" s="62">
        <v>0</v>
      </c>
      <c r="O18" s="44">
        <v>0</v>
      </c>
      <c r="P18" s="44">
        <v>0</v>
      </c>
      <c r="Q18" s="44">
        <v>0</v>
      </c>
      <c r="R18" s="44">
        <v>0</v>
      </c>
      <c r="S18" s="44">
        <v>0</v>
      </c>
      <c r="T18" s="44">
        <v>0</v>
      </c>
      <c r="U18" s="44">
        <v>0</v>
      </c>
      <c r="V18" s="44">
        <v>0</v>
      </c>
      <c r="W18" s="44">
        <v>0</v>
      </c>
      <c r="X18" s="44">
        <v>0</v>
      </c>
      <c r="Y18" s="44">
        <v>0</v>
      </c>
      <c r="Z18" s="44">
        <v>0</v>
      </c>
      <c r="AA18" s="44">
        <v>0</v>
      </c>
      <c r="AB18" s="44">
        <v>0</v>
      </c>
      <c r="AC18" s="44">
        <v>0</v>
      </c>
      <c r="AD18" s="44">
        <v>0</v>
      </c>
      <c r="AE18" s="44">
        <v>0</v>
      </c>
      <c r="AF18" s="44">
        <v>0</v>
      </c>
      <c r="AG18" s="44">
        <v>0</v>
      </c>
      <c r="AH18" s="44">
        <v>0</v>
      </c>
      <c r="AI18" s="130">
        <v>0</v>
      </c>
      <c r="AJ18" s="130">
        <v>0</v>
      </c>
      <c r="AL18" s="76">
        <v>42455</v>
      </c>
      <c r="AM18" s="2"/>
      <c r="AN18" s="3">
        <v>12</v>
      </c>
      <c r="AO18" s="44">
        <v>0</v>
      </c>
      <c r="AP18" s="44">
        <v>0</v>
      </c>
      <c r="AQ18" s="44">
        <v>0</v>
      </c>
      <c r="AR18" s="44">
        <v>0</v>
      </c>
      <c r="AS18" s="4">
        <v>0</v>
      </c>
      <c r="AT18" s="44">
        <v>0</v>
      </c>
      <c r="AU18" s="44">
        <v>0</v>
      </c>
      <c r="AV18" s="44">
        <v>0</v>
      </c>
      <c r="AW18" s="44">
        <v>0</v>
      </c>
      <c r="AX18" s="62">
        <v>0</v>
      </c>
      <c r="AY18" s="44">
        <v>0</v>
      </c>
      <c r="AZ18" s="44">
        <v>0</v>
      </c>
      <c r="BA18" s="44">
        <v>0</v>
      </c>
      <c r="BB18" s="44">
        <v>0</v>
      </c>
      <c r="BC18" s="44">
        <v>0</v>
      </c>
      <c r="BD18" s="44">
        <v>0</v>
      </c>
      <c r="BE18" s="44">
        <v>0</v>
      </c>
      <c r="BF18" s="44">
        <v>0</v>
      </c>
      <c r="BG18" s="44">
        <v>0</v>
      </c>
      <c r="BH18" s="44">
        <v>0</v>
      </c>
      <c r="BI18" s="44">
        <v>0</v>
      </c>
      <c r="BJ18" s="44">
        <v>0</v>
      </c>
      <c r="BK18" s="44">
        <v>0</v>
      </c>
      <c r="BL18" s="44">
        <v>0</v>
      </c>
      <c r="BM18" s="44">
        <v>0</v>
      </c>
      <c r="BN18" s="44">
        <v>0</v>
      </c>
      <c r="BO18" s="44">
        <v>0</v>
      </c>
      <c r="BP18" s="44">
        <v>0</v>
      </c>
      <c r="BQ18" s="44">
        <v>0</v>
      </c>
      <c r="BR18" s="44">
        <v>0</v>
      </c>
    </row>
    <row r="19" spans="1:70" ht="20" customHeight="1" x14ac:dyDescent="0.15">
      <c r="A19" s="76">
        <v>42826</v>
      </c>
      <c r="B19" s="76"/>
      <c r="C19" s="3">
        <v>13</v>
      </c>
      <c r="D19" s="44">
        <v>0</v>
      </c>
      <c r="E19" s="44">
        <v>0</v>
      </c>
      <c r="F19" s="44">
        <v>0</v>
      </c>
      <c r="G19" s="44">
        <v>0</v>
      </c>
      <c r="H19" s="4">
        <v>0</v>
      </c>
      <c r="I19" s="126">
        <v>0</v>
      </c>
      <c r="J19" s="44">
        <v>0</v>
      </c>
      <c r="K19" s="44">
        <v>0</v>
      </c>
      <c r="L19" s="44">
        <v>0</v>
      </c>
      <c r="M19" s="44">
        <v>0</v>
      </c>
      <c r="N19" s="62">
        <v>0</v>
      </c>
      <c r="O19" s="44">
        <v>0</v>
      </c>
      <c r="P19" s="44">
        <v>0</v>
      </c>
      <c r="Q19" s="44">
        <v>0</v>
      </c>
      <c r="R19" s="44">
        <v>0</v>
      </c>
      <c r="S19" s="44">
        <v>0</v>
      </c>
      <c r="T19" s="44">
        <v>0</v>
      </c>
      <c r="U19" s="44">
        <v>0</v>
      </c>
      <c r="V19" s="44">
        <v>0</v>
      </c>
      <c r="W19" s="44">
        <v>0</v>
      </c>
      <c r="X19" s="44">
        <v>0</v>
      </c>
      <c r="Y19" s="44">
        <v>0</v>
      </c>
      <c r="Z19" s="44">
        <v>0</v>
      </c>
      <c r="AA19" s="44">
        <v>0</v>
      </c>
      <c r="AB19" s="44">
        <v>0</v>
      </c>
      <c r="AC19" s="44">
        <v>0</v>
      </c>
      <c r="AD19" s="44">
        <v>0</v>
      </c>
      <c r="AE19" s="44">
        <v>0</v>
      </c>
      <c r="AF19" s="44">
        <v>0</v>
      </c>
      <c r="AG19" s="44">
        <v>0</v>
      </c>
      <c r="AH19" s="44">
        <v>0</v>
      </c>
      <c r="AI19" s="130">
        <v>0</v>
      </c>
      <c r="AJ19" s="130">
        <v>0</v>
      </c>
      <c r="AL19" s="76">
        <v>42462</v>
      </c>
      <c r="AM19" s="76"/>
      <c r="AN19" s="3">
        <v>13</v>
      </c>
      <c r="AO19" s="44">
        <v>0</v>
      </c>
      <c r="AP19" s="44">
        <v>0</v>
      </c>
      <c r="AQ19" s="44">
        <v>0</v>
      </c>
      <c r="AR19" s="44">
        <v>0</v>
      </c>
      <c r="AS19" s="4">
        <v>0</v>
      </c>
      <c r="AT19" s="44">
        <v>0</v>
      </c>
      <c r="AU19" s="44">
        <v>0</v>
      </c>
      <c r="AV19" s="44">
        <v>0</v>
      </c>
      <c r="AW19" s="44">
        <v>0</v>
      </c>
      <c r="AX19" s="62">
        <v>0</v>
      </c>
      <c r="AY19" s="44">
        <v>0</v>
      </c>
      <c r="AZ19" s="44">
        <v>0</v>
      </c>
      <c r="BA19" s="44">
        <v>0</v>
      </c>
      <c r="BB19" s="44">
        <v>0</v>
      </c>
      <c r="BC19" s="44">
        <v>0</v>
      </c>
      <c r="BD19" s="44">
        <v>0</v>
      </c>
      <c r="BE19" s="44">
        <v>0</v>
      </c>
      <c r="BF19" s="44">
        <v>0</v>
      </c>
      <c r="BG19" s="44">
        <v>0</v>
      </c>
      <c r="BH19" s="44">
        <v>0</v>
      </c>
      <c r="BI19" s="44">
        <v>0</v>
      </c>
      <c r="BJ19" s="44">
        <v>0</v>
      </c>
      <c r="BK19" s="44">
        <v>0</v>
      </c>
      <c r="BL19" s="44">
        <v>0</v>
      </c>
      <c r="BM19" s="44">
        <v>0</v>
      </c>
      <c r="BN19" s="44">
        <v>0</v>
      </c>
      <c r="BO19" s="44">
        <v>0</v>
      </c>
      <c r="BP19" s="44">
        <v>0</v>
      </c>
      <c r="BQ19" s="44">
        <v>0</v>
      </c>
      <c r="BR19" s="44">
        <v>0</v>
      </c>
    </row>
    <row r="20" spans="1:70" ht="20" customHeight="1" x14ac:dyDescent="0.15">
      <c r="A20" s="76">
        <v>42833</v>
      </c>
      <c r="B20" s="76"/>
      <c r="C20" s="11">
        <v>14</v>
      </c>
      <c r="D20" s="44">
        <v>0</v>
      </c>
      <c r="E20" s="44">
        <v>0</v>
      </c>
      <c r="F20" s="44">
        <v>0</v>
      </c>
      <c r="G20" s="44">
        <v>0</v>
      </c>
      <c r="H20" s="4">
        <v>0</v>
      </c>
      <c r="I20" s="126">
        <v>0</v>
      </c>
      <c r="J20" s="44">
        <v>0</v>
      </c>
      <c r="K20" s="44">
        <v>0</v>
      </c>
      <c r="L20" s="44">
        <v>0</v>
      </c>
      <c r="M20" s="44">
        <v>0</v>
      </c>
      <c r="N20" s="62">
        <v>0</v>
      </c>
      <c r="O20" s="44">
        <v>0</v>
      </c>
      <c r="P20" s="44">
        <v>0</v>
      </c>
      <c r="Q20" s="44">
        <v>0</v>
      </c>
      <c r="R20" s="44">
        <v>0</v>
      </c>
      <c r="S20" s="44">
        <v>0</v>
      </c>
      <c r="T20" s="44">
        <v>0</v>
      </c>
      <c r="U20" s="44">
        <v>0</v>
      </c>
      <c r="V20" s="44">
        <v>0</v>
      </c>
      <c r="W20" s="44">
        <v>0</v>
      </c>
      <c r="X20" s="44">
        <v>0</v>
      </c>
      <c r="Y20" s="44">
        <v>0</v>
      </c>
      <c r="Z20" s="44">
        <v>0</v>
      </c>
      <c r="AA20" s="44">
        <v>0</v>
      </c>
      <c r="AB20" s="44">
        <v>0</v>
      </c>
      <c r="AC20" s="44">
        <v>0</v>
      </c>
      <c r="AD20" s="44">
        <v>0</v>
      </c>
      <c r="AE20" s="44">
        <v>0</v>
      </c>
      <c r="AF20" s="44">
        <v>0</v>
      </c>
      <c r="AG20" s="44">
        <v>0</v>
      </c>
      <c r="AH20" s="44">
        <v>0</v>
      </c>
      <c r="AI20" s="130">
        <v>0</v>
      </c>
      <c r="AJ20" s="130">
        <v>0</v>
      </c>
      <c r="AK20" s="40"/>
      <c r="AL20" s="76">
        <v>42469</v>
      </c>
      <c r="AM20" s="76"/>
      <c r="AN20" s="11">
        <v>14</v>
      </c>
      <c r="AO20" s="44">
        <v>0</v>
      </c>
      <c r="AP20" s="44">
        <v>0</v>
      </c>
      <c r="AQ20" s="44">
        <v>0</v>
      </c>
      <c r="AR20" s="44">
        <v>0</v>
      </c>
      <c r="AS20" s="4">
        <v>0</v>
      </c>
      <c r="AT20" s="44">
        <v>0</v>
      </c>
      <c r="AU20" s="44">
        <v>0</v>
      </c>
      <c r="AV20" s="44">
        <v>0</v>
      </c>
      <c r="AW20" s="44">
        <v>0</v>
      </c>
      <c r="AX20" s="62">
        <v>0</v>
      </c>
      <c r="AY20" s="44">
        <v>0</v>
      </c>
      <c r="AZ20" s="44">
        <v>0</v>
      </c>
      <c r="BA20" s="44">
        <v>0</v>
      </c>
      <c r="BB20" s="44">
        <v>0</v>
      </c>
      <c r="BC20" s="44">
        <v>0</v>
      </c>
      <c r="BD20" s="44">
        <v>0</v>
      </c>
      <c r="BE20" s="44">
        <v>0</v>
      </c>
      <c r="BF20" s="44">
        <v>0</v>
      </c>
      <c r="BG20" s="44">
        <v>0</v>
      </c>
      <c r="BH20" s="44">
        <v>0</v>
      </c>
      <c r="BI20" s="44">
        <v>0</v>
      </c>
      <c r="BJ20" s="44">
        <v>0</v>
      </c>
      <c r="BK20" s="44">
        <v>0</v>
      </c>
      <c r="BL20" s="44">
        <v>0</v>
      </c>
      <c r="BM20" s="44">
        <v>0</v>
      </c>
      <c r="BN20" s="44">
        <v>0</v>
      </c>
      <c r="BO20" s="44">
        <v>0</v>
      </c>
      <c r="BP20" s="44">
        <v>0</v>
      </c>
      <c r="BQ20" s="44">
        <v>0</v>
      </c>
      <c r="BR20" s="44">
        <v>0</v>
      </c>
    </row>
    <row r="21" spans="1:70" ht="20" customHeight="1" x14ac:dyDescent="0.15">
      <c r="A21" s="76">
        <v>42840</v>
      </c>
      <c r="B21" s="76"/>
      <c r="C21" s="11">
        <v>15</v>
      </c>
      <c r="D21" s="44">
        <v>0</v>
      </c>
      <c r="E21" s="44">
        <v>0</v>
      </c>
      <c r="F21" s="44">
        <v>0</v>
      </c>
      <c r="G21" s="44">
        <v>0</v>
      </c>
      <c r="H21" s="4">
        <v>0</v>
      </c>
      <c r="I21" s="126">
        <v>0</v>
      </c>
      <c r="J21" s="44">
        <v>0</v>
      </c>
      <c r="K21" s="44">
        <v>0</v>
      </c>
      <c r="L21" s="44">
        <v>0</v>
      </c>
      <c r="M21" s="44">
        <v>0</v>
      </c>
      <c r="N21" s="62">
        <v>0</v>
      </c>
      <c r="O21" s="44">
        <v>0</v>
      </c>
      <c r="P21" s="44">
        <v>0</v>
      </c>
      <c r="Q21" s="44">
        <v>0</v>
      </c>
      <c r="R21" s="44">
        <v>0</v>
      </c>
      <c r="S21" s="44">
        <v>0</v>
      </c>
      <c r="T21" s="44">
        <v>0</v>
      </c>
      <c r="U21" s="44">
        <v>0</v>
      </c>
      <c r="V21" s="44">
        <v>0</v>
      </c>
      <c r="W21" s="44">
        <v>0</v>
      </c>
      <c r="X21" s="44">
        <v>0</v>
      </c>
      <c r="Y21" s="44">
        <v>0</v>
      </c>
      <c r="Z21" s="44">
        <v>0</v>
      </c>
      <c r="AA21" s="44">
        <v>0</v>
      </c>
      <c r="AB21" s="44">
        <v>0</v>
      </c>
      <c r="AC21" s="44">
        <v>0</v>
      </c>
      <c r="AD21" s="44">
        <v>0</v>
      </c>
      <c r="AE21" s="44">
        <v>0</v>
      </c>
      <c r="AF21" s="44">
        <v>0</v>
      </c>
      <c r="AG21" s="44">
        <v>0</v>
      </c>
      <c r="AH21" s="44">
        <v>0</v>
      </c>
      <c r="AI21" s="130">
        <v>0</v>
      </c>
      <c r="AJ21" s="130">
        <v>0</v>
      </c>
      <c r="AL21" s="76">
        <v>42476</v>
      </c>
      <c r="AM21" s="76"/>
      <c r="AN21" s="11">
        <v>15</v>
      </c>
      <c r="AO21" s="44">
        <v>0</v>
      </c>
      <c r="AP21" s="44">
        <v>0</v>
      </c>
      <c r="AQ21" s="44">
        <v>0</v>
      </c>
      <c r="AR21" s="44">
        <v>0</v>
      </c>
      <c r="AS21" s="4">
        <v>0</v>
      </c>
      <c r="AT21" s="44">
        <v>0</v>
      </c>
      <c r="AU21" s="44">
        <v>0</v>
      </c>
      <c r="AV21" s="44">
        <v>0</v>
      </c>
      <c r="AW21" s="44">
        <v>0</v>
      </c>
      <c r="AX21" s="62">
        <v>0</v>
      </c>
      <c r="AY21" s="44">
        <v>0</v>
      </c>
      <c r="AZ21" s="44">
        <v>0</v>
      </c>
      <c r="BA21" s="44">
        <v>0</v>
      </c>
      <c r="BB21" s="44">
        <v>0</v>
      </c>
      <c r="BC21" s="44">
        <v>0</v>
      </c>
      <c r="BD21" s="44">
        <v>0</v>
      </c>
      <c r="BE21" s="44">
        <v>0</v>
      </c>
      <c r="BF21" s="44">
        <v>0</v>
      </c>
      <c r="BG21" s="44">
        <v>0</v>
      </c>
      <c r="BH21" s="44">
        <v>0</v>
      </c>
      <c r="BI21" s="44">
        <v>0</v>
      </c>
      <c r="BJ21" s="44">
        <v>0</v>
      </c>
      <c r="BK21" s="44">
        <v>0</v>
      </c>
      <c r="BL21" s="44">
        <v>0</v>
      </c>
      <c r="BM21" s="44">
        <v>0</v>
      </c>
      <c r="BN21" s="44">
        <v>0</v>
      </c>
      <c r="BO21" s="44">
        <v>0</v>
      </c>
      <c r="BP21" s="44">
        <v>0</v>
      </c>
      <c r="BQ21" s="44">
        <v>0</v>
      </c>
      <c r="BR21" s="44">
        <v>0</v>
      </c>
    </row>
    <row r="22" spans="1:70" ht="20" customHeight="1" x14ac:dyDescent="0.15">
      <c r="A22" s="76">
        <v>42847</v>
      </c>
      <c r="B22" s="77"/>
      <c r="C22" s="39">
        <v>16</v>
      </c>
      <c r="D22" s="44">
        <v>0</v>
      </c>
      <c r="E22" s="44">
        <v>0</v>
      </c>
      <c r="F22" s="44">
        <v>0</v>
      </c>
      <c r="G22" s="44">
        <v>0</v>
      </c>
      <c r="H22" s="4">
        <v>0</v>
      </c>
      <c r="I22" s="126">
        <v>0</v>
      </c>
      <c r="J22" s="44">
        <v>0</v>
      </c>
      <c r="K22" s="44">
        <v>0</v>
      </c>
      <c r="L22" s="44">
        <v>0</v>
      </c>
      <c r="M22" s="44">
        <v>0</v>
      </c>
      <c r="N22" s="62">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4">
        <v>0</v>
      </c>
      <c r="AH22" s="44">
        <v>0</v>
      </c>
      <c r="AI22" s="130">
        <v>0</v>
      </c>
      <c r="AJ22" s="130">
        <v>0</v>
      </c>
      <c r="AL22" s="76">
        <v>42483</v>
      </c>
      <c r="AM22" s="77"/>
      <c r="AN22" s="39">
        <v>16</v>
      </c>
      <c r="AO22" s="44">
        <v>0</v>
      </c>
      <c r="AP22" s="44">
        <v>0</v>
      </c>
      <c r="AQ22" s="44">
        <v>0</v>
      </c>
      <c r="AR22" s="44">
        <v>0</v>
      </c>
      <c r="AS22" s="4">
        <v>0</v>
      </c>
      <c r="AT22" s="44">
        <v>0</v>
      </c>
      <c r="AU22" s="44">
        <v>0</v>
      </c>
      <c r="AV22" s="44">
        <v>0</v>
      </c>
      <c r="AW22" s="44">
        <v>0</v>
      </c>
      <c r="AX22" s="62">
        <v>0</v>
      </c>
      <c r="AY22" s="44">
        <v>0</v>
      </c>
      <c r="AZ22" s="44">
        <v>0</v>
      </c>
      <c r="BA22" s="44">
        <v>0</v>
      </c>
      <c r="BB22" s="44">
        <v>0</v>
      </c>
      <c r="BC22" s="44">
        <v>0</v>
      </c>
      <c r="BD22" s="44">
        <v>0</v>
      </c>
      <c r="BE22" s="44">
        <v>0</v>
      </c>
      <c r="BF22" s="44">
        <v>0</v>
      </c>
      <c r="BG22" s="44">
        <v>0</v>
      </c>
      <c r="BH22" s="44">
        <v>0</v>
      </c>
      <c r="BI22" s="44">
        <v>0</v>
      </c>
      <c r="BJ22" s="44">
        <v>0</v>
      </c>
      <c r="BK22" s="44">
        <v>0</v>
      </c>
      <c r="BL22" s="44">
        <v>0</v>
      </c>
      <c r="BM22" s="44">
        <v>0</v>
      </c>
      <c r="BN22" s="44">
        <v>0</v>
      </c>
      <c r="BO22" s="44">
        <v>0</v>
      </c>
      <c r="BP22" s="44">
        <v>0</v>
      </c>
      <c r="BQ22" s="44">
        <v>0</v>
      </c>
      <c r="BR22" s="44">
        <v>0</v>
      </c>
    </row>
    <row r="23" spans="1:70" ht="20" customHeight="1" x14ac:dyDescent="0.15">
      <c r="A23" s="76">
        <v>42854</v>
      </c>
      <c r="B23" s="76"/>
      <c r="C23" s="43">
        <v>17</v>
      </c>
      <c r="D23" s="44">
        <v>0</v>
      </c>
      <c r="E23" s="44">
        <v>0</v>
      </c>
      <c r="F23" s="44">
        <v>0</v>
      </c>
      <c r="G23" s="44">
        <v>0</v>
      </c>
      <c r="H23" s="123">
        <v>0</v>
      </c>
      <c r="I23" s="126">
        <v>0</v>
      </c>
      <c r="J23" s="44">
        <v>0</v>
      </c>
      <c r="K23" s="44">
        <v>0</v>
      </c>
      <c r="L23" s="44">
        <v>0</v>
      </c>
      <c r="M23" s="44">
        <v>0</v>
      </c>
      <c r="N23" s="62">
        <v>0</v>
      </c>
      <c r="O23" s="44">
        <v>0</v>
      </c>
      <c r="P23" s="44">
        <v>0</v>
      </c>
      <c r="Q23" s="44">
        <v>0</v>
      </c>
      <c r="R23" s="44">
        <v>0</v>
      </c>
      <c r="S23" s="44">
        <v>0</v>
      </c>
      <c r="T23" s="44">
        <v>0</v>
      </c>
      <c r="U23" s="44">
        <v>0</v>
      </c>
      <c r="V23" s="44">
        <v>0</v>
      </c>
      <c r="W23" s="44">
        <v>0</v>
      </c>
      <c r="X23" s="44">
        <v>0</v>
      </c>
      <c r="Y23" s="44">
        <v>0</v>
      </c>
      <c r="Z23" s="44">
        <v>0</v>
      </c>
      <c r="AA23" s="44">
        <v>0</v>
      </c>
      <c r="AB23" s="44">
        <v>0</v>
      </c>
      <c r="AC23" s="44">
        <v>0</v>
      </c>
      <c r="AD23" s="44">
        <v>0</v>
      </c>
      <c r="AE23" s="44">
        <v>0</v>
      </c>
      <c r="AF23" s="44">
        <v>0</v>
      </c>
      <c r="AG23" s="44">
        <v>0</v>
      </c>
      <c r="AH23" s="44">
        <v>0</v>
      </c>
      <c r="AI23" s="130">
        <v>0</v>
      </c>
      <c r="AJ23" s="130">
        <v>0</v>
      </c>
      <c r="AL23" s="76">
        <v>42490</v>
      </c>
      <c r="AM23" s="76"/>
      <c r="AN23" s="43">
        <v>17</v>
      </c>
      <c r="AO23" s="44">
        <v>0</v>
      </c>
      <c r="AP23" s="44">
        <v>0</v>
      </c>
      <c r="AQ23" s="44">
        <v>0</v>
      </c>
      <c r="AR23" s="44">
        <v>0</v>
      </c>
      <c r="AS23" s="4">
        <v>0</v>
      </c>
      <c r="AT23" s="44">
        <v>0</v>
      </c>
      <c r="AU23" s="44">
        <v>0</v>
      </c>
      <c r="AV23" s="44">
        <v>0</v>
      </c>
      <c r="AW23" s="44">
        <v>0</v>
      </c>
      <c r="AX23" s="62">
        <v>0</v>
      </c>
      <c r="AY23" s="44">
        <v>0</v>
      </c>
      <c r="AZ23" s="44">
        <v>0</v>
      </c>
      <c r="BA23" s="44">
        <v>0</v>
      </c>
      <c r="BB23" s="44">
        <v>0</v>
      </c>
      <c r="BC23" s="44">
        <v>0</v>
      </c>
      <c r="BD23" s="44">
        <v>0</v>
      </c>
      <c r="BE23" s="44">
        <v>0</v>
      </c>
      <c r="BF23" s="44">
        <v>0</v>
      </c>
      <c r="BG23" s="44">
        <v>0</v>
      </c>
      <c r="BH23" s="44">
        <v>0</v>
      </c>
      <c r="BI23" s="44">
        <v>0</v>
      </c>
      <c r="BJ23" s="44">
        <v>0</v>
      </c>
      <c r="BK23" s="44">
        <v>0</v>
      </c>
      <c r="BL23" s="44">
        <v>0</v>
      </c>
      <c r="BM23" s="44">
        <v>0</v>
      </c>
      <c r="BN23" s="44">
        <v>0</v>
      </c>
      <c r="BO23" s="44">
        <v>0</v>
      </c>
      <c r="BP23" s="44">
        <v>0</v>
      </c>
      <c r="BQ23" s="42">
        <v>0</v>
      </c>
      <c r="BR23" s="42">
        <v>0</v>
      </c>
    </row>
    <row r="24" spans="1:70" ht="20" customHeight="1" x14ac:dyDescent="0.15">
      <c r="A24" s="76">
        <v>42861</v>
      </c>
      <c r="B24" s="77"/>
      <c r="C24" s="43">
        <v>18</v>
      </c>
      <c r="D24" s="44">
        <v>0</v>
      </c>
      <c r="E24" s="44">
        <v>0</v>
      </c>
      <c r="F24" s="44">
        <v>0</v>
      </c>
      <c r="G24" s="44">
        <v>0</v>
      </c>
      <c r="H24" s="4">
        <v>0</v>
      </c>
      <c r="I24" s="126">
        <v>0</v>
      </c>
      <c r="J24" s="44">
        <v>0</v>
      </c>
      <c r="K24" s="44">
        <v>0</v>
      </c>
      <c r="L24" s="44">
        <v>0</v>
      </c>
      <c r="M24" s="44">
        <v>0</v>
      </c>
      <c r="N24" s="62">
        <v>0</v>
      </c>
      <c r="O24" s="44">
        <v>0</v>
      </c>
      <c r="P24" s="44">
        <v>0</v>
      </c>
      <c r="Q24" s="44">
        <v>0</v>
      </c>
      <c r="R24" s="44">
        <v>0</v>
      </c>
      <c r="S24" s="44">
        <v>0</v>
      </c>
      <c r="T24" s="44">
        <v>0</v>
      </c>
      <c r="U24" s="44">
        <v>0</v>
      </c>
      <c r="V24" s="44">
        <v>0</v>
      </c>
      <c r="W24" s="44">
        <v>0</v>
      </c>
      <c r="X24" s="44">
        <v>0</v>
      </c>
      <c r="Y24" s="44">
        <v>0</v>
      </c>
      <c r="Z24" s="44">
        <v>0</v>
      </c>
      <c r="AA24" s="44">
        <v>0</v>
      </c>
      <c r="AB24" s="44">
        <v>0</v>
      </c>
      <c r="AC24" s="44">
        <v>0</v>
      </c>
      <c r="AD24" s="44">
        <v>0</v>
      </c>
      <c r="AE24" s="44">
        <v>0</v>
      </c>
      <c r="AF24" s="44">
        <v>0</v>
      </c>
      <c r="AG24" s="44">
        <v>0</v>
      </c>
      <c r="AH24" s="44">
        <v>0</v>
      </c>
      <c r="AI24" s="130">
        <v>0</v>
      </c>
      <c r="AJ24" s="130">
        <v>0</v>
      </c>
      <c r="AL24" s="76">
        <v>42497</v>
      </c>
      <c r="AM24" s="77"/>
      <c r="AN24" s="43">
        <v>18</v>
      </c>
      <c r="AO24" s="44">
        <v>0</v>
      </c>
      <c r="AP24" s="44">
        <v>0</v>
      </c>
      <c r="AQ24" s="44">
        <v>0</v>
      </c>
      <c r="AR24" s="44">
        <v>0</v>
      </c>
      <c r="AS24" s="4">
        <v>0</v>
      </c>
      <c r="AT24" s="44">
        <v>0</v>
      </c>
      <c r="AU24" s="44">
        <v>0</v>
      </c>
      <c r="AV24" s="44">
        <v>0</v>
      </c>
      <c r="AW24" s="44">
        <v>0</v>
      </c>
      <c r="AX24" s="62">
        <v>0</v>
      </c>
      <c r="AY24" s="44">
        <v>0</v>
      </c>
      <c r="AZ24" s="44">
        <v>0</v>
      </c>
      <c r="BA24" s="44">
        <v>0</v>
      </c>
      <c r="BB24" s="44">
        <v>0</v>
      </c>
      <c r="BC24" s="44">
        <v>0</v>
      </c>
      <c r="BD24" s="44">
        <v>0</v>
      </c>
      <c r="BE24" s="44">
        <v>0</v>
      </c>
      <c r="BF24" s="44">
        <v>0</v>
      </c>
      <c r="BG24" s="44">
        <v>0</v>
      </c>
      <c r="BH24" s="44">
        <v>0</v>
      </c>
      <c r="BI24" s="44">
        <v>0</v>
      </c>
      <c r="BJ24" s="44">
        <v>0</v>
      </c>
      <c r="BK24" s="44">
        <v>0</v>
      </c>
      <c r="BL24" s="44">
        <v>0</v>
      </c>
      <c r="BM24" s="44">
        <v>0</v>
      </c>
      <c r="BN24" s="44">
        <v>0</v>
      </c>
      <c r="BO24" s="44">
        <v>0</v>
      </c>
      <c r="BP24" s="44">
        <v>0</v>
      </c>
      <c r="BQ24" s="44">
        <v>0</v>
      </c>
      <c r="BR24" s="44">
        <v>0</v>
      </c>
    </row>
    <row r="25" spans="1:70" ht="20" customHeight="1" x14ac:dyDescent="0.15">
      <c r="A25" s="76">
        <v>42868</v>
      </c>
      <c r="B25" s="76"/>
      <c r="C25" s="3">
        <v>19</v>
      </c>
      <c r="D25" s="44">
        <v>0</v>
      </c>
      <c r="E25" s="44">
        <v>0</v>
      </c>
      <c r="F25" s="44">
        <v>0</v>
      </c>
      <c r="G25" s="44">
        <v>0</v>
      </c>
      <c r="H25" s="125">
        <v>0</v>
      </c>
      <c r="I25" s="126">
        <v>0</v>
      </c>
      <c r="J25" s="44">
        <v>0</v>
      </c>
      <c r="K25" s="44">
        <v>0</v>
      </c>
      <c r="L25" s="44">
        <v>0</v>
      </c>
      <c r="M25" s="44">
        <v>0</v>
      </c>
      <c r="N25" s="62">
        <v>0</v>
      </c>
      <c r="O25" s="44">
        <v>0</v>
      </c>
      <c r="P25" s="44">
        <v>0</v>
      </c>
      <c r="Q25" s="44">
        <v>0</v>
      </c>
      <c r="R25" s="44">
        <v>0</v>
      </c>
      <c r="S25" s="44">
        <v>0</v>
      </c>
      <c r="T25" s="44">
        <v>0</v>
      </c>
      <c r="U25" s="44">
        <v>0</v>
      </c>
      <c r="V25" s="44">
        <v>0</v>
      </c>
      <c r="W25" s="44">
        <v>0</v>
      </c>
      <c r="X25" s="44">
        <v>0</v>
      </c>
      <c r="Y25" s="44">
        <v>0</v>
      </c>
      <c r="Z25" s="44">
        <v>0</v>
      </c>
      <c r="AA25" s="44">
        <v>0</v>
      </c>
      <c r="AB25" s="44">
        <v>0</v>
      </c>
      <c r="AC25" s="44">
        <v>0</v>
      </c>
      <c r="AD25" s="44">
        <v>0</v>
      </c>
      <c r="AE25" s="44">
        <v>0</v>
      </c>
      <c r="AF25" s="44">
        <v>0</v>
      </c>
      <c r="AG25" s="44">
        <v>0</v>
      </c>
      <c r="AH25" s="44">
        <v>0</v>
      </c>
      <c r="AI25" s="130">
        <v>0</v>
      </c>
      <c r="AJ25" s="130">
        <v>0</v>
      </c>
      <c r="AL25" s="76">
        <v>42504</v>
      </c>
      <c r="AM25" s="76"/>
      <c r="AN25" s="43">
        <v>19</v>
      </c>
      <c r="AO25" s="44">
        <v>0</v>
      </c>
      <c r="AP25" s="44">
        <v>0</v>
      </c>
      <c r="AQ25" s="44">
        <v>0</v>
      </c>
      <c r="AR25" s="44">
        <v>0</v>
      </c>
      <c r="AS25" s="4">
        <v>0</v>
      </c>
      <c r="AT25" s="44">
        <v>0</v>
      </c>
      <c r="AU25" s="44">
        <v>0</v>
      </c>
      <c r="AV25" s="44">
        <v>0</v>
      </c>
      <c r="AW25" s="44">
        <v>0</v>
      </c>
      <c r="AX25" s="62">
        <v>0</v>
      </c>
      <c r="AY25" s="44">
        <v>0</v>
      </c>
      <c r="AZ25" s="44">
        <v>0</v>
      </c>
      <c r="BA25" s="44">
        <v>0</v>
      </c>
      <c r="BB25" s="44">
        <v>0</v>
      </c>
      <c r="BC25" s="44">
        <v>0</v>
      </c>
      <c r="BD25" s="44">
        <v>0</v>
      </c>
      <c r="BE25" s="44">
        <v>0</v>
      </c>
      <c r="BF25" s="44">
        <v>0</v>
      </c>
      <c r="BG25" s="44">
        <v>0</v>
      </c>
      <c r="BH25" s="44">
        <v>0</v>
      </c>
      <c r="BI25" s="44">
        <v>0</v>
      </c>
      <c r="BJ25" s="44">
        <v>0</v>
      </c>
      <c r="BK25" s="44">
        <v>0</v>
      </c>
      <c r="BL25" s="44">
        <v>0</v>
      </c>
      <c r="BM25" s="44">
        <v>0</v>
      </c>
      <c r="BN25" s="44">
        <v>0</v>
      </c>
      <c r="BO25" s="44">
        <v>0</v>
      </c>
      <c r="BP25" s="44">
        <v>0</v>
      </c>
      <c r="BQ25" s="42">
        <v>0</v>
      </c>
      <c r="BR25" s="42">
        <v>0</v>
      </c>
    </row>
    <row r="26" spans="1:70" ht="20" customHeight="1" x14ac:dyDescent="0.15">
      <c r="A26" s="76">
        <v>42875</v>
      </c>
      <c r="B26" s="76"/>
      <c r="C26" s="3">
        <v>20</v>
      </c>
      <c r="D26" s="44">
        <v>0</v>
      </c>
      <c r="E26" s="44">
        <v>0</v>
      </c>
      <c r="F26" s="44">
        <v>0</v>
      </c>
      <c r="G26" s="44">
        <v>0</v>
      </c>
      <c r="H26" s="127">
        <v>0</v>
      </c>
      <c r="I26" s="127">
        <v>0</v>
      </c>
      <c r="J26" s="44">
        <v>0</v>
      </c>
      <c r="K26" s="44">
        <v>0</v>
      </c>
      <c r="L26" s="44">
        <v>0</v>
      </c>
      <c r="M26" s="44">
        <v>0</v>
      </c>
      <c r="N26" s="62">
        <v>0</v>
      </c>
      <c r="O26" s="44">
        <v>0</v>
      </c>
      <c r="P26" s="44">
        <v>0</v>
      </c>
      <c r="Q26" s="44">
        <v>0</v>
      </c>
      <c r="R26" s="44">
        <v>0</v>
      </c>
      <c r="S26" s="44">
        <v>0</v>
      </c>
      <c r="T26" s="44">
        <v>0</v>
      </c>
      <c r="U26" s="44">
        <v>0</v>
      </c>
      <c r="V26" s="44">
        <v>0</v>
      </c>
      <c r="W26" s="44">
        <v>0</v>
      </c>
      <c r="X26" s="44">
        <v>0</v>
      </c>
      <c r="Y26" s="44">
        <v>0</v>
      </c>
      <c r="Z26" s="44">
        <v>0</v>
      </c>
      <c r="AA26" s="44">
        <v>0</v>
      </c>
      <c r="AB26" s="44">
        <v>0</v>
      </c>
      <c r="AC26" s="44">
        <v>0</v>
      </c>
      <c r="AD26" s="44">
        <v>0</v>
      </c>
      <c r="AE26" s="44">
        <v>0</v>
      </c>
      <c r="AF26" s="44">
        <v>0</v>
      </c>
      <c r="AG26" s="44">
        <v>0</v>
      </c>
      <c r="AH26" s="44">
        <v>0</v>
      </c>
      <c r="AI26" s="130">
        <v>0</v>
      </c>
      <c r="AJ26" s="130">
        <v>0</v>
      </c>
      <c r="AL26" s="76">
        <v>42511</v>
      </c>
      <c r="AM26" s="76"/>
      <c r="AN26" s="43">
        <v>20</v>
      </c>
      <c r="AO26" s="4">
        <v>0</v>
      </c>
      <c r="AP26" s="4">
        <v>0</v>
      </c>
      <c r="AQ26" s="4">
        <v>0</v>
      </c>
      <c r="AR26" s="4">
        <v>0</v>
      </c>
      <c r="AS26" s="4">
        <v>0</v>
      </c>
      <c r="AT26" s="4">
        <v>0</v>
      </c>
      <c r="AU26" s="4">
        <v>0</v>
      </c>
      <c r="AV26" s="4">
        <v>0</v>
      </c>
      <c r="AW26" s="44">
        <v>0</v>
      </c>
      <c r="AX26" s="62">
        <v>0</v>
      </c>
      <c r="AY26" s="4">
        <v>0</v>
      </c>
      <c r="AZ26" s="44">
        <v>0</v>
      </c>
      <c r="BA26" s="44">
        <v>0</v>
      </c>
      <c r="BB26" s="44">
        <v>0</v>
      </c>
      <c r="BC26" s="44">
        <v>0</v>
      </c>
      <c r="BD26" s="44">
        <v>0</v>
      </c>
      <c r="BE26" s="44">
        <v>0</v>
      </c>
      <c r="BF26" s="44">
        <v>0</v>
      </c>
      <c r="BG26" s="44">
        <v>0</v>
      </c>
      <c r="BH26" s="44">
        <v>0</v>
      </c>
      <c r="BI26" s="44">
        <v>0</v>
      </c>
      <c r="BJ26" s="44">
        <v>0</v>
      </c>
      <c r="BK26" s="44">
        <v>0</v>
      </c>
      <c r="BL26" s="44">
        <v>0</v>
      </c>
      <c r="BM26" s="44">
        <v>0</v>
      </c>
      <c r="BN26" s="44">
        <v>0</v>
      </c>
      <c r="BO26" s="44">
        <v>0</v>
      </c>
      <c r="BP26" s="44">
        <v>0</v>
      </c>
      <c r="BQ26" s="42">
        <v>0</v>
      </c>
      <c r="BR26" s="42">
        <v>0</v>
      </c>
    </row>
    <row r="27" spans="1:70" ht="20" customHeight="1" x14ac:dyDescent="0.15">
      <c r="A27" s="76">
        <v>42882</v>
      </c>
      <c r="B27" s="76"/>
      <c r="C27" s="3">
        <v>21</v>
      </c>
      <c r="D27" s="44">
        <v>0</v>
      </c>
      <c r="E27" s="44">
        <v>0</v>
      </c>
      <c r="F27" s="44">
        <v>0</v>
      </c>
      <c r="G27" s="44">
        <v>0</v>
      </c>
      <c r="H27" s="128">
        <v>0</v>
      </c>
      <c r="I27" s="128">
        <v>0</v>
      </c>
      <c r="J27" s="44">
        <v>0</v>
      </c>
      <c r="K27" s="44">
        <v>0</v>
      </c>
      <c r="L27" s="44">
        <v>0</v>
      </c>
      <c r="M27" s="44">
        <v>0</v>
      </c>
      <c r="N27" s="62">
        <v>0</v>
      </c>
      <c r="O27" s="44">
        <v>0</v>
      </c>
      <c r="P27" s="44">
        <v>0</v>
      </c>
      <c r="Q27" s="44">
        <v>0</v>
      </c>
      <c r="R27" s="44">
        <v>0</v>
      </c>
      <c r="S27" s="44">
        <v>0</v>
      </c>
      <c r="T27" s="44">
        <v>0</v>
      </c>
      <c r="U27" s="44">
        <v>0</v>
      </c>
      <c r="V27" s="44">
        <v>0</v>
      </c>
      <c r="W27" s="44">
        <v>0</v>
      </c>
      <c r="X27" s="44">
        <v>0</v>
      </c>
      <c r="Y27" s="44">
        <v>0</v>
      </c>
      <c r="Z27" s="44">
        <v>0</v>
      </c>
      <c r="AA27" s="44">
        <v>0</v>
      </c>
      <c r="AB27" s="44">
        <v>0</v>
      </c>
      <c r="AC27" s="44">
        <v>0</v>
      </c>
      <c r="AD27" s="44">
        <v>0</v>
      </c>
      <c r="AE27" s="44">
        <v>0</v>
      </c>
      <c r="AF27" s="44">
        <v>0</v>
      </c>
      <c r="AG27" s="44">
        <v>0</v>
      </c>
      <c r="AH27" s="44">
        <v>0</v>
      </c>
      <c r="AI27" s="130">
        <v>0</v>
      </c>
      <c r="AJ27" s="130">
        <v>0</v>
      </c>
      <c r="AL27" s="76">
        <v>42518</v>
      </c>
      <c r="AM27" s="76"/>
      <c r="AN27" s="43">
        <v>21</v>
      </c>
      <c r="AO27" s="4">
        <v>0</v>
      </c>
      <c r="AP27" s="4">
        <v>0</v>
      </c>
      <c r="AQ27" s="4">
        <v>0</v>
      </c>
      <c r="AR27" s="4">
        <v>0</v>
      </c>
      <c r="AS27" s="4">
        <v>0</v>
      </c>
      <c r="AT27" s="4">
        <v>0</v>
      </c>
      <c r="AU27" s="4">
        <v>0</v>
      </c>
      <c r="AV27" s="4">
        <v>0</v>
      </c>
      <c r="AW27" s="44">
        <v>0</v>
      </c>
      <c r="AX27" s="62">
        <v>0</v>
      </c>
      <c r="AY27" s="4">
        <v>0</v>
      </c>
      <c r="AZ27" s="44">
        <v>0</v>
      </c>
      <c r="BA27" s="44">
        <v>0</v>
      </c>
      <c r="BB27" s="44">
        <v>0</v>
      </c>
      <c r="BC27" s="44">
        <v>0</v>
      </c>
      <c r="BD27" s="44">
        <v>0</v>
      </c>
      <c r="BE27" s="44">
        <v>0</v>
      </c>
      <c r="BF27" s="44">
        <v>0</v>
      </c>
      <c r="BG27" s="44">
        <v>0</v>
      </c>
      <c r="BH27" s="44">
        <v>0</v>
      </c>
      <c r="BI27" s="44">
        <v>0</v>
      </c>
      <c r="BJ27" s="44">
        <v>0</v>
      </c>
      <c r="BK27" s="44">
        <v>0</v>
      </c>
      <c r="BL27" s="44">
        <v>0</v>
      </c>
      <c r="BM27" s="44">
        <v>0</v>
      </c>
      <c r="BN27" s="44">
        <v>0</v>
      </c>
      <c r="BO27" s="44">
        <v>0</v>
      </c>
      <c r="BP27" s="44">
        <v>0</v>
      </c>
      <c r="BQ27" s="42">
        <v>0</v>
      </c>
      <c r="BR27" s="42">
        <v>0</v>
      </c>
    </row>
    <row r="28" spans="1:70" ht="20" customHeight="1" x14ac:dyDescent="0.15">
      <c r="A28" s="76">
        <v>42889</v>
      </c>
      <c r="B28" s="76"/>
      <c r="C28" s="43">
        <v>22</v>
      </c>
      <c r="D28" s="4">
        <v>0</v>
      </c>
      <c r="E28" s="4">
        <v>0</v>
      </c>
      <c r="F28" s="4">
        <v>0</v>
      </c>
      <c r="G28" s="4">
        <v>0</v>
      </c>
      <c r="H28" s="4">
        <v>0</v>
      </c>
      <c r="I28" s="125">
        <v>0</v>
      </c>
      <c r="J28" s="4">
        <v>0</v>
      </c>
      <c r="K28" s="4">
        <v>0</v>
      </c>
      <c r="L28" s="4">
        <v>0</v>
      </c>
      <c r="M28" s="44">
        <v>0</v>
      </c>
      <c r="N28" s="62">
        <v>0</v>
      </c>
      <c r="O28" s="4">
        <v>0</v>
      </c>
      <c r="P28" s="4">
        <v>0</v>
      </c>
      <c r="Q28" s="4">
        <v>0</v>
      </c>
      <c r="R28" s="4">
        <v>0</v>
      </c>
      <c r="S28" s="4">
        <v>0</v>
      </c>
      <c r="T28" s="4">
        <v>0</v>
      </c>
      <c r="U28" s="4">
        <v>0</v>
      </c>
      <c r="V28" s="4">
        <v>0</v>
      </c>
      <c r="W28" s="4">
        <v>0</v>
      </c>
      <c r="X28" s="4">
        <v>0</v>
      </c>
      <c r="Y28" s="125">
        <v>0</v>
      </c>
      <c r="Z28" s="125">
        <v>0</v>
      </c>
      <c r="AA28" s="4">
        <v>0</v>
      </c>
      <c r="AB28" s="4">
        <v>0</v>
      </c>
      <c r="AC28" s="4">
        <v>0</v>
      </c>
      <c r="AD28" s="4">
        <v>0</v>
      </c>
      <c r="AE28" s="4">
        <v>0</v>
      </c>
      <c r="AF28" s="4">
        <v>0</v>
      </c>
      <c r="AG28" s="44">
        <v>0</v>
      </c>
      <c r="AH28" s="44">
        <v>0</v>
      </c>
      <c r="AI28" s="151">
        <v>0</v>
      </c>
      <c r="AJ28" s="151">
        <v>0</v>
      </c>
      <c r="AL28" s="76">
        <v>42525</v>
      </c>
      <c r="AM28" s="76"/>
      <c r="AN28" s="43">
        <v>22</v>
      </c>
      <c r="AO28" s="4">
        <v>0</v>
      </c>
      <c r="AP28" s="4">
        <v>0</v>
      </c>
      <c r="AQ28" s="4">
        <v>0</v>
      </c>
      <c r="AR28" s="4">
        <v>0</v>
      </c>
      <c r="AS28" s="4">
        <v>0</v>
      </c>
      <c r="AT28" s="4">
        <v>0</v>
      </c>
      <c r="AU28" s="4">
        <v>0</v>
      </c>
      <c r="AV28" s="4">
        <v>0</v>
      </c>
      <c r="AW28" s="44">
        <v>0</v>
      </c>
      <c r="AX28" s="62">
        <v>0</v>
      </c>
      <c r="AY28" s="4">
        <v>0</v>
      </c>
      <c r="AZ28" s="4">
        <v>0</v>
      </c>
      <c r="BA28" s="4">
        <v>0</v>
      </c>
      <c r="BB28" s="4">
        <v>0</v>
      </c>
      <c r="BC28" s="4">
        <v>0</v>
      </c>
      <c r="BD28" s="4">
        <v>0</v>
      </c>
      <c r="BE28" s="4">
        <v>0</v>
      </c>
      <c r="BF28" s="4">
        <v>0</v>
      </c>
      <c r="BG28" s="4">
        <v>0</v>
      </c>
      <c r="BH28" s="4">
        <v>0</v>
      </c>
      <c r="BI28" s="4">
        <v>0</v>
      </c>
      <c r="BJ28" s="4">
        <v>0</v>
      </c>
      <c r="BK28" s="4">
        <v>0</v>
      </c>
      <c r="BL28" s="4">
        <v>0</v>
      </c>
      <c r="BM28" s="4">
        <v>0</v>
      </c>
      <c r="BN28" s="4">
        <v>0</v>
      </c>
      <c r="BO28" s="44">
        <v>0</v>
      </c>
      <c r="BP28" s="44">
        <v>0</v>
      </c>
      <c r="BQ28" s="42">
        <v>0</v>
      </c>
      <c r="BR28" s="42">
        <v>0</v>
      </c>
    </row>
    <row r="29" spans="1:70" ht="20" customHeight="1" x14ac:dyDescent="0.15">
      <c r="A29" s="76">
        <v>42896</v>
      </c>
      <c r="B29" s="76"/>
      <c r="C29" s="11">
        <v>23</v>
      </c>
      <c r="D29" s="4">
        <v>0</v>
      </c>
      <c r="E29" s="4">
        <v>0</v>
      </c>
      <c r="F29" s="4">
        <v>0</v>
      </c>
      <c r="G29" s="4">
        <v>0</v>
      </c>
      <c r="H29" s="4">
        <v>0</v>
      </c>
      <c r="I29" s="125">
        <v>0</v>
      </c>
      <c r="J29" s="4">
        <v>0</v>
      </c>
      <c r="K29" s="4">
        <v>0</v>
      </c>
      <c r="L29" s="4">
        <v>0</v>
      </c>
      <c r="M29" s="44">
        <v>0</v>
      </c>
      <c r="N29" s="62">
        <v>0</v>
      </c>
      <c r="O29" s="4">
        <v>0</v>
      </c>
      <c r="P29" s="4">
        <v>0</v>
      </c>
      <c r="Q29" s="4">
        <v>0</v>
      </c>
      <c r="R29" s="4">
        <v>0</v>
      </c>
      <c r="S29" s="4">
        <v>0</v>
      </c>
      <c r="T29" s="4">
        <v>0</v>
      </c>
      <c r="U29" s="4">
        <v>0</v>
      </c>
      <c r="V29" s="4">
        <v>0</v>
      </c>
      <c r="W29" s="4">
        <v>0</v>
      </c>
      <c r="X29" s="4">
        <v>0</v>
      </c>
      <c r="Y29" s="125">
        <v>0</v>
      </c>
      <c r="Z29" s="125">
        <v>0</v>
      </c>
      <c r="AA29" s="4">
        <v>0</v>
      </c>
      <c r="AB29" s="4">
        <v>0</v>
      </c>
      <c r="AC29" s="4">
        <v>0</v>
      </c>
      <c r="AD29" s="4">
        <v>0</v>
      </c>
      <c r="AE29" s="4">
        <v>0</v>
      </c>
      <c r="AF29" s="4">
        <v>0</v>
      </c>
      <c r="AG29" s="44">
        <v>0</v>
      </c>
      <c r="AH29" s="44">
        <v>0</v>
      </c>
      <c r="AI29" s="151">
        <v>0</v>
      </c>
      <c r="AJ29" s="151">
        <v>0</v>
      </c>
      <c r="AL29" s="76">
        <v>42532</v>
      </c>
      <c r="AM29" s="76"/>
      <c r="AN29" s="11">
        <v>23</v>
      </c>
      <c r="AO29" s="4">
        <v>0</v>
      </c>
      <c r="AP29" s="4">
        <v>0</v>
      </c>
      <c r="AQ29" s="4">
        <v>0</v>
      </c>
      <c r="AR29" s="4">
        <v>0</v>
      </c>
      <c r="AS29" s="4">
        <v>0</v>
      </c>
      <c r="AT29" s="4">
        <v>0</v>
      </c>
      <c r="AU29" s="4">
        <v>0</v>
      </c>
      <c r="AV29" s="4">
        <v>0</v>
      </c>
      <c r="AW29" s="44">
        <v>0</v>
      </c>
      <c r="AX29" s="62">
        <v>0</v>
      </c>
      <c r="AY29" s="4">
        <v>0</v>
      </c>
      <c r="AZ29" s="4">
        <v>0</v>
      </c>
      <c r="BA29" s="4">
        <v>0</v>
      </c>
      <c r="BB29" s="4">
        <v>0</v>
      </c>
      <c r="BC29" s="4">
        <v>0</v>
      </c>
      <c r="BD29" s="4">
        <v>0</v>
      </c>
      <c r="BE29" s="4">
        <v>0</v>
      </c>
      <c r="BF29" s="4">
        <v>0</v>
      </c>
      <c r="BG29" s="4">
        <v>0</v>
      </c>
      <c r="BH29" s="4">
        <v>0</v>
      </c>
      <c r="BI29" s="4">
        <v>0</v>
      </c>
      <c r="BJ29" s="4">
        <v>0</v>
      </c>
      <c r="BK29" s="4">
        <v>0</v>
      </c>
      <c r="BL29" s="4">
        <v>0</v>
      </c>
      <c r="BM29" s="4">
        <v>0</v>
      </c>
      <c r="BN29" s="4">
        <v>0</v>
      </c>
      <c r="BO29" s="44">
        <v>0</v>
      </c>
      <c r="BP29" s="44">
        <v>0</v>
      </c>
      <c r="BQ29" s="42">
        <v>0</v>
      </c>
      <c r="BR29" s="42">
        <v>0</v>
      </c>
    </row>
    <row r="30" spans="1:70" ht="20" customHeight="1" x14ac:dyDescent="0.15">
      <c r="A30" s="76">
        <v>42903</v>
      </c>
      <c r="B30" s="76"/>
      <c r="C30" s="11">
        <v>24</v>
      </c>
      <c r="D30" s="4">
        <v>0</v>
      </c>
      <c r="E30" s="4">
        <v>0</v>
      </c>
      <c r="F30" s="4">
        <v>0</v>
      </c>
      <c r="G30" s="4">
        <v>0</v>
      </c>
      <c r="H30" s="4">
        <v>0</v>
      </c>
      <c r="I30" s="125">
        <v>0</v>
      </c>
      <c r="J30" s="4">
        <v>0</v>
      </c>
      <c r="K30" s="4">
        <v>0</v>
      </c>
      <c r="L30" s="4">
        <v>0</v>
      </c>
      <c r="M30" s="44">
        <v>0</v>
      </c>
      <c r="N30" s="62">
        <v>0</v>
      </c>
      <c r="O30" s="4">
        <v>0</v>
      </c>
      <c r="P30" s="4">
        <v>0</v>
      </c>
      <c r="Q30" s="4">
        <v>0</v>
      </c>
      <c r="R30" s="4">
        <v>0</v>
      </c>
      <c r="S30" s="4">
        <v>0</v>
      </c>
      <c r="T30" s="4">
        <v>0</v>
      </c>
      <c r="U30" s="4">
        <v>0</v>
      </c>
      <c r="V30" s="4">
        <v>0</v>
      </c>
      <c r="W30" s="4">
        <v>0</v>
      </c>
      <c r="X30" s="4">
        <v>0</v>
      </c>
      <c r="Y30" s="125">
        <v>0</v>
      </c>
      <c r="Z30" s="125">
        <v>0</v>
      </c>
      <c r="AA30" s="4">
        <v>0</v>
      </c>
      <c r="AB30" s="4">
        <v>0</v>
      </c>
      <c r="AC30" s="4">
        <v>0</v>
      </c>
      <c r="AD30" s="4">
        <v>0</v>
      </c>
      <c r="AE30" s="4">
        <v>0</v>
      </c>
      <c r="AF30" s="4">
        <v>0</v>
      </c>
      <c r="AG30" s="44">
        <v>0</v>
      </c>
      <c r="AH30" s="44">
        <v>0</v>
      </c>
      <c r="AI30" s="151">
        <v>0</v>
      </c>
      <c r="AJ30" s="151">
        <v>0</v>
      </c>
      <c r="AL30" s="76">
        <v>42539</v>
      </c>
      <c r="AM30" s="76"/>
      <c r="AN30" s="11">
        <v>24</v>
      </c>
      <c r="AO30" s="4">
        <v>0</v>
      </c>
      <c r="AP30" s="4">
        <v>0</v>
      </c>
      <c r="AQ30" s="4">
        <v>0</v>
      </c>
      <c r="AR30" s="4">
        <v>0</v>
      </c>
      <c r="AS30" s="4">
        <v>0</v>
      </c>
      <c r="AT30" s="4">
        <v>0</v>
      </c>
      <c r="AU30" s="4">
        <v>0</v>
      </c>
      <c r="AV30" s="4">
        <v>0</v>
      </c>
      <c r="AW30" s="44">
        <v>0</v>
      </c>
      <c r="AX30" s="62">
        <v>0</v>
      </c>
      <c r="AY30" s="4">
        <v>0</v>
      </c>
      <c r="AZ30" s="4">
        <v>0</v>
      </c>
      <c r="BA30" s="4">
        <v>0</v>
      </c>
      <c r="BB30" s="4">
        <v>0</v>
      </c>
      <c r="BC30" s="4">
        <v>0</v>
      </c>
      <c r="BD30" s="4">
        <v>0</v>
      </c>
      <c r="BE30" s="4">
        <v>0</v>
      </c>
      <c r="BF30" s="4">
        <v>0</v>
      </c>
      <c r="BG30" s="4">
        <v>0</v>
      </c>
      <c r="BH30" s="4">
        <v>0</v>
      </c>
      <c r="BI30" s="4">
        <v>0</v>
      </c>
      <c r="BJ30" s="4">
        <v>0</v>
      </c>
      <c r="BK30" s="4">
        <v>0</v>
      </c>
      <c r="BL30" s="4">
        <v>0</v>
      </c>
      <c r="BM30" s="4">
        <v>0</v>
      </c>
      <c r="BN30" s="4">
        <v>0</v>
      </c>
      <c r="BO30" s="44">
        <v>0</v>
      </c>
      <c r="BP30" s="44">
        <v>0</v>
      </c>
      <c r="BQ30" s="42">
        <v>0</v>
      </c>
      <c r="BR30" s="42">
        <v>0</v>
      </c>
    </row>
    <row r="31" spans="1:70" ht="20" customHeight="1" x14ac:dyDescent="0.15">
      <c r="A31" s="76">
        <v>42910</v>
      </c>
      <c r="B31" s="76"/>
      <c r="C31" s="11">
        <v>25</v>
      </c>
      <c r="D31" s="4">
        <v>0</v>
      </c>
      <c r="E31" s="4">
        <v>0</v>
      </c>
      <c r="F31" s="4">
        <v>0</v>
      </c>
      <c r="G31" s="4">
        <v>0</v>
      </c>
      <c r="H31" s="4">
        <v>0</v>
      </c>
      <c r="I31" s="125">
        <v>0</v>
      </c>
      <c r="J31" s="4">
        <v>0</v>
      </c>
      <c r="K31" s="4">
        <v>0</v>
      </c>
      <c r="L31" s="4">
        <v>0</v>
      </c>
      <c r="M31" s="44">
        <v>0</v>
      </c>
      <c r="N31" s="62">
        <v>0</v>
      </c>
      <c r="O31" s="4">
        <v>0</v>
      </c>
      <c r="P31" s="4">
        <v>0</v>
      </c>
      <c r="Q31" s="4">
        <v>0</v>
      </c>
      <c r="R31" s="4">
        <v>0</v>
      </c>
      <c r="S31" s="4">
        <v>0</v>
      </c>
      <c r="T31" s="4">
        <v>0</v>
      </c>
      <c r="U31" s="4">
        <v>0</v>
      </c>
      <c r="V31" s="4">
        <v>0</v>
      </c>
      <c r="W31" s="4">
        <v>0</v>
      </c>
      <c r="X31" s="4">
        <v>0</v>
      </c>
      <c r="Y31" s="125">
        <v>0</v>
      </c>
      <c r="Z31" s="125">
        <v>0</v>
      </c>
      <c r="AA31" s="4">
        <v>0</v>
      </c>
      <c r="AB31" s="4">
        <v>0</v>
      </c>
      <c r="AC31" s="4">
        <v>0</v>
      </c>
      <c r="AD31" s="4">
        <v>0</v>
      </c>
      <c r="AE31" s="4">
        <v>0</v>
      </c>
      <c r="AF31" s="4">
        <v>0</v>
      </c>
      <c r="AG31" s="4">
        <v>0</v>
      </c>
      <c r="AH31" s="4">
        <v>0</v>
      </c>
      <c r="AI31" s="139">
        <v>0</v>
      </c>
      <c r="AJ31" s="139">
        <v>0</v>
      </c>
      <c r="AL31" s="76">
        <v>42546</v>
      </c>
      <c r="AM31" s="76"/>
      <c r="AN31" s="11">
        <v>25</v>
      </c>
      <c r="AO31" s="4">
        <v>0</v>
      </c>
      <c r="AP31" s="4">
        <v>0</v>
      </c>
      <c r="AQ31" s="4">
        <v>0</v>
      </c>
      <c r="AR31" s="4">
        <v>0</v>
      </c>
      <c r="AS31" s="4">
        <v>0</v>
      </c>
      <c r="AT31" s="4">
        <v>0</v>
      </c>
      <c r="AU31" s="4">
        <v>0</v>
      </c>
      <c r="AV31" s="4">
        <v>0</v>
      </c>
      <c r="AW31" s="44">
        <v>0</v>
      </c>
      <c r="AX31" s="62">
        <v>0</v>
      </c>
      <c r="AY31" s="4">
        <v>0</v>
      </c>
      <c r="AZ31" s="4">
        <v>0</v>
      </c>
      <c r="BA31" s="4">
        <v>0</v>
      </c>
      <c r="BB31" s="4">
        <v>0</v>
      </c>
      <c r="BC31" s="4">
        <v>0</v>
      </c>
      <c r="BD31" s="4">
        <v>0</v>
      </c>
      <c r="BE31" s="4">
        <v>0</v>
      </c>
      <c r="BF31" s="4">
        <v>0</v>
      </c>
      <c r="BG31" s="4">
        <v>0</v>
      </c>
      <c r="BH31" s="4">
        <v>0</v>
      </c>
      <c r="BI31" s="4">
        <v>0</v>
      </c>
      <c r="BJ31" s="4">
        <v>0</v>
      </c>
      <c r="BK31" s="4">
        <v>0</v>
      </c>
      <c r="BL31" s="4">
        <v>0</v>
      </c>
      <c r="BM31" s="4">
        <v>0</v>
      </c>
      <c r="BN31" s="4">
        <v>0</v>
      </c>
      <c r="BO31" s="44">
        <v>0</v>
      </c>
      <c r="BP31" s="44">
        <v>0</v>
      </c>
      <c r="BQ31" s="19">
        <v>0</v>
      </c>
      <c r="BR31" s="19">
        <v>0</v>
      </c>
    </row>
    <row r="32" spans="1:70" ht="20" customHeight="1" x14ac:dyDescent="0.15">
      <c r="A32" s="76">
        <v>42917</v>
      </c>
      <c r="B32" s="76"/>
      <c r="C32" s="11">
        <v>26</v>
      </c>
      <c r="D32" s="154">
        <v>0</v>
      </c>
      <c r="E32" s="154">
        <v>0</v>
      </c>
      <c r="F32" s="154">
        <v>0</v>
      </c>
      <c r="G32" s="154">
        <v>0</v>
      </c>
      <c r="H32" s="154">
        <v>0</v>
      </c>
      <c r="I32" s="154">
        <v>0</v>
      </c>
      <c r="J32" s="154">
        <v>0</v>
      </c>
      <c r="K32" s="154">
        <v>0</v>
      </c>
      <c r="L32" s="154">
        <v>0</v>
      </c>
      <c r="M32" s="44">
        <v>0</v>
      </c>
      <c r="N32" s="62">
        <v>0</v>
      </c>
      <c r="O32" s="154">
        <v>0</v>
      </c>
      <c r="P32" s="154">
        <v>0</v>
      </c>
      <c r="Q32" s="154">
        <v>0</v>
      </c>
      <c r="R32" s="154">
        <v>0</v>
      </c>
      <c r="S32" s="154">
        <v>0</v>
      </c>
      <c r="T32" s="154">
        <v>0</v>
      </c>
      <c r="U32" s="154">
        <v>0</v>
      </c>
      <c r="V32" s="154">
        <v>0</v>
      </c>
      <c r="W32" s="154">
        <v>0</v>
      </c>
      <c r="X32" s="154">
        <v>0</v>
      </c>
      <c r="Y32" s="154">
        <v>0</v>
      </c>
      <c r="Z32" s="154">
        <v>0</v>
      </c>
      <c r="AA32" s="154">
        <v>0</v>
      </c>
      <c r="AB32" s="154">
        <v>0</v>
      </c>
      <c r="AC32" s="154">
        <v>0</v>
      </c>
      <c r="AD32" s="154">
        <v>0</v>
      </c>
      <c r="AE32" s="154">
        <v>0</v>
      </c>
      <c r="AF32" s="154">
        <v>0</v>
      </c>
      <c r="AG32" s="154">
        <v>0</v>
      </c>
      <c r="AH32" s="154">
        <v>0</v>
      </c>
      <c r="AI32" s="139">
        <v>0</v>
      </c>
      <c r="AJ32" s="139">
        <v>0</v>
      </c>
      <c r="AL32" s="76">
        <v>42553</v>
      </c>
      <c r="AM32" s="76"/>
      <c r="AN32" s="11">
        <v>26</v>
      </c>
      <c r="AO32" s="4">
        <v>0</v>
      </c>
      <c r="AP32" s="4">
        <v>0</v>
      </c>
      <c r="AQ32" s="4">
        <v>0</v>
      </c>
      <c r="AR32" s="4">
        <v>0</v>
      </c>
      <c r="AS32" s="4">
        <v>0</v>
      </c>
      <c r="AT32" s="4">
        <v>0</v>
      </c>
      <c r="AU32" s="4">
        <v>0</v>
      </c>
      <c r="AV32" s="4">
        <v>0</v>
      </c>
      <c r="AW32" s="44">
        <v>0</v>
      </c>
      <c r="AX32" s="62">
        <v>0</v>
      </c>
      <c r="AY32" s="4">
        <v>0</v>
      </c>
      <c r="AZ32" s="4">
        <v>0</v>
      </c>
      <c r="BA32" s="4">
        <v>0</v>
      </c>
      <c r="BB32" s="4">
        <v>0</v>
      </c>
      <c r="BC32" s="4">
        <v>0</v>
      </c>
      <c r="BD32" s="4">
        <v>0</v>
      </c>
      <c r="BE32" s="4">
        <v>0</v>
      </c>
      <c r="BF32" s="4">
        <v>0</v>
      </c>
      <c r="BG32" s="4">
        <v>0</v>
      </c>
      <c r="BH32" s="4">
        <v>0</v>
      </c>
      <c r="BI32" s="4">
        <v>0</v>
      </c>
      <c r="BJ32" s="4">
        <v>0</v>
      </c>
      <c r="BK32" s="4">
        <v>0</v>
      </c>
      <c r="BL32" s="4">
        <v>0</v>
      </c>
      <c r="BM32" s="4">
        <v>0</v>
      </c>
      <c r="BN32" s="4">
        <v>0</v>
      </c>
      <c r="BO32" s="44">
        <v>0</v>
      </c>
      <c r="BP32" s="44">
        <v>0</v>
      </c>
      <c r="BQ32" s="19">
        <v>0</v>
      </c>
      <c r="BR32" s="19">
        <v>0</v>
      </c>
    </row>
    <row r="33" spans="1:70" ht="20" customHeight="1" x14ac:dyDescent="0.15">
      <c r="A33" s="76">
        <v>42924</v>
      </c>
      <c r="B33" s="76"/>
      <c r="C33" s="11">
        <v>27</v>
      </c>
      <c r="D33" s="155">
        <v>0</v>
      </c>
      <c r="E33" s="155">
        <v>0</v>
      </c>
      <c r="F33" s="155">
        <v>0</v>
      </c>
      <c r="G33" s="155">
        <v>0</v>
      </c>
      <c r="H33" s="155">
        <v>0</v>
      </c>
      <c r="I33" s="155">
        <v>0</v>
      </c>
      <c r="J33" s="155">
        <v>0</v>
      </c>
      <c r="K33" s="155">
        <v>0</v>
      </c>
      <c r="L33" s="155">
        <v>0</v>
      </c>
      <c r="M33" s="44">
        <v>0</v>
      </c>
      <c r="N33" s="62">
        <v>0</v>
      </c>
      <c r="O33" s="155">
        <v>0</v>
      </c>
      <c r="P33" s="155">
        <v>0</v>
      </c>
      <c r="Q33" s="155">
        <v>0</v>
      </c>
      <c r="R33" s="155">
        <v>0</v>
      </c>
      <c r="S33" s="155">
        <v>0</v>
      </c>
      <c r="T33" s="155">
        <v>0</v>
      </c>
      <c r="U33" s="155">
        <v>0</v>
      </c>
      <c r="V33" s="155">
        <v>0</v>
      </c>
      <c r="W33" s="155">
        <v>0</v>
      </c>
      <c r="X33" s="155">
        <v>0</v>
      </c>
      <c r="Y33" s="155">
        <v>0</v>
      </c>
      <c r="Z33" s="155">
        <v>0</v>
      </c>
      <c r="AA33" s="155">
        <v>0</v>
      </c>
      <c r="AB33" s="155">
        <v>0</v>
      </c>
      <c r="AC33" s="155">
        <v>0</v>
      </c>
      <c r="AD33" s="155">
        <v>0</v>
      </c>
      <c r="AE33" s="155">
        <v>0</v>
      </c>
      <c r="AF33" s="155">
        <v>0</v>
      </c>
      <c r="AG33" s="155">
        <v>0</v>
      </c>
      <c r="AH33" s="155">
        <v>0</v>
      </c>
      <c r="AI33" s="139">
        <v>0</v>
      </c>
      <c r="AJ33" s="139">
        <v>0</v>
      </c>
      <c r="AL33" s="76">
        <v>42560</v>
      </c>
      <c r="AM33" s="76"/>
      <c r="AN33" s="11">
        <v>27</v>
      </c>
      <c r="AO33" s="4">
        <v>0</v>
      </c>
      <c r="AP33" s="4">
        <v>0</v>
      </c>
      <c r="AQ33" s="4">
        <v>0</v>
      </c>
      <c r="AR33" s="4">
        <v>0</v>
      </c>
      <c r="AS33" s="4">
        <v>0</v>
      </c>
      <c r="AT33" s="4">
        <v>0</v>
      </c>
      <c r="AU33" s="4">
        <v>0</v>
      </c>
      <c r="AV33" s="4">
        <v>0</v>
      </c>
      <c r="AW33" s="44">
        <v>0</v>
      </c>
      <c r="AX33" s="62">
        <v>0</v>
      </c>
      <c r="AY33" s="4">
        <v>0</v>
      </c>
      <c r="AZ33" s="4">
        <v>0</v>
      </c>
      <c r="BA33" s="4">
        <v>0</v>
      </c>
      <c r="BB33" s="4">
        <v>0</v>
      </c>
      <c r="BC33" s="4">
        <v>0</v>
      </c>
      <c r="BD33" s="4">
        <v>0</v>
      </c>
      <c r="BE33" s="4">
        <v>0</v>
      </c>
      <c r="BF33" s="4">
        <v>0</v>
      </c>
      <c r="BG33" s="4">
        <v>0</v>
      </c>
      <c r="BH33" s="4">
        <v>0</v>
      </c>
      <c r="BI33" s="4">
        <v>0</v>
      </c>
      <c r="BJ33" s="4">
        <v>0</v>
      </c>
      <c r="BK33" s="4">
        <v>0</v>
      </c>
      <c r="BL33" s="4">
        <v>0</v>
      </c>
      <c r="BM33" s="4">
        <v>0</v>
      </c>
      <c r="BN33" s="4">
        <v>0</v>
      </c>
      <c r="BO33" s="44">
        <v>0</v>
      </c>
      <c r="BP33" s="44">
        <v>0</v>
      </c>
      <c r="BQ33" s="19">
        <v>0</v>
      </c>
      <c r="BR33" s="19">
        <v>0</v>
      </c>
    </row>
    <row r="34" spans="1:70" ht="20" customHeight="1" x14ac:dyDescent="0.15">
      <c r="A34" s="76">
        <v>42931</v>
      </c>
      <c r="B34" s="76"/>
      <c r="C34" s="11">
        <v>28</v>
      </c>
      <c r="D34" s="156">
        <v>0</v>
      </c>
      <c r="E34" s="156">
        <v>0</v>
      </c>
      <c r="F34" s="156">
        <v>0</v>
      </c>
      <c r="G34" s="156">
        <v>0</v>
      </c>
      <c r="H34" s="156">
        <v>0</v>
      </c>
      <c r="I34" s="156">
        <v>0</v>
      </c>
      <c r="J34" s="156">
        <v>0</v>
      </c>
      <c r="K34" s="156">
        <v>0</v>
      </c>
      <c r="L34" s="156">
        <v>0</v>
      </c>
      <c r="M34" s="44">
        <v>0</v>
      </c>
      <c r="N34" s="62">
        <v>0</v>
      </c>
      <c r="O34" s="156">
        <v>0</v>
      </c>
      <c r="P34" s="156">
        <v>0</v>
      </c>
      <c r="Q34" s="156">
        <v>0</v>
      </c>
      <c r="R34" s="156">
        <v>0</v>
      </c>
      <c r="S34" s="156">
        <v>0</v>
      </c>
      <c r="T34" s="156">
        <v>0</v>
      </c>
      <c r="U34" s="156">
        <v>0</v>
      </c>
      <c r="V34" s="156">
        <v>0</v>
      </c>
      <c r="W34" s="156">
        <v>0</v>
      </c>
      <c r="X34" s="156">
        <v>0</v>
      </c>
      <c r="Y34" s="156">
        <v>0</v>
      </c>
      <c r="Z34" s="156">
        <v>0</v>
      </c>
      <c r="AA34" s="156">
        <v>0</v>
      </c>
      <c r="AB34" s="156">
        <v>0</v>
      </c>
      <c r="AC34" s="156">
        <v>0</v>
      </c>
      <c r="AD34" s="156">
        <v>0</v>
      </c>
      <c r="AE34" s="156">
        <v>0</v>
      </c>
      <c r="AF34" s="156">
        <v>0</v>
      </c>
      <c r="AG34" s="156">
        <v>0</v>
      </c>
      <c r="AH34" s="156">
        <v>0</v>
      </c>
      <c r="AI34" s="139">
        <v>0</v>
      </c>
      <c r="AJ34" s="139">
        <v>0</v>
      </c>
      <c r="AL34" s="76">
        <v>42567</v>
      </c>
      <c r="AM34" s="76"/>
      <c r="AN34" s="11">
        <v>28</v>
      </c>
      <c r="AO34" s="4">
        <v>0</v>
      </c>
      <c r="AP34" s="4">
        <v>0</v>
      </c>
      <c r="AQ34" s="4">
        <v>0</v>
      </c>
      <c r="AR34" s="4">
        <v>0</v>
      </c>
      <c r="AS34" s="4">
        <v>0</v>
      </c>
      <c r="AT34" s="4">
        <v>0</v>
      </c>
      <c r="AU34" s="4">
        <v>0</v>
      </c>
      <c r="AV34" s="4">
        <v>0</v>
      </c>
      <c r="AW34" s="44">
        <v>0</v>
      </c>
      <c r="AX34" s="62">
        <v>0</v>
      </c>
      <c r="AY34" s="4">
        <v>0</v>
      </c>
      <c r="AZ34" s="4">
        <v>0</v>
      </c>
      <c r="BA34" s="4">
        <v>0</v>
      </c>
      <c r="BB34" s="4">
        <v>0</v>
      </c>
      <c r="BC34" s="4">
        <v>0</v>
      </c>
      <c r="BD34" s="4">
        <v>0</v>
      </c>
      <c r="BE34" s="4">
        <v>0</v>
      </c>
      <c r="BF34" s="4">
        <v>0</v>
      </c>
      <c r="BG34" s="4">
        <v>0</v>
      </c>
      <c r="BH34" s="4">
        <v>0</v>
      </c>
      <c r="BI34" s="4">
        <v>0</v>
      </c>
      <c r="BJ34" s="4">
        <v>0</v>
      </c>
      <c r="BK34" s="4">
        <v>0</v>
      </c>
      <c r="BL34" s="4">
        <v>0</v>
      </c>
      <c r="BM34" s="4">
        <v>0</v>
      </c>
      <c r="BN34" s="4">
        <v>0</v>
      </c>
      <c r="BO34" s="44">
        <v>0</v>
      </c>
      <c r="BP34" s="44">
        <v>0</v>
      </c>
      <c r="BQ34" s="19">
        <v>0</v>
      </c>
      <c r="BR34" s="19">
        <v>0</v>
      </c>
    </row>
    <row r="35" spans="1:70" ht="20" customHeight="1" x14ac:dyDescent="0.15">
      <c r="A35" s="76">
        <v>42938</v>
      </c>
      <c r="B35" s="76"/>
      <c r="C35" s="11">
        <v>29</v>
      </c>
      <c r="D35" s="4">
        <v>0</v>
      </c>
      <c r="E35" s="4">
        <v>0</v>
      </c>
      <c r="F35" s="4">
        <v>0</v>
      </c>
      <c r="G35" s="4">
        <v>0</v>
      </c>
      <c r="H35" s="4">
        <v>0</v>
      </c>
      <c r="I35" s="125">
        <v>0</v>
      </c>
      <c r="J35" s="4">
        <v>0</v>
      </c>
      <c r="K35" s="4">
        <v>0</v>
      </c>
      <c r="L35" s="4">
        <v>0</v>
      </c>
      <c r="M35" s="44">
        <v>0</v>
      </c>
      <c r="N35" s="62">
        <v>0</v>
      </c>
      <c r="O35" s="4">
        <v>0</v>
      </c>
      <c r="P35" s="4">
        <v>0</v>
      </c>
      <c r="Q35" s="4">
        <v>0</v>
      </c>
      <c r="R35" s="4">
        <v>0</v>
      </c>
      <c r="S35" s="4">
        <v>0</v>
      </c>
      <c r="T35" s="4">
        <v>0</v>
      </c>
      <c r="U35" s="4">
        <v>0</v>
      </c>
      <c r="V35" s="4">
        <v>0</v>
      </c>
      <c r="W35" s="4">
        <v>0</v>
      </c>
      <c r="X35" s="4">
        <v>0</v>
      </c>
      <c r="Y35" s="125">
        <v>0</v>
      </c>
      <c r="Z35" s="125">
        <v>0</v>
      </c>
      <c r="AA35" s="4">
        <v>0</v>
      </c>
      <c r="AB35" s="4">
        <v>0</v>
      </c>
      <c r="AC35" s="4">
        <v>0</v>
      </c>
      <c r="AD35" s="4">
        <v>0</v>
      </c>
      <c r="AE35" s="4">
        <v>0</v>
      </c>
      <c r="AF35" s="4">
        <v>0</v>
      </c>
      <c r="AG35" s="4">
        <v>0</v>
      </c>
      <c r="AH35" s="4">
        <v>0</v>
      </c>
      <c r="AI35" s="139">
        <v>0</v>
      </c>
      <c r="AJ35" s="139">
        <v>0</v>
      </c>
      <c r="AL35" s="76">
        <v>42574</v>
      </c>
      <c r="AM35" s="76"/>
      <c r="AN35" s="11">
        <v>29</v>
      </c>
      <c r="AO35" s="4">
        <v>0</v>
      </c>
      <c r="AP35" s="4">
        <v>0</v>
      </c>
      <c r="AQ35" s="4">
        <v>0</v>
      </c>
      <c r="AR35" s="4">
        <v>0</v>
      </c>
      <c r="AS35" s="4">
        <v>0</v>
      </c>
      <c r="AT35" s="4">
        <v>0</v>
      </c>
      <c r="AU35" s="4">
        <v>0</v>
      </c>
      <c r="AV35" s="4">
        <v>0</v>
      </c>
      <c r="AW35" s="44">
        <v>0</v>
      </c>
      <c r="AX35" s="62">
        <v>0</v>
      </c>
      <c r="AY35" s="4">
        <v>0</v>
      </c>
      <c r="AZ35" s="4">
        <v>0</v>
      </c>
      <c r="BA35" s="4">
        <v>0</v>
      </c>
      <c r="BB35" s="4">
        <v>0</v>
      </c>
      <c r="BC35" s="4">
        <v>0</v>
      </c>
      <c r="BD35" s="4">
        <v>0</v>
      </c>
      <c r="BE35" s="4">
        <v>0</v>
      </c>
      <c r="BF35" s="4">
        <v>0</v>
      </c>
      <c r="BG35" s="4">
        <v>0</v>
      </c>
      <c r="BH35" s="4">
        <v>0</v>
      </c>
      <c r="BI35" s="4">
        <v>0</v>
      </c>
      <c r="BJ35" s="4">
        <v>0</v>
      </c>
      <c r="BK35" s="4">
        <v>0</v>
      </c>
      <c r="BL35" s="4">
        <v>0</v>
      </c>
      <c r="BM35" s="4">
        <v>0</v>
      </c>
      <c r="BN35" s="4">
        <v>0</v>
      </c>
      <c r="BO35" s="44">
        <v>0</v>
      </c>
      <c r="BP35" s="44">
        <v>0</v>
      </c>
      <c r="BQ35" s="19">
        <v>0</v>
      </c>
      <c r="BR35" s="19">
        <v>0</v>
      </c>
    </row>
    <row r="36" spans="1:70" ht="20" customHeight="1" x14ac:dyDescent="0.15">
      <c r="A36" s="76">
        <v>42945</v>
      </c>
      <c r="B36" s="76"/>
      <c r="C36" s="11">
        <v>30</v>
      </c>
      <c r="D36" s="4">
        <v>0</v>
      </c>
      <c r="E36" s="4">
        <v>0</v>
      </c>
      <c r="F36" s="4">
        <v>0</v>
      </c>
      <c r="G36" s="4">
        <v>0</v>
      </c>
      <c r="H36" s="4">
        <v>0</v>
      </c>
      <c r="I36" s="125">
        <v>0</v>
      </c>
      <c r="J36" s="4">
        <v>0</v>
      </c>
      <c r="K36" s="4">
        <v>0</v>
      </c>
      <c r="L36" s="4">
        <v>0</v>
      </c>
      <c r="M36" s="44">
        <v>0</v>
      </c>
      <c r="N36" s="62">
        <v>0</v>
      </c>
      <c r="O36" s="4">
        <v>0</v>
      </c>
      <c r="P36" s="4">
        <v>0</v>
      </c>
      <c r="Q36" s="4">
        <v>0</v>
      </c>
      <c r="R36" s="4">
        <v>0</v>
      </c>
      <c r="S36" s="4">
        <v>0</v>
      </c>
      <c r="T36" s="4">
        <v>0</v>
      </c>
      <c r="U36" s="4">
        <v>0</v>
      </c>
      <c r="V36" s="4">
        <v>0</v>
      </c>
      <c r="W36" s="4">
        <v>0</v>
      </c>
      <c r="X36" s="4">
        <v>0</v>
      </c>
      <c r="Y36" s="125">
        <v>0</v>
      </c>
      <c r="Z36" s="125">
        <v>0</v>
      </c>
      <c r="AA36" s="4">
        <v>0</v>
      </c>
      <c r="AB36" s="4">
        <v>0</v>
      </c>
      <c r="AC36" s="4">
        <v>0</v>
      </c>
      <c r="AD36" s="4">
        <v>0</v>
      </c>
      <c r="AE36" s="4">
        <v>0</v>
      </c>
      <c r="AF36" s="4">
        <v>0</v>
      </c>
      <c r="AG36" s="4">
        <v>0</v>
      </c>
      <c r="AH36" s="4">
        <v>0</v>
      </c>
      <c r="AI36" s="139">
        <v>0</v>
      </c>
      <c r="AJ36" s="139">
        <v>0</v>
      </c>
      <c r="AL36" s="76">
        <v>42581</v>
      </c>
      <c r="AM36" s="76"/>
      <c r="AN36" s="11">
        <v>30</v>
      </c>
      <c r="AO36" s="4">
        <v>0</v>
      </c>
      <c r="AP36" s="4">
        <v>0</v>
      </c>
      <c r="AQ36" s="4">
        <v>0</v>
      </c>
      <c r="AR36" s="4">
        <v>0</v>
      </c>
      <c r="AS36" s="4">
        <v>0</v>
      </c>
      <c r="AT36" s="4">
        <v>0</v>
      </c>
      <c r="AU36" s="4">
        <v>0</v>
      </c>
      <c r="AV36" s="4">
        <v>0</v>
      </c>
      <c r="AW36" s="44">
        <v>0</v>
      </c>
      <c r="AX36" s="62">
        <v>0</v>
      </c>
      <c r="AY36" s="4">
        <v>0</v>
      </c>
      <c r="AZ36" s="4">
        <v>0</v>
      </c>
      <c r="BA36" s="4">
        <v>0</v>
      </c>
      <c r="BB36" s="4">
        <v>0</v>
      </c>
      <c r="BC36" s="4">
        <v>0</v>
      </c>
      <c r="BD36" s="4">
        <v>0</v>
      </c>
      <c r="BE36" s="4">
        <v>0</v>
      </c>
      <c r="BF36" s="4">
        <v>0</v>
      </c>
      <c r="BG36" s="4">
        <v>0</v>
      </c>
      <c r="BH36" s="4">
        <v>0</v>
      </c>
      <c r="BI36" s="4">
        <v>0</v>
      </c>
      <c r="BJ36" s="4">
        <v>0</v>
      </c>
      <c r="BK36" s="4">
        <v>0</v>
      </c>
      <c r="BL36" s="4">
        <v>0</v>
      </c>
      <c r="BM36" s="4">
        <v>0</v>
      </c>
      <c r="BN36" s="4">
        <v>0</v>
      </c>
      <c r="BO36" s="44">
        <v>0</v>
      </c>
      <c r="BP36" s="44">
        <v>0</v>
      </c>
      <c r="BQ36" s="19">
        <v>0</v>
      </c>
      <c r="BR36" s="19">
        <v>0</v>
      </c>
    </row>
    <row r="37" spans="1:70" ht="20" customHeight="1" x14ac:dyDescent="0.15">
      <c r="A37" s="76">
        <v>42952</v>
      </c>
      <c r="B37" s="76"/>
      <c r="C37" s="11">
        <v>31</v>
      </c>
      <c r="D37" s="4">
        <v>0</v>
      </c>
      <c r="E37" s="4">
        <v>0</v>
      </c>
      <c r="F37" s="4">
        <v>0</v>
      </c>
      <c r="G37" s="4">
        <v>0</v>
      </c>
      <c r="H37" s="4">
        <v>0</v>
      </c>
      <c r="I37" s="125">
        <v>0</v>
      </c>
      <c r="J37" s="4">
        <v>0</v>
      </c>
      <c r="K37" s="4">
        <v>0</v>
      </c>
      <c r="L37" s="4">
        <v>0</v>
      </c>
      <c r="M37" s="44">
        <v>0</v>
      </c>
      <c r="N37" s="62">
        <v>0</v>
      </c>
      <c r="O37" s="4">
        <v>0</v>
      </c>
      <c r="P37" s="4">
        <v>0</v>
      </c>
      <c r="Q37" s="4">
        <v>0</v>
      </c>
      <c r="R37" s="4">
        <v>0</v>
      </c>
      <c r="S37" s="4">
        <v>0</v>
      </c>
      <c r="T37" s="4">
        <v>0</v>
      </c>
      <c r="U37" s="4">
        <v>0</v>
      </c>
      <c r="V37" s="4">
        <v>0</v>
      </c>
      <c r="W37" s="4">
        <v>0</v>
      </c>
      <c r="X37" s="4">
        <v>0</v>
      </c>
      <c r="Y37" s="125">
        <v>0</v>
      </c>
      <c r="Z37" s="125">
        <v>0</v>
      </c>
      <c r="AA37" s="4">
        <v>0</v>
      </c>
      <c r="AB37" s="4">
        <v>0</v>
      </c>
      <c r="AC37" s="4">
        <v>0</v>
      </c>
      <c r="AD37" s="4">
        <v>0</v>
      </c>
      <c r="AE37" s="4">
        <v>0</v>
      </c>
      <c r="AF37" s="4">
        <v>0</v>
      </c>
      <c r="AG37" s="4">
        <v>0</v>
      </c>
      <c r="AH37" s="4">
        <v>0</v>
      </c>
      <c r="AI37" s="139">
        <v>0</v>
      </c>
      <c r="AJ37" s="139">
        <v>0</v>
      </c>
      <c r="AL37" s="76">
        <v>42588</v>
      </c>
      <c r="AM37" s="76"/>
      <c r="AN37" s="11">
        <v>31</v>
      </c>
      <c r="AO37" s="4">
        <v>0</v>
      </c>
      <c r="AP37" s="4">
        <v>0</v>
      </c>
      <c r="AQ37" s="4">
        <v>0</v>
      </c>
      <c r="AR37" s="4">
        <v>0</v>
      </c>
      <c r="AS37" s="4">
        <v>0</v>
      </c>
      <c r="AT37" s="4">
        <v>0</v>
      </c>
      <c r="AU37" s="4">
        <v>0</v>
      </c>
      <c r="AV37" s="4">
        <v>0</v>
      </c>
      <c r="AW37" s="44">
        <v>0</v>
      </c>
      <c r="AX37" s="62">
        <v>0</v>
      </c>
      <c r="AY37" s="4">
        <v>0</v>
      </c>
      <c r="AZ37" s="4">
        <v>0</v>
      </c>
      <c r="BA37" s="4">
        <v>0</v>
      </c>
      <c r="BB37" s="4">
        <v>0</v>
      </c>
      <c r="BC37" s="4">
        <v>0</v>
      </c>
      <c r="BD37" s="4">
        <v>0</v>
      </c>
      <c r="BE37" s="4">
        <v>0</v>
      </c>
      <c r="BF37" s="4">
        <v>0</v>
      </c>
      <c r="BG37" s="4">
        <v>0</v>
      </c>
      <c r="BH37" s="4">
        <v>0</v>
      </c>
      <c r="BI37" s="4">
        <v>0</v>
      </c>
      <c r="BJ37" s="4">
        <v>0</v>
      </c>
      <c r="BK37" s="4">
        <v>0</v>
      </c>
      <c r="BL37" s="4">
        <v>0</v>
      </c>
      <c r="BM37" s="4">
        <v>0</v>
      </c>
      <c r="BN37" s="4">
        <v>0</v>
      </c>
      <c r="BO37" s="44">
        <v>0</v>
      </c>
      <c r="BP37" s="44">
        <v>0</v>
      </c>
      <c r="BQ37" s="19">
        <v>0</v>
      </c>
      <c r="BR37" s="19">
        <v>0</v>
      </c>
    </row>
    <row r="38" spans="1:70" ht="20" customHeight="1" x14ac:dyDescent="0.15">
      <c r="A38" s="76">
        <v>42959</v>
      </c>
      <c r="B38" s="76"/>
      <c r="C38" s="3">
        <v>32</v>
      </c>
      <c r="D38" s="160">
        <v>0</v>
      </c>
      <c r="E38" s="160">
        <v>0</v>
      </c>
      <c r="F38" s="160">
        <v>0</v>
      </c>
      <c r="G38" s="160">
        <v>0</v>
      </c>
      <c r="H38" s="160">
        <v>0</v>
      </c>
      <c r="I38" s="160">
        <v>0</v>
      </c>
      <c r="J38" s="160">
        <v>0</v>
      </c>
      <c r="K38" s="160">
        <v>0</v>
      </c>
      <c r="L38" s="160">
        <v>0</v>
      </c>
      <c r="M38" s="44">
        <v>0</v>
      </c>
      <c r="N38" s="62">
        <v>0</v>
      </c>
      <c r="O38" s="160">
        <v>0</v>
      </c>
      <c r="P38" s="160">
        <v>0</v>
      </c>
      <c r="Q38" s="160">
        <v>0</v>
      </c>
      <c r="R38" s="160">
        <v>0</v>
      </c>
      <c r="S38" s="160">
        <v>0</v>
      </c>
      <c r="T38" s="160">
        <v>0</v>
      </c>
      <c r="U38" s="160">
        <v>0</v>
      </c>
      <c r="V38" s="160">
        <v>0</v>
      </c>
      <c r="W38" s="160">
        <v>0</v>
      </c>
      <c r="X38" s="160">
        <v>0</v>
      </c>
      <c r="Y38" s="160">
        <v>0</v>
      </c>
      <c r="Z38" s="160">
        <v>0</v>
      </c>
      <c r="AA38" s="160">
        <v>0</v>
      </c>
      <c r="AB38" s="160">
        <v>0</v>
      </c>
      <c r="AC38" s="160">
        <v>0</v>
      </c>
      <c r="AD38" s="160">
        <v>0</v>
      </c>
      <c r="AE38" s="160">
        <v>0</v>
      </c>
      <c r="AF38" s="160">
        <v>0</v>
      </c>
      <c r="AG38" s="160">
        <v>0</v>
      </c>
      <c r="AH38" s="160">
        <v>0</v>
      </c>
      <c r="AI38" s="139">
        <v>0</v>
      </c>
      <c r="AJ38" s="139">
        <v>0</v>
      </c>
      <c r="AL38" s="76">
        <v>42595</v>
      </c>
      <c r="AM38" s="76"/>
      <c r="AN38" s="11">
        <v>32</v>
      </c>
      <c r="AO38" s="4">
        <v>0</v>
      </c>
      <c r="AP38" s="4">
        <v>0</v>
      </c>
      <c r="AQ38" s="4">
        <v>0</v>
      </c>
      <c r="AR38" s="4">
        <v>0</v>
      </c>
      <c r="AS38" s="4">
        <v>0</v>
      </c>
      <c r="AT38" s="4">
        <v>0</v>
      </c>
      <c r="AU38" s="4">
        <v>0</v>
      </c>
      <c r="AV38" s="4">
        <v>0</v>
      </c>
      <c r="AW38" s="44">
        <v>0</v>
      </c>
      <c r="AX38" s="62">
        <v>0</v>
      </c>
      <c r="AY38" s="4">
        <v>0</v>
      </c>
      <c r="AZ38" s="4">
        <v>0</v>
      </c>
      <c r="BA38" s="4">
        <v>0</v>
      </c>
      <c r="BB38" s="4">
        <v>0</v>
      </c>
      <c r="BC38" s="4">
        <v>0</v>
      </c>
      <c r="BD38" s="4">
        <v>0</v>
      </c>
      <c r="BE38" s="4">
        <v>0</v>
      </c>
      <c r="BF38" s="4">
        <v>0</v>
      </c>
      <c r="BG38" s="4">
        <v>0</v>
      </c>
      <c r="BH38" s="4">
        <v>0</v>
      </c>
      <c r="BI38" s="4">
        <v>0</v>
      </c>
      <c r="BJ38" s="4">
        <v>0</v>
      </c>
      <c r="BK38" s="4">
        <v>0</v>
      </c>
      <c r="BL38" s="4">
        <v>0</v>
      </c>
      <c r="BM38" s="4">
        <v>0</v>
      </c>
      <c r="BN38" s="4">
        <v>0</v>
      </c>
      <c r="BO38" s="44">
        <v>0</v>
      </c>
      <c r="BP38" s="44">
        <v>0</v>
      </c>
      <c r="BQ38" s="19">
        <v>0</v>
      </c>
      <c r="BR38" s="19">
        <v>0</v>
      </c>
    </row>
    <row r="39" spans="1:70" ht="20" customHeight="1" x14ac:dyDescent="0.15">
      <c r="A39" s="76">
        <v>42966</v>
      </c>
      <c r="B39" s="76"/>
      <c r="C39" s="11">
        <v>33</v>
      </c>
      <c r="D39" s="161">
        <v>0</v>
      </c>
      <c r="E39" s="161">
        <v>0</v>
      </c>
      <c r="F39" s="161">
        <v>0</v>
      </c>
      <c r="G39" s="161">
        <v>0</v>
      </c>
      <c r="H39" s="161">
        <v>0</v>
      </c>
      <c r="I39" s="161">
        <v>0</v>
      </c>
      <c r="J39" s="161">
        <v>0</v>
      </c>
      <c r="K39" s="161">
        <v>0</v>
      </c>
      <c r="L39" s="161">
        <v>0</v>
      </c>
      <c r="M39" s="44">
        <v>0</v>
      </c>
      <c r="N39" s="62">
        <v>0</v>
      </c>
      <c r="O39" s="161">
        <v>0</v>
      </c>
      <c r="P39" s="161">
        <v>0</v>
      </c>
      <c r="Q39" s="161">
        <v>0</v>
      </c>
      <c r="R39" s="161">
        <v>0</v>
      </c>
      <c r="S39" s="161">
        <v>0</v>
      </c>
      <c r="T39" s="161">
        <v>0</v>
      </c>
      <c r="U39" s="161">
        <v>0</v>
      </c>
      <c r="V39" s="161">
        <v>0</v>
      </c>
      <c r="W39" s="161">
        <v>0</v>
      </c>
      <c r="X39" s="161">
        <v>0</v>
      </c>
      <c r="Y39" s="161">
        <v>0</v>
      </c>
      <c r="Z39" s="161">
        <v>0</v>
      </c>
      <c r="AA39" s="161">
        <v>0</v>
      </c>
      <c r="AB39" s="161">
        <v>0</v>
      </c>
      <c r="AC39" s="161">
        <v>0</v>
      </c>
      <c r="AD39" s="161">
        <v>0</v>
      </c>
      <c r="AE39" s="161">
        <v>0</v>
      </c>
      <c r="AF39" s="161">
        <v>0</v>
      </c>
      <c r="AG39" s="161">
        <v>0</v>
      </c>
      <c r="AH39" s="161">
        <v>0</v>
      </c>
      <c r="AI39" s="139">
        <v>0</v>
      </c>
      <c r="AJ39" s="139">
        <v>0</v>
      </c>
      <c r="AL39" s="76">
        <v>42602</v>
      </c>
      <c r="AM39" s="76"/>
      <c r="AN39" s="11">
        <v>33</v>
      </c>
      <c r="AO39" s="4">
        <v>0</v>
      </c>
      <c r="AP39" s="4">
        <v>0</v>
      </c>
      <c r="AQ39" s="4">
        <v>0</v>
      </c>
      <c r="AR39" s="4">
        <v>0</v>
      </c>
      <c r="AS39" s="4">
        <v>0</v>
      </c>
      <c r="AT39" s="4">
        <v>0</v>
      </c>
      <c r="AU39" s="4">
        <v>0</v>
      </c>
      <c r="AV39" s="4">
        <v>0</v>
      </c>
      <c r="AW39" s="44">
        <v>0</v>
      </c>
      <c r="AX39" s="62">
        <v>0</v>
      </c>
      <c r="AY39" s="4">
        <v>0</v>
      </c>
      <c r="AZ39" s="4">
        <v>0</v>
      </c>
      <c r="BA39" s="4">
        <v>0</v>
      </c>
      <c r="BB39" s="4">
        <v>0</v>
      </c>
      <c r="BC39" s="4">
        <v>0</v>
      </c>
      <c r="BD39" s="4">
        <v>0</v>
      </c>
      <c r="BE39" s="4">
        <v>0</v>
      </c>
      <c r="BF39" s="4">
        <v>0</v>
      </c>
      <c r="BG39" s="4">
        <v>0</v>
      </c>
      <c r="BH39" s="4">
        <v>0</v>
      </c>
      <c r="BI39" s="4">
        <v>0</v>
      </c>
      <c r="BJ39" s="4">
        <v>0</v>
      </c>
      <c r="BK39" s="4">
        <v>0</v>
      </c>
      <c r="BL39" s="4">
        <v>0</v>
      </c>
      <c r="BM39" s="4">
        <v>0</v>
      </c>
      <c r="BN39" s="4">
        <v>0</v>
      </c>
      <c r="BO39" s="44">
        <v>0</v>
      </c>
      <c r="BP39" s="44">
        <v>0</v>
      </c>
      <c r="BQ39" s="19">
        <v>0</v>
      </c>
      <c r="BR39" s="19">
        <v>0</v>
      </c>
    </row>
    <row r="40" spans="1:70" ht="20" customHeight="1" x14ac:dyDescent="0.15">
      <c r="A40" s="76">
        <v>42973</v>
      </c>
      <c r="B40" s="76"/>
      <c r="C40" s="11">
        <v>34</v>
      </c>
      <c r="D40" s="4">
        <v>0</v>
      </c>
      <c r="E40" s="4">
        <v>0</v>
      </c>
      <c r="F40" s="4">
        <v>0</v>
      </c>
      <c r="G40" s="4">
        <v>0</v>
      </c>
      <c r="H40" s="4">
        <v>0</v>
      </c>
      <c r="I40" s="125">
        <v>0</v>
      </c>
      <c r="J40" s="4">
        <v>0</v>
      </c>
      <c r="K40" s="4">
        <v>0</v>
      </c>
      <c r="L40" s="4">
        <v>0</v>
      </c>
      <c r="M40" s="44">
        <v>0</v>
      </c>
      <c r="N40" s="62">
        <v>0</v>
      </c>
      <c r="O40" s="4">
        <v>0</v>
      </c>
      <c r="P40" s="4">
        <v>0</v>
      </c>
      <c r="Q40" s="4">
        <v>0</v>
      </c>
      <c r="R40" s="4">
        <v>0</v>
      </c>
      <c r="S40" s="4">
        <v>0</v>
      </c>
      <c r="T40" s="4">
        <v>0</v>
      </c>
      <c r="U40" s="4">
        <v>0</v>
      </c>
      <c r="V40" s="4">
        <v>0</v>
      </c>
      <c r="W40" s="4">
        <v>0</v>
      </c>
      <c r="X40" s="4">
        <v>0</v>
      </c>
      <c r="Y40" s="125">
        <v>0</v>
      </c>
      <c r="Z40" s="125">
        <v>0</v>
      </c>
      <c r="AA40" s="4">
        <v>0</v>
      </c>
      <c r="AB40" s="4">
        <v>0</v>
      </c>
      <c r="AC40" s="4">
        <v>0</v>
      </c>
      <c r="AD40" s="4">
        <v>0</v>
      </c>
      <c r="AE40" s="4">
        <v>0</v>
      </c>
      <c r="AF40" s="4">
        <v>0</v>
      </c>
      <c r="AG40" s="4">
        <v>0</v>
      </c>
      <c r="AH40" s="4">
        <v>0</v>
      </c>
      <c r="AI40" s="139">
        <v>0</v>
      </c>
      <c r="AJ40" s="139">
        <v>0</v>
      </c>
      <c r="AL40" s="76">
        <v>42609</v>
      </c>
      <c r="AM40" s="76"/>
      <c r="AN40" s="11">
        <v>34</v>
      </c>
      <c r="AO40" s="4">
        <v>0</v>
      </c>
      <c r="AP40" s="4">
        <v>0</v>
      </c>
      <c r="AQ40" s="4">
        <v>0</v>
      </c>
      <c r="AR40" s="4">
        <v>0</v>
      </c>
      <c r="AS40" s="4">
        <v>0</v>
      </c>
      <c r="AT40" s="4">
        <v>0</v>
      </c>
      <c r="AU40" s="4">
        <v>0</v>
      </c>
      <c r="AV40" s="4">
        <v>0</v>
      </c>
      <c r="AW40" s="44">
        <v>0</v>
      </c>
      <c r="AX40" s="62">
        <v>0</v>
      </c>
      <c r="AY40" s="4">
        <v>0</v>
      </c>
      <c r="AZ40" s="4">
        <v>0</v>
      </c>
      <c r="BA40" s="4">
        <v>0</v>
      </c>
      <c r="BB40" s="4">
        <v>0</v>
      </c>
      <c r="BC40" s="4">
        <v>0</v>
      </c>
      <c r="BD40" s="4">
        <v>0</v>
      </c>
      <c r="BE40" s="4">
        <v>0</v>
      </c>
      <c r="BF40" s="4">
        <v>0</v>
      </c>
      <c r="BG40" s="4">
        <v>0</v>
      </c>
      <c r="BH40" s="4">
        <v>0</v>
      </c>
      <c r="BI40" s="4">
        <v>0</v>
      </c>
      <c r="BJ40" s="4">
        <v>0</v>
      </c>
      <c r="BK40" s="4">
        <v>0</v>
      </c>
      <c r="BL40" s="4">
        <v>0</v>
      </c>
      <c r="BM40" s="4">
        <v>0</v>
      </c>
      <c r="BN40" s="4">
        <v>0</v>
      </c>
      <c r="BO40" s="44">
        <v>0</v>
      </c>
      <c r="BP40" s="44">
        <v>0</v>
      </c>
      <c r="BQ40" s="19">
        <v>0</v>
      </c>
      <c r="BR40" s="19">
        <v>0</v>
      </c>
    </row>
    <row r="41" spans="1:70" ht="20" customHeight="1" x14ac:dyDescent="0.15">
      <c r="A41" s="76">
        <v>42980</v>
      </c>
      <c r="B41" s="76"/>
      <c r="C41" s="11">
        <v>35</v>
      </c>
      <c r="D41" s="4">
        <v>0</v>
      </c>
      <c r="E41" s="4">
        <v>0</v>
      </c>
      <c r="F41" s="4">
        <v>0</v>
      </c>
      <c r="G41" s="4">
        <v>0</v>
      </c>
      <c r="H41" s="4">
        <v>0</v>
      </c>
      <c r="I41" s="125">
        <v>0</v>
      </c>
      <c r="J41" s="4">
        <v>0</v>
      </c>
      <c r="K41" s="4">
        <v>0</v>
      </c>
      <c r="L41" s="4">
        <v>0</v>
      </c>
      <c r="M41" s="44">
        <v>0</v>
      </c>
      <c r="N41" s="62">
        <v>0</v>
      </c>
      <c r="O41" s="4">
        <v>0</v>
      </c>
      <c r="P41" s="4">
        <v>0</v>
      </c>
      <c r="Q41" s="4">
        <v>0</v>
      </c>
      <c r="R41" s="4">
        <v>0</v>
      </c>
      <c r="S41" s="4">
        <v>0</v>
      </c>
      <c r="T41" s="4">
        <v>0</v>
      </c>
      <c r="U41" s="4">
        <v>0</v>
      </c>
      <c r="V41" s="4">
        <v>0</v>
      </c>
      <c r="W41" s="4">
        <v>0</v>
      </c>
      <c r="X41" s="4">
        <v>0</v>
      </c>
      <c r="Y41" s="125">
        <v>0</v>
      </c>
      <c r="Z41" s="125">
        <v>0</v>
      </c>
      <c r="AA41" s="4">
        <v>0</v>
      </c>
      <c r="AB41" s="4">
        <v>0</v>
      </c>
      <c r="AC41" s="4">
        <v>0</v>
      </c>
      <c r="AD41" s="4">
        <v>0</v>
      </c>
      <c r="AE41" s="4">
        <v>0</v>
      </c>
      <c r="AF41" s="4">
        <v>0</v>
      </c>
      <c r="AG41" s="4">
        <v>0</v>
      </c>
      <c r="AH41" s="4">
        <v>0</v>
      </c>
      <c r="AI41" s="139">
        <v>0</v>
      </c>
      <c r="AJ41" s="139">
        <v>0</v>
      </c>
      <c r="AL41" s="76">
        <v>42616</v>
      </c>
      <c r="AM41" s="76"/>
      <c r="AN41" s="11">
        <v>35</v>
      </c>
      <c r="AO41" s="4">
        <v>0</v>
      </c>
      <c r="AP41" s="4">
        <v>0</v>
      </c>
      <c r="AQ41" s="4">
        <v>0</v>
      </c>
      <c r="AR41" s="4">
        <v>0</v>
      </c>
      <c r="AS41" s="4">
        <v>0</v>
      </c>
      <c r="AT41" s="4">
        <v>0</v>
      </c>
      <c r="AU41" s="4">
        <v>0</v>
      </c>
      <c r="AV41" s="4">
        <v>0</v>
      </c>
      <c r="AW41" s="44">
        <v>0</v>
      </c>
      <c r="AX41" s="62">
        <v>0</v>
      </c>
      <c r="AY41" s="4">
        <v>0</v>
      </c>
      <c r="AZ41" s="4">
        <v>0</v>
      </c>
      <c r="BA41" s="4">
        <v>0</v>
      </c>
      <c r="BB41" s="4">
        <v>0</v>
      </c>
      <c r="BC41" s="4">
        <v>0</v>
      </c>
      <c r="BD41" s="4">
        <v>0</v>
      </c>
      <c r="BE41" s="4">
        <v>0</v>
      </c>
      <c r="BF41" s="4">
        <v>0</v>
      </c>
      <c r="BG41" s="4">
        <v>0</v>
      </c>
      <c r="BH41" s="4">
        <v>0</v>
      </c>
      <c r="BI41" s="4">
        <v>0</v>
      </c>
      <c r="BJ41" s="4">
        <v>0</v>
      </c>
      <c r="BK41" s="4">
        <v>0</v>
      </c>
      <c r="BL41" s="4">
        <v>0</v>
      </c>
      <c r="BM41" s="4">
        <v>0</v>
      </c>
      <c r="BN41" s="4">
        <v>0</v>
      </c>
      <c r="BO41" s="44">
        <v>0</v>
      </c>
      <c r="BP41" s="44">
        <v>0</v>
      </c>
      <c r="BQ41" s="19">
        <v>0</v>
      </c>
      <c r="BR41" s="19">
        <v>0</v>
      </c>
    </row>
    <row r="42" spans="1:70" ht="20" customHeight="1" x14ac:dyDescent="0.15">
      <c r="A42" s="76">
        <v>42987</v>
      </c>
      <c r="B42" s="76"/>
      <c r="C42" s="11">
        <v>36</v>
      </c>
      <c r="D42" s="164">
        <v>0</v>
      </c>
      <c r="E42" s="164">
        <v>0</v>
      </c>
      <c r="F42" s="164">
        <v>0</v>
      </c>
      <c r="G42" s="164">
        <v>0</v>
      </c>
      <c r="H42" s="164">
        <v>0</v>
      </c>
      <c r="I42" s="164">
        <v>0</v>
      </c>
      <c r="J42" s="164">
        <v>0</v>
      </c>
      <c r="K42" s="164">
        <v>0</v>
      </c>
      <c r="L42" s="164">
        <v>0</v>
      </c>
      <c r="M42" s="44">
        <v>0</v>
      </c>
      <c r="N42" s="62">
        <v>0</v>
      </c>
      <c r="O42" s="164">
        <v>0</v>
      </c>
      <c r="P42" s="164">
        <v>0</v>
      </c>
      <c r="Q42" s="164">
        <v>0</v>
      </c>
      <c r="R42" s="164">
        <v>0</v>
      </c>
      <c r="S42" s="164">
        <v>0</v>
      </c>
      <c r="T42" s="164">
        <v>0</v>
      </c>
      <c r="U42" s="164">
        <v>0</v>
      </c>
      <c r="V42" s="164">
        <v>0</v>
      </c>
      <c r="W42" s="164">
        <v>0</v>
      </c>
      <c r="X42" s="164">
        <v>0</v>
      </c>
      <c r="Y42" s="164">
        <v>0</v>
      </c>
      <c r="Z42" s="164">
        <v>0</v>
      </c>
      <c r="AA42" s="164">
        <v>0</v>
      </c>
      <c r="AB42" s="164">
        <v>0</v>
      </c>
      <c r="AC42" s="164">
        <v>0</v>
      </c>
      <c r="AD42" s="164">
        <v>0</v>
      </c>
      <c r="AE42" s="164">
        <v>0</v>
      </c>
      <c r="AF42" s="164">
        <v>0</v>
      </c>
      <c r="AG42" s="164">
        <v>0</v>
      </c>
      <c r="AH42" s="164">
        <v>0</v>
      </c>
      <c r="AI42" s="139">
        <v>0</v>
      </c>
      <c r="AJ42" s="139">
        <v>0</v>
      </c>
      <c r="AL42" s="76">
        <v>42623</v>
      </c>
      <c r="AM42" s="76"/>
      <c r="AN42" s="11">
        <v>36</v>
      </c>
      <c r="AO42" s="4">
        <v>0</v>
      </c>
      <c r="AP42" s="4">
        <v>0</v>
      </c>
      <c r="AQ42" s="4">
        <v>0</v>
      </c>
      <c r="AR42" s="4">
        <v>0</v>
      </c>
      <c r="AS42" s="4">
        <v>0</v>
      </c>
      <c r="AT42" s="4">
        <v>0</v>
      </c>
      <c r="AU42" s="4">
        <v>0</v>
      </c>
      <c r="AV42" s="4">
        <v>0</v>
      </c>
      <c r="AW42" s="44">
        <v>0</v>
      </c>
      <c r="AX42" s="62">
        <v>0</v>
      </c>
      <c r="AY42" s="4">
        <v>0</v>
      </c>
      <c r="AZ42" s="4">
        <v>0</v>
      </c>
      <c r="BA42" s="4">
        <v>0</v>
      </c>
      <c r="BB42" s="4">
        <v>0</v>
      </c>
      <c r="BC42" s="4">
        <v>0</v>
      </c>
      <c r="BD42" s="4">
        <v>0</v>
      </c>
      <c r="BE42" s="4">
        <v>0</v>
      </c>
      <c r="BF42" s="4">
        <v>0</v>
      </c>
      <c r="BG42" s="4">
        <v>0</v>
      </c>
      <c r="BH42" s="4">
        <v>0</v>
      </c>
      <c r="BI42" s="4">
        <v>0</v>
      </c>
      <c r="BJ42" s="4">
        <v>0</v>
      </c>
      <c r="BK42" s="4">
        <v>0</v>
      </c>
      <c r="BL42" s="4">
        <v>0</v>
      </c>
      <c r="BM42" s="4">
        <v>0</v>
      </c>
      <c r="BN42" s="4">
        <v>0</v>
      </c>
      <c r="BO42" s="44">
        <v>0</v>
      </c>
      <c r="BP42" s="44">
        <v>0</v>
      </c>
      <c r="BQ42" s="19">
        <v>0</v>
      </c>
      <c r="BR42" s="19">
        <v>0</v>
      </c>
    </row>
    <row r="43" spans="1:70" ht="20" customHeight="1" x14ac:dyDescent="0.15">
      <c r="A43" s="76">
        <v>42994</v>
      </c>
      <c r="B43" s="76"/>
      <c r="C43" s="11">
        <v>37</v>
      </c>
      <c r="D43" s="165">
        <v>0</v>
      </c>
      <c r="E43" s="165">
        <v>0</v>
      </c>
      <c r="F43" s="165">
        <v>0</v>
      </c>
      <c r="G43" s="165">
        <v>0</v>
      </c>
      <c r="H43" s="165">
        <v>0</v>
      </c>
      <c r="I43" s="165">
        <v>0</v>
      </c>
      <c r="J43" s="165">
        <v>0</v>
      </c>
      <c r="K43" s="165">
        <v>0</v>
      </c>
      <c r="L43" s="165">
        <v>0</v>
      </c>
      <c r="M43" s="44">
        <v>0</v>
      </c>
      <c r="N43" s="62">
        <v>0</v>
      </c>
      <c r="O43" s="165">
        <v>0</v>
      </c>
      <c r="P43" s="165">
        <v>0</v>
      </c>
      <c r="Q43" s="165">
        <v>0</v>
      </c>
      <c r="R43" s="165">
        <v>0</v>
      </c>
      <c r="S43" s="165">
        <v>0</v>
      </c>
      <c r="T43" s="165">
        <v>0</v>
      </c>
      <c r="U43" s="165">
        <v>0</v>
      </c>
      <c r="V43" s="165">
        <v>0</v>
      </c>
      <c r="W43" s="165">
        <v>0</v>
      </c>
      <c r="X43" s="165">
        <v>0</v>
      </c>
      <c r="Y43" s="165">
        <v>0</v>
      </c>
      <c r="Z43" s="165">
        <v>0</v>
      </c>
      <c r="AA43" s="165">
        <v>0</v>
      </c>
      <c r="AB43" s="165">
        <v>0</v>
      </c>
      <c r="AC43" s="165">
        <v>0</v>
      </c>
      <c r="AD43" s="165">
        <v>0</v>
      </c>
      <c r="AE43" s="165">
        <v>0</v>
      </c>
      <c r="AF43" s="165">
        <v>0</v>
      </c>
      <c r="AG43" s="165">
        <v>0</v>
      </c>
      <c r="AH43" s="165">
        <v>0</v>
      </c>
      <c r="AI43" s="139">
        <v>0</v>
      </c>
      <c r="AJ43" s="139">
        <v>0</v>
      </c>
      <c r="AL43" s="76">
        <v>42630</v>
      </c>
      <c r="AM43" s="76"/>
      <c r="AN43" s="11">
        <v>37</v>
      </c>
      <c r="AO43" s="4">
        <v>0</v>
      </c>
      <c r="AP43" s="4">
        <v>0</v>
      </c>
      <c r="AQ43" s="4">
        <v>0</v>
      </c>
      <c r="AR43" s="4">
        <v>0</v>
      </c>
      <c r="AS43" s="4">
        <v>0</v>
      </c>
      <c r="AT43" s="4">
        <v>0</v>
      </c>
      <c r="AU43" s="4">
        <v>0</v>
      </c>
      <c r="AV43" s="4">
        <v>0</v>
      </c>
      <c r="AW43" s="44">
        <v>0</v>
      </c>
      <c r="AX43" s="62">
        <v>0</v>
      </c>
      <c r="AY43" s="4">
        <v>0</v>
      </c>
      <c r="AZ43" s="4">
        <v>0</v>
      </c>
      <c r="BA43" s="4">
        <v>0</v>
      </c>
      <c r="BB43" s="4">
        <v>0</v>
      </c>
      <c r="BC43" s="4">
        <v>0</v>
      </c>
      <c r="BD43" s="4">
        <v>0</v>
      </c>
      <c r="BE43" s="4">
        <v>0</v>
      </c>
      <c r="BF43" s="4">
        <v>0</v>
      </c>
      <c r="BG43" s="4">
        <v>0</v>
      </c>
      <c r="BH43" s="4">
        <v>0</v>
      </c>
      <c r="BI43" s="4">
        <v>0</v>
      </c>
      <c r="BJ43" s="4">
        <v>0</v>
      </c>
      <c r="BK43" s="4">
        <v>0</v>
      </c>
      <c r="BL43" s="4">
        <v>0</v>
      </c>
      <c r="BM43" s="4">
        <v>0</v>
      </c>
      <c r="BN43" s="4">
        <v>0</v>
      </c>
      <c r="BO43" s="44">
        <v>0</v>
      </c>
      <c r="BP43" s="44">
        <v>0</v>
      </c>
      <c r="BQ43" s="19">
        <v>0</v>
      </c>
      <c r="BR43" s="19">
        <v>0</v>
      </c>
    </row>
    <row r="44" spans="1:70" ht="20" customHeight="1" x14ac:dyDescent="0.15">
      <c r="A44" s="76">
        <v>43001</v>
      </c>
      <c r="B44" s="76"/>
      <c r="C44" s="11">
        <v>38</v>
      </c>
      <c r="D44" s="4">
        <v>0</v>
      </c>
      <c r="E44" s="4">
        <v>0</v>
      </c>
      <c r="F44" s="4">
        <v>0</v>
      </c>
      <c r="G44" s="4">
        <v>0</v>
      </c>
      <c r="H44" s="4">
        <v>0</v>
      </c>
      <c r="I44" s="125">
        <v>0</v>
      </c>
      <c r="J44" s="4">
        <v>0</v>
      </c>
      <c r="K44" s="4">
        <v>0</v>
      </c>
      <c r="L44" s="4">
        <v>0</v>
      </c>
      <c r="M44" s="44">
        <v>0</v>
      </c>
      <c r="N44" s="62">
        <v>0</v>
      </c>
      <c r="O44" s="4">
        <v>0</v>
      </c>
      <c r="P44" s="4">
        <v>0</v>
      </c>
      <c r="Q44" s="4">
        <v>0</v>
      </c>
      <c r="R44" s="4">
        <v>0</v>
      </c>
      <c r="S44" s="4">
        <v>0</v>
      </c>
      <c r="T44" s="4">
        <v>0</v>
      </c>
      <c r="U44" s="4">
        <v>0</v>
      </c>
      <c r="V44" s="4">
        <v>0</v>
      </c>
      <c r="W44" s="4">
        <v>0</v>
      </c>
      <c r="X44" s="4">
        <v>0</v>
      </c>
      <c r="Y44" s="125">
        <v>0</v>
      </c>
      <c r="Z44" s="125">
        <v>0</v>
      </c>
      <c r="AA44" s="4">
        <v>0</v>
      </c>
      <c r="AB44" s="4">
        <v>0</v>
      </c>
      <c r="AC44" s="4">
        <v>0</v>
      </c>
      <c r="AD44" s="4">
        <v>0</v>
      </c>
      <c r="AE44" s="4">
        <v>0</v>
      </c>
      <c r="AF44" s="4">
        <v>0</v>
      </c>
      <c r="AG44" s="4">
        <v>0</v>
      </c>
      <c r="AH44" s="4">
        <v>0</v>
      </c>
      <c r="AI44" s="139">
        <v>0</v>
      </c>
      <c r="AJ44" s="139">
        <v>0</v>
      </c>
      <c r="AL44" s="76">
        <v>42637</v>
      </c>
      <c r="AM44" s="76"/>
      <c r="AN44" s="11">
        <v>38</v>
      </c>
      <c r="AO44" s="4">
        <v>0</v>
      </c>
      <c r="AP44" s="4">
        <v>0</v>
      </c>
      <c r="AQ44" s="4">
        <v>0</v>
      </c>
      <c r="AR44" s="4">
        <v>0</v>
      </c>
      <c r="AS44" s="4">
        <v>0</v>
      </c>
      <c r="AT44" s="4">
        <v>0</v>
      </c>
      <c r="AU44" s="4">
        <v>0</v>
      </c>
      <c r="AV44" s="4">
        <v>0</v>
      </c>
      <c r="AW44" s="44">
        <v>0</v>
      </c>
      <c r="AX44" s="62">
        <v>0</v>
      </c>
      <c r="AY44" s="4">
        <v>0</v>
      </c>
      <c r="AZ44" s="4">
        <v>0</v>
      </c>
      <c r="BA44" s="4">
        <v>0</v>
      </c>
      <c r="BB44" s="4">
        <v>0</v>
      </c>
      <c r="BC44" s="4">
        <v>0</v>
      </c>
      <c r="BD44" s="4">
        <v>0</v>
      </c>
      <c r="BE44" s="4">
        <v>0</v>
      </c>
      <c r="BF44" s="4">
        <v>0</v>
      </c>
      <c r="BG44" s="4">
        <v>0</v>
      </c>
      <c r="BH44" s="4">
        <v>0</v>
      </c>
      <c r="BI44" s="4">
        <v>0</v>
      </c>
      <c r="BJ44" s="4">
        <v>0</v>
      </c>
      <c r="BK44" s="4">
        <v>0</v>
      </c>
      <c r="BL44" s="4">
        <v>0</v>
      </c>
      <c r="BM44" s="4">
        <v>0</v>
      </c>
      <c r="BN44" s="4">
        <v>0</v>
      </c>
      <c r="BO44" s="44">
        <v>0</v>
      </c>
      <c r="BP44" s="44">
        <v>0</v>
      </c>
      <c r="BQ44" s="19">
        <v>0</v>
      </c>
      <c r="BR44" s="19">
        <v>0</v>
      </c>
    </row>
    <row r="45" spans="1:70" ht="20" customHeight="1" x14ac:dyDescent="0.15">
      <c r="A45" s="76">
        <v>43008</v>
      </c>
      <c r="B45" s="76"/>
      <c r="C45" s="11">
        <v>39</v>
      </c>
      <c r="D45" s="4">
        <v>0</v>
      </c>
      <c r="E45" s="4">
        <v>0</v>
      </c>
      <c r="F45" s="4">
        <v>0</v>
      </c>
      <c r="G45" s="4">
        <v>0</v>
      </c>
      <c r="H45" s="4">
        <v>0</v>
      </c>
      <c r="I45" s="125">
        <v>0</v>
      </c>
      <c r="J45" s="4">
        <v>0</v>
      </c>
      <c r="K45" s="4">
        <v>0</v>
      </c>
      <c r="L45" s="4">
        <v>0</v>
      </c>
      <c r="M45" s="44">
        <v>0</v>
      </c>
      <c r="N45" s="62">
        <v>0</v>
      </c>
      <c r="O45" s="4">
        <v>0</v>
      </c>
      <c r="P45" s="4">
        <v>0</v>
      </c>
      <c r="Q45" s="4">
        <v>0</v>
      </c>
      <c r="R45" s="4">
        <v>0</v>
      </c>
      <c r="S45" s="4">
        <v>0</v>
      </c>
      <c r="T45" s="4">
        <v>0</v>
      </c>
      <c r="U45" s="4">
        <v>0</v>
      </c>
      <c r="V45" s="4">
        <v>0</v>
      </c>
      <c r="W45" s="4">
        <v>0</v>
      </c>
      <c r="X45" s="4">
        <v>0</v>
      </c>
      <c r="Y45" s="125">
        <v>0</v>
      </c>
      <c r="Z45" s="125">
        <v>0</v>
      </c>
      <c r="AA45" s="4">
        <v>0</v>
      </c>
      <c r="AB45" s="4">
        <v>0</v>
      </c>
      <c r="AC45" s="4">
        <v>0</v>
      </c>
      <c r="AD45" s="4">
        <v>0</v>
      </c>
      <c r="AE45" s="4">
        <v>0</v>
      </c>
      <c r="AF45" s="4">
        <v>0</v>
      </c>
      <c r="AG45" s="4">
        <v>0</v>
      </c>
      <c r="AH45" s="4">
        <v>0</v>
      </c>
      <c r="AI45" s="139">
        <v>0</v>
      </c>
      <c r="AJ45" s="139">
        <v>0</v>
      </c>
      <c r="AL45" s="76">
        <v>42644</v>
      </c>
      <c r="AM45" s="76"/>
      <c r="AN45" s="11">
        <v>39</v>
      </c>
      <c r="AO45" s="4">
        <v>0</v>
      </c>
      <c r="AP45" s="4">
        <v>0</v>
      </c>
      <c r="AQ45" s="4">
        <v>0</v>
      </c>
      <c r="AR45" s="4">
        <v>0</v>
      </c>
      <c r="AS45" s="4">
        <v>0</v>
      </c>
      <c r="AT45" s="4">
        <v>0</v>
      </c>
      <c r="AU45" s="4">
        <v>0</v>
      </c>
      <c r="AV45" s="4">
        <v>0</v>
      </c>
      <c r="AW45" s="44">
        <v>0</v>
      </c>
      <c r="AX45" s="62">
        <v>0</v>
      </c>
      <c r="AY45" s="4">
        <v>0</v>
      </c>
      <c r="AZ45" s="4">
        <v>0</v>
      </c>
      <c r="BA45" s="4">
        <v>0</v>
      </c>
      <c r="BB45" s="4">
        <v>0</v>
      </c>
      <c r="BC45" s="4">
        <v>0</v>
      </c>
      <c r="BD45" s="4">
        <v>0</v>
      </c>
      <c r="BE45" s="4">
        <v>0</v>
      </c>
      <c r="BF45" s="4">
        <v>0</v>
      </c>
      <c r="BG45" s="4">
        <v>0</v>
      </c>
      <c r="BH45" s="4">
        <v>0</v>
      </c>
      <c r="BI45" s="4">
        <v>0</v>
      </c>
      <c r="BJ45" s="4">
        <v>0</v>
      </c>
      <c r="BK45" s="4">
        <v>0</v>
      </c>
      <c r="BL45" s="4">
        <v>0</v>
      </c>
      <c r="BM45" s="4">
        <v>0</v>
      </c>
      <c r="BN45" s="4">
        <v>0</v>
      </c>
      <c r="BO45" s="44">
        <v>0</v>
      </c>
      <c r="BP45" s="44">
        <v>0</v>
      </c>
      <c r="BQ45" s="19">
        <v>0</v>
      </c>
      <c r="BR45" s="19">
        <v>0</v>
      </c>
    </row>
    <row r="46" spans="1:70" ht="20" customHeight="1" x14ac:dyDescent="0.15">
      <c r="A46" s="76">
        <v>43015</v>
      </c>
      <c r="B46" s="76"/>
      <c r="C46" s="11">
        <v>40</v>
      </c>
      <c r="D46" s="4">
        <v>0</v>
      </c>
      <c r="E46" s="4">
        <v>0</v>
      </c>
      <c r="F46" s="4">
        <v>0</v>
      </c>
      <c r="G46" s="4">
        <v>0</v>
      </c>
      <c r="H46" s="4">
        <v>0</v>
      </c>
      <c r="I46" s="125">
        <v>0</v>
      </c>
      <c r="J46" s="4">
        <v>0</v>
      </c>
      <c r="K46" s="4">
        <v>0</v>
      </c>
      <c r="L46" s="4">
        <v>0</v>
      </c>
      <c r="M46" s="44">
        <v>0</v>
      </c>
      <c r="N46" s="62">
        <v>0</v>
      </c>
      <c r="O46" s="4">
        <v>0</v>
      </c>
      <c r="P46" s="4">
        <v>0</v>
      </c>
      <c r="Q46" s="4">
        <v>0</v>
      </c>
      <c r="R46" s="4">
        <v>0</v>
      </c>
      <c r="S46" s="4">
        <v>0</v>
      </c>
      <c r="T46" s="4">
        <v>0</v>
      </c>
      <c r="U46" s="4">
        <v>0</v>
      </c>
      <c r="V46" s="4">
        <v>0</v>
      </c>
      <c r="W46" s="4">
        <v>0</v>
      </c>
      <c r="X46" s="4">
        <v>0</v>
      </c>
      <c r="Y46" s="125">
        <v>0</v>
      </c>
      <c r="Z46" s="125">
        <v>0</v>
      </c>
      <c r="AA46" s="4">
        <v>0</v>
      </c>
      <c r="AB46" s="4">
        <v>0</v>
      </c>
      <c r="AC46" s="4">
        <v>0</v>
      </c>
      <c r="AD46" s="4">
        <v>0</v>
      </c>
      <c r="AE46" s="4">
        <v>0</v>
      </c>
      <c r="AF46" s="4">
        <v>0</v>
      </c>
      <c r="AG46" s="4">
        <v>0</v>
      </c>
      <c r="AH46" s="4">
        <v>0</v>
      </c>
      <c r="AI46" s="139">
        <v>0</v>
      </c>
      <c r="AJ46" s="139">
        <v>0</v>
      </c>
      <c r="AL46" s="76">
        <v>42651</v>
      </c>
      <c r="AM46" s="76"/>
      <c r="AN46" s="11">
        <v>40</v>
      </c>
      <c r="AO46" s="4">
        <v>0</v>
      </c>
      <c r="AP46" s="4">
        <v>0</v>
      </c>
      <c r="AQ46" s="4">
        <v>0</v>
      </c>
      <c r="AR46" s="4">
        <v>0</v>
      </c>
      <c r="AS46" s="4">
        <v>0</v>
      </c>
      <c r="AT46" s="4">
        <v>0</v>
      </c>
      <c r="AU46" s="4">
        <v>0</v>
      </c>
      <c r="AV46" s="4">
        <v>0</v>
      </c>
      <c r="AW46" s="44">
        <v>0</v>
      </c>
      <c r="AX46" s="62">
        <v>0</v>
      </c>
      <c r="AY46" s="4">
        <v>0</v>
      </c>
      <c r="AZ46" s="4">
        <v>0</v>
      </c>
      <c r="BA46" s="4">
        <v>0</v>
      </c>
      <c r="BB46" s="4">
        <v>0</v>
      </c>
      <c r="BC46" s="4">
        <v>0</v>
      </c>
      <c r="BD46" s="4">
        <v>0</v>
      </c>
      <c r="BE46" s="4">
        <v>0</v>
      </c>
      <c r="BF46" s="4">
        <v>0</v>
      </c>
      <c r="BG46" s="4">
        <v>0</v>
      </c>
      <c r="BH46" s="4">
        <v>0</v>
      </c>
      <c r="BI46" s="4">
        <v>0</v>
      </c>
      <c r="BJ46" s="4">
        <v>0</v>
      </c>
      <c r="BK46" s="4">
        <v>0</v>
      </c>
      <c r="BL46" s="4">
        <v>0</v>
      </c>
      <c r="BM46" s="4">
        <v>0</v>
      </c>
      <c r="BN46" s="4">
        <v>0</v>
      </c>
      <c r="BO46" s="44">
        <v>0</v>
      </c>
      <c r="BP46" s="44">
        <v>0</v>
      </c>
      <c r="BQ46" s="19">
        <v>0</v>
      </c>
      <c r="BR46" s="19">
        <v>0</v>
      </c>
    </row>
    <row r="47" spans="1:70" ht="20" customHeight="1" x14ac:dyDescent="0.15">
      <c r="A47" s="76">
        <v>43022</v>
      </c>
      <c r="B47" s="76"/>
      <c r="C47" s="11">
        <v>41</v>
      </c>
      <c r="D47" s="180">
        <v>0</v>
      </c>
      <c r="E47" s="180">
        <v>0</v>
      </c>
      <c r="F47" s="180">
        <v>0</v>
      </c>
      <c r="G47" s="180">
        <v>0</v>
      </c>
      <c r="H47" s="180">
        <v>0</v>
      </c>
      <c r="I47" s="180">
        <v>0</v>
      </c>
      <c r="J47" s="180">
        <v>0</v>
      </c>
      <c r="K47" s="180">
        <v>0</v>
      </c>
      <c r="L47" s="180">
        <v>0</v>
      </c>
      <c r="M47" s="44">
        <v>0</v>
      </c>
      <c r="N47" s="62">
        <v>0</v>
      </c>
      <c r="O47" s="180">
        <v>0</v>
      </c>
      <c r="P47" s="180">
        <v>0</v>
      </c>
      <c r="Q47" s="180">
        <v>0</v>
      </c>
      <c r="R47" s="180">
        <v>0</v>
      </c>
      <c r="S47" s="180">
        <v>0</v>
      </c>
      <c r="T47" s="180">
        <v>0</v>
      </c>
      <c r="U47" s="180">
        <v>0</v>
      </c>
      <c r="V47" s="180">
        <v>0</v>
      </c>
      <c r="W47" s="180">
        <v>0</v>
      </c>
      <c r="X47" s="180">
        <v>0</v>
      </c>
      <c r="Y47" s="180">
        <v>0</v>
      </c>
      <c r="Z47" s="180">
        <v>0</v>
      </c>
      <c r="AA47" s="180">
        <v>0</v>
      </c>
      <c r="AB47" s="180">
        <v>0</v>
      </c>
      <c r="AC47" s="180">
        <v>0</v>
      </c>
      <c r="AD47" s="180">
        <v>0</v>
      </c>
      <c r="AE47" s="180">
        <v>0</v>
      </c>
      <c r="AF47" s="180">
        <v>0</v>
      </c>
      <c r="AG47" s="180">
        <v>0</v>
      </c>
      <c r="AH47" s="180">
        <v>0</v>
      </c>
      <c r="AI47" s="139">
        <v>0</v>
      </c>
      <c r="AJ47" s="139">
        <v>0</v>
      </c>
      <c r="AL47" s="76">
        <v>42658</v>
      </c>
      <c r="AM47" s="76"/>
      <c r="AN47" s="11">
        <v>41</v>
      </c>
      <c r="AO47" s="4">
        <v>0</v>
      </c>
      <c r="AP47" s="4">
        <v>0</v>
      </c>
      <c r="AQ47" s="4">
        <v>0</v>
      </c>
      <c r="AR47" s="4">
        <v>0</v>
      </c>
      <c r="AS47" s="4">
        <v>0</v>
      </c>
      <c r="AT47" s="4">
        <v>0</v>
      </c>
      <c r="AU47" s="4">
        <v>0</v>
      </c>
      <c r="AV47" s="4">
        <v>0</v>
      </c>
      <c r="AW47" s="44">
        <v>0</v>
      </c>
      <c r="AX47" s="62">
        <v>0</v>
      </c>
      <c r="AY47" s="4">
        <v>0</v>
      </c>
      <c r="AZ47" s="4">
        <v>0</v>
      </c>
      <c r="BA47" s="4">
        <v>0</v>
      </c>
      <c r="BB47" s="4">
        <v>0</v>
      </c>
      <c r="BC47" s="4">
        <v>0</v>
      </c>
      <c r="BD47" s="4">
        <v>0</v>
      </c>
      <c r="BE47" s="4">
        <v>0</v>
      </c>
      <c r="BF47" s="4">
        <v>0</v>
      </c>
      <c r="BG47" s="4">
        <v>0</v>
      </c>
      <c r="BH47" s="4">
        <v>0</v>
      </c>
      <c r="BI47" s="4">
        <v>0</v>
      </c>
      <c r="BJ47" s="4">
        <v>0</v>
      </c>
      <c r="BK47" s="4">
        <v>0</v>
      </c>
      <c r="BL47" s="4">
        <v>0</v>
      </c>
      <c r="BM47" s="4">
        <v>0</v>
      </c>
      <c r="BN47" s="4">
        <v>0</v>
      </c>
      <c r="BO47" s="44">
        <v>0</v>
      </c>
      <c r="BP47" s="44">
        <v>0</v>
      </c>
      <c r="BQ47" s="19">
        <v>0</v>
      </c>
      <c r="BR47" s="19">
        <v>0</v>
      </c>
    </row>
    <row r="48" spans="1:70" ht="20" customHeight="1" x14ac:dyDescent="0.15">
      <c r="A48" s="76">
        <v>43029</v>
      </c>
      <c r="B48" s="76"/>
      <c r="C48" s="11">
        <v>42</v>
      </c>
      <c r="D48" s="4">
        <v>0</v>
      </c>
      <c r="E48" s="4">
        <v>0</v>
      </c>
      <c r="F48" s="4">
        <v>0</v>
      </c>
      <c r="G48" s="4">
        <v>0</v>
      </c>
      <c r="H48" s="4">
        <v>0</v>
      </c>
      <c r="I48" s="125">
        <v>0</v>
      </c>
      <c r="J48" s="4">
        <v>0</v>
      </c>
      <c r="K48" s="4">
        <v>0</v>
      </c>
      <c r="L48" s="4">
        <v>0</v>
      </c>
      <c r="M48" s="44">
        <v>0</v>
      </c>
      <c r="N48" s="62">
        <v>0</v>
      </c>
      <c r="O48" s="4">
        <v>0</v>
      </c>
      <c r="P48" s="4">
        <v>0</v>
      </c>
      <c r="Q48" s="4">
        <v>0</v>
      </c>
      <c r="R48" s="4">
        <v>0</v>
      </c>
      <c r="S48" s="4">
        <v>0</v>
      </c>
      <c r="T48" s="4">
        <v>0</v>
      </c>
      <c r="U48" s="4">
        <v>0</v>
      </c>
      <c r="V48" s="4">
        <v>0</v>
      </c>
      <c r="W48" s="4">
        <v>0</v>
      </c>
      <c r="X48" s="4">
        <v>0</v>
      </c>
      <c r="Y48" s="125">
        <v>0</v>
      </c>
      <c r="Z48" s="125">
        <v>0</v>
      </c>
      <c r="AA48" s="4">
        <v>0</v>
      </c>
      <c r="AB48" s="4">
        <v>0</v>
      </c>
      <c r="AC48" s="4">
        <v>0</v>
      </c>
      <c r="AD48" s="4">
        <v>0</v>
      </c>
      <c r="AE48" s="4">
        <v>0</v>
      </c>
      <c r="AF48" s="4">
        <v>0</v>
      </c>
      <c r="AG48" s="4">
        <v>0</v>
      </c>
      <c r="AH48" s="4">
        <v>0</v>
      </c>
      <c r="AI48" s="139">
        <v>0</v>
      </c>
      <c r="AJ48" s="139">
        <v>0</v>
      </c>
      <c r="AL48" s="76">
        <v>42665</v>
      </c>
      <c r="AM48" s="76"/>
      <c r="AN48" s="11">
        <v>42</v>
      </c>
      <c r="AO48" s="4">
        <v>0</v>
      </c>
      <c r="AP48" s="4">
        <v>0</v>
      </c>
      <c r="AQ48" s="4">
        <v>0</v>
      </c>
      <c r="AR48" s="4">
        <v>0</v>
      </c>
      <c r="AS48" s="4">
        <v>0</v>
      </c>
      <c r="AT48" s="4">
        <v>0</v>
      </c>
      <c r="AU48" s="4">
        <v>0</v>
      </c>
      <c r="AV48" s="4">
        <v>0</v>
      </c>
      <c r="AW48" s="44">
        <v>0</v>
      </c>
      <c r="AX48" s="62">
        <v>0</v>
      </c>
      <c r="AY48" s="4">
        <v>0</v>
      </c>
      <c r="AZ48" s="4">
        <v>0</v>
      </c>
      <c r="BA48" s="4">
        <v>0</v>
      </c>
      <c r="BB48" s="4">
        <v>0</v>
      </c>
      <c r="BC48" s="4">
        <v>0</v>
      </c>
      <c r="BD48" s="4">
        <v>0</v>
      </c>
      <c r="BE48" s="4">
        <v>0</v>
      </c>
      <c r="BF48" s="4">
        <v>0</v>
      </c>
      <c r="BG48" s="4">
        <v>0</v>
      </c>
      <c r="BH48" s="4">
        <v>0</v>
      </c>
      <c r="BI48" s="4">
        <v>0</v>
      </c>
      <c r="BJ48" s="4">
        <v>0</v>
      </c>
      <c r="BK48" s="4">
        <v>0</v>
      </c>
      <c r="BL48" s="4">
        <v>0</v>
      </c>
      <c r="BM48" s="4">
        <v>0</v>
      </c>
      <c r="BN48" s="4">
        <v>0</v>
      </c>
      <c r="BO48" s="44">
        <v>0</v>
      </c>
      <c r="BP48" s="44">
        <v>0</v>
      </c>
      <c r="BQ48" s="19">
        <v>0</v>
      </c>
      <c r="BR48" s="19">
        <v>0</v>
      </c>
    </row>
    <row r="49" spans="1:70" ht="20" customHeight="1" x14ac:dyDescent="0.15">
      <c r="A49" s="76">
        <v>43036</v>
      </c>
      <c r="B49" s="76"/>
      <c r="C49" s="11">
        <v>43</v>
      </c>
      <c r="D49" s="4">
        <v>0</v>
      </c>
      <c r="E49" s="4">
        <v>0</v>
      </c>
      <c r="F49" s="4">
        <v>0</v>
      </c>
      <c r="G49" s="4">
        <v>0</v>
      </c>
      <c r="H49" s="4">
        <v>0</v>
      </c>
      <c r="I49" s="125">
        <v>0</v>
      </c>
      <c r="J49" s="4">
        <v>0</v>
      </c>
      <c r="K49" s="4">
        <v>0</v>
      </c>
      <c r="L49" s="4">
        <v>0</v>
      </c>
      <c r="M49" s="44">
        <v>0</v>
      </c>
      <c r="N49" s="62">
        <v>0</v>
      </c>
      <c r="O49" s="4">
        <v>0</v>
      </c>
      <c r="P49" s="4">
        <v>0</v>
      </c>
      <c r="Q49" s="4">
        <v>0</v>
      </c>
      <c r="R49" s="4">
        <v>0</v>
      </c>
      <c r="S49" s="4">
        <v>0</v>
      </c>
      <c r="T49" s="4">
        <v>0</v>
      </c>
      <c r="U49" s="4">
        <v>0</v>
      </c>
      <c r="V49" s="4">
        <v>0</v>
      </c>
      <c r="W49" s="4">
        <v>0</v>
      </c>
      <c r="X49" s="4">
        <v>0</v>
      </c>
      <c r="Y49" s="125">
        <v>0</v>
      </c>
      <c r="Z49" s="125">
        <v>0</v>
      </c>
      <c r="AA49" s="4">
        <v>0</v>
      </c>
      <c r="AB49" s="4">
        <v>0</v>
      </c>
      <c r="AC49" s="4">
        <v>0</v>
      </c>
      <c r="AD49" s="4">
        <v>0</v>
      </c>
      <c r="AE49" s="4">
        <v>0</v>
      </c>
      <c r="AF49" s="4">
        <v>0</v>
      </c>
      <c r="AG49" s="4">
        <v>0</v>
      </c>
      <c r="AH49" s="4">
        <v>0</v>
      </c>
      <c r="AI49" s="139">
        <v>0</v>
      </c>
      <c r="AJ49" s="139">
        <v>0</v>
      </c>
      <c r="AL49" s="76">
        <v>42672</v>
      </c>
      <c r="AM49" s="76"/>
      <c r="AN49" s="11">
        <v>43</v>
      </c>
      <c r="AO49" s="4">
        <v>0</v>
      </c>
      <c r="AP49" s="4">
        <v>0</v>
      </c>
      <c r="AQ49" s="4">
        <v>0</v>
      </c>
      <c r="AR49" s="4">
        <v>0</v>
      </c>
      <c r="AS49" s="4">
        <v>0</v>
      </c>
      <c r="AT49" s="4">
        <v>0</v>
      </c>
      <c r="AU49" s="4">
        <v>0</v>
      </c>
      <c r="AV49" s="4">
        <v>0</v>
      </c>
      <c r="AW49" s="44">
        <v>0</v>
      </c>
      <c r="AX49" s="62">
        <v>0</v>
      </c>
      <c r="AY49" s="4">
        <v>0</v>
      </c>
      <c r="AZ49" s="4">
        <v>0</v>
      </c>
      <c r="BA49" s="4">
        <v>0</v>
      </c>
      <c r="BB49" s="4">
        <v>0</v>
      </c>
      <c r="BC49" s="4">
        <v>0</v>
      </c>
      <c r="BD49" s="4">
        <v>0</v>
      </c>
      <c r="BE49" s="4">
        <v>0</v>
      </c>
      <c r="BF49" s="4">
        <v>0</v>
      </c>
      <c r="BG49" s="4">
        <v>0</v>
      </c>
      <c r="BH49" s="4">
        <v>0</v>
      </c>
      <c r="BI49" s="4">
        <v>0</v>
      </c>
      <c r="BJ49" s="4">
        <v>0</v>
      </c>
      <c r="BK49" s="4">
        <v>0</v>
      </c>
      <c r="BL49" s="4">
        <v>0</v>
      </c>
      <c r="BM49" s="4">
        <v>0</v>
      </c>
      <c r="BN49" s="4">
        <v>0</v>
      </c>
      <c r="BO49" s="44">
        <v>0</v>
      </c>
      <c r="BP49" s="44">
        <v>0</v>
      </c>
      <c r="BQ49" s="19">
        <v>0</v>
      </c>
      <c r="BR49" s="19">
        <v>0</v>
      </c>
    </row>
    <row r="50" spans="1:70" ht="20" customHeight="1" x14ac:dyDescent="0.15">
      <c r="A50" s="76">
        <v>43043</v>
      </c>
      <c r="B50" s="76"/>
      <c r="C50" s="3">
        <v>44</v>
      </c>
      <c r="D50" s="183">
        <v>0</v>
      </c>
      <c r="E50" s="183">
        <v>0</v>
      </c>
      <c r="F50" s="183">
        <v>0</v>
      </c>
      <c r="G50" s="183">
        <v>0</v>
      </c>
      <c r="H50" s="183">
        <v>0</v>
      </c>
      <c r="I50" s="183">
        <v>0</v>
      </c>
      <c r="J50" s="183">
        <v>0</v>
      </c>
      <c r="K50" s="183">
        <v>0</v>
      </c>
      <c r="L50" s="183">
        <v>0</v>
      </c>
      <c r="M50" s="44">
        <v>0</v>
      </c>
      <c r="N50" s="62">
        <v>0</v>
      </c>
      <c r="O50" s="183">
        <v>0</v>
      </c>
      <c r="P50" s="183">
        <v>0</v>
      </c>
      <c r="Q50" s="183">
        <v>0</v>
      </c>
      <c r="R50" s="183">
        <v>0</v>
      </c>
      <c r="S50" s="183">
        <v>0</v>
      </c>
      <c r="T50" s="183">
        <v>0</v>
      </c>
      <c r="U50" s="183">
        <v>0</v>
      </c>
      <c r="V50" s="183">
        <v>0</v>
      </c>
      <c r="W50" s="183">
        <v>0</v>
      </c>
      <c r="X50" s="183">
        <v>0</v>
      </c>
      <c r="Y50" s="183">
        <v>0</v>
      </c>
      <c r="Z50" s="183">
        <v>0</v>
      </c>
      <c r="AA50" s="183">
        <v>0</v>
      </c>
      <c r="AB50" s="183">
        <v>0</v>
      </c>
      <c r="AC50" s="183">
        <v>0</v>
      </c>
      <c r="AD50" s="183">
        <v>0</v>
      </c>
      <c r="AE50" s="183">
        <v>0</v>
      </c>
      <c r="AF50" s="183">
        <v>0</v>
      </c>
      <c r="AG50" s="183">
        <v>0</v>
      </c>
      <c r="AH50" s="183">
        <v>0</v>
      </c>
      <c r="AI50" s="139">
        <v>0</v>
      </c>
      <c r="AJ50" s="139">
        <v>0</v>
      </c>
      <c r="AL50" s="76">
        <v>42679</v>
      </c>
      <c r="AM50" s="76"/>
      <c r="AN50" s="11">
        <v>44</v>
      </c>
      <c r="AO50" s="4">
        <v>0</v>
      </c>
      <c r="AP50" s="4">
        <v>0</v>
      </c>
      <c r="AQ50" s="4">
        <v>0</v>
      </c>
      <c r="AR50" s="4">
        <v>0</v>
      </c>
      <c r="AS50" s="4">
        <v>0</v>
      </c>
      <c r="AT50" s="4">
        <v>0</v>
      </c>
      <c r="AU50" s="4">
        <v>0</v>
      </c>
      <c r="AV50" s="4">
        <v>0</v>
      </c>
      <c r="AW50" s="44">
        <v>0</v>
      </c>
      <c r="AX50" s="62">
        <v>0</v>
      </c>
      <c r="AY50" s="4">
        <v>0</v>
      </c>
      <c r="AZ50" s="4">
        <v>0</v>
      </c>
      <c r="BA50" s="4">
        <v>0</v>
      </c>
      <c r="BB50" s="4">
        <v>0</v>
      </c>
      <c r="BC50" s="4">
        <v>0</v>
      </c>
      <c r="BD50" s="4">
        <v>0</v>
      </c>
      <c r="BE50" s="4">
        <v>0</v>
      </c>
      <c r="BF50" s="4">
        <v>0</v>
      </c>
      <c r="BG50" s="4">
        <v>0</v>
      </c>
      <c r="BH50" s="4">
        <v>0</v>
      </c>
      <c r="BI50" s="4">
        <v>0</v>
      </c>
      <c r="BJ50" s="4">
        <v>0</v>
      </c>
      <c r="BK50" s="4">
        <v>0</v>
      </c>
      <c r="BL50" s="4">
        <v>0</v>
      </c>
      <c r="BM50" s="4">
        <v>0</v>
      </c>
      <c r="BN50" s="4">
        <v>0</v>
      </c>
      <c r="BO50" s="44">
        <v>0</v>
      </c>
      <c r="BP50" s="44">
        <v>0</v>
      </c>
      <c r="BQ50" s="19">
        <v>0</v>
      </c>
      <c r="BR50" s="19">
        <v>0</v>
      </c>
    </row>
    <row r="51" spans="1:70" ht="20" customHeight="1" x14ac:dyDescent="0.15">
      <c r="A51" s="76">
        <v>43050</v>
      </c>
      <c r="B51" s="76"/>
      <c r="C51" s="11">
        <v>45</v>
      </c>
      <c r="D51" s="4">
        <v>0</v>
      </c>
      <c r="E51" s="4">
        <v>0</v>
      </c>
      <c r="F51" s="4">
        <v>0</v>
      </c>
      <c r="G51" s="4">
        <v>0</v>
      </c>
      <c r="H51" s="4">
        <v>0</v>
      </c>
      <c r="I51" s="125">
        <v>0</v>
      </c>
      <c r="J51" s="4">
        <v>0</v>
      </c>
      <c r="K51" s="4">
        <v>0</v>
      </c>
      <c r="L51" s="4">
        <v>0</v>
      </c>
      <c r="M51" s="44">
        <v>0</v>
      </c>
      <c r="N51" s="62">
        <v>0</v>
      </c>
      <c r="O51" s="4">
        <v>0</v>
      </c>
      <c r="P51" s="4">
        <v>0</v>
      </c>
      <c r="Q51" s="4">
        <v>0</v>
      </c>
      <c r="R51" s="4">
        <v>0</v>
      </c>
      <c r="S51" s="4">
        <v>0</v>
      </c>
      <c r="T51" s="4">
        <v>0</v>
      </c>
      <c r="U51" s="4">
        <v>0</v>
      </c>
      <c r="V51" s="4">
        <v>0</v>
      </c>
      <c r="W51" s="4">
        <v>0</v>
      </c>
      <c r="X51" s="4">
        <v>0</v>
      </c>
      <c r="Y51" s="125">
        <v>0</v>
      </c>
      <c r="Z51" s="125">
        <v>0</v>
      </c>
      <c r="AA51" s="4">
        <v>0</v>
      </c>
      <c r="AB51" s="4">
        <v>0</v>
      </c>
      <c r="AC51" s="4">
        <v>0</v>
      </c>
      <c r="AD51" s="4">
        <v>0</v>
      </c>
      <c r="AE51" s="4">
        <v>0</v>
      </c>
      <c r="AF51" s="4">
        <v>0</v>
      </c>
      <c r="AG51" s="4">
        <v>0</v>
      </c>
      <c r="AH51" s="4">
        <v>0</v>
      </c>
      <c r="AI51" s="139">
        <v>0</v>
      </c>
      <c r="AJ51" s="139">
        <v>0</v>
      </c>
      <c r="AL51" s="76">
        <v>42686</v>
      </c>
      <c r="AM51" s="76"/>
      <c r="AN51" s="11">
        <v>45</v>
      </c>
      <c r="AO51" s="4">
        <v>0</v>
      </c>
      <c r="AP51" s="4">
        <v>0</v>
      </c>
      <c r="AQ51" s="4">
        <v>0</v>
      </c>
      <c r="AR51" s="4">
        <v>0</v>
      </c>
      <c r="AS51" s="4">
        <v>0</v>
      </c>
      <c r="AT51" s="4">
        <v>0</v>
      </c>
      <c r="AU51" s="4">
        <v>0</v>
      </c>
      <c r="AV51" s="4">
        <v>0</v>
      </c>
      <c r="AW51" s="44">
        <v>0</v>
      </c>
      <c r="AX51" s="62">
        <v>0</v>
      </c>
      <c r="AY51" s="4">
        <v>0</v>
      </c>
      <c r="AZ51" s="4">
        <v>0</v>
      </c>
      <c r="BA51" s="4">
        <v>0</v>
      </c>
      <c r="BB51" s="4">
        <v>0</v>
      </c>
      <c r="BC51" s="4">
        <v>0</v>
      </c>
      <c r="BD51" s="4">
        <v>0</v>
      </c>
      <c r="BE51" s="4">
        <v>0</v>
      </c>
      <c r="BF51" s="4">
        <v>0</v>
      </c>
      <c r="BG51" s="4">
        <v>0</v>
      </c>
      <c r="BH51" s="4">
        <v>0</v>
      </c>
      <c r="BI51" s="4">
        <v>0</v>
      </c>
      <c r="BJ51" s="4">
        <v>0</v>
      </c>
      <c r="BK51" s="4">
        <v>0</v>
      </c>
      <c r="BL51" s="4">
        <v>0</v>
      </c>
      <c r="BM51" s="4">
        <v>0</v>
      </c>
      <c r="BN51" s="4">
        <v>0</v>
      </c>
      <c r="BO51" s="44">
        <v>0</v>
      </c>
      <c r="BP51" s="44">
        <v>0</v>
      </c>
      <c r="BQ51" s="19">
        <v>0</v>
      </c>
      <c r="BR51" s="19">
        <v>0</v>
      </c>
    </row>
    <row r="52" spans="1:70" ht="20" customHeight="1" x14ac:dyDescent="0.15">
      <c r="A52" s="76">
        <v>43057</v>
      </c>
      <c r="B52" s="76"/>
      <c r="C52" s="11">
        <v>46</v>
      </c>
      <c r="D52" s="4">
        <v>0</v>
      </c>
      <c r="E52" s="4">
        <v>0</v>
      </c>
      <c r="F52" s="4">
        <v>0</v>
      </c>
      <c r="G52" s="4">
        <v>0</v>
      </c>
      <c r="H52" s="4">
        <v>0</v>
      </c>
      <c r="I52" s="125">
        <v>0</v>
      </c>
      <c r="J52" s="4">
        <v>0</v>
      </c>
      <c r="K52" s="4">
        <v>0</v>
      </c>
      <c r="L52" s="4">
        <v>0</v>
      </c>
      <c r="M52" s="44">
        <v>0</v>
      </c>
      <c r="N52" s="62">
        <v>0</v>
      </c>
      <c r="O52" s="4">
        <v>0</v>
      </c>
      <c r="P52" s="4">
        <v>0</v>
      </c>
      <c r="Q52" s="4">
        <v>0</v>
      </c>
      <c r="R52" s="4">
        <v>0</v>
      </c>
      <c r="S52" s="4">
        <v>0</v>
      </c>
      <c r="T52" s="4">
        <v>0</v>
      </c>
      <c r="U52" s="4">
        <v>0</v>
      </c>
      <c r="V52" s="4">
        <v>0</v>
      </c>
      <c r="W52" s="4">
        <v>0</v>
      </c>
      <c r="X52" s="4">
        <v>0</v>
      </c>
      <c r="Y52" s="125">
        <v>0</v>
      </c>
      <c r="Z52" s="125">
        <v>0</v>
      </c>
      <c r="AA52" s="4">
        <v>0</v>
      </c>
      <c r="AB52" s="4">
        <v>0</v>
      </c>
      <c r="AC52" s="4">
        <v>0</v>
      </c>
      <c r="AD52" s="4">
        <v>0</v>
      </c>
      <c r="AE52" s="4">
        <v>0</v>
      </c>
      <c r="AF52" s="4">
        <v>0</v>
      </c>
      <c r="AG52" s="4">
        <v>0</v>
      </c>
      <c r="AH52" s="4">
        <v>0</v>
      </c>
      <c r="AI52" s="139">
        <v>0</v>
      </c>
      <c r="AJ52" s="139">
        <v>0</v>
      </c>
      <c r="AL52" s="76">
        <v>42693</v>
      </c>
      <c r="AM52" s="76"/>
      <c r="AN52" s="11">
        <v>46</v>
      </c>
      <c r="AO52" s="4">
        <v>0</v>
      </c>
      <c r="AP52" s="4">
        <v>0</v>
      </c>
      <c r="AQ52" s="4">
        <v>0</v>
      </c>
      <c r="AR52" s="4">
        <v>0</v>
      </c>
      <c r="AS52" s="4">
        <v>0</v>
      </c>
      <c r="AT52" s="4">
        <v>0</v>
      </c>
      <c r="AU52" s="4">
        <v>0</v>
      </c>
      <c r="AV52" s="4">
        <v>0</v>
      </c>
      <c r="AW52" s="44">
        <v>0</v>
      </c>
      <c r="AX52" s="62">
        <v>0</v>
      </c>
      <c r="AY52" s="4">
        <v>0</v>
      </c>
      <c r="AZ52" s="4">
        <v>0</v>
      </c>
      <c r="BA52" s="4">
        <v>0</v>
      </c>
      <c r="BB52" s="4">
        <v>0</v>
      </c>
      <c r="BC52" s="4">
        <v>0</v>
      </c>
      <c r="BD52" s="4">
        <v>0</v>
      </c>
      <c r="BE52" s="4">
        <v>0</v>
      </c>
      <c r="BF52" s="4">
        <v>0</v>
      </c>
      <c r="BG52" s="4">
        <v>0</v>
      </c>
      <c r="BH52" s="4">
        <v>0</v>
      </c>
      <c r="BI52" s="4">
        <v>0</v>
      </c>
      <c r="BJ52" s="4">
        <v>0</v>
      </c>
      <c r="BK52" s="4">
        <v>0</v>
      </c>
      <c r="BL52" s="4">
        <v>0</v>
      </c>
      <c r="BM52" s="4">
        <v>0</v>
      </c>
      <c r="BN52" s="4">
        <v>0</v>
      </c>
      <c r="BO52" s="44">
        <v>0</v>
      </c>
      <c r="BP52" s="44">
        <v>0</v>
      </c>
      <c r="BQ52" s="19">
        <v>0</v>
      </c>
      <c r="BR52" s="19">
        <v>0</v>
      </c>
    </row>
    <row r="53" spans="1:70" ht="20" customHeight="1" x14ac:dyDescent="0.15">
      <c r="A53" s="76">
        <v>43064</v>
      </c>
      <c r="B53" s="76"/>
      <c r="C53" s="11">
        <v>47</v>
      </c>
      <c r="D53" s="4">
        <v>0</v>
      </c>
      <c r="E53" s="4">
        <v>0</v>
      </c>
      <c r="F53" s="4">
        <v>0</v>
      </c>
      <c r="G53" s="4">
        <v>0</v>
      </c>
      <c r="H53" s="4">
        <v>0</v>
      </c>
      <c r="I53" s="125">
        <v>0</v>
      </c>
      <c r="J53" s="4">
        <v>0</v>
      </c>
      <c r="K53" s="4">
        <v>0</v>
      </c>
      <c r="L53" s="4">
        <v>0</v>
      </c>
      <c r="M53" s="44">
        <v>0</v>
      </c>
      <c r="N53" s="62">
        <v>0</v>
      </c>
      <c r="O53" s="4">
        <v>0</v>
      </c>
      <c r="P53" s="4">
        <v>0</v>
      </c>
      <c r="Q53" s="4">
        <v>0</v>
      </c>
      <c r="R53" s="4">
        <v>0</v>
      </c>
      <c r="S53" s="4">
        <v>0</v>
      </c>
      <c r="T53" s="4">
        <v>0</v>
      </c>
      <c r="U53" s="4">
        <v>0</v>
      </c>
      <c r="V53" s="4">
        <v>0</v>
      </c>
      <c r="W53" s="4">
        <v>0</v>
      </c>
      <c r="X53" s="4">
        <v>0</v>
      </c>
      <c r="Y53" s="125">
        <v>0</v>
      </c>
      <c r="Z53" s="125">
        <v>0</v>
      </c>
      <c r="AA53" s="4">
        <v>0</v>
      </c>
      <c r="AB53" s="4">
        <v>0</v>
      </c>
      <c r="AC53" s="4">
        <v>0</v>
      </c>
      <c r="AD53" s="4">
        <v>0</v>
      </c>
      <c r="AE53" s="4">
        <v>0</v>
      </c>
      <c r="AF53" s="4">
        <v>0</v>
      </c>
      <c r="AG53" s="4">
        <v>0</v>
      </c>
      <c r="AH53" s="4">
        <v>0</v>
      </c>
      <c r="AI53" s="139">
        <v>0</v>
      </c>
      <c r="AJ53" s="139">
        <v>0</v>
      </c>
      <c r="AL53" s="76">
        <v>42700</v>
      </c>
      <c r="AM53" s="76"/>
      <c r="AN53" s="11">
        <v>47</v>
      </c>
      <c r="AO53" s="4">
        <v>0</v>
      </c>
      <c r="AP53" s="4">
        <v>0</v>
      </c>
      <c r="AQ53" s="4">
        <v>0</v>
      </c>
      <c r="AR53" s="4">
        <v>0</v>
      </c>
      <c r="AS53" s="4">
        <v>0</v>
      </c>
      <c r="AT53" s="4">
        <v>0</v>
      </c>
      <c r="AU53" s="4">
        <v>0</v>
      </c>
      <c r="AV53" s="4">
        <v>0</v>
      </c>
      <c r="AW53" s="44">
        <v>0</v>
      </c>
      <c r="AX53" s="62">
        <v>0</v>
      </c>
      <c r="AY53" s="4">
        <v>0</v>
      </c>
      <c r="AZ53" s="4">
        <v>0</v>
      </c>
      <c r="BA53" s="4">
        <v>0</v>
      </c>
      <c r="BB53" s="4">
        <v>0</v>
      </c>
      <c r="BC53" s="4">
        <v>0</v>
      </c>
      <c r="BD53" s="4">
        <v>0</v>
      </c>
      <c r="BE53" s="4">
        <v>0</v>
      </c>
      <c r="BF53" s="4">
        <v>0</v>
      </c>
      <c r="BG53" s="4">
        <v>0</v>
      </c>
      <c r="BH53" s="4">
        <v>0</v>
      </c>
      <c r="BI53" s="4">
        <v>0</v>
      </c>
      <c r="BJ53" s="4">
        <v>0</v>
      </c>
      <c r="BK53" s="4">
        <v>0</v>
      </c>
      <c r="BL53" s="4">
        <v>0</v>
      </c>
      <c r="BM53" s="4">
        <v>0</v>
      </c>
      <c r="BN53" s="4">
        <v>0</v>
      </c>
      <c r="BO53" s="44">
        <v>0</v>
      </c>
      <c r="BP53" s="44">
        <v>0</v>
      </c>
      <c r="BQ53" s="19">
        <v>0</v>
      </c>
      <c r="BR53" s="19">
        <v>0</v>
      </c>
    </row>
    <row r="54" spans="1:70" ht="20" customHeight="1" x14ac:dyDescent="0.15">
      <c r="A54" s="76">
        <v>43071</v>
      </c>
      <c r="B54" s="76"/>
      <c r="C54" s="11">
        <v>48</v>
      </c>
      <c r="D54" s="188">
        <v>0</v>
      </c>
      <c r="E54" s="188">
        <v>0</v>
      </c>
      <c r="F54" s="188">
        <v>0</v>
      </c>
      <c r="G54" s="188">
        <v>0</v>
      </c>
      <c r="H54" s="188">
        <v>0</v>
      </c>
      <c r="I54" s="188">
        <v>0</v>
      </c>
      <c r="J54" s="188">
        <v>0</v>
      </c>
      <c r="K54" s="188">
        <v>0</v>
      </c>
      <c r="L54" s="188">
        <v>0</v>
      </c>
      <c r="M54" s="44">
        <v>0</v>
      </c>
      <c r="N54" s="62">
        <v>0</v>
      </c>
      <c r="O54" s="188">
        <v>0</v>
      </c>
      <c r="P54" s="188">
        <v>0</v>
      </c>
      <c r="Q54" s="188">
        <v>0</v>
      </c>
      <c r="R54" s="188">
        <v>0</v>
      </c>
      <c r="S54" s="188">
        <v>0</v>
      </c>
      <c r="T54" s="188">
        <v>0</v>
      </c>
      <c r="U54" s="188">
        <v>0</v>
      </c>
      <c r="V54" s="188">
        <v>0</v>
      </c>
      <c r="W54" s="188">
        <v>0</v>
      </c>
      <c r="X54" s="188">
        <v>0</v>
      </c>
      <c r="Y54" s="188">
        <v>0</v>
      </c>
      <c r="Z54" s="188">
        <v>0</v>
      </c>
      <c r="AA54" s="188">
        <v>0</v>
      </c>
      <c r="AB54" s="188">
        <v>0</v>
      </c>
      <c r="AC54" s="188">
        <v>0</v>
      </c>
      <c r="AD54" s="188">
        <v>0</v>
      </c>
      <c r="AE54" s="188">
        <v>0</v>
      </c>
      <c r="AF54" s="188">
        <v>0</v>
      </c>
      <c r="AG54" s="188">
        <v>0</v>
      </c>
      <c r="AH54" s="188">
        <v>0</v>
      </c>
      <c r="AI54" s="139">
        <v>0</v>
      </c>
      <c r="AJ54" s="139">
        <v>0</v>
      </c>
      <c r="AL54" s="76">
        <v>42707</v>
      </c>
      <c r="AM54" s="76"/>
      <c r="AN54" s="11">
        <v>48</v>
      </c>
      <c r="AO54" s="4">
        <v>0</v>
      </c>
      <c r="AP54" s="4">
        <v>0</v>
      </c>
      <c r="AQ54" s="4">
        <v>0</v>
      </c>
      <c r="AR54" s="4">
        <v>0</v>
      </c>
      <c r="AS54" s="4">
        <v>0</v>
      </c>
      <c r="AT54" s="4">
        <v>0</v>
      </c>
      <c r="AU54" s="4">
        <v>0</v>
      </c>
      <c r="AV54" s="4">
        <v>0</v>
      </c>
      <c r="AW54" s="44">
        <v>0</v>
      </c>
      <c r="AX54" s="62">
        <v>0</v>
      </c>
      <c r="AY54" s="4">
        <v>0</v>
      </c>
      <c r="AZ54" s="4">
        <v>0</v>
      </c>
      <c r="BA54" s="4">
        <v>0</v>
      </c>
      <c r="BB54" s="4">
        <v>0</v>
      </c>
      <c r="BC54" s="4">
        <v>0</v>
      </c>
      <c r="BD54" s="4">
        <v>0</v>
      </c>
      <c r="BE54" s="4">
        <v>0</v>
      </c>
      <c r="BF54" s="4">
        <v>0</v>
      </c>
      <c r="BG54" s="4">
        <v>0</v>
      </c>
      <c r="BH54" s="4">
        <v>0</v>
      </c>
      <c r="BI54" s="4">
        <v>0</v>
      </c>
      <c r="BJ54" s="4">
        <v>0</v>
      </c>
      <c r="BK54" s="4">
        <v>0</v>
      </c>
      <c r="BL54" s="4">
        <v>0</v>
      </c>
      <c r="BM54" s="4">
        <v>0</v>
      </c>
      <c r="BN54" s="4">
        <v>0</v>
      </c>
      <c r="BO54" s="44">
        <v>0</v>
      </c>
      <c r="BP54" s="44">
        <v>0</v>
      </c>
      <c r="BQ54" s="19">
        <v>0</v>
      </c>
      <c r="BR54" s="19">
        <v>0</v>
      </c>
    </row>
    <row r="55" spans="1:70" ht="20" customHeight="1" x14ac:dyDescent="0.15">
      <c r="A55" s="76">
        <v>43078</v>
      </c>
      <c r="B55" s="76"/>
      <c r="C55" s="11">
        <v>49</v>
      </c>
      <c r="D55" s="189">
        <v>0</v>
      </c>
      <c r="E55" s="189">
        <v>0</v>
      </c>
      <c r="F55" s="189">
        <v>0</v>
      </c>
      <c r="G55" s="189">
        <v>0</v>
      </c>
      <c r="H55" s="189">
        <v>0</v>
      </c>
      <c r="I55" s="189">
        <v>0</v>
      </c>
      <c r="J55" s="189">
        <v>0</v>
      </c>
      <c r="K55" s="189">
        <v>0</v>
      </c>
      <c r="L55" s="189">
        <v>0</v>
      </c>
      <c r="M55" s="44">
        <v>0</v>
      </c>
      <c r="N55" s="62">
        <v>0</v>
      </c>
      <c r="O55" s="189">
        <v>0</v>
      </c>
      <c r="P55" s="189">
        <v>0</v>
      </c>
      <c r="Q55" s="189">
        <v>0</v>
      </c>
      <c r="R55" s="189">
        <v>0</v>
      </c>
      <c r="S55" s="189">
        <v>0</v>
      </c>
      <c r="T55" s="189">
        <v>0</v>
      </c>
      <c r="U55" s="189">
        <v>0</v>
      </c>
      <c r="V55" s="189">
        <v>0</v>
      </c>
      <c r="W55" s="189">
        <v>0</v>
      </c>
      <c r="X55" s="189">
        <v>0</v>
      </c>
      <c r="Y55" s="189">
        <v>0</v>
      </c>
      <c r="Z55" s="189">
        <v>0</v>
      </c>
      <c r="AA55" s="189">
        <v>0</v>
      </c>
      <c r="AB55" s="189">
        <v>0</v>
      </c>
      <c r="AC55" s="189">
        <v>0</v>
      </c>
      <c r="AD55" s="189">
        <v>0</v>
      </c>
      <c r="AE55" s="189">
        <v>0</v>
      </c>
      <c r="AF55" s="189">
        <v>0</v>
      </c>
      <c r="AG55" s="189">
        <v>0</v>
      </c>
      <c r="AH55" s="189">
        <v>0</v>
      </c>
      <c r="AI55" s="139">
        <v>0</v>
      </c>
      <c r="AJ55" s="139">
        <v>0</v>
      </c>
      <c r="AL55" s="76">
        <v>42714</v>
      </c>
      <c r="AM55" s="76"/>
      <c r="AN55" s="11">
        <v>49</v>
      </c>
      <c r="AO55" s="4">
        <v>0</v>
      </c>
      <c r="AP55" s="4">
        <v>0</v>
      </c>
      <c r="AQ55" s="4">
        <v>0</v>
      </c>
      <c r="AR55" s="4">
        <v>0</v>
      </c>
      <c r="AS55" s="4">
        <v>0</v>
      </c>
      <c r="AT55" s="4">
        <v>0</v>
      </c>
      <c r="AU55" s="4">
        <v>0</v>
      </c>
      <c r="AV55" s="4">
        <v>0</v>
      </c>
      <c r="AW55" s="44">
        <v>0</v>
      </c>
      <c r="AX55" s="62">
        <v>0</v>
      </c>
      <c r="AY55" s="4">
        <v>0</v>
      </c>
      <c r="AZ55" s="4">
        <v>0</v>
      </c>
      <c r="BA55" s="4">
        <v>0</v>
      </c>
      <c r="BB55" s="4">
        <v>0</v>
      </c>
      <c r="BC55" s="4">
        <v>0</v>
      </c>
      <c r="BD55" s="4">
        <v>0</v>
      </c>
      <c r="BE55" s="4">
        <v>0</v>
      </c>
      <c r="BF55" s="4">
        <v>0</v>
      </c>
      <c r="BG55" s="4">
        <v>0</v>
      </c>
      <c r="BH55" s="4">
        <v>0</v>
      </c>
      <c r="BI55" s="4">
        <v>0</v>
      </c>
      <c r="BJ55" s="4">
        <v>0</v>
      </c>
      <c r="BK55" s="4">
        <v>0</v>
      </c>
      <c r="BL55" s="4">
        <v>0</v>
      </c>
      <c r="BM55" s="4">
        <v>0</v>
      </c>
      <c r="BN55" s="4">
        <v>0</v>
      </c>
      <c r="BO55" s="44">
        <v>0</v>
      </c>
      <c r="BP55" s="44">
        <v>0</v>
      </c>
      <c r="BQ55" s="19">
        <v>0</v>
      </c>
      <c r="BR55" s="19">
        <v>0</v>
      </c>
    </row>
    <row r="56" spans="1:70" ht="20" customHeight="1" x14ac:dyDescent="0.15">
      <c r="A56" s="76">
        <v>43085</v>
      </c>
      <c r="B56" s="76"/>
      <c r="C56" s="3">
        <v>50</v>
      </c>
      <c r="D56" s="104">
        <v>0</v>
      </c>
      <c r="E56" s="104">
        <v>0</v>
      </c>
      <c r="F56" s="104">
        <v>0</v>
      </c>
      <c r="G56" s="104">
        <v>0</v>
      </c>
      <c r="H56" s="104">
        <v>0</v>
      </c>
      <c r="I56" s="125">
        <v>0</v>
      </c>
      <c r="J56" s="104">
        <v>0</v>
      </c>
      <c r="K56" s="104">
        <v>0</v>
      </c>
      <c r="L56" s="104">
        <v>0</v>
      </c>
      <c r="M56" s="44">
        <v>0</v>
      </c>
      <c r="N56" s="62">
        <v>0</v>
      </c>
      <c r="O56" s="104">
        <v>0</v>
      </c>
      <c r="P56" s="104">
        <v>0</v>
      </c>
      <c r="Q56" s="104">
        <v>0</v>
      </c>
      <c r="R56" s="104">
        <v>0</v>
      </c>
      <c r="S56" s="104">
        <v>0</v>
      </c>
      <c r="T56" s="104">
        <v>0</v>
      </c>
      <c r="U56" s="104">
        <v>0</v>
      </c>
      <c r="V56" s="104">
        <v>0</v>
      </c>
      <c r="W56" s="104">
        <v>0</v>
      </c>
      <c r="X56" s="104">
        <v>0</v>
      </c>
      <c r="Y56" s="125">
        <v>0</v>
      </c>
      <c r="Z56" s="125">
        <v>0</v>
      </c>
      <c r="AA56" s="104">
        <v>0</v>
      </c>
      <c r="AB56" s="104">
        <v>0</v>
      </c>
      <c r="AC56" s="104">
        <v>0</v>
      </c>
      <c r="AD56" s="104">
        <v>0</v>
      </c>
      <c r="AE56" s="104">
        <v>0</v>
      </c>
      <c r="AF56" s="104">
        <v>0</v>
      </c>
      <c r="AG56" s="104">
        <v>0</v>
      </c>
      <c r="AH56" s="104">
        <v>0</v>
      </c>
      <c r="AI56" s="139">
        <v>0</v>
      </c>
      <c r="AJ56" s="139">
        <v>0</v>
      </c>
      <c r="AL56" s="76">
        <v>42721</v>
      </c>
      <c r="AM56" s="76"/>
      <c r="AN56" s="11">
        <v>50</v>
      </c>
      <c r="AO56" s="4">
        <v>0</v>
      </c>
      <c r="AP56" s="4">
        <v>0</v>
      </c>
      <c r="AQ56" s="4">
        <v>0</v>
      </c>
      <c r="AR56" s="4">
        <v>0</v>
      </c>
      <c r="AS56" s="4">
        <v>0</v>
      </c>
      <c r="AT56" s="4">
        <v>0</v>
      </c>
      <c r="AU56" s="4">
        <v>0</v>
      </c>
      <c r="AV56" s="4">
        <v>0</v>
      </c>
      <c r="AW56" s="44">
        <v>0</v>
      </c>
      <c r="AX56" s="62">
        <v>0</v>
      </c>
      <c r="AY56" s="4">
        <v>0</v>
      </c>
      <c r="AZ56" s="4">
        <v>0</v>
      </c>
      <c r="BA56" s="4">
        <v>0</v>
      </c>
      <c r="BB56" s="4">
        <v>0</v>
      </c>
      <c r="BC56" s="4">
        <v>0</v>
      </c>
      <c r="BD56" s="4">
        <v>0</v>
      </c>
      <c r="BE56" s="4">
        <v>0</v>
      </c>
      <c r="BF56" s="4">
        <v>0</v>
      </c>
      <c r="BG56" s="4">
        <v>0</v>
      </c>
      <c r="BH56" s="4">
        <v>0</v>
      </c>
      <c r="BI56" s="4">
        <v>0</v>
      </c>
      <c r="BJ56" s="4">
        <v>0</v>
      </c>
      <c r="BK56" s="4">
        <v>0</v>
      </c>
      <c r="BL56" s="4">
        <v>0</v>
      </c>
      <c r="BM56" s="4">
        <v>0</v>
      </c>
      <c r="BN56" s="4">
        <v>0</v>
      </c>
      <c r="BO56" s="44">
        <v>0</v>
      </c>
      <c r="BP56" s="44">
        <v>0</v>
      </c>
      <c r="BQ56" s="58">
        <v>0</v>
      </c>
      <c r="BR56" s="58">
        <v>0</v>
      </c>
    </row>
    <row r="57" spans="1:70" ht="20" customHeight="1" x14ac:dyDescent="0.15">
      <c r="A57" s="76">
        <v>43092</v>
      </c>
      <c r="B57" s="76"/>
      <c r="C57" s="11">
        <v>51</v>
      </c>
      <c r="D57" s="191">
        <v>0</v>
      </c>
      <c r="E57" s="191">
        <v>0</v>
      </c>
      <c r="F57" s="191">
        <v>0</v>
      </c>
      <c r="G57" s="191">
        <v>0</v>
      </c>
      <c r="H57" s="191">
        <v>0</v>
      </c>
      <c r="I57" s="191">
        <v>0</v>
      </c>
      <c r="J57" s="191">
        <v>0</v>
      </c>
      <c r="K57" s="191">
        <v>0</v>
      </c>
      <c r="L57" s="191">
        <v>0</v>
      </c>
      <c r="M57" s="44">
        <v>0</v>
      </c>
      <c r="N57" s="62">
        <v>0</v>
      </c>
      <c r="O57" s="191">
        <v>0</v>
      </c>
      <c r="P57" s="191">
        <v>0</v>
      </c>
      <c r="Q57" s="191">
        <v>0</v>
      </c>
      <c r="R57" s="191">
        <v>0</v>
      </c>
      <c r="S57" s="191">
        <v>0</v>
      </c>
      <c r="T57" s="191">
        <v>0</v>
      </c>
      <c r="U57" s="191">
        <v>0</v>
      </c>
      <c r="V57" s="191">
        <v>0</v>
      </c>
      <c r="W57" s="191">
        <v>0</v>
      </c>
      <c r="X57" s="191">
        <v>0</v>
      </c>
      <c r="Y57" s="191">
        <v>0</v>
      </c>
      <c r="Z57" s="191">
        <v>0</v>
      </c>
      <c r="AA57" s="191">
        <v>0</v>
      </c>
      <c r="AB57" s="191">
        <v>0</v>
      </c>
      <c r="AC57" s="191">
        <v>0</v>
      </c>
      <c r="AD57" s="191">
        <v>0</v>
      </c>
      <c r="AE57" s="191">
        <v>0</v>
      </c>
      <c r="AF57" s="191">
        <v>0</v>
      </c>
      <c r="AG57" s="191">
        <v>0</v>
      </c>
      <c r="AH57" s="191">
        <v>0</v>
      </c>
      <c r="AI57" s="139">
        <v>0</v>
      </c>
      <c r="AJ57" s="139">
        <v>0</v>
      </c>
      <c r="AL57" s="76">
        <v>42728</v>
      </c>
      <c r="AM57" s="76"/>
      <c r="AN57" s="11">
        <v>51</v>
      </c>
      <c r="AO57" s="4">
        <v>0</v>
      </c>
      <c r="AP57" s="4">
        <v>0</v>
      </c>
      <c r="AQ57" s="4">
        <v>0</v>
      </c>
      <c r="AR57" s="4">
        <v>0</v>
      </c>
      <c r="AS57" s="4">
        <v>0</v>
      </c>
      <c r="AT57" s="4">
        <v>0</v>
      </c>
      <c r="AU57" s="4">
        <v>0</v>
      </c>
      <c r="AV57" s="4">
        <v>0</v>
      </c>
      <c r="AW57" s="44">
        <v>0</v>
      </c>
      <c r="AX57" s="62">
        <v>0</v>
      </c>
      <c r="AY57" s="4">
        <v>0</v>
      </c>
      <c r="AZ57" s="4">
        <v>0</v>
      </c>
      <c r="BA57" s="4">
        <v>0</v>
      </c>
      <c r="BB57" s="4">
        <v>0</v>
      </c>
      <c r="BC57" s="4">
        <v>0</v>
      </c>
      <c r="BD57" s="4">
        <v>0</v>
      </c>
      <c r="BE57" s="4">
        <v>0</v>
      </c>
      <c r="BF57" s="4">
        <v>0</v>
      </c>
      <c r="BG57" s="4">
        <v>0</v>
      </c>
      <c r="BH57" s="4">
        <v>0</v>
      </c>
      <c r="BI57" s="4">
        <v>0</v>
      </c>
      <c r="BJ57" s="4">
        <v>0</v>
      </c>
      <c r="BK57" s="4">
        <v>0</v>
      </c>
      <c r="BL57" s="4">
        <v>0</v>
      </c>
      <c r="BM57" s="4">
        <v>0</v>
      </c>
      <c r="BN57" s="4">
        <v>0</v>
      </c>
      <c r="BO57" s="44">
        <v>0</v>
      </c>
      <c r="BP57" s="44">
        <v>0</v>
      </c>
      <c r="BQ57" s="58">
        <v>0</v>
      </c>
      <c r="BR57" s="58">
        <v>0</v>
      </c>
    </row>
    <row r="58" spans="1:70" ht="20" customHeight="1" x14ac:dyDescent="0.15">
      <c r="A58" s="76">
        <v>43099</v>
      </c>
      <c r="B58" s="76"/>
      <c r="C58" s="11">
        <v>52</v>
      </c>
      <c r="D58" s="4">
        <v>0</v>
      </c>
      <c r="E58" s="4">
        <v>0</v>
      </c>
      <c r="F58" s="4">
        <v>0</v>
      </c>
      <c r="G58" s="4">
        <v>0</v>
      </c>
      <c r="H58" s="4">
        <v>0</v>
      </c>
      <c r="I58" s="125">
        <v>0</v>
      </c>
      <c r="J58" s="4">
        <v>0</v>
      </c>
      <c r="K58" s="4">
        <v>0</v>
      </c>
      <c r="L58" s="4">
        <v>0</v>
      </c>
      <c r="M58" s="44">
        <v>0</v>
      </c>
      <c r="N58" s="62">
        <v>0</v>
      </c>
      <c r="O58" s="4">
        <v>0</v>
      </c>
      <c r="P58" s="4">
        <v>0</v>
      </c>
      <c r="Q58" s="4">
        <v>0</v>
      </c>
      <c r="R58" s="4">
        <v>0</v>
      </c>
      <c r="S58" s="4">
        <v>0</v>
      </c>
      <c r="T58" s="4">
        <v>0</v>
      </c>
      <c r="U58" s="4">
        <v>0</v>
      </c>
      <c r="V58" s="4">
        <v>0</v>
      </c>
      <c r="W58" s="4">
        <v>0</v>
      </c>
      <c r="X58" s="4">
        <v>0</v>
      </c>
      <c r="Y58" s="125">
        <v>0</v>
      </c>
      <c r="Z58" s="125">
        <v>0</v>
      </c>
      <c r="AA58" s="4">
        <v>0</v>
      </c>
      <c r="AB58" s="4">
        <v>0</v>
      </c>
      <c r="AC58" s="4">
        <v>0</v>
      </c>
      <c r="AD58" s="4">
        <v>0</v>
      </c>
      <c r="AE58" s="4">
        <v>0</v>
      </c>
      <c r="AF58" s="4">
        <v>0</v>
      </c>
      <c r="AG58" s="4">
        <v>0</v>
      </c>
      <c r="AH58" s="4">
        <v>0</v>
      </c>
      <c r="AI58" s="139">
        <v>0</v>
      </c>
      <c r="AJ58" s="139">
        <v>0</v>
      </c>
      <c r="AL58" s="76">
        <v>42735</v>
      </c>
      <c r="AM58" s="76"/>
      <c r="AN58" s="11">
        <v>52</v>
      </c>
      <c r="AO58" s="4">
        <v>0</v>
      </c>
      <c r="AP58" s="4">
        <v>0</v>
      </c>
      <c r="AQ58" s="4">
        <v>0</v>
      </c>
      <c r="AR58" s="4">
        <v>0</v>
      </c>
      <c r="AS58" s="4">
        <v>0</v>
      </c>
      <c r="AT58" s="4">
        <v>0</v>
      </c>
      <c r="AU58" s="4">
        <v>0</v>
      </c>
      <c r="AV58" s="4">
        <v>0</v>
      </c>
      <c r="AW58" s="44">
        <v>0</v>
      </c>
      <c r="AX58" s="62">
        <v>0</v>
      </c>
      <c r="AY58" s="4">
        <v>0</v>
      </c>
      <c r="AZ58" s="4">
        <v>0</v>
      </c>
      <c r="BA58" s="4">
        <v>0</v>
      </c>
      <c r="BB58" s="4">
        <v>0</v>
      </c>
      <c r="BC58" s="4">
        <v>0</v>
      </c>
      <c r="BD58" s="4">
        <v>0</v>
      </c>
      <c r="BE58" s="4">
        <v>0</v>
      </c>
      <c r="BF58" s="4">
        <v>0</v>
      </c>
      <c r="BG58" s="4">
        <v>0</v>
      </c>
      <c r="BH58" s="4">
        <v>0</v>
      </c>
      <c r="BI58" s="4">
        <v>0</v>
      </c>
      <c r="BJ58" s="4">
        <v>0</v>
      </c>
      <c r="BK58" s="4">
        <v>0</v>
      </c>
      <c r="BL58" s="4">
        <v>0</v>
      </c>
      <c r="BM58" s="4">
        <v>0</v>
      </c>
      <c r="BN58" s="4">
        <v>0</v>
      </c>
      <c r="BO58" s="44">
        <v>0</v>
      </c>
      <c r="BP58" s="44">
        <v>0</v>
      </c>
      <c r="BQ58" s="58">
        <v>0</v>
      </c>
      <c r="BR58" s="58">
        <v>0</v>
      </c>
    </row>
    <row r="59" spans="1:70" x14ac:dyDescent="0.15">
      <c r="A59" s="21"/>
      <c r="B59" s="1"/>
      <c r="C59" s="11"/>
      <c r="D59" s="4"/>
      <c r="E59" s="4"/>
      <c r="F59" s="4"/>
      <c r="G59" s="4"/>
      <c r="H59" s="4"/>
      <c r="I59" s="125"/>
      <c r="J59" s="4"/>
      <c r="K59" s="4"/>
      <c r="L59" s="4"/>
      <c r="M59" s="4"/>
      <c r="N59" s="4"/>
      <c r="O59" s="4"/>
      <c r="P59" s="4"/>
      <c r="Q59" s="4"/>
      <c r="R59" s="4"/>
      <c r="S59" s="4"/>
      <c r="T59" s="4"/>
      <c r="U59" s="4"/>
      <c r="V59" s="4"/>
      <c r="W59" s="4"/>
      <c r="X59" s="4"/>
      <c r="Y59" s="125"/>
      <c r="Z59" s="125"/>
      <c r="AA59" s="4"/>
      <c r="AB59" s="4"/>
      <c r="AC59" s="4"/>
      <c r="AD59" s="4"/>
      <c r="AE59" s="4"/>
      <c r="AF59" s="4"/>
      <c r="AG59" s="4"/>
      <c r="AH59" s="4"/>
      <c r="AI59" s="4"/>
      <c r="AJ59" s="4"/>
    </row>
  </sheetData>
  <mergeCells count="32">
    <mergeCell ref="BI4:BJ4"/>
    <mergeCell ref="BM4:BN4"/>
    <mergeCell ref="BE4:BF4"/>
    <mergeCell ref="AN3:AN5"/>
    <mergeCell ref="AY3:BR3"/>
    <mergeCell ref="BO4:BP4"/>
    <mergeCell ref="BA4:BB4"/>
    <mergeCell ref="B2:AF2"/>
    <mergeCell ref="O3:AJ3"/>
    <mergeCell ref="AC4:AD4"/>
    <mergeCell ref="BC4:BD4"/>
    <mergeCell ref="AO3:AX3"/>
    <mergeCell ref="Q4:R4"/>
    <mergeCell ref="AM2:BN2"/>
    <mergeCell ref="BG4:BH4"/>
    <mergeCell ref="BK4:BL4"/>
    <mergeCell ref="U4:V4"/>
    <mergeCell ref="W4:X4"/>
    <mergeCell ref="S4:T4"/>
    <mergeCell ref="AA4:AB4"/>
    <mergeCell ref="AY4:AZ4"/>
    <mergeCell ref="AE4:AF4"/>
    <mergeCell ref="AG4:AH4"/>
    <mergeCell ref="AL3:AL5"/>
    <mergeCell ref="AM3:AM5"/>
    <mergeCell ref="O4:P4"/>
    <mergeCell ref="A3:A5"/>
    <mergeCell ref="B3:B5"/>
    <mergeCell ref="C3:C5"/>
    <mergeCell ref="D3:N3"/>
    <mergeCell ref="N4:N5"/>
    <mergeCell ref="Y4:Z4"/>
  </mergeCells>
  <phoneticPr fontId="8" type="noConversion"/>
  <pageMargins left="0.75" right="0.75" top="1" bottom="1" header="0.5" footer="0.5"/>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BR60"/>
  <sheetViews>
    <sheetView topLeftCell="A43" zoomScale="98" zoomScaleNormal="98" workbookViewId="0">
      <selection activeCell="AF70" sqref="AF70"/>
    </sheetView>
  </sheetViews>
  <sheetFormatPr baseColWidth="10" defaultColWidth="8.83203125" defaultRowHeight="13" x14ac:dyDescent="0.15"/>
  <cols>
    <col min="1" max="1" width="9.6640625" bestFit="1" customWidth="1"/>
    <col min="2" max="2" width="12.1640625" bestFit="1" customWidth="1"/>
    <col min="3" max="3" width="7.6640625" style="9" bestFit="1" customWidth="1"/>
    <col min="4" max="4" width="10.5" style="7" bestFit="1" customWidth="1"/>
    <col min="5" max="5" width="10.33203125" style="7" customWidth="1"/>
    <col min="6" max="6" width="10.83203125" style="7" customWidth="1"/>
    <col min="7" max="9" width="14" style="7" customWidth="1"/>
    <col min="10" max="10" width="10.1640625" style="7" bestFit="1" customWidth="1"/>
    <col min="11" max="11" width="9.6640625" style="7" bestFit="1" customWidth="1"/>
    <col min="12" max="12" width="11" style="7" bestFit="1" customWidth="1"/>
    <col min="13" max="13" width="11.1640625" style="7" bestFit="1" customWidth="1"/>
    <col min="14" max="15" width="10.5" style="7" bestFit="1" customWidth="1"/>
    <col min="16" max="16" width="9.5" style="7" bestFit="1" customWidth="1"/>
    <col min="17" max="17" width="9.6640625" style="7" bestFit="1" customWidth="1"/>
    <col min="18" max="22" width="9.5" style="7" bestFit="1" customWidth="1"/>
    <col min="23" max="34" width="9.33203125" style="7" customWidth="1"/>
    <col min="35" max="35" width="11" style="7" bestFit="1" customWidth="1"/>
    <col min="36" max="36" width="9.6640625" style="7" bestFit="1" customWidth="1"/>
    <col min="38" max="38" width="9.6640625" bestFit="1" customWidth="1"/>
    <col min="39" max="39" width="12.1640625" bestFit="1" customWidth="1"/>
    <col min="40" max="40" width="9.33203125" style="20" bestFit="1" customWidth="1"/>
    <col min="41" max="41" width="10.5" bestFit="1" customWidth="1"/>
    <col min="42" max="42" width="11.1640625" customWidth="1"/>
    <col min="43" max="43" width="10.5" customWidth="1"/>
    <col min="44" max="50" width="12.5" customWidth="1"/>
    <col min="51" max="51" width="10.5" bestFit="1" customWidth="1"/>
    <col min="52" max="52" width="9.5" bestFit="1" customWidth="1"/>
    <col min="53" max="53" width="9.6640625" bestFit="1" customWidth="1"/>
    <col min="54" max="58" width="9.5" bestFit="1" customWidth="1"/>
    <col min="59" max="60" width="9.5" customWidth="1"/>
    <col min="61" max="64" width="9.33203125" bestFit="1" customWidth="1"/>
    <col min="65" max="68" width="9.33203125" customWidth="1"/>
    <col min="69" max="69" width="10.5" bestFit="1" customWidth="1"/>
    <col min="70" max="70" width="9.6640625" bestFit="1" customWidth="1"/>
  </cols>
  <sheetData>
    <row r="2" spans="1:70" ht="12.75" customHeight="1" x14ac:dyDescent="0.15">
      <c r="B2" s="209" t="s">
        <v>42</v>
      </c>
      <c r="C2" s="210"/>
      <c r="D2" s="210"/>
      <c r="E2" s="210"/>
      <c r="F2" s="210"/>
      <c r="G2" s="210"/>
      <c r="H2" s="210"/>
      <c r="I2" s="210"/>
      <c r="J2" s="210"/>
      <c r="K2" s="210"/>
      <c r="L2" s="210"/>
      <c r="M2" s="210"/>
      <c r="N2" s="210"/>
      <c r="O2" s="211"/>
      <c r="P2" s="211"/>
      <c r="Q2" s="211"/>
      <c r="R2" s="211"/>
      <c r="S2" s="211"/>
      <c r="T2" s="211"/>
      <c r="U2" s="211"/>
      <c r="V2" s="211"/>
      <c r="W2" s="211"/>
      <c r="X2" s="211"/>
      <c r="Y2" s="211"/>
      <c r="Z2" s="211"/>
      <c r="AA2" s="211"/>
      <c r="AB2" s="211"/>
      <c r="AC2" s="211"/>
      <c r="AD2" s="211"/>
      <c r="AE2" s="29"/>
      <c r="AF2" s="29"/>
      <c r="AG2" s="29"/>
      <c r="AH2" s="29"/>
      <c r="AI2" s="49"/>
      <c r="AJ2" s="49"/>
      <c r="AM2" s="227" t="s">
        <v>26</v>
      </c>
      <c r="AN2" s="211"/>
      <c r="AO2" s="211"/>
      <c r="AP2" s="211"/>
      <c r="AQ2" s="211"/>
      <c r="AR2" s="211"/>
      <c r="AS2" s="211"/>
      <c r="AT2" s="211"/>
      <c r="AU2" s="211"/>
      <c r="AV2" s="211"/>
      <c r="AW2" s="211"/>
      <c r="AX2" s="211"/>
      <c r="AY2" s="211"/>
      <c r="AZ2" s="211"/>
      <c r="BA2" s="211"/>
      <c r="BB2" s="211"/>
      <c r="BC2" s="211"/>
      <c r="BD2" s="211"/>
      <c r="BE2" s="211"/>
      <c r="BF2" s="211"/>
      <c r="BG2" s="211"/>
      <c r="BH2" s="211"/>
      <c r="BI2" s="211"/>
      <c r="BJ2" s="211"/>
      <c r="BK2" s="211"/>
      <c r="BL2" s="211"/>
      <c r="BM2" s="29"/>
      <c r="BN2" s="29"/>
      <c r="BO2" s="29"/>
      <c r="BP2" s="29"/>
    </row>
    <row r="3" spans="1:70" ht="33" customHeight="1" x14ac:dyDescent="0.15">
      <c r="A3" s="208" t="s">
        <v>14</v>
      </c>
      <c r="B3" s="208" t="s">
        <v>9</v>
      </c>
      <c r="C3" s="226" t="s">
        <v>17</v>
      </c>
      <c r="D3" s="213" t="s">
        <v>10</v>
      </c>
      <c r="E3" s="215"/>
      <c r="F3" s="215"/>
      <c r="G3" s="215"/>
      <c r="H3" s="215"/>
      <c r="I3" s="215"/>
      <c r="J3" s="215"/>
      <c r="K3" s="215"/>
      <c r="L3" s="215"/>
      <c r="M3" s="215"/>
      <c r="N3" s="214"/>
      <c r="O3" s="212" t="s">
        <v>1</v>
      </c>
      <c r="P3" s="212"/>
      <c r="Q3" s="212"/>
      <c r="R3" s="212"/>
      <c r="S3" s="212"/>
      <c r="T3" s="212"/>
      <c r="U3" s="212"/>
      <c r="V3" s="212"/>
      <c r="W3" s="212"/>
      <c r="X3" s="212"/>
      <c r="Y3" s="212"/>
      <c r="Z3" s="212"/>
      <c r="AA3" s="212"/>
      <c r="AB3" s="212"/>
      <c r="AC3" s="212"/>
      <c r="AD3" s="212"/>
      <c r="AE3" s="212"/>
      <c r="AF3" s="212"/>
      <c r="AG3" s="212"/>
      <c r="AH3" s="212"/>
      <c r="AI3" s="212"/>
      <c r="AJ3" s="212"/>
      <c r="AL3" s="208" t="s">
        <v>14</v>
      </c>
      <c r="AM3" s="208" t="s">
        <v>9</v>
      </c>
      <c r="AN3" s="226" t="s">
        <v>17</v>
      </c>
      <c r="AO3" s="218" t="s">
        <v>10</v>
      </c>
      <c r="AP3" s="219"/>
      <c r="AQ3" s="219"/>
      <c r="AR3" s="219"/>
      <c r="AS3" s="219"/>
      <c r="AT3" s="219"/>
      <c r="AU3" s="219"/>
      <c r="AV3" s="219"/>
      <c r="AW3" s="219"/>
      <c r="AX3" s="220"/>
      <c r="AY3" s="207" t="s">
        <v>1</v>
      </c>
      <c r="AZ3" s="207"/>
      <c r="BA3" s="207"/>
      <c r="BB3" s="207"/>
      <c r="BC3" s="207"/>
      <c r="BD3" s="207"/>
      <c r="BE3" s="207"/>
      <c r="BF3" s="207"/>
      <c r="BG3" s="207"/>
      <c r="BH3" s="207"/>
      <c r="BI3" s="207"/>
      <c r="BJ3" s="207"/>
      <c r="BK3" s="207"/>
      <c r="BL3" s="207"/>
      <c r="BM3" s="207"/>
      <c r="BN3" s="207"/>
      <c r="BO3" s="207"/>
      <c r="BP3" s="207"/>
      <c r="BQ3" s="207"/>
      <c r="BR3" s="207"/>
    </row>
    <row r="4" spans="1:70" ht="33" customHeight="1" x14ac:dyDescent="0.15">
      <c r="A4" s="208"/>
      <c r="B4" s="208"/>
      <c r="C4" s="226"/>
      <c r="D4" s="52" t="s">
        <v>3</v>
      </c>
      <c r="E4" s="52" t="s">
        <v>4</v>
      </c>
      <c r="F4" s="52" t="s">
        <v>5</v>
      </c>
      <c r="G4" s="52" t="s">
        <v>6</v>
      </c>
      <c r="H4" s="52" t="s">
        <v>16</v>
      </c>
      <c r="I4" s="52" t="s">
        <v>47</v>
      </c>
      <c r="J4" s="51" t="s">
        <v>7</v>
      </c>
      <c r="K4" s="51" t="s">
        <v>8</v>
      </c>
      <c r="L4" s="32" t="s">
        <v>13</v>
      </c>
      <c r="M4" s="32" t="s">
        <v>32</v>
      </c>
      <c r="N4" s="224" t="s">
        <v>38</v>
      </c>
      <c r="O4" s="212" t="s">
        <v>3</v>
      </c>
      <c r="P4" s="212"/>
      <c r="Q4" s="212" t="s">
        <v>4</v>
      </c>
      <c r="R4" s="212"/>
      <c r="S4" s="212" t="s">
        <v>5</v>
      </c>
      <c r="T4" s="212"/>
      <c r="U4" s="212" t="s">
        <v>6</v>
      </c>
      <c r="V4" s="212"/>
      <c r="W4" s="212" t="s">
        <v>16</v>
      </c>
      <c r="X4" s="212"/>
      <c r="Y4" s="212" t="s">
        <v>47</v>
      </c>
      <c r="Z4" s="212"/>
      <c r="AA4" s="212" t="s">
        <v>7</v>
      </c>
      <c r="AB4" s="212"/>
      <c r="AC4" s="212" t="s">
        <v>8</v>
      </c>
      <c r="AD4" s="212"/>
      <c r="AE4" s="207" t="s">
        <v>13</v>
      </c>
      <c r="AF4" s="207"/>
      <c r="AG4" s="207" t="s">
        <v>32</v>
      </c>
      <c r="AH4" s="207"/>
      <c r="AI4" s="42"/>
      <c r="AJ4" s="42"/>
      <c r="AL4" s="208"/>
      <c r="AM4" s="208"/>
      <c r="AN4" s="226"/>
      <c r="AO4" s="2" t="s">
        <v>3</v>
      </c>
      <c r="AP4" s="2" t="s">
        <v>4</v>
      </c>
      <c r="AQ4" s="2" t="s">
        <v>5</v>
      </c>
      <c r="AR4" s="2" t="s">
        <v>6</v>
      </c>
      <c r="AS4" s="52" t="s">
        <v>16</v>
      </c>
      <c r="AT4" s="5" t="s">
        <v>7</v>
      </c>
      <c r="AU4" s="51" t="s">
        <v>8</v>
      </c>
      <c r="AV4" s="5" t="s">
        <v>13</v>
      </c>
      <c r="AW4" s="5" t="s">
        <v>32</v>
      </c>
      <c r="AX4" s="34"/>
      <c r="AY4" s="207" t="s">
        <v>3</v>
      </c>
      <c r="AZ4" s="207"/>
      <c r="BA4" s="207" t="s">
        <v>4</v>
      </c>
      <c r="BB4" s="207"/>
      <c r="BC4" s="207" t="s">
        <v>5</v>
      </c>
      <c r="BD4" s="207"/>
      <c r="BE4" s="207" t="s">
        <v>6</v>
      </c>
      <c r="BF4" s="207"/>
      <c r="BG4" s="212" t="s">
        <v>16</v>
      </c>
      <c r="BH4" s="212"/>
      <c r="BI4" s="207" t="s">
        <v>7</v>
      </c>
      <c r="BJ4" s="207"/>
      <c r="BK4" s="207" t="s">
        <v>8</v>
      </c>
      <c r="BL4" s="207"/>
      <c r="BM4" s="207" t="s">
        <v>13</v>
      </c>
      <c r="BN4" s="207"/>
      <c r="BO4" s="207" t="s">
        <v>32</v>
      </c>
      <c r="BP4" s="207"/>
      <c r="BQ4" s="34"/>
      <c r="BR4" s="34"/>
    </row>
    <row r="5" spans="1:70" ht="29.25" customHeight="1" x14ac:dyDescent="0.15">
      <c r="A5" s="208"/>
      <c r="B5" s="208"/>
      <c r="C5" s="226"/>
      <c r="D5" s="51" t="s">
        <v>0</v>
      </c>
      <c r="E5" s="51" t="s">
        <v>0</v>
      </c>
      <c r="F5" s="51" t="s">
        <v>0</v>
      </c>
      <c r="G5" s="51" t="s">
        <v>0</v>
      </c>
      <c r="H5" s="51" t="s">
        <v>0</v>
      </c>
      <c r="I5" s="51" t="s">
        <v>0</v>
      </c>
      <c r="J5" s="51" t="s">
        <v>0</v>
      </c>
      <c r="K5" s="51" t="s">
        <v>0</v>
      </c>
      <c r="L5" s="51" t="s">
        <v>0</v>
      </c>
      <c r="M5" s="51" t="s">
        <v>0</v>
      </c>
      <c r="N5" s="225"/>
      <c r="O5" s="51" t="s">
        <v>0</v>
      </c>
      <c r="P5" s="51" t="s">
        <v>2</v>
      </c>
      <c r="Q5" s="51" t="s">
        <v>0</v>
      </c>
      <c r="R5" s="51" t="s">
        <v>2</v>
      </c>
      <c r="S5" s="51" t="s">
        <v>0</v>
      </c>
      <c r="T5" s="51" t="s">
        <v>2</v>
      </c>
      <c r="U5" s="51" t="s">
        <v>0</v>
      </c>
      <c r="V5" s="51" t="s">
        <v>2</v>
      </c>
      <c r="W5" s="51" t="s">
        <v>0</v>
      </c>
      <c r="X5" s="51" t="s">
        <v>2</v>
      </c>
      <c r="Y5" s="51" t="s">
        <v>0</v>
      </c>
      <c r="Z5" s="51" t="s">
        <v>2</v>
      </c>
      <c r="AA5" s="51" t="s">
        <v>0</v>
      </c>
      <c r="AB5" s="51" t="s">
        <v>2</v>
      </c>
      <c r="AC5" s="51" t="s">
        <v>0</v>
      </c>
      <c r="AD5" s="51" t="s">
        <v>2</v>
      </c>
      <c r="AE5" s="51" t="s">
        <v>0</v>
      </c>
      <c r="AF5" s="51" t="s">
        <v>2</v>
      </c>
      <c r="AG5" s="51" t="s">
        <v>0</v>
      </c>
      <c r="AH5" s="51" t="s">
        <v>2</v>
      </c>
      <c r="AI5" s="35" t="s">
        <v>35</v>
      </c>
      <c r="AJ5" s="35" t="s">
        <v>34</v>
      </c>
      <c r="AL5" s="208"/>
      <c r="AM5" s="208"/>
      <c r="AN5" s="226"/>
      <c r="AO5" s="5" t="s">
        <v>0</v>
      </c>
      <c r="AP5" s="5" t="s">
        <v>0</v>
      </c>
      <c r="AQ5" s="5" t="s">
        <v>0</v>
      </c>
      <c r="AR5" s="5" t="s">
        <v>0</v>
      </c>
      <c r="AS5" s="51" t="s">
        <v>0</v>
      </c>
      <c r="AT5" s="5" t="s">
        <v>0</v>
      </c>
      <c r="AU5" s="51" t="s">
        <v>0</v>
      </c>
      <c r="AV5" s="5" t="s">
        <v>0</v>
      </c>
      <c r="AW5" s="5" t="s">
        <v>0</v>
      </c>
      <c r="AX5" s="35" t="s">
        <v>22</v>
      </c>
      <c r="AY5" s="5" t="s">
        <v>0</v>
      </c>
      <c r="AZ5" s="5" t="s">
        <v>2</v>
      </c>
      <c r="BA5" s="5" t="s">
        <v>0</v>
      </c>
      <c r="BB5" s="5" t="s">
        <v>2</v>
      </c>
      <c r="BC5" s="5" t="s">
        <v>0</v>
      </c>
      <c r="BD5" s="5" t="s">
        <v>2</v>
      </c>
      <c r="BE5" s="5" t="s">
        <v>0</v>
      </c>
      <c r="BF5" s="5" t="s">
        <v>2</v>
      </c>
      <c r="BG5" s="51" t="s">
        <v>0</v>
      </c>
      <c r="BH5" s="51" t="s">
        <v>2</v>
      </c>
      <c r="BI5" s="5" t="s">
        <v>0</v>
      </c>
      <c r="BJ5" s="5" t="s">
        <v>2</v>
      </c>
      <c r="BK5" s="5" t="s">
        <v>0</v>
      </c>
      <c r="BL5" s="5" t="s">
        <v>2</v>
      </c>
      <c r="BM5" s="5" t="s">
        <v>0</v>
      </c>
      <c r="BN5" s="5" t="s">
        <v>2</v>
      </c>
      <c r="BO5" s="5" t="s">
        <v>0</v>
      </c>
      <c r="BP5" s="5" t="s">
        <v>2</v>
      </c>
      <c r="BQ5" s="35" t="s">
        <v>20</v>
      </c>
      <c r="BR5" s="35" t="s">
        <v>21</v>
      </c>
    </row>
    <row r="6" spans="1:70" ht="29.25" customHeight="1" x14ac:dyDescent="0.15">
      <c r="A6" s="17"/>
      <c r="B6" s="17"/>
      <c r="C6" s="84"/>
      <c r="D6" s="51"/>
      <c r="E6" s="51"/>
      <c r="F6" s="51"/>
      <c r="G6" s="51"/>
      <c r="H6" s="51"/>
      <c r="I6" s="51"/>
      <c r="J6" s="51"/>
      <c r="K6" s="51"/>
      <c r="L6" s="51"/>
      <c r="M6" s="51"/>
      <c r="N6" s="71"/>
      <c r="O6" s="51"/>
      <c r="P6" s="51"/>
      <c r="Q6" s="51"/>
      <c r="R6" s="51"/>
      <c r="S6" s="51"/>
      <c r="T6" s="51"/>
      <c r="U6" s="51"/>
      <c r="V6" s="51"/>
      <c r="W6" s="51"/>
      <c r="X6" s="51"/>
      <c r="Y6" s="51"/>
      <c r="Z6" s="51"/>
      <c r="AA6" s="51"/>
      <c r="AB6" s="51"/>
      <c r="AC6" s="51"/>
      <c r="AD6" s="51"/>
      <c r="AE6" s="51"/>
      <c r="AF6" s="51"/>
      <c r="AG6" s="54"/>
      <c r="AH6" s="54"/>
      <c r="AI6" s="35"/>
      <c r="AJ6" s="35"/>
      <c r="AL6" s="17"/>
      <c r="AM6" s="17"/>
      <c r="AN6" s="84"/>
      <c r="AO6" s="5"/>
      <c r="AP6" s="5"/>
      <c r="AQ6" s="5"/>
      <c r="AR6" s="5"/>
      <c r="AS6" s="51"/>
      <c r="AT6" s="5"/>
      <c r="AU6" s="51"/>
      <c r="AV6" s="5"/>
      <c r="AW6" s="88"/>
      <c r="AX6" s="35"/>
      <c r="AY6" s="5"/>
      <c r="AZ6" s="5"/>
      <c r="BA6" s="5"/>
      <c r="BB6" s="5"/>
      <c r="BC6" s="5"/>
      <c r="BD6" s="5"/>
      <c r="BE6" s="5"/>
      <c r="BF6" s="5"/>
      <c r="BG6" s="51"/>
      <c r="BH6" s="51"/>
      <c r="BI6" s="5"/>
      <c r="BJ6" s="5"/>
      <c r="BK6" s="5"/>
      <c r="BL6" s="5"/>
      <c r="BM6" s="5"/>
      <c r="BN6" s="5"/>
      <c r="BO6" s="88"/>
      <c r="BP6" s="88"/>
      <c r="BQ6" s="35"/>
      <c r="BR6" s="35"/>
    </row>
    <row r="7" spans="1:70" ht="20" customHeight="1" x14ac:dyDescent="0.15">
      <c r="A7" s="76">
        <v>42742</v>
      </c>
      <c r="B7" s="76">
        <v>42740</v>
      </c>
      <c r="C7" s="8">
        <v>1</v>
      </c>
      <c r="D7" s="106">
        <v>562267.69999999995</v>
      </c>
      <c r="E7" s="106">
        <v>295264.7</v>
      </c>
      <c r="F7" s="106">
        <v>64118</v>
      </c>
      <c r="G7" s="106">
        <v>47466</v>
      </c>
      <c r="H7" s="4">
        <v>0</v>
      </c>
      <c r="I7" s="126">
        <v>0</v>
      </c>
      <c r="J7" s="4">
        <v>0</v>
      </c>
      <c r="K7" s="4">
        <v>0</v>
      </c>
      <c r="L7" s="106">
        <v>104</v>
      </c>
      <c r="M7" s="106">
        <v>346</v>
      </c>
      <c r="N7" s="33">
        <f t="shared" ref="N7:N57" si="0">SUM(D7:M7)</f>
        <v>969566.39999999991</v>
      </c>
      <c r="O7" s="106">
        <v>530372.5</v>
      </c>
      <c r="P7" s="106">
        <v>107.203306</v>
      </c>
      <c r="Q7" s="106">
        <v>275465.7</v>
      </c>
      <c r="R7" s="106">
        <v>109.66670000000001</v>
      </c>
      <c r="S7" s="106">
        <v>55629.599999999999</v>
      </c>
      <c r="T7" s="106">
        <v>118.982969</v>
      </c>
      <c r="U7" s="106">
        <v>43937</v>
      </c>
      <c r="V7" s="106">
        <v>112.034503</v>
      </c>
      <c r="W7" s="4">
        <v>0</v>
      </c>
      <c r="X7" s="4">
        <v>0</v>
      </c>
      <c r="Y7" s="126">
        <v>0</v>
      </c>
      <c r="Z7" s="126">
        <v>0</v>
      </c>
      <c r="AA7" s="4">
        <v>0</v>
      </c>
      <c r="AB7" s="4">
        <v>0</v>
      </c>
      <c r="AC7" s="4">
        <v>0</v>
      </c>
      <c r="AD7" s="4">
        <v>0</v>
      </c>
      <c r="AE7" s="106">
        <v>104</v>
      </c>
      <c r="AF7" s="106">
        <v>210</v>
      </c>
      <c r="AG7" s="106">
        <v>346</v>
      </c>
      <c r="AH7" s="106">
        <v>105</v>
      </c>
      <c r="AI7" s="19">
        <f t="shared" ref="AI7:AI16" si="1">O7+Q7+S7+U7+AA7+AC7+AE7+AG7</f>
        <v>905854.79999999993</v>
      </c>
      <c r="AJ7" s="19">
        <f t="shared" ref="AJ7:AJ16" si="2">(O7*P7+Q7*R7+S7*T7+U7*V7+AA7*AB7+AC7*AD7+AE7*AF7+AG7*AH7)/AI7</f>
        <v>108.92110371802238</v>
      </c>
      <c r="AK7" s="7"/>
      <c r="AL7" s="76">
        <v>42378</v>
      </c>
      <c r="AM7" s="76">
        <v>42376</v>
      </c>
      <c r="AN7" s="8">
        <v>1</v>
      </c>
      <c r="AO7" s="4">
        <v>787298</v>
      </c>
      <c r="AP7" s="4">
        <v>390466</v>
      </c>
      <c r="AQ7" s="4">
        <v>87155</v>
      </c>
      <c r="AR7" s="4">
        <v>67642</v>
      </c>
      <c r="AS7" s="4">
        <v>0</v>
      </c>
      <c r="AT7" s="4">
        <v>0</v>
      </c>
      <c r="AU7" s="4">
        <v>0</v>
      </c>
      <c r="AV7" s="4">
        <v>0</v>
      </c>
      <c r="AW7" s="4">
        <v>346</v>
      </c>
      <c r="AX7" s="19">
        <f t="shared" ref="AX7:AX48" si="3">SUM(AO7:AW7)</f>
        <v>1332907</v>
      </c>
      <c r="AY7" s="4">
        <v>761249</v>
      </c>
      <c r="AZ7" s="4">
        <v>88.099700999999996</v>
      </c>
      <c r="BA7" s="4">
        <v>361043</v>
      </c>
      <c r="BB7" s="4">
        <v>90.894582999999997</v>
      </c>
      <c r="BC7" s="4">
        <v>67133.5</v>
      </c>
      <c r="BD7" s="4">
        <v>106.698972</v>
      </c>
      <c r="BE7" s="4">
        <v>61996</v>
      </c>
      <c r="BF7" s="4">
        <v>97.946948000000006</v>
      </c>
      <c r="BG7" s="4">
        <v>0</v>
      </c>
      <c r="BH7" s="4">
        <v>0</v>
      </c>
      <c r="BI7" s="4">
        <v>0</v>
      </c>
      <c r="BJ7" s="4">
        <v>0</v>
      </c>
      <c r="BK7" s="4">
        <v>0</v>
      </c>
      <c r="BL7" s="4">
        <v>0</v>
      </c>
      <c r="BM7" s="4">
        <v>0</v>
      </c>
      <c r="BN7" s="4">
        <v>0</v>
      </c>
      <c r="BO7" s="4">
        <v>173</v>
      </c>
      <c r="BP7" s="4">
        <v>200</v>
      </c>
      <c r="BQ7" s="19">
        <f t="shared" ref="BQ7:BQ48" si="4">AY7+BA7+BC7+BE7+BI7+BK7+BM7+BO7</f>
        <v>1251594.5</v>
      </c>
      <c r="BR7" s="19">
        <f t="shared" ref="BR7:BR48" si="5">(AY7*AZ7+BA7*BB7+BC7*BD7+BE7*BF7+BI7*BJ7+BK7*BL7+BM7*BN7+BO7*BP7)/BQ7</f>
        <v>90.406802396133898</v>
      </c>
    </row>
    <row r="8" spans="1:70" ht="20" customHeight="1" x14ac:dyDescent="0.15">
      <c r="A8" s="76">
        <v>42749</v>
      </c>
      <c r="B8" s="76">
        <v>42747</v>
      </c>
      <c r="C8" s="8">
        <v>2</v>
      </c>
      <c r="D8" s="107">
        <v>834296</v>
      </c>
      <c r="E8" s="107">
        <v>418005</v>
      </c>
      <c r="F8" s="107">
        <v>76496</v>
      </c>
      <c r="G8" s="107">
        <v>55488</v>
      </c>
      <c r="H8" s="4">
        <v>0</v>
      </c>
      <c r="I8" s="126">
        <v>0</v>
      </c>
      <c r="J8" s="4">
        <v>0</v>
      </c>
      <c r="K8" s="4">
        <v>0</v>
      </c>
      <c r="L8" s="107">
        <v>312</v>
      </c>
      <c r="M8" s="107">
        <v>346</v>
      </c>
      <c r="N8" s="33">
        <f t="shared" si="0"/>
        <v>1384943</v>
      </c>
      <c r="O8" s="107">
        <v>539347</v>
      </c>
      <c r="P8" s="107">
        <v>106.757139</v>
      </c>
      <c r="Q8" s="107">
        <v>306163</v>
      </c>
      <c r="R8" s="107">
        <v>110.646704</v>
      </c>
      <c r="S8" s="107">
        <v>62313.2</v>
      </c>
      <c r="T8" s="107">
        <v>119.65534700000001</v>
      </c>
      <c r="U8" s="107">
        <v>43851</v>
      </c>
      <c r="V8" s="107">
        <v>114.533283</v>
      </c>
      <c r="W8" s="4">
        <v>0</v>
      </c>
      <c r="X8" s="4">
        <v>0</v>
      </c>
      <c r="Y8" s="126">
        <v>0</v>
      </c>
      <c r="Z8" s="126">
        <v>0</v>
      </c>
      <c r="AA8" s="4">
        <v>0</v>
      </c>
      <c r="AB8" s="4">
        <v>0</v>
      </c>
      <c r="AC8" s="4">
        <v>0</v>
      </c>
      <c r="AD8" s="4">
        <v>0</v>
      </c>
      <c r="AE8" s="107">
        <v>312</v>
      </c>
      <c r="AF8" s="107">
        <v>216.33333300000001</v>
      </c>
      <c r="AG8" s="107">
        <v>346</v>
      </c>
      <c r="AH8" s="107">
        <v>105</v>
      </c>
      <c r="AI8" s="19">
        <f t="shared" si="1"/>
        <v>952332.2</v>
      </c>
      <c r="AJ8" s="19">
        <f t="shared" si="2"/>
        <v>109.24486439332243</v>
      </c>
      <c r="AK8" s="7"/>
      <c r="AL8" s="76">
        <v>42385</v>
      </c>
      <c r="AM8" s="76">
        <v>42383</v>
      </c>
      <c r="AN8" s="8">
        <v>2</v>
      </c>
      <c r="AO8" s="4">
        <v>633852</v>
      </c>
      <c r="AP8" s="4">
        <v>290275</v>
      </c>
      <c r="AQ8" s="4">
        <v>52946.5</v>
      </c>
      <c r="AR8" s="4">
        <v>52187</v>
      </c>
      <c r="AS8" s="4">
        <v>0</v>
      </c>
      <c r="AT8" s="4">
        <v>0</v>
      </c>
      <c r="AU8" s="4">
        <v>0</v>
      </c>
      <c r="AV8" s="4">
        <v>0</v>
      </c>
      <c r="AW8" s="4">
        <v>0</v>
      </c>
      <c r="AX8" s="19">
        <f t="shared" si="3"/>
        <v>1029260.5</v>
      </c>
      <c r="AY8" s="4">
        <v>580663</v>
      </c>
      <c r="AZ8" s="4">
        <v>92.689864</v>
      </c>
      <c r="BA8" s="4">
        <v>258536</v>
      </c>
      <c r="BB8" s="4">
        <v>97.735054000000005</v>
      </c>
      <c r="BC8" s="4">
        <v>39148.5</v>
      </c>
      <c r="BD8" s="4">
        <v>111.140388</v>
      </c>
      <c r="BE8" s="4">
        <v>49271</v>
      </c>
      <c r="BF8" s="4">
        <v>97.712791999999993</v>
      </c>
      <c r="BG8" s="4">
        <v>0</v>
      </c>
      <c r="BH8" s="4">
        <v>0</v>
      </c>
      <c r="BI8" s="4">
        <v>0</v>
      </c>
      <c r="BJ8" s="4">
        <v>0</v>
      </c>
      <c r="BK8" s="4">
        <v>0</v>
      </c>
      <c r="BL8" s="4">
        <v>0</v>
      </c>
      <c r="BM8" s="4">
        <v>0</v>
      </c>
      <c r="BN8" s="4">
        <v>0</v>
      </c>
      <c r="BO8" s="4">
        <v>0</v>
      </c>
      <c r="BP8" s="4">
        <v>0</v>
      </c>
      <c r="BQ8" s="19">
        <f t="shared" si="4"/>
        <v>927618.5</v>
      </c>
      <c r="BR8" s="19">
        <f t="shared" si="5"/>
        <v>95.14147343441941</v>
      </c>
    </row>
    <row r="9" spans="1:70" ht="20" customHeight="1" x14ac:dyDescent="0.15">
      <c r="A9" s="76">
        <v>42756</v>
      </c>
      <c r="B9" s="76">
        <v>42754</v>
      </c>
      <c r="C9" s="8">
        <v>3</v>
      </c>
      <c r="D9" s="108">
        <v>651776.19999999995</v>
      </c>
      <c r="E9" s="108">
        <v>330582</v>
      </c>
      <c r="F9" s="108">
        <v>50767.8</v>
      </c>
      <c r="G9" s="108">
        <v>45992</v>
      </c>
      <c r="H9" s="4">
        <v>0</v>
      </c>
      <c r="I9" s="126">
        <v>0</v>
      </c>
      <c r="J9" s="4">
        <v>0</v>
      </c>
      <c r="K9" s="4">
        <v>0</v>
      </c>
      <c r="L9" s="108">
        <v>208</v>
      </c>
      <c r="M9" s="108">
        <v>346</v>
      </c>
      <c r="N9" s="33">
        <f t="shared" si="0"/>
        <v>1079672</v>
      </c>
      <c r="O9" s="108">
        <v>485610.6</v>
      </c>
      <c r="P9" s="108">
        <v>104.523692</v>
      </c>
      <c r="Q9" s="108">
        <v>309245</v>
      </c>
      <c r="R9" s="108">
        <v>108.692218</v>
      </c>
      <c r="S9" s="108">
        <v>41359.4</v>
      </c>
      <c r="T9" s="108">
        <v>122.52976099999999</v>
      </c>
      <c r="U9" s="108">
        <v>43824</v>
      </c>
      <c r="V9" s="108">
        <v>113.637618</v>
      </c>
      <c r="W9" s="4">
        <v>0</v>
      </c>
      <c r="X9" s="4">
        <v>0</v>
      </c>
      <c r="Y9" s="126">
        <v>0</v>
      </c>
      <c r="Z9" s="126">
        <v>0</v>
      </c>
      <c r="AA9" s="4">
        <v>0</v>
      </c>
      <c r="AB9" s="4">
        <v>0</v>
      </c>
      <c r="AC9" s="4">
        <v>0</v>
      </c>
      <c r="AD9" s="4">
        <v>0</v>
      </c>
      <c r="AE9" s="108">
        <v>208</v>
      </c>
      <c r="AF9" s="108">
        <v>208</v>
      </c>
      <c r="AG9" s="108">
        <v>346</v>
      </c>
      <c r="AH9" s="108">
        <v>109.5</v>
      </c>
      <c r="AI9" s="19">
        <f t="shared" si="1"/>
        <v>880593</v>
      </c>
      <c r="AJ9" s="19">
        <f t="shared" si="2"/>
        <v>107.31325494306743</v>
      </c>
      <c r="AK9" s="7"/>
      <c r="AL9" s="76">
        <v>42392</v>
      </c>
      <c r="AM9" s="76">
        <v>42390</v>
      </c>
      <c r="AN9" s="8">
        <v>3</v>
      </c>
      <c r="AO9" s="4">
        <v>587368.5</v>
      </c>
      <c r="AP9" s="4">
        <v>257869</v>
      </c>
      <c r="AQ9" s="4">
        <v>51174.5</v>
      </c>
      <c r="AR9" s="4">
        <v>49950</v>
      </c>
      <c r="AS9" s="4">
        <v>0</v>
      </c>
      <c r="AT9" s="4">
        <v>0</v>
      </c>
      <c r="AU9" s="4">
        <v>0</v>
      </c>
      <c r="AV9" s="4">
        <v>0</v>
      </c>
      <c r="AW9" s="4">
        <v>172</v>
      </c>
      <c r="AX9" s="19">
        <f t="shared" si="3"/>
        <v>946534</v>
      </c>
      <c r="AY9" s="4">
        <v>542601.5</v>
      </c>
      <c r="AZ9" s="4">
        <v>95.170698000000002</v>
      </c>
      <c r="BA9" s="4">
        <v>235086</v>
      </c>
      <c r="BB9" s="4">
        <v>100.542259</v>
      </c>
      <c r="BC9" s="4">
        <v>31619</v>
      </c>
      <c r="BD9" s="4">
        <v>103.461304</v>
      </c>
      <c r="BE9" s="4">
        <v>42979</v>
      </c>
      <c r="BF9" s="4">
        <v>96.877032</v>
      </c>
      <c r="BG9" s="4">
        <v>0</v>
      </c>
      <c r="BH9" s="4">
        <v>0</v>
      </c>
      <c r="BI9" s="4">
        <v>0</v>
      </c>
      <c r="BJ9" s="4">
        <v>0</v>
      </c>
      <c r="BK9" s="4">
        <v>0</v>
      </c>
      <c r="BL9" s="4">
        <v>0</v>
      </c>
      <c r="BM9" s="4">
        <v>0</v>
      </c>
      <c r="BN9" s="4">
        <v>0</v>
      </c>
      <c r="BO9" s="4">
        <v>0</v>
      </c>
      <c r="BP9" s="4">
        <v>0</v>
      </c>
      <c r="BQ9" s="19">
        <f t="shared" si="4"/>
        <v>852285.5</v>
      </c>
      <c r="BR9" s="19">
        <f t="shared" si="5"/>
        <v>97.045956923618903</v>
      </c>
    </row>
    <row r="10" spans="1:70" ht="20" customHeight="1" x14ac:dyDescent="0.15">
      <c r="A10" s="76">
        <v>42763</v>
      </c>
      <c r="B10" s="76">
        <v>42762</v>
      </c>
      <c r="C10" s="3">
        <v>4</v>
      </c>
      <c r="D10" s="109">
        <v>656526</v>
      </c>
      <c r="E10" s="109">
        <v>307390</v>
      </c>
      <c r="F10" s="109">
        <v>39995</v>
      </c>
      <c r="G10" s="109">
        <v>38608</v>
      </c>
      <c r="H10" s="4">
        <v>0</v>
      </c>
      <c r="I10" s="126">
        <v>0</v>
      </c>
      <c r="J10" s="4">
        <v>0</v>
      </c>
      <c r="K10" s="4">
        <v>0</v>
      </c>
      <c r="L10" s="109">
        <v>208</v>
      </c>
      <c r="M10" s="109">
        <v>173</v>
      </c>
      <c r="N10" s="33">
        <f t="shared" si="0"/>
        <v>1042900</v>
      </c>
      <c r="O10" s="109">
        <v>517283</v>
      </c>
      <c r="P10" s="109">
        <v>103.385058</v>
      </c>
      <c r="Q10" s="109">
        <v>294947</v>
      </c>
      <c r="R10" s="109">
        <v>108.450643</v>
      </c>
      <c r="S10" s="109">
        <v>26731.4</v>
      </c>
      <c r="T10" s="109">
        <v>125.23374</v>
      </c>
      <c r="U10" s="109">
        <v>32758</v>
      </c>
      <c r="V10" s="109">
        <v>110.550827</v>
      </c>
      <c r="W10" s="4">
        <v>0</v>
      </c>
      <c r="X10" s="4">
        <v>0</v>
      </c>
      <c r="Y10" s="126">
        <v>0</v>
      </c>
      <c r="Z10" s="126">
        <v>0</v>
      </c>
      <c r="AA10" s="4">
        <v>0</v>
      </c>
      <c r="AB10" s="4">
        <v>0</v>
      </c>
      <c r="AC10" s="4">
        <v>0</v>
      </c>
      <c r="AD10" s="4">
        <v>0</v>
      </c>
      <c r="AE10" s="109">
        <v>208</v>
      </c>
      <c r="AF10" s="109">
        <v>208.5</v>
      </c>
      <c r="AG10" s="109">
        <v>173</v>
      </c>
      <c r="AH10" s="109">
        <v>109</v>
      </c>
      <c r="AI10" s="19">
        <f t="shared" si="1"/>
        <v>872100.4</v>
      </c>
      <c r="AJ10" s="19">
        <f t="shared" si="2"/>
        <v>106.06330067803776</v>
      </c>
      <c r="AK10" s="7"/>
      <c r="AL10" s="76">
        <v>42399</v>
      </c>
      <c r="AM10" s="76">
        <v>42397</v>
      </c>
      <c r="AN10" s="8">
        <v>4</v>
      </c>
      <c r="AO10" s="4">
        <v>443478</v>
      </c>
      <c r="AP10" s="4">
        <v>190990</v>
      </c>
      <c r="AQ10" s="4">
        <v>43538</v>
      </c>
      <c r="AR10" s="4">
        <v>46104</v>
      </c>
      <c r="AS10" s="4">
        <v>0</v>
      </c>
      <c r="AT10" s="4">
        <v>0</v>
      </c>
      <c r="AU10" s="4">
        <v>0</v>
      </c>
      <c r="AV10" s="4">
        <v>0</v>
      </c>
      <c r="AW10" s="4">
        <v>346</v>
      </c>
      <c r="AX10" s="19">
        <f t="shared" si="3"/>
        <v>724456</v>
      </c>
      <c r="AY10" s="4">
        <v>402379</v>
      </c>
      <c r="AZ10" s="4">
        <v>101.57047900000001</v>
      </c>
      <c r="BA10" s="4">
        <v>184538</v>
      </c>
      <c r="BB10" s="4">
        <v>107.47717</v>
      </c>
      <c r="BC10" s="4">
        <v>31514.5</v>
      </c>
      <c r="BD10" s="4">
        <v>105.55215800000001</v>
      </c>
      <c r="BE10" s="4">
        <v>40063</v>
      </c>
      <c r="BF10" s="4">
        <v>92.685169999999999</v>
      </c>
      <c r="BG10" s="4">
        <v>0</v>
      </c>
      <c r="BH10" s="4">
        <v>0</v>
      </c>
      <c r="BI10" s="4">
        <v>0</v>
      </c>
      <c r="BJ10" s="4">
        <v>0</v>
      </c>
      <c r="BK10" s="4">
        <v>0</v>
      </c>
      <c r="BL10" s="4">
        <v>0</v>
      </c>
      <c r="BM10" s="4">
        <v>0</v>
      </c>
      <c r="BN10" s="4">
        <v>0</v>
      </c>
      <c r="BO10" s="4">
        <v>0</v>
      </c>
      <c r="BP10" s="4">
        <v>0</v>
      </c>
      <c r="BQ10" s="19">
        <f t="shared" si="4"/>
        <v>658494.5</v>
      </c>
      <c r="BR10" s="19">
        <f t="shared" si="5"/>
        <v>102.87575555452931</v>
      </c>
    </row>
    <row r="11" spans="1:70" ht="20" customHeight="1" x14ac:dyDescent="0.15">
      <c r="A11" s="76">
        <v>42770</v>
      </c>
      <c r="B11" s="76">
        <v>42768</v>
      </c>
      <c r="C11" s="3">
        <v>5</v>
      </c>
      <c r="D11" s="110">
        <v>630956.6</v>
      </c>
      <c r="E11" s="110">
        <v>259019</v>
      </c>
      <c r="F11" s="110">
        <v>62620.6</v>
      </c>
      <c r="G11" s="110">
        <v>36946</v>
      </c>
      <c r="H11" s="4">
        <v>0</v>
      </c>
      <c r="I11" s="126">
        <v>0</v>
      </c>
      <c r="J11" s="4">
        <v>0</v>
      </c>
      <c r="K11" s="4">
        <v>0</v>
      </c>
      <c r="L11" s="110">
        <v>208</v>
      </c>
      <c r="M11" s="110">
        <v>346</v>
      </c>
      <c r="N11" s="19">
        <f t="shared" si="0"/>
        <v>990096.2</v>
      </c>
      <c r="O11" s="110">
        <v>545766.6</v>
      </c>
      <c r="P11" s="110">
        <v>102.026672</v>
      </c>
      <c r="Q11" s="110">
        <v>245511</v>
      </c>
      <c r="R11" s="110">
        <v>110.70478300000001</v>
      </c>
      <c r="S11" s="110">
        <v>51597.4</v>
      </c>
      <c r="T11" s="110">
        <v>125.53560400000001</v>
      </c>
      <c r="U11" s="110">
        <v>35627</v>
      </c>
      <c r="V11" s="110">
        <v>113.744435</v>
      </c>
      <c r="W11" s="4">
        <v>0</v>
      </c>
      <c r="X11" s="4">
        <v>0</v>
      </c>
      <c r="Y11" s="126">
        <v>0</v>
      </c>
      <c r="Z11" s="126">
        <v>0</v>
      </c>
      <c r="AA11" s="4">
        <v>0</v>
      </c>
      <c r="AB11" s="4">
        <v>0</v>
      </c>
      <c r="AC11" s="4">
        <v>0</v>
      </c>
      <c r="AD11" s="4">
        <v>0</v>
      </c>
      <c r="AE11" s="110">
        <v>104</v>
      </c>
      <c r="AF11" s="110">
        <v>208</v>
      </c>
      <c r="AG11" s="110">
        <v>173</v>
      </c>
      <c r="AH11" s="110">
        <v>107</v>
      </c>
      <c r="AI11" s="19">
        <f t="shared" si="1"/>
        <v>878779</v>
      </c>
      <c r="AJ11" s="19">
        <f t="shared" si="2"/>
        <v>106.32004022108265</v>
      </c>
      <c r="AK11" s="7"/>
      <c r="AL11" s="76">
        <v>42406</v>
      </c>
      <c r="AM11" s="76">
        <v>42404</v>
      </c>
      <c r="AN11" s="8">
        <v>5</v>
      </c>
      <c r="AO11" s="4">
        <v>484833</v>
      </c>
      <c r="AP11" s="4">
        <v>208575</v>
      </c>
      <c r="AQ11" s="4">
        <v>55986.5</v>
      </c>
      <c r="AR11" s="4">
        <v>52721</v>
      </c>
      <c r="AS11" s="4">
        <v>0</v>
      </c>
      <c r="AT11" s="4">
        <v>0</v>
      </c>
      <c r="AU11" s="4">
        <v>0</v>
      </c>
      <c r="AV11" s="4">
        <v>0</v>
      </c>
      <c r="AW11" s="4">
        <v>346</v>
      </c>
      <c r="AX11" s="19">
        <f t="shared" si="3"/>
        <v>802461.5</v>
      </c>
      <c r="AY11" s="4">
        <v>461701</v>
      </c>
      <c r="AZ11" s="4">
        <v>102.360038</v>
      </c>
      <c r="BA11" s="4">
        <v>194917</v>
      </c>
      <c r="BB11" s="4">
        <v>112.555313</v>
      </c>
      <c r="BC11" s="4">
        <v>42816</v>
      </c>
      <c r="BD11" s="4">
        <v>107.716145</v>
      </c>
      <c r="BE11" s="4">
        <v>45170</v>
      </c>
      <c r="BF11" s="4">
        <v>91.468075999999996</v>
      </c>
      <c r="BG11" s="4">
        <v>0</v>
      </c>
      <c r="BH11" s="4">
        <v>0</v>
      </c>
      <c r="BI11" s="4">
        <v>0</v>
      </c>
      <c r="BJ11" s="4">
        <v>0</v>
      </c>
      <c r="BK11" s="4">
        <v>0</v>
      </c>
      <c r="BL11" s="4">
        <v>0</v>
      </c>
      <c r="BM11" s="4">
        <v>0</v>
      </c>
      <c r="BN11" s="4">
        <v>0</v>
      </c>
      <c r="BO11" s="4">
        <v>0</v>
      </c>
      <c r="BP11" s="4">
        <v>0</v>
      </c>
      <c r="BQ11" s="19">
        <f t="shared" si="4"/>
        <v>744604</v>
      </c>
      <c r="BR11" s="19">
        <f t="shared" si="5"/>
        <v>104.67612758714566</v>
      </c>
    </row>
    <row r="12" spans="1:70" ht="20" customHeight="1" x14ac:dyDescent="0.15">
      <c r="A12" s="76">
        <v>42777</v>
      </c>
      <c r="B12" s="76">
        <v>42775</v>
      </c>
      <c r="C12" s="3">
        <v>6</v>
      </c>
      <c r="D12" s="111">
        <v>692462</v>
      </c>
      <c r="E12" s="111">
        <v>292124</v>
      </c>
      <c r="F12" s="111">
        <v>43390.8</v>
      </c>
      <c r="G12" s="111">
        <v>31685</v>
      </c>
      <c r="H12" s="4">
        <v>0</v>
      </c>
      <c r="I12" s="126">
        <v>0</v>
      </c>
      <c r="J12" s="4">
        <v>0</v>
      </c>
      <c r="K12" s="4">
        <v>0</v>
      </c>
      <c r="L12" s="111">
        <v>312</v>
      </c>
      <c r="M12" s="111">
        <v>346</v>
      </c>
      <c r="N12" s="33">
        <f t="shared" si="0"/>
        <v>1060319.8</v>
      </c>
      <c r="O12" s="111">
        <v>583275</v>
      </c>
      <c r="P12" s="111">
        <v>102.574392</v>
      </c>
      <c r="Q12" s="111">
        <v>261659</v>
      </c>
      <c r="R12" s="111">
        <v>111.86829</v>
      </c>
      <c r="S12" s="111">
        <v>31200.2</v>
      </c>
      <c r="T12" s="111">
        <v>129.06959499999999</v>
      </c>
      <c r="U12" s="111">
        <v>28695</v>
      </c>
      <c r="V12" s="111">
        <v>117.65425999999999</v>
      </c>
      <c r="W12" s="4">
        <v>0</v>
      </c>
      <c r="X12" s="4">
        <v>0</v>
      </c>
      <c r="Y12" s="126">
        <v>0</v>
      </c>
      <c r="Z12" s="126">
        <v>0</v>
      </c>
      <c r="AA12" s="4">
        <v>0</v>
      </c>
      <c r="AB12" s="4">
        <v>0</v>
      </c>
      <c r="AC12" s="4">
        <v>0</v>
      </c>
      <c r="AD12" s="4">
        <v>0</v>
      </c>
      <c r="AE12" s="111">
        <v>0</v>
      </c>
      <c r="AF12" s="111">
        <v>0</v>
      </c>
      <c r="AG12" s="111">
        <v>346</v>
      </c>
      <c r="AH12" s="111">
        <v>112</v>
      </c>
      <c r="AI12" s="19">
        <f t="shared" si="1"/>
        <v>905175.2</v>
      </c>
      <c r="AJ12" s="19">
        <f t="shared" si="2"/>
        <v>106.65588446913813</v>
      </c>
      <c r="AK12" s="7"/>
      <c r="AL12" s="76">
        <v>42413</v>
      </c>
      <c r="AM12" s="76">
        <v>42411</v>
      </c>
      <c r="AN12" s="8">
        <v>6</v>
      </c>
      <c r="AO12" s="4">
        <v>499543</v>
      </c>
      <c r="AP12" s="4">
        <v>211155</v>
      </c>
      <c r="AQ12" s="4">
        <v>42284</v>
      </c>
      <c r="AR12" s="4">
        <v>41947</v>
      </c>
      <c r="AS12" s="4">
        <v>0</v>
      </c>
      <c r="AT12" s="4">
        <v>0</v>
      </c>
      <c r="AU12" s="4">
        <v>0</v>
      </c>
      <c r="AV12" s="4">
        <v>0</v>
      </c>
      <c r="AW12" s="4">
        <v>172</v>
      </c>
      <c r="AX12" s="19">
        <f t="shared" si="3"/>
        <v>795101</v>
      </c>
      <c r="AY12" s="4">
        <v>447684</v>
      </c>
      <c r="AZ12" s="4">
        <v>109.30820799999999</v>
      </c>
      <c r="BA12" s="4">
        <v>192779</v>
      </c>
      <c r="BB12" s="4">
        <v>116.49020299999999</v>
      </c>
      <c r="BC12" s="4">
        <v>32484.5</v>
      </c>
      <c r="BD12" s="4">
        <v>109.38035000000001</v>
      </c>
      <c r="BE12" s="4">
        <v>37603</v>
      </c>
      <c r="BF12" s="4">
        <v>96.445496000000006</v>
      </c>
      <c r="BG12" s="4">
        <v>0</v>
      </c>
      <c r="BH12" s="4">
        <v>0</v>
      </c>
      <c r="BI12" s="4">
        <v>0</v>
      </c>
      <c r="BJ12" s="4">
        <v>0</v>
      </c>
      <c r="BK12" s="4">
        <v>0</v>
      </c>
      <c r="BL12" s="4">
        <v>0</v>
      </c>
      <c r="BM12" s="4">
        <v>0</v>
      </c>
      <c r="BN12" s="4">
        <v>0</v>
      </c>
      <c r="BO12" s="4">
        <v>0</v>
      </c>
      <c r="BP12" s="4">
        <v>0</v>
      </c>
      <c r="BQ12" s="19">
        <f t="shared" si="4"/>
        <v>710550.5</v>
      </c>
      <c r="BR12" s="19">
        <f t="shared" si="5"/>
        <v>110.5793417921344</v>
      </c>
    </row>
    <row r="13" spans="1:70" ht="20" customHeight="1" x14ac:dyDescent="0.15">
      <c r="A13" s="76">
        <v>42784</v>
      </c>
      <c r="B13" s="76">
        <v>42782</v>
      </c>
      <c r="C13" s="8">
        <v>7</v>
      </c>
      <c r="D13" s="112">
        <v>607796</v>
      </c>
      <c r="E13" s="112">
        <v>270603</v>
      </c>
      <c r="F13" s="112">
        <v>45259.8</v>
      </c>
      <c r="G13" s="112">
        <v>33811</v>
      </c>
      <c r="H13" s="4">
        <v>0</v>
      </c>
      <c r="I13" s="126">
        <v>0</v>
      </c>
      <c r="J13" s="4">
        <v>0</v>
      </c>
      <c r="K13" s="4">
        <v>0</v>
      </c>
      <c r="L13" s="112">
        <v>416</v>
      </c>
      <c r="M13" s="112">
        <v>346</v>
      </c>
      <c r="N13" s="19">
        <f t="shared" si="0"/>
        <v>958231.8</v>
      </c>
      <c r="O13" s="112">
        <v>568211</v>
      </c>
      <c r="P13" s="112">
        <v>103.67854800000001</v>
      </c>
      <c r="Q13" s="112">
        <v>250149</v>
      </c>
      <c r="R13" s="112">
        <v>112.228859</v>
      </c>
      <c r="S13" s="112">
        <v>35138.800000000003</v>
      </c>
      <c r="T13" s="112">
        <v>125.70326799999999</v>
      </c>
      <c r="U13" s="112">
        <v>29732</v>
      </c>
      <c r="V13" s="112">
        <v>114.778353</v>
      </c>
      <c r="W13" s="4">
        <v>0</v>
      </c>
      <c r="X13" s="4">
        <v>0</v>
      </c>
      <c r="Y13" s="126">
        <v>0</v>
      </c>
      <c r="Z13" s="126">
        <v>0</v>
      </c>
      <c r="AA13" s="4">
        <v>0</v>
      </c>
      <c r="AB13" s="4">
        <v>0</v>
      </c>
      <c r="AC13" s="4">
        <v>0</v>
      </c>
      <c r="AD13" s="4">
        <v>0</v>
      </c>
      <c r="AE13" s="112">
        <v>104</v>
      </c>
      <c r="AF13" s="112">
        <v>205</v>
      </c>
      <c r="AG13" s="112">
        <v>346</v>
      </c>
      <c r="AH13" s="112">
        <v>106</v>
      </c>
      <c r="AI13" s="19">
        <f t="shared" si="1"/>
        <v>883680.8</v>
      </c>
      <c r="AJ13" s="19">
        <f t="shared" si="2"/>
        <v>107.36102478701969</v>
      </c>
      <c r="AK13" s="7"/>
      <c r="AL13" s="76">
        <v>42420</v>
      </c>
      <c r="AM13" s="76">
        <v>42418</v>
      </c>
      <c r="AN13" s="8">
        <v>7</v>
      </c>
      <c r="AO13" s="4">
        <v>599508</v>
      </c>
      <c r="AP13" s="4">
        <v>280333</v>
      </c>
      <c r="AQ13" s="4">
        <v>55140.5</v>
      </c>
      <c r="AR13" s="4">
        <v>47797</v>
      </c>
      <c r="AS13" s="4">
        <v>0</v>
      </c>
      <c r="AT13" s="4">
        <v>0</v>
      </c>
      <c r="AU13" s="4">
        <v>0</v>
      </c>
      <c r="AV13" s="4">
        <v>0</v>
      </c>
      <c r="AW13" s="4">
        <v>172</v>
      </c>
      <c r="AX13" s="19">
        <f t="shared" si="3"/>
        <v>982950.5</v>
      </c>
      <c r="AY13" s="4">
        <v>488348</v>
      </c>
      <c r="AZ13" s="4">
        <v>110.82871799999999</v>
      </c>
      <c r="BA13" s="4">
        <v>188164</v>
      </c>
      <c r="BB13" s="4">
        <v>107.941981</v>
      </c>
      <c r="BC13" s="4">
        <v>38926</v>
      </c>
      <c r="BD13" s="4">
        <v>114.95230599999999</v>
      </c>
      <c r="BE13" s="4">
        <v>36171</v>
      </c>
      <c r="BF13" s="4">
        <v>108.37096</v>
      </c>
      <c r="BG13" s="4">
        <v>0</v>
      </c>
      <c r="BH13" s="4">
        <v>0</v>
      </c>
      <c r="BI13" s="4">
        <v>0</v>
      </c>
      <c r="BJ13" s="4">
        <v>0</v>
      </c>
      <c r="BK13" s="4">
        <v>0</v>
      </c>
      <c r="BL13" s="4">
        <v>0</v>
      </c>
      <c r="BM13" s="4">
        <v>0</v>
      </c>
      <c r="BN13" s="4">
        <v>0</v>
      </c>
      <c r="BO13" s="4">
        <v>0</v>
      </c>
      <c r="BP13" s="4">
        <v>0</v>
      </c>
      <c r="BQ13" s="19">
        <f t="shared" si="4"/>
        <v>751609</v>
      </c>
      <c r="BR13" s="19">
        <f t="shared" si="5"/>
        <v>110.2013109851851</v>
      </c>
    </row>
    <row r="14" spans="1:70" ht="20" customHeight="1" x14ac:dyDescent="0.15">
      <c r="A14" s="76">
        <v>42791</v>
      </c>
      <c r="B14" s="76">
        <v>42789</v>
      </c>
      <c r="C14" s="8">
        <v>8</v>
      </c>
      <c r="D14" s="113">
        <v>562820</v>
      </c>
      <c r="E14" s="113">
        <v>269397</v>
      </c>
      <c r="F14" s="113">
        <v>46195.199999999997</v>
      </c>
      <c r="G14" s="113">
        <v>29772</v>
      </c>
      <c r="H14" s="4">
        <v>0</v>
      </c>
      <c r="I14" s="126">
        <v>0</v>
      </c>
      <c r="J14" s="4">
        <v>0</v>
      </c>
      <c r="K14" s="4">
        <v>0</v>
      </c>
      <c r="L14" s="4">
        <v>0</v>
      </c>
      <c r="M14" s="4">
        <v>0</v>
      </c>
      <c r="N14" s="19">
        <f t="shared" si="0"/>
        <v>908184.2</v>
      </c>
      <c r="O14" s="113">
        <v>543929</v>
      </c>
      <c r="P14" s="113">
        <v>105.408108</v>
      </c>
      <c r="Q14" s="113">
        <v>242651</v>
      </c>
      <c r="R14" s="113">
        <v>114.962992</v>
      </c>
      <c r="S14" s="113">
        <v>40634</v>
      </c>
      <c r="T14" s="113">
        <v>128.05608100000001</v>
      </c>
      <c r="U14" s="113">
        <v>25297</v>
      </c>
      <c r="V14" s="113">
        <v>116.062141</v>
      </c>
      <c r="W14" s="4">
        <v>0</v>
      </c>
      <c r="X14" s="4">
        <v>0</v>
      </c>
      <c r="Y14" s="126">
        <v>0</v>
      </c>
      <c r="Z14" s="126">
        <v>0</v>
      </c>
      <c r="AA14" s="4">
        <v>0</v>
      </c>
      <c r="AB14" s="4">
        <v>0</v>
      </c>
      <c r="AC14" s="4">
        <v>0</v>
      </c>
      <c r="AD14" s="4">
        <v>0</v>
      </c>
      <c r="AE14" s="4">
        <v>0</v>
      </c>
      <c r="AF14" s="4">
        <v>0</v>
      </c>
      <c r="AG14" s="4">
        <v>0</v>
      </c>
      <c r="AH14" s="4">
        <v>0</v>
      </c>
      <c r="AI14" s="19">
        <f t="shared" si="1"/>
        <v>852511</v>
      </c>
      <c r="AJ14" s="19">
        <f t="shared" si="2"/>
        <v>109.52335691194013</v>
      </c>
      <c r="AK14" s="7"/>
      <c r="AL14" s="76">
        <v>42427</v>
      </c>
      <c r="AM14" s="76">
        <v>42425</v>
      </c>
      <c r="AN14" s="8">
        <v>8</v>
      </c>
      <c r="AO14" s="4">
        <v>593060</v>
      </c>
      <c r="AP14" s="4">
        <v>285587</v>
      </c>
      <c r="AQ14" s="4">
        <v>37411</v>
      </c>
      <c r="AR14" s="4">
        <v>42567</v>
      </c>
      <c r="AS14" s="4">
        <v>0</v>
      </c>
      <c r="AT14" s="4">
        <v>0</v>
      </c>
      <c r="AU14" s="4">
        <v>0</v>
      </c>
      <c r="AV14" s="4">
        <v>0</v>
      </c>
      <c r="AW14" s="4">
        <v>171</v>
      </c>
      <c r="AX14" s="19">
        <f t="shared" si="3"/>
        <v>958796</v>
      </c>
      <c r="AY14" s="4">
        <v>469752</v>
      </c>
      <c r="AZ14" s="4">
        <v>105.91630000000001</v>
      </c>
      <c r="BA14" s="4">
        <v>192935</v>
      </c>
      <c r="BB14" s="4">
        <v>109.063114</v>
      </c>
      <c r="BC14" s="4">
        <v>25992.5</v>
      </c>
      <c r="BD14" s="4">
        <v>111.03903</v>
      </c>
      <c r="BE14" s="4">
        <v>28788</v>
      </c>
      <c r="BF14" s="4">
        <v>101.76115</v>
      </c>
      <c r="BG14" s="4">
        <v>0</v>
      </c>
      <c r="BH14" s="4">
        <v>0</v>
      </c>
      <c r="BI14" s="4">
        <v>0</v>
      </c>
      <c r="BJ14" s="4">
        <v>0</v>
      </c>
      <c r="BK14" s="4">
        <v>0</v>
      </c>
      <c r="BL14" s="4">
        <v>0</v>
      </c>
      <c r="BM14" s="4">
        <v>0</v>
      </c>
      <c r="BN14" s="4">
        <v>0</v>
      </c>
      <c r="BO14" s="4">
        <v>0</v>
      </c>
      <c r="BP14" s="4">
        <v>0</v>
      </c>
      <c r="BQ14" s="19">
        <f t="shared" si="4"/>
        <v>717467.5</v>
      </c>
      <c r="BR14" s="19">
        <f t="shared" si="5"/>
        <v>106.78137703891117</v>
      </c>
    </row>
    <row r="15" spans="1:70" ht="20" customHeight="1" x14ac:dyDescent="0.15">
      <c r="A15" s="76">
        <v>42798</v>
      </c>
      <c r="B15" s="76">
        <v>42796</v>
      </c>
      <c r="C15" s="8">
        <v>9</v>
      </c>
      <c r="D15" s="114">
        <v>597067</v>
      </c>
      <c r="E15" s="114">
        <v>281723</v>
      </c>
      <c r="F15" s="114">
        <v>51399</v>
      </c>
      <c r="G15" s="114">
        <v>33482</v>
      </c>
      <c r="H15" s="4">
        <v>0</v>
      </c>
      <c r="I15" s="126">
        <v>0</v>
      </c>
      <c r="J15" s="4">
        <v>0</v>
      </c>
      <c r="K15" s="4">
        <v>0</v>
      </c>
      <c r="L15" s="114">
        <v>414</v>
      </c>
      <c r="M15" s="114">
        <v>346</v>
      </c>
      <c r="N15" s="19">
        <f t="shared" si="0"/>
        <v>964431</v>
      </c>
      <c r="O15" s="114">
        <v>502937</v>
      </c>
      <c r="P15" s="114">
        <v>105.711552</v>
      </c>
      <c r="Q15" s="114">
        <v>258129</v>
      </c>
      <c r="R15" s="114">
        <v>117.22252</v>
      </c>
      <c r="S15" s="114">
        <v>33611.199999999997</v>
      </c>
      <c r="T15" s="114">
        <v>128.86768599999999</v>
      </c>
      <c r="U15" s="114">
        <v>25210</v>
      </c>
      <c r="V15" s="114">
        <v>110.783815</v>
      </c>
      <c r="W15" s="4">
        <v>0</v>
      </c>
      <c r="X15" s="4">
        <v>0</v>
      </c>
      <c r="Y15" s="126">
        <v>0</v>
      </c>
      <c r="Z15" s="126">
        <v>0</v>
      </c>
      <c r="AA15" s="4">
        <v>0</v>
      </c>
      <c r="AB15" s="4">
        <v>0</v>
      </c>
      <c r="AC15" s="4">
        <v>0</v>
      </c>
      <c r="AD15" s="4">
        <v>0</v>
      </c>
      <c r="AE15" s="4">
        <v>0</v>
      </c>
      <c r="AF15" s="4">
        <v>0</v>
      </c>
      <c r="AG15" s="4">
        <v>0</v>
      </c>
      <c r="AH15" s="4">
        <v>0</v>
      </c>
      <c r="AI15" s="19">
        <f t="shared" si="1"/>
        <v>819887.2</v>
      </c>
      <c r="AJ15" s="19">
        <f t="shared" si="2"/>
        <v>110.44085117701218</v>
      </c>
      <c r="AK15" s="7"/>
      <c r="AL15" s="76">
        <v>42434</v>
      </c>
      <c r="AM15" s="76">
        <v>42432</v>
      </c>
      <c r="AN15" s="8">
        <v>9</v>
      </c>
      <c r="AO15" s="4">
        <v>720975</v>
      </c>
      <c r="AP15" s="4">
        <v>363897</v>
      </c>
      <c r="AQ15" s="4">
        <v>58422</v>
      </c>
      <c r="AR15" s="4">
        <v>56190</v>
      </c>
      <c r="AS15" s="4">
        <v>0</v>
      </c>
      <c r="AT15" s="4">
        <v>0</v>
      </c>
      <c r="AU15" s="4">
        <v>0</v>
      </c>
      <c r="AV15" s="4">
        <v>0</v>
      </c>
      <c r="AW15" s="4">
        <v>171</v>
      </c>
      <c r="AX15" s="19">
        <f t="shared" si="3"/>
        <v>1199655</v>
      </c>
      <c r="AY15" s="4">
        <v>461438</v>
      </c>
      <c r="AZ15" s="4">
        <v>100.617816</v>
      </c>
      <c r="BA15" s="4">
        <v>252201</v>
      </c>
      <c r="BB15" s="4">
        <v>99.100173999999996</v>
      </c>
      <c r="BC15" s="4">
        <v>47540</v>
      </c>
      <c r="BD15" s="4">
        <v>105.595929</v>
      </c>
      <c r="BE15" s="4">
        <v>45986</v>
      </c>
      <c r="BF15" s="4">
        <v>101.643152</v>
      </c>
      <c r="BG15" s="4">
        <v>0</v>
      </c>
      <c r="BH15" s="4">
        <v>0</v>
      </c>
      <c r="BI15" s="4">
        <v>0</v>
      </c>
      <c r="BJ15" s="4">
        <v>0</v>
      </c>
      <c r="BK15" s="4">
        <v>0</v>
      </c>
      <c r="BL15" s="4">
        <v>0</v>
      </c>
      <c r="BM15" s="4">
        <v>0</v>
      </c>
      <c r="BN15" s="4">
        <v>0</v>
      </c>
      <c r="BO15" s="4">
        <v>0</v>
      </c>
      <c r="BP15" s="4">
        <v>0</v>
      </c>
      <c r="BQ15" s="19">
        <f t="shared" si="4"/>
        <v>807165</v>
      </c>
      <c r="BR15" s="19">
        <f t="shared" si="5"/>
        <v>100.49523853848223</v>
      </c>
    </row>
    <row r="16" spans="1:70" ht="20" customHeight="1" x14ac:dyDescent="0.15">
      <c r="A16" s="76">
        <v>42805</v>
      </c>
      <c r="B16" s="76">
        <v>42803</v>
      </c>
      <c r="C16" s="8">
        <v>10</v>
      </c>
      <c r="D16" s="115">
        <v>556134</v>
      </c>
      <c r="E16" s="115">
        <v>282258</v>
      </c>
      <c r="F16" s="115">
        <v>41913.199999999997</v>
      </c>
      <c r="G16" s="115">
        <v>30542</v>
      </c>
      <c r="H16" s="4">
        <v>0</v>
      </c>
      <c r="I16" s="126">
        <v>0</v>
      </c>
      <c r="J16" s="4">
        <v>0</v>
      </c>
      <c r="K16" s="4">
        <v>0</v>
      </c>
      <c r="L16" s="115">
        <v>208</v>
      </c>
      <c r="M16" s="115">
        <v>346</v>
      </c>
      <c r="N16" s="19">
        <f t="shared" si="0"/>
        <v>911401.2</v>
      </c>
      <c r="O16" s="115">
        <v>494437</v>
      </c>
      <c r="P16" s="115">
        <v>105.94227100000001</v>
      </c>
      <c r="Q16" s="115">
        <v>228534</v>
      </c>
      <c r="R16" s="115">
        <v>116.001032</v>
      </c>
      <c r="S16" s="115">
        <v>33540</v>
      </c>
      <c r="T16" s="115">
        <v>128.951335</v>
      </c>
      <c r="U16" s="115">
        <v>25085</v>
      </c>
      <c r="V16" s="115">
        <v>110.70855</v>
      </c>
      <c r="W16" s="4">
        <v>0</v>
      </c>
      <c r="X16" s="4">
        <v>0</v>
      </c>
      <c r="Y16" s="126">
        <v>0</v>
      </c>
      <c r="Z16" s="126">
        <v>0</v>
      </c>
      <c r="AA16" s="4">
        <v>0</v>
      </c>
      <c r="AB16" s="4">
        <v>0</v>
      </c>
      <c r="AC16" s="4">
        <v>0</v>
      </c>
      <c r="AD16" s="4">
        <v>0</v>
      </c>
      <c r="AE16" s="115">
        <v>104</v>
      </c>
      <c r="AF16" s="115">
        <v>200</v>
      </c>
      <c r="AG16" s="115">
        <v>346</v>
      </c>
      <c r="AH16" s="115">
        <v>109</v>
      </c>
      <c r="AI16" s="19">
        <f t="shared" si="1"/>
        <v>782046</v>
      </c>
      <c r="AJ16" s="19">
        <f t="shared" si="2"/>
        <v>110.03524632331731</v>
      </c>
      <c r="AK16" s="7"/>
      <c r="AL16" s="76">
        <v>42441</v>
      </c>
      <c r="AM16" s="76">
        <v>42439</v>
      </c>
      <c r="AN16" s="8">
        <v>10</v>
      </c>
      <c r="AO16" s="4">
        <v>743264</v>
      </c>
      <c r="AP16" s="4">
        <v>361531</v>
      </c>
      <c r="AQ16" s="4">
        <v>66103.5</v>
      </c>
      <c r="AR16" s="4">
        <v>56738</v>
      </c>
      <c r="AS16" s="4">
        <v>0</v>
      </c>
      <c r="AT16" s="4">
        <v>0</v>
      </c>
      <c r="AU16" s="4">
        <v>0</v>
      </c>
      <c r="AV16" s="4">
        <v>0</v>
      </c>
      <c r="AW16" s="4">
        <v>0</v>
      </c>
      <c r="AX16" s="19">
        <f t="shared" si="3"/>
        <v>1227636.5</v>
      </c>
      <c r="AY16" s="4">
        <v>475511</v>
      </c>
      <c r="AZ16" s="4">
        <v>92.355790999999996</v>
      </c>
      <c r="BA16" s="4">
        <v>330679</v>
      </c>
      <c r="BB16" s="4">
        <v>95.471309000000005</v>
      </c>
      <c r="BC16" s="4">
        <v>57824.5</v>
      </c>
      <c r="BD16" s="4">
        <v>102.735432</v>
      </c>
      <c r="BE16" s="4">
        <v>43279</v>
      </c>
      <c r="BF16" s="4">
        <v>104.457358</v>
      </c>
      <c r="BG16" s="4">
        <v>0</v>
      </c>
      <c r="BH16" s="4">
        <v>0</v>
      </c>
      <c r="BI16" s="4">
        <v>0</v>
      </c>
      <c r="BJ16" s="4">
        <v>0</v>
      </c>
      <c r="BK16" s="4">
        <v>0</v>
      </c>
      <c r="BL16" s="4">
        <v>0</v>
      </c>
      <c r="BM16" s="4">
        <v>0</v>
      </c>
      <c r="BN16" s="4">
        <v>0</v>
      </c>
      <c r="BO16" s="4">
        <v>0</v>
      </c>
      <c r="BP16" s="4">
        <v>0</v>
      </c>
      <c r="BQ16" s="19">
        <f t="shared" si="4"/>
        <v>907293.5</v>
      </c>
      <c r="BR16" s="19">
        <f t="shared" si="5"/>
        <v>94.730080737465883</v>
      </c>
    </row>
    <row r="17" spans="1:70" ht="20" customHeight="1" x14ac:dyDescent="0.15">
      <c r="A17" s="76">
        <v>42812</v>
      </c>
      <c r="B17" s="76">
        <v>42810</v>
      </c>
      <c r="C17" s="8">
        <v>11</v>
      </c>
      <c r="D17" s="117">
        <v>549726</v>
      </c>
      <c r="E17" s="117">
        <v>279691</v>
      </c>
      <c r="F17" s="117">
        <v>50980</v>
      </c>
      <c r="G17" s="117">
        <v>32615</v>
      </c>
      <c r="H17" s="117">
        <v>0</v>
      </c>
      <c r="I17" s="126">
        <v>0</v>
      </c>
      <c r="J17" s="117">
        <v>0</v>
      </c>
      <c r="K17" s="117">
        <v>0</v>
      </c>
      <c r="L17" s="117">
        <v>352</v>
      </c>
      <c r="M17" s="117">
        <v>346</v>
      </c>
      <c r="N17" s="19">
        <f t="shared" si="0"/>
        <v>913710</v>
      </c>
      <c r="O17" s="117">
        <v>467321</v>
      </c>
      <c r="P17" s="117">
        <v>104.274023</v>
      </c>
      <c r="Q17" s="117">
        <v>222500</v>
      </c>
      <c r="R17" s="117">
        <v>113.058678</v>
      </c>
      <c r="S17" s="117">
        <v>43298.400000000001</v>
      </c>
      <c r="T17" s="117">
        <v>132.98267799999999</v>
      </c>
      <c r="U17" s="117">
        <v>28472</v>
      </c>
      <c r="V17" s="117">
        <v>115.79464</v>
      </c>
      <c r="W17" s="117">
        <v>0</v>
      </c>
      <c r="X17" s="117">
        <v>0</v>
      </c>
      <c r="Y17" s="126">
        <v>0</v>
      </c>
      <c r="Z17" s="126">
        <v>0</v>
      </c>
      <c r="AA17" s="117">
        <v>0</v>
      </c>
      <c r="AB17" s="117">
        <v>0</v>
      </c>
      <c r="AC17" s="117">
        <v>0</v>
      </c>
      <c r="AD17" s="117">
        <v>0</v>
      </c>
      <c r="AE17" s="117">
        <v>124</v>
      </c>
      <c r="AF17" s="117">
        <v>175</v>
      </c>
      <c r="AG17" s="117">
        <v>346</v>
      </c>
      <c r="AH17" s="117">
        <v>105.5</v>
      </c>
      <c r="AI17" s="19">
        <f t="shared" ref="AI17:AI22" si="6">O17+Q17+S17+U17+AA17+AC17+AE17+AG17</f>
        <v>762061.4</v>
      </c>
      <c r="AJ17" s="19">
        <f t="shared" ref="AJ17:AJ22" si="7">(O17*P17+Q17*R17+S17*T17+U17*V17+AA17*AB17+AC17*AD17+AE17*AF17+AG17*AH17)/AI17</f>
        <v>108.91253871745532</v>
      </c>
      <c r="AK17" s="7"/>
      <c r="AL17" s="76">
        <v>42448</v>
      </c>
      <c r="AM17" s="76">
        <v>42446</v>
      </c>
      <c r="AN17" s="8">
        <v>11</v>
      </c>
      <c r="AO17" s="4">
        <v>820265</v>
      </c>
      <c r="AP17" s="4">
        <v>357883</v>
      </c>
      <c r="AQ17" s="4">
        <v>48305.5</v>
      </c>
      <c r="AR17" s="4">
        <v>47897</v>
      </c>
      <c r="AS17" s="4">
        <v>0</v>
      </c>
      <c r="AT17" s="4">
        <v>0</v>
      </c>
      <c r="AU17" s="4">
        <v>0</v>
      </c>
      <c r="AV17" s="4">
        <v>0</v>
      </c>
      <c r="AW17" s="4">
        <v>173</v>
      </c>
      <c r="AX17" s="19">
        <f t="shared" si="3"/>
        <v>1274523.5</v>
      </c>
      <c r="AY17" s="4">
        <v>632525</v>
      </c>
      <c r="AZ17" s="4">
        <v>88.877699000000007</v>
      </c>
      <c r="BA17" s="4">
        <v>328117</v>
      </c>
      <c r="BB17" s="4">
        <v>96.074073999999996</v>
      </c>
      <c r="BC17" s="4">
        <v>40566.5</v>
      </c>
      <c r="BD17" s="4">
        <v>102.206525</v>
      </c>
      <c r="BE17" s="4">
        <v>37908</v>
      </c>
      <c r="BF17" s="4">
        <v>99.969188000000003</v>
      </c>
      <c r="BG17" s="4">
        <v>0</v>
      </c>
      <c r="BH17" s="4">
        <v>0</v>
      </c>
      <c r="BI17" s="4">
        <v>0</v>
      </c>
      <c r="BJ17" s="4">
        <v>0</v>
      </c>
      <c r="BK17" s="4">
        <v>0</v>
      </c>
      <c r="BL17" s="4">
        <v>0</v>
      </c>
      <c r="BM17" s="4">
        <v>0</v>
      </c>
      <c r="BN17" s="4">
        <v>0</v>
      </c>
      <c r="BO17" s="4">
        <v>173</v>
      </c>
      <c r="BP17" s="4">
        <v>90</v>
      </c>
      <c r="BQ17" s="19">
        <f t="shared" si="4"/>
        <v>1039289.5</v>
      </c>
      <c r="BR17" s="19">
        <f t="shared" si="5"/>
        <v>92.074697640791626</v>
      </c>
    </row>
    <row r="18" spans="1:70" ht="20" customHeight="1" x14ac:dyDescent="0.15">
      <c r="A18" s="76">
        <v>42819</v>
      </c>
      <c r="B18" s="76">
        <v>42817</v>
      </c>
      <c r="C18" s="8">
        <v>12</v>
      </c>
      <c r="D18" s="118">
        <v>504528</v>
      </c>
      <c r="E18" s="118">
        <v>301874</v>
      </c>
      <c r="F18" s="118">
        <v>36652.6</v>
      </c>
      <c r="G18" s="118">
        <v>27207</v>
      </c>
      <c r="H18" s="4">
        <v>0</v>
      </c>
      <c r="I18" s="126">
        <v>0</v>
      </c>
      <c r="J18" s="4">
        <v>0</v>
      </c>
      <c r="K18" s="4">
        <v>0</v>
      </c>
      <c r="L18" s="118">
        <v>309.39999999999998</v>
      </c>
      <c r="M18" s="118">
        <v>345</v>
      </c>
      <c r="N18" s="19">
        <f t="shared" si="0"/>
        <v>870916</v>
      </c>
      <c r="O18" s="118">
        <v>427124</v>
      </c>
      <c r="P18" s="118">
        <v>103.558395</v>
      </c>
      <c r="Q18" s="118">
        <v>224499</v>
      </c>
      <c r="R18" s="118">
        <v>108.73956200000001</v>
      </c>
      <c r="S18" s="118">
        <v>28641.8</v>
      </c>
      <c r="T18" s="118">
        <v>133.717468</v>
      </c>
      <c r="U18" s="118">
        <v>25947.200000000001</v>
      </c>
      <c r="V18" s="118">
        <v>115.579145</v>
      </c>
      <c r="W18" s="4">
        <v>0</v>
      </c>
      <c r="X18" s="4">
        <v>0</v>
      </c>
      <c r="Y18" s="126">
        <v>0</v>
      </c>
      <c r="Z18" s="126">
        <v>0</v>
      </c>
      <c r="AA18" s="4">
        <v>0</v>
      </c>
      <c r="AB18" s="4">
        <v>0</v>
      </c>
      <c r="AC18" s="4">
        <v>0</v>
      </c>
      <c r="AD18" s="4">
        <v>0</v>
      </c>
      <c r="AE18" s="4">
        <v>0</v>
      </c>
      <c r="AF18" s="4">
        <v>0</v>
      </c>
      <c r="AG18" s="118">
        <v>345</v>
      </c>
      <c r="AH18" s="118">
        <v>114</v>
      </c>
      <c r="AI18" s="19">
        <f t="shared" si="6"/>
        <v>706557</v>
      </c>
      <c r="AJ18" s="19">
        <f t="shared" si="7"/>
        <v>106.87374550322819</v>
      </c>
      <c r="AK18" s="7"/>
      <c r="AL18" s="76">
        <v>42455</v>
      </c>
      <c r="AM18" s="76">
        <v>42453</v>
      </c>
      <c r="AN18" s="8">
        <v>12</v>
      </c>
      <c r="AO18" s="4">
        <v>720313</v>
      </c>
      <c r="AP18" s="4">
        <v>265435</v>
      </c>
      <c r="AQ18" s="4">
        <v>51915</v>
      </c>
      <c r="AR18" s="4">
        <v>44053</v>
      </c>
      <c r="AS18" s="4">
        <v>0</v>
      </c>
      <c r="AT18" s="4">
        <v>0</v>
      </c>
      <c r="AU18" s="4">
        <v>0</v>
      </c>
      <c r="AV18" s="4">
        <v>172.5</v>
      </c>
      <c r="AW18" s="4">
        <v>0</v>
      </c>
      <c r="AX18" s="19">
        <f t="shared" si="3"/>
        <v>1081888.5</v>
      </c>
      <c r="AY18" s="4">
        <v>574751</v>
      </c>
      <c r="AZ18" s="4">
        <v>88.107650000000007</v>
      </c>
      <c r="BA18" s="4">
        <v>258128</v>
      </c>
      <c r="BB18" s="4">
        <v>95.931319999999999</v>
      </c>
      <c r="BC18" s="4">
        <v>45754</v>
      </c>
      <c r="BD18" s="4">
        <v>101.968592</v>
      </c>
      <c r="BE18" s="4">
        <v>34453</v>
      </c>
      <c r="BF18" s="4">
        <v>95.637214999999998</v>
      </c>
      <c r="BG18" s="4">
        <v>0</v>
      </c>
      <c r="BH18" s="4">
        <v>0</v>
      </c>
      <c r="BI18" s="4">
        <v>0</v>
      </c>
      <c r="BJ18" s="4">
        <v>0</v>
      </c>
      <c r="BK18" s="4">
        <v>0</v>
      </c>
      <c r="BL18" s="4">
        <v>0</v>
      </c>
      <c r="BM18" s="4">
        <v>172.5</v>
      </c>
      <c r="BN18" s="4">
        <v>103</v>
      </c>
      <c r="BO18" s="4">
        <v>0</v>
      </c>
      <c r="BP18" s="4">
        <v>0</v>
      </c>
      <c r="BQ18" s="19">
        <f t="shared" si="4"/>
        <v>913258.5</v>
      </c>
      <c r="BR18" s="19">
        <f t="shared" si="5"/>
        <v>91.300269464640081</v>
      </c>
    </row>
    <row r="19" spans="1:70" ht="20" customHeight="1" x14ac:dyDescent="0.15">
      <c r="A19" s="76">
        <v>42826</v>
      </c>
      <c r="B19" s="76">
        <v>42824</v>
      </c>
      <c r="C19" s="8">
        <v>13</v>
      </c>
      <c r="D19" s="119">
        <v>530049</v>
      </c>
      <c r="E19" s="119">
        <v>333056</v>
      </c>
      <c r="F19" s="119">
        <v>37912.400000000001</v>
      </c>
      <c r="G19" s="119">
        <v>29381</v>
      </c>
      <c r="H19" s="4">
        <v>0</v>
      </c>
      <c r="I19" s="126">
        <v>0</v>
      </c>
      <c r="J19" s="4">
        <v>0</v>
      </c>
      <c r="K19" s="4">
        <v>0</v>
      </c>
      <c r="L19" s="119">
        <v>123</v>
      </c>
      <c r="M19" s="119">
        <v>345</v>
      </c>
      <c r="N19" s="19">
        <f t="shared" si="0"/>
        <v>930866.4</v>
      </c>
      <c r="O19" s="119">
        <v>448890</v>
      </c>
      <c r="P19" s="119">
        <v>104.49208900000001</v>
      </c>
      <c r="Q19" s="119">
        <v>275015</v>
      </c>
      <c r="R19" s="119">
        <v>108.521693</v>
      </c>
      <c r="S19" s="119">
        <v>32675.599999999999</v>
      </c>
      <c r="T19" s="119">
        <v>132.113754</v>
      </c>
      <c r="U19" s="119">
        <v>28516</v>
      </c>
      <c r="V19" s="119">
        <v>115.482992</v>
      </c>
      <c r="W19" s="4">
        <v>0</v>
      </c>
      <c r="X19" s="4">
        <v>0</v>
      </c>
      <c r="Y19" s="126">
        <v>0</v>
      </c>
      <c r="Z19" s="126">
        <v>0</v>
      </c>
      <c r="AA19" s="4">
        <v>0</v>
      </c>
      <c r="AB19" s="4">
        <v>0</v>
      </c>
      <c r="AC19" s="4">
        <v>0</v>
      </c>
      <c r="AD19" s="4">
        <v>0</v>
      </c>
      <c r="AE19" s="119">
        <v>123</v>
      </c>
      <c r="AF19" s="119">
        <v>190</v>
      </c>
      <c r="AG19" s="119">
        <v>345</v>
      </c>
      <c r="AH19" s="119">
        <v>111.002898</v>
      </c>
      <c r="AI19" s="19">
        <f t="shared" si="6"/>
        <v>785564.6</v>
      </c>
      <c r="AJ19" s="19">
        <f t="shared" si="7"/>
        <v>107.46693831607151</v>
      </c>
      <c r="AK19" s="7"/>
      <c r="AL19" s="76">
        <v>42462</v>
      </c>
      <c r="AM19" s="76">
        <v>42461</v>
      </c>
      <c r="AN19" s="8">
        <v>13</v>
      </c>
      <c r="AO19" s="4">
        <v>651270</v>
      </c>
      <c r="AP19" s="4">
        <v>249395</v>
      </c>
      <c r="AQ19" s="4">
        <v>46619.5</v>
      </c>
      <c r="AR19" s="4">
        <v>38844</v>
      </c>
      <c r="AS19" s="4">
        <v>0</v>
      </c>
      <c r="AT19" s="4">
        <v>0</v>
      </c>
      <c r="AU19" s="4">
        <v>0</v>
      </c>
      <c r="AV19" s="4">
        <v>172.5</v>
      </c>
      <c r="AW19" s="4">
        <v>341</v>
      </c>
      <c r="AX19" s="19">
        <f t="shared" si="3"/>
        <v>986642</v>
      </c>
      <c r="AY19" s="4">
        <v>541445</v>
      </c>
      <c r="AZ19" s="4">
        <v>86.455313000000004</v>
      </c>
      <c r="BA19" s="4">
        <v>242691</v>
      </c>
      <c r="BB19" s="4">
        <v>101.696577</v>
      </c>
      <c r="BC19" s="4">
        <v>39346</v>
      </c>
      <c r="BD19" s="4">
        <v>109.006404</v>
      </c>
      <c r="BE19" s="4">
        <v>27941</v>
      </c>
      <c r="BF19" s="4">
        <v>103.24011299999999</v>
      </c>
      <c r="BG19" s="4">
        <v>0</v>
      </c>
      <c r="BH19" s="4">
        <v>0</v>
      </c>
      <c r="BI19" s="4">
        <v>0</v>
      </c>
      <c r="BJ19" s="4">
        <v>0</v>
      </c>
      <c r="BK19" s="4">
        <v>0</v>
      </c>
      <c r="BL19" s="4">
        <v>0</v>
      </c>
      <c r="BM19" s="4">
        <v>172.5</v>
      </c>
      <c r="BN19" s="4">
        <v>91</v>
      </c>
      <c r="BO19" s="4">
        <v>0</v>
      </c>
      <c r="BP19" s="4">
        <v>0</v>
      </c>
      <c r="BQ19" s="19">
        <f t="shared" si="4"/>
        <v>851595.5</v>
      </c>
      <c r="BR19" s="19">
        <f t="shared" si="5"/>
        <v>92.392381576827276</v>
      </c>
    </row>
    <row r="20" spans="1:70" ht="20" customHeight="1" x14ac:dyDescent="0.15">
      <c r="A20" s="76">
        <v>42833</v>
      </c>
      <c r="B20" s="76">
        <v>42831</v>
      </c>
      <c r="C20" s="11">
        <v>14</v>
      </c>
      <c r="D20" s="120">
        <v>635201</v>
      </c>
      <c r="E20" s="120">
        <v>359257.5</v>
      </c>
      <c r="F20" s="120">
        <v>40679.4</v>
      </c>
      <c r="G20" s="120">
        <v>26861</v>
      </c>
      <c r="H20" s="4">
        <v>0</v>
      </c>
      <c r="I20" s="126">
        <v>0</v>
      </c>
      <c r="J20" s="4">
        <v>0</v>
      </c>
      <c r="K20" s="4">
        <v>0</v>
      </c>
      <c r="L20" s="120">
        <v>103</v>
      </c>
      <c r="M20" s="120">
        <v>346</v>
      </c>
      <c r="N20" s="19">
        <f t="shared" si="0"/>
        <v>1062447.8999999999</v>
      </c>
      <c r="O20" s="120">
        <v>514504</v>
      </c>
      <c r="P20" s="120">
        <v>102.612154</v>
      </c>
      <c r="Q20" s="120">
        <v>277163.5</v>
      </c>
      <c r="R20" s="120">
        <v>110.717159</v>
      </c>
      <c r="S20" s="120">
        <v>36778.199999999997</v>
      </c>
      <c r="T20" s="120">
        <v>131.29731100000001</v>
      </c>
      <c r="U20" s="120">
        <v>24062</v>
      </c>
      <c r="V20" s="120">
        <v>117.670725</v>
      </c>
      <c r="W20" s="4">
        <v>0</v>
      </c>
      <c r="X20" s="4">
        <v>0</v>
      </c>
      <c r="Y20" s="126">
        <v>0</v>
      </c>
      <c r="Z20" s="126">
        <v>0</v>
      </c>
      <c r="AA20" s="4">
        <v>0</v>
      </c>
      <c r="AB20" s="4">
        <v>0</v>
      </c>
      <c r="AC20" s="4">
        <v>0</v>
      </c>
      <c r="AD20" s="4">
        <v>0</v>
      </c>
      <c r="AE20" s="4">
        <v>0</v>
      </c>
      <c r="AF20" s="4">
        <v>0</v>
      </c>
      <c r="AG20" s="120">
        <v>346</v>
      </c>
      <c r="AH20" s="120">
        <v>121</v>
      </c>
      <c r="AI20" s="19">
        <f t="shared" si="6"/>
        <v>852853.7</v>
      </c>
      <c r="AJ20" s="19">
        <f t="shared" si="7"/>
        <v>106.91547299200637</v>
      </c>
      <c r="AL20" s="76">
        <v>42469</v>
      </c>
      <c r="AM20" s="76">
        <v>42467</v>
      </c>
      <c r="AN20" s="11">
        <v>14</v>
      </c>
      <c r="AO20" s="4">
        <v>604713</v>
      </c>
      <c r="AP20" s="4">
        <v>254071</v>
      </c>
      <c r="AQ20" s="4">
        <v>38355.5</v>
      </c>
      <c r="AR20" s="4">
        <v>43655</v>
      </c>
      <c r="AS20" s="4">
        <v>0</v>
      </c>
      <c r="AT20" s="4">
        <v>0</v>
      </c>
      <c r="AU20" s="4">
        <v>0</v>
      </c>
      <c r="AV20" s="4">
        <v>0</v>
      </c>
      <c r="AW20" s="4">
        <v>342</v>
      </c>
      <c r="AX20" s="19">
        <f t="shared" si="3"/>
        <v>941136.5</v>
      </c>
      <c r="AY20" s="4">
        <v>517555</v>
      </c>
      <c r="AZ20" s="4">
        <v>87.821128000000002</v>
      </c>
      <c r="BA20" s="4">
        <v>246519</v>
      </c>
      <c r="BB20" s="4">
        <v>104.170591</v>
      </c>
      <c r="BC20" s="4">
        <v>34272</v>
      </c>
      <c r="BD20" s="4">
        <v>119.807525</v>
      </c>
      <c r="BE20" s="4">
        <v>33330</v>
      </c>
      <c r="BF20" s="4">
        <v>108.228172</v>
      </c>
      <c r="BG20" s="4">
        <v>0</v>
      </c>
      <c r="BH20" s="4">
        <v>0</v>
      </c>
      <c r="BI20" s="4">
        <v>0</v>
      </c>
      <c r="BJ20" s="4">
        <v>0</v>
      </c>
      <c r="BK20" s="4">
        <v>0</v>
      </c>
      <c r="BL20" s="4">
        <v>0</v>
      </c>
      <c r="BM20" s="4">
        <v>0</v>
      </c>
      <c r="BN20" s="4">
        <v>0</v>
      </c>
      <c r="BO20" s="4">
        <v>170</v>
      </c>
      <c r="BP20" s="4">
        <v>90</v>
      </c>
      <c r="BQ20" s="19">
        <f t="shared" si="4"/>
        <v>831846</v>
      </c>
      <c r="BR20" s="19">
        <f t="shared" si="5"/>
        <v>94.802261830109188</v>
      </c>
    </row>
    <row r="21" spans="1:70" ht="20" customHeight="1" x14ac:dyDescent="0.15">
      <c r="A21" s="76">
        <v>42840</v>
      </c>
      <c r="B21" s="76">
        <v>42838</v>
      </c>
      <c r="C21" s="11">
        <v>15</v>
      </c>
      <c r="D21" s="121">
        <v>667671</v>
      </c>
      <c r="E21" s="121">
        <v>372694.5</v>
      </c>
      <c r="F21" s="121">
        <v>43693.599999999999</v>
      </c>
      <c r="G21" s="121">
        <v>30160</v>
      </c>
      <c r="H21" s="4">
        <v>0</v>
      </c>
      <c r="I21" s="126">
        <v>0</v>
      </c>
      <c r="J21" s="4">
        <v>0</v>
      </c>
      <c r="K21" s="4">
        <v>0</v>
      </c>
      <c r="L21" s="121">
        <v>103</v>
      </c>
      <c r="M21" s="121">
        <v>346</v>
      </c>
      <c r="N21" s="19">
        <f t="shared" si="0"/>
        <v>1114668.1000000001</v>
      </c>
      <c r="O21" s="121">
        <v>458981</v>
      </c>
      <c r="P21" s="121">
        <v>100.535287</v>
      </c>
      <c r="Q21" s="31">
        <v>267713</v>
      </c>
      <c r="R21" s="121">
        <v>108.885707</v>
      </c>
      <c r="S21" s="121">
        <v>42415</v>
      </c>
      <c r="T21" s="121">
        <v>136.437962</v>
      </c>
      <c r="U21" s="121">
        <v>29954</v>
      </c>
      <c r="V21" s="121">
        <v>119.315083</v>
      </c>
      <c r="W21" s="4">
        <v>0</v>
      </c>
      <c r="X21" s="4">
        <v>0</v>
      </c>
      <c r="Y21" s="126">
        <v>0</v>
      </c>
      <c r="Z21" s="126">
        <v>0</v>
      </c>
      <c r="AA21" s="4">
        <v>0</v>
      </c>
      <c r="AB21" s="4">
        <v>0</v>
      </c>
      <c r="AC21" s="4">
        <v>0</v>
      </c>
      <c r="AD21" s="4">
        <v>0</v>
      </c>
      <c r="AE21" s="4">
        <v>0</v>
      </c>
      <c r="AF21" s="4">
        <v>0</v>
      </c>
      <c r="AG21" s="121">
        <v>346</v>
      </c>
      <c r="AH21" s="121">
        <v>116</v>
      </c>
      <c r="AI21" s="19">
        <f t="shared" si="6"/>
        <v>799409</v>
      </c>
      <c r="AJ21" s="19">
        <f t="shared" si="7"/>
        <v>105.94704587395188</v>
      </c>
      <c r="AL21" s="76">
        <v>42476</v>
      </c>
      <c r="AM21" s="76">
        <v>42475</v>
      </c>
      <c r="AN21" s="11">
        <v>15</v>
      </c>
      <c r="AO21" s="4">
        <v>612856</v>
      </c>
      <c r="AP21" s="4">
        <v>267730</v>
      </c>
      <c r="AQ21" s="4">
        <v>47658.5</v>
      </c>
      <c r="AR21" s="4">
        <v>41181</v>
      </c>
      <c r="AS21" s="4">
        <v>0</v>
      </c>
      <c r="AT21" s="4">
        <v>0</v>
      </c>
      <c r="AU21" s="4">
        <v>0</v>
      </c>
      <c r="AV21" s="4">
        <v>0</v>
      </c>
      <c r="AW21" s="4">
        <v>342</v>
      </c>
      <c r="AX21" s="19">
        <f t="shared" si="3"/>
        <v>969767.5</v>
      </c>
      <c r="AY21" s="4">
        <v>548507</v>
      </c>
      <c r="AZ21" s="4">
        <v>88.132938999999993</v>
      </c>
      <c r="BA21" s="31">
        <v>248319</v>
      </c>
      <c r="BB21" s="4">
        <v>103.141696</v>
      </c>
      <c r="BC21" s="4">
        <v>46397.5</v>
      </c>
      <c r="BD21" s="4">
        <v>119.01745699999999</v>
      </c>
      <c r="BE21" s="4">
        <v>38113</v>
      </c>
      <c r="BF21" s="4">
        <v>109.867761</v>
      </c>
      <c r="BG21" s="4">
        <v>0</v>
      </c>
      <c r="BH21" s="4">
        <v>0</v>
      </c>
      <c r="BI21" s="4">
        <v>0</v>
      </c>
      <c r="BJ21" s="4">
        <v>0</v>
      </c>
      <c r="BK21" s="4">
        <v>0</v>
      </c>
      <c r="BL21" s="4">
        <v>0</v>
      </c>
      <c r="BM21" s="4">
        <v>0</v>
      </c>
      <c r="BN21" s="4">
        <v>0</v>
      </c>
      <c r="BO21" s="4">
        <v>0</v>
      </c>
      <c r="BP21" s="4">
        <v>0</v>
      </c>
      <c r="BQ21" s="19">
        <f t="shared" si="4"/>
        <v>881336.5</v>
      </c>
      <c r="BR21" s="19">
        <f t="shared" si="5"/>
        <v>94.927509773222255</v>
      </c>
    </row>
    <row r="22" spans="1:70" ht="20" customHeight="1" x14ac:dyDescent="0.15">
      <c r="A22" s="76">
        <v>42847</v>
      </c>
      <c r="B22" s="76">
        <v>42845</v>
      </c>
      <c r="C22" s="30">
        <v>16</v>
      </c>
      <c r="D22" s="122">
        <v>778149</v>
      </c>
      <c r="E22" s="122">
        <v>420853</v>
      </c>
      <c r="F22" s="122">
        <v>53642.8</v>
      </c>
      <c r="G22" s="122">
        <v>35671</v>
      </c>
      <c r="H22" s="4">
        <v>0</v>
      </c>
      <c r="I22" s="126">
        <v>0</v>
      </c>
      <c r="J22" s="4">
        <v>0</v>
      </c>
      <c r="K22" s="4">
        <v>0</v>
      </c>
      <c r="L22" s="4">
        <v>0</v>
      </c>
      <c r="M22" s="122">
        <v>346</v>
      </c>
      <c r="N22" s="19">
        <f t="shared" si="0"/>
        <v>1288661.8</v>
      </c>
      <c r="O22" s="122">
        <v>504702</v>
      </c>
      <c r="P22" s="122">
        <v>95.711348000000001</v>
      </c>
      <c r="Q22" s="31">
        <v>299780</v>
      </c>
      <c r="R22" s="122">
        <v>103.177853</v>
      </c>
      <c r="S22" s="122">
        <v>48234.6</v>
      </c>
      <c r="T22" s="122">
        <v>136.75845899999999</v>
      </c>
      <c r="U22" s="122">
        <v>33919</v>
      </c>
      <c r="V22" s="122">
        <v>115.041658</v>
      </c>
      <c r="W22" s="4">
        <v>0</v>
      </c>
      <c r="X22" s="4">
        <v>0</v>
      </c>
      <c r="Y22" s="126">
        <v>0</v>
      </c>
      <c r="Z22" s="126">
        <v>0</v>
      </c>
      <c r="AA22" s="4">
        <v>0</v>
      </c>
      <c r="AB22" s="4">
        <v>0</v>
      </c>
      <c r="AC22" s="4">
        <v>0</v>
      </c>
      <c r="AD22" s="4">
        <v>0</v>
      </c>
      <c r="AE22" s="4">
        <v>0</v>
      </c>
      <c r="AF22" s="4">
        <v>0</v>
      </c>
      <c r="AG22" s="122">
        <v>346</v>
      </c>
      <c r="AH22" s="122">
        <v>116</v>
      </c>
      <c r="AI22" s="19">
        <f t="shared" si="6"/>
        <v>886981.6</v>
      </c>
      <c r="AJ22" s="19">
        <f t="shared" si="7"/>
        <v>101.21415043425861</v>
      </c>
      <c r="AL22" s="76">
        <v>42483</v>
      </c>
      <c r="AM22" s="76">
        <v>42481</v>
      </c>
      <c r="AN22" s="30">
        <v>16</v>
      </c>
      <c r="AO22" s="4">
        <v>566771</v>
      </c>
      <c r="AP22" s="4">
        <v>262006</v>
      </c>
      <c r="AQ22" s="4">
        <v>46016</v>
      </c>
      <c r="AR22" s="4">
        <v>54714</v>
      </c>
      <c r="AS22" s="4">
        <v>0</v>
      </c>
      <c r="AT22" s="4">
        <v>0</v>
      </c>
      <c r="AU22" s="4">
        <v>0</v>
      </c>
      <c r="AV22" s="4">
        <v>0</v>
      </c>
      <c r="AW22" s="4">
        <v>169</v>
      </c>
      <c r="AX22" s="19">
        <f t="shared" si="3"/>
        <v>929676</v>
      </c>
      <c r="AY22" s="4">
        <v>530566</v>
      </c>
      <c r="AZ22" s="4">
        <v>88.449607999999998</v>
      </c>
      <c r="BA22" s="31">
        <v>237113</v>
      </c>
      <c r="BB22" s="4">
        <v>101.745998</v>
      </c>
      <c r="BC22" s="4">
        <v>45162</v>
      </c>
      <c r="BD22" s="4">
        <v>115.56313900000001</v>
      </c>
      <c r="BE22" s="4">
        <v>38277</v>
      </c>
      <c r="BF22" s="4">
        <v>101.23316800000001</v>
      </c>
      <c r="BG22" s="4">
        <v>0</v>
      </c>
      <c r="BH22" s="4">
        <v>0</v>
      </c>
      <c r="BI22" s="4">
        <v>0</v>
      </c>
      <c r="BJ22" s="4">
        <v>0</v>
      </c>
      <c r="BK22" s="4">
        <v>0</v>
      </c>
      <c r="BL22" s="4">
        <v>0</v>
      </c>
      <c r="BM22" s="4">
        <v>0</v>
      </c>
      <c r="BN22" s="4">
        <v>0</v>
      </c>
      <c r="BO22" s="4">
        <v>169</v>
      </c>
      <c r="BP22" s="4">
        <v>90</v>
      </c>
      <c r="BQ22" s="19">
        <f t="shared" si="4"/>
        <v>851287</v>
      </c>
      <c r="BR22" s="19">
        <f t="shared" si="5"/>
        <v>94.166630051857936</v>
      </c>
    </row>
    <row r="23" spans="1:70" ht="20" customHeight="1" x14ac:dyDescent="0.15">
      <c r="A23" s="76">
        <v>42854</v>
      </c>
      <c r="B23" s="76">
        <v>42852</v>
      </c>
      <c r="C23" s="46">
        <v>17</v>
      </c>
      <c r="D23" s="44">
        <v>959471</v>
      </c>
      <c r="E23" s="44">
        <v>492968</v>
      </c>
      <c r="F23" s="44">
        <v>54146</v>
      </c>
      <c r="G23" s="44">
        <v>36938</v>
      </c>
      <c r="H23" s="123">
        <v>0</v>
      </c>
      <c r="I23" s="126">
        <v>0</v>
      </c>
      <c r="J23" s="123">
        <v>0</v>
      </c>
      <c r="K23" s="123">
        <v>0</v>
      </c>
      <c r="L23" s="123">
        <v>0</v>
      </c>
      <c r="M23" s="123">
        <v>692</v>
      </c>
      <c r="N23" s="19">
        <f t="shared" si="0"/>
        <v>1544215</v>
      </c>
      <c r="O23" s="44">
        <v>783669</v>
      </c>
      <c r="P23" s="44">
        <v>88.111688000000001</v>
      </c>
      <c r="Q23" s="47">
        <v>312739.5</v>
      </c>
      <c r="R23" s="44">
        <v>96.777522000000005</v>
      </c>
      <c r="S23" s="44">
        <v>43678</v>
      </c>
      <c r="T23" s="44">
        <v>136.792215</v>
      </c>
      <c r="U23" s="44">
        <v>31632</v>
      </c>
      <c r="V23" s="44">
        <v>117.37518900000001</v>
      </c>
      <c r="W23" s="123">
        <v>0</v>
      </c>
      <c r="X23" s="123">
        <v>0</v>
      </c>
      <c r="Y23" s="126">
        <v>0</v>
      </c>
      <c r="Z23" s="126">
        <v>0</v>
      </c>
      <c r="AA23" s="123">
        <v>0</v>
      </c>
      <c r="AB23" s="123">
        <v>0</v>
      </c>
      <c r="AC23" s="123">
        <v>0</v>
      </c>
      <c r="AD23" s="123">
        <v>0</v>
      </c>
      <c r="AE23" s="123">
        <v>0</v>
      </c>
      <c r="AF23" s="123">
        <v>0</v>
      </c>
      <c r="AG23" s="123">
        <v>692</v>
      </c>
      <c r="AH23" s="123">
        <v>116</v>
      </c>
      <c r="AI23" s="19">
        <f t="shared" ref="AI23:AI24" si="8">O23+Q23+S23+U23+AA23+AC23+AE23+AG23</f>
        <v>1172410.5</v>
      </c>
      <c r="AJ23" s="19">
        <f t="shared" ref="AJ23:AJ24" si="9">(O23*P23+Q23*R23+S23*T23+U23*V23+AA23*AB23+AC23*AD23+AE23*AF23+AG23*AH23)/AI23</f>
        <v>93.042877567207896</v>
      </c>
      <c r="AL23" s="76">
        <v>42490</v>
      </c>
      <c r="AM23" s="76">
        <v>42488</v>
      </c>
      <c r="AN23" s="46">
        <v>17</v>
      </c>
      <c r="AO23" s="44">
        <v>498855</v>
      </c>
      <c r="AP23" s="44">
        <v>254680</v>
      </c>
      <c r="AQ23" s="44">
        <v>46681</v>
      </c>
      <c r="AR23" s="44">
        <v>40997</v>
      </c>
      <c r="AS23" s="4">
        <v>0</v>
      </c>
      <c r="AT23" s="4">
        <v>0</v>
      </c>
      <c r="AU23" s="4">
        <v>0</v>
      </c>
      <c r="AV23" s="4">
        <v>0</v>
      </c>
      <c r="AW23" s="4">
        <v>171</v>
      </c>
      <c r="AX23" s="19">
        <f t="shared" si="3"/>
        <v>841384</v>
      </c>
      <c r="AY23" s="44">
        <v>485785</v>
      </c>
      <c r="AZ23" s="44">
        <v>91.767662000000001</v>
      </c>
      <c r="BA23" s="47">
        <v>241786</v>
      </c>
      <c r="BB23" s="44">
        <v>102.38733000000001</v>
      </c>
      <c r="BC23" s="44">
        <v>41927.5</v>
      </c>
      <c r="BD23" s="44">
        <v>114.94973400000001</v>
      </c>
      <c r="BE23" s="44">
        <v>34244</v>
      </c>
      <c r="BF23" s="44">
        <v>102.435959</v>
      </c>
      <c r="BG23" s="4">
        <v>0</v>
      </c>
      <c r="BH23" s="4">
        <v>0</v>
      </c>
      <c r="BI23" s="4">
        <v>0</v>
      </c>
      <c r="BJ23" s="4">
        <v>0</v>
      </c>
      <c r="BK23" s="4">
        <v>0</v>
      </c>
      <c r="BL23" s="4">
        <v>0</v>
      </c>
      <c r="BM23" s="4">
        <v>0</v>
      </c>
      <c r="BN23" s="4">
        <v>0</v>
      </c>
      <c r="BO23" s="4">
        <v>0</v>
      </c>
      <c r="BP23" s="4">
        <v>0</v>
      </c>
      <c r="BQ23" s="19">
        <f t="shared" si="4"/>
        <v>803742.5</v>
      </c>
      <c r="BR23" s="19">
        <f t="shared" si="5"/>
        <v>96.626156521934575</v>
      </c>
    </row>
    <row r="24" spans="1:70" ht="20" customHeight="1" x14ac:dyDescent="0.15">
      <c r="A24" s="76">
        <v>42861</v>
      </c>
      <c r="B24" s="76">
        <v>42859</v>
      </c>
      <c r="C24" s="46">
        <v>18</v>
      </c>
      <c r="D24" s="44">
        <v>1136592</v>
      </c>
      <c r="E24" s="44">
        <v>605322</v>
      </c>
      <c r="F24" s="44">
        <v>68923</v>
      </c>
      <c r="G24" s="44">
        <v>42050</v>
      </c>
      <c r="H24" s="44">
        <v>0</v>
      </c>
      <c r="I24" s="126">
        <v>0</v>
      </c>
      <c r="J24" s="44">
        <v>0</v>
      </c>
      <c r="K24" s="44">
        <v>0</v>
      </c>
      <c r="L24" s="44">
        <v>0</v>
      </c>
      <c r="M24" s="44">
        <v>346</v>
      </c>
      <c r="N24" s="42">
        <f t="shared" si="0"/>
        <v>1853233</v>
      </c>
      <c r="O24" s="44">
        <v>1044274</v>
      </c>
      <c r="P24" s="44">
        <v>83.820622999999998</v>
      </c>
      <c r="Q24" s="47">
        <v>454507</v>
      </c>
      <c r="R24" s="44">
        <v>90.134379999999993</v>
      </c>
      <c r="S24" s="44">
        <v>53778</v>
      </c>
      <c r="T24" s="44">
        <v>131.664636</v>
      </c>
      <c r="U24" s="44">
        <v>36832</v>
      </c>
      <c r="V24" s="44">
        <v>113.573061</v>
      </c>
      <c r="W24" s="44">
        <v>0</v>
      </c>
      <c r="X24" s="44">
        <v>0</v>
      </c>
      <c r="Y24" s="126">
        <v>0</v>
      </c>
      <c r="Z24" s="126">
        <v>0</v>
      </c>
      <c r="AA24" s="44">
        <v>0</v>
      </c>
      <c r="AB24" s="44">
        <v>0</v>
      </c>
      <c r="AC24" s="44">
        <v>0</v>
      </c>
      <c r="AD24" s="44">
        <v>0</v>
      </c>
      <c r="AE24" s="44">
        <v>0</v>
      </c>
      <c r="AF24" s="44">
        <v>0</v>
      </c>
      <c r="AG24" s="44">
        <v>0</v>
      </c>
      <c r="AH24" s="44">
        <v>0</v>
      </c>
      <c r="AI24" s="19">
        <f t="shared" si="8"/>
        <v>1589391</v>
      </c>
      <c r="AJ24" s="19">
        <f t="shared" si="9"/>
        <v>87.934427520303061</v>
      </c>
      <c r="AL24" s="76">
        <v>42497</v>
      </c>
      <c r="AM24" s="76">
        <v>42495</v>
      </c>
      <c r="AN24" s="46">
        <v>18</v>
      </c>
      <c r="AO24" s="44">
        <v>465903.3</v>
      </c>
      <c r="AP24" s="44">
        <v>255296.1</v>
      </c>
      <c r="AQ24" s="44">
        <v>43010</v>
      </c>
      <c r="AR24" s="44">
        <v>37939</v>
      </c>
      <c r="AS24" s="44">
        <v>0</v>
      </c>
      <c r="AT24" s="44">
        <v>0</v>
      </c>
      <c r="AU24" s="44">
        <v>0</v>
      </c>
      <c r="AV24" s="4">
        <v>0</v>
      </c>
      <c r="AW24" s="44">
        <v>171</v>
      </c>
      <c r="AX24" s="42">
        <f t="shared" si="3"/>
        <v>802319.4</v>
      </c>
      <c r="AY24" s="44">
        <v>437553.3</v>
      </c>
      <c r="AZ24" s="44">
        <v>92.484870000000001</v>
      </c>
      <c r="BA24" s="47">
        <v>224203.1</v>
      </c>
      <c r="BB24" s="44">
        <v>102.226747</v>
      </c>
      <c r="BC24" s="44">
        <v>40167.5</v>
      </c>
      <c r="BD24" s="44">
        <v>114.48303900000001</v>
      </c>
      <c r="BE24" s="44">
        <v>32485</v>
      </c>
      <c r="BF24" s="44">
        <v>105.212867</v>
      </c>
      <c r="BG24" s="44">
        <v>0</v>
      </c>
      <c r="BH24" s="44">
        <v>0</v>
      </c>
      <c r="BI24" s="44">
        <v>0</v>
      </c>
      <c r="BJ24" s="44">
        <v>0</v>
      </c>
      <c r="BK24" s="44">
        <v>0</v>
      </c>
      <c r="BL24" s="44">
        <v>0</v>
      </c>
      <c r="BM24" s="44">
        <v>0</v>
      </c>
      <c r="BN24" s="44">
        <v>0</v>
      </c>
      <c r="BO24" s="44">
        <v>0</v>
      </c>
      <c r="BP24" s="44">
        <v>0</v>
      </c>
      <c r="BQ24" s="19">
        <f t="shared" si="4"/>
        <v>734408.9</v>
      </c>
      <c r="BR24" s="19">
        <f t="shared" si="5"/>
        <v>97.225062362961836</v>
      </c>
    </row>
    <row r="25" spans="1:70" ht="20" customHeight="1" x14ac:dyDescent="0.15">
      <c r="A25" s="76">
        <v>42868</v>
      </c>
      <c r="B25" s="76">
        <v>42866</v>
      </c>
      <c r="C25" s="3">
        <v>19</v>
      </c>
      <c r="D25" s="44">
        <v>1278194.1200000001</v>
      </c>
      <c r="E25" s="44">
        <v>679013.5</v>
      </c>
      <c r="F25" s="44">
        <v>81801</v>
      </c>
      <c r="G25" s="44">
        <v>50041</v>
      </c>
      <c r="H25" s="44">
        <v>0</v>
      </c>
      <c r="I25" s="126">
        <v>0</v>
      </c>
      <c r="J25" s="44">
        <v>0</v>
      </c>
      <c r="K25" s="44">
        <v>0</v>
      </c>
      <c r="L25" s="44">
        <v>0</v>
      </c>
      <c r="M25" s="44">
        <v>692</v>
      </c>
      <c r="N25" s="42">
        <f t="shared" si="0"/>
        <v>2089741.62</v>
      </c>
      <c r="O25" s="44">
        <v>1071597.1200000001</v>
      </c>
      <c r="P25" s="44">
        <v>83.641912000000005</v>
      </c>
      <c r="Q25" s="47">
        <v>568740.5</v>
      </c>
      <c r="R25" s="44">
        <v>91.523866999999996</v>
      </c>
      <c r="S25" s="44">
        <v>55925.4</v>
      </c>
      <c r="T25" s="44">
        <v>128.376723</v>
      </c>
      <c r="U25" s="44">
        <v>41508</v>
      </c>
      <c r="V25" s="44">
        <v>109.799195</v>
      </c>
      <c r="W25" s="44">
        <v>0</v>
      </c>
      <c r="X25" s="44">
        <v>0</v>
      </c>
      <c r="Y25" s="126">
        <v>0</v>
      </c>
      <c r="Z25" s="126">
        <v>0</v>
      </c>
      <c r="AA25" s="44">
        <v>0</v>
      </c>
      <c r="AB25" s="44">
        <v>0</v>
      </c>
      <c r="AC25" s="44">
        <v>0</v>
      </c>
      <c r="AD25" s="44">
        <v>0</v>
      </c>
      <c r="AE25" s="44">
        <v>0</v>
      </c>
      <c r="AF25" s="44">
        <v>0</v>
      </c>
      <c r="AG25" s="44">
        <v>692</v>
      </c>
      <c r="AH25" s="44">
        <v>116</v>
      </c>
      <c r="AI25" s="19">
        <f t="shared" ref="AI25" si="10">O25+Q25+S25+U25+AA25+AC25+AE25+AG25</f>
        <v>1738463.02</v>
      </c>
      <c r="AJ25" s="19">
        <f t="shared" ref="AJ25" si="11">(O25*P25+Q25*R25+S25*T25+U25*V25+AA25*AB25+AC25*AD25+AE25*AF25+AG25*AH25)/AI25</f>
        <v>88.297016787007152</v>
      </c>
      <c r="AL25" s="76">
        <v>42504</v>
      </c>
      <c r="AM25" s="76">
        <v>42502</v>
      </c>
      <c r="AN25" s="43">
        <v>19</v>
      </c>
      <c r="AO25" s="44">
        <v>458725.4</v>
      </c>
      <c r="AP25" s="44">
        <v>252924.4</v>
      </c>
      <c r="AQ25" s="44">
        <v>40909.5</v>
      </c>
      <c r="AR25" s="44">
        <v>40961</v>
      </c>
      <c r="AS25" s="44">
        <v>0</v>
      </c>
      <c r="AT25" s="44">
        <v>0</v>
      </c>
      <c r="AU25" s="44">
        <v>0</v>
      </c>
      <c r="AV25" s="4">
        <v>0</v>
      </c>
      <c r="AW25" s="44">
        <v>170</v>
      </c>
      <c r="AX25" s="42">
        <f t="shared" si="3"/>
        <v>793690.3</v>
      </c>
      <c r="AY25" s="44">
        <v>445575.4</v>
      </c>
      <c r="AZ25" s="44">
        <v>92.999163999999993</v>
      </c>
      <c r="BA25" s="47">
        <v>231616.4</v>
      </c>
      <c r="BB25" s="44">
        <v>100.98340899999999</v>
      </c>
      <c r="BC25" s="44">
        <v>39073.5</v>
      </c>
      <c r="BD25" s="44">
        <v>118.733604</v>
      </c>
      <c r="BE25" s="44">
        <v>37703</v>
      </c>
      <c r="BF25" s="44">
        <v>107.41986</v>
      </c>
      <c r="BG25" s="44">
        <v>0</v>
      </c>
      <c r="BH25" s="44">
        <v>0</v>
      </c>
      <c r="BI25" s="44">
        <v>0</v>
      </c>
      <c r="BJ25" s="44">
        <v>0</v>
      </c>
      <c r="BK25" s="44">
        <v>0</v>
      </c>
      <c r="BL25" s="44">
        <v>0</v>
      </c>
      <c r="BM25" s="44">
        <v>0</v>
      </c>
      <c r="BN25" s="44">
        <v>0</v>
      </c>
      <c r="BO25" s="44">
        <v>0</v>
      </c>
      <c r="BP25" s="44">
        <v>0</v>
      </c>
      <c r="BQ25" s="42">
        <f t="shared" si="4"/>
        <v>753968.3</v>
      </c>
      <c r="BR25" s="19">
        <f t="shared" si="5"/>
        <v>97.506674761720348</v>
      </c>
    </row>
    <row r="26" spans="1:70" ht="20" customHeight="1" x14ac:dyDescent="0.15">
      <c r="A26" s="76">
        <v>42875</v>
      </c>
      <c r="B26" s="76">
        <v>42873</v>
      </c>
      <c r="C26" s="3">
        <v>20</v>
      </c>
      <c r="D26" s="44">
        <v>1124554</v>
      </c>
      <c r="E26" s="44">
        <v>607595</v>
      </c>
      <c r="F26" s="44">
        <v>81267.5</v>
      </c>
      <c r="G26" s="44">
        <v>50805</v>
      </c>
      <c r="H26" s="44">
        <v>0</v>
      </c>
      <c r="I26" s="127">
        <v>0</v>
      </c>
      <c r="J26" s="44">
        <v>0</v>
      </c>
      <c r="K26" s="44">
        <v>0</v>
      </c>
      <c r="L26" s="44">
        <v>0</v>
      </c>
      <c r="M26" s="44">
        <v>519</v>
      </c>
      <c r="N26" s="42">
        <f t="shared" si="0"/>
        <v>1864740.5</v>
      </c>
      <c r="O26" s="44">
        <v>949044</v>
      </c>
      <c r="P26" s="44">
        <v>83.304158000000001</v>
      </c>
      <c r="Q26" s="47">
        <v>341334</v>
      </c>
      <c r="R26" s="44">
        <v>91.377243000000007</v>
      </c>
      <c r="S26" s="44">
        <v>57456.800000000003</v>
      </c>
      <c r="T26" s="44">
        <v>121.350009</v>
      </c>
      <c r="U26" s="44">
        <v>41581</v>
      </c>
      <c r="V26" s="44">
        <v>113.242057</v>
      </c>
      <c r="W26" s="44">
        <v>0</v>
      </c>
      <c r="X26" s="44">
        <v>0</v>
      </c>
      <c r="Y26" s="127">
        <v>0</v>
      </c>
      <c r="Z26" s="127">
        <v>0</v>
      </c>
      <c r="AA26" s="44">
        <v>0</v>
      </c>
      <c r="AB26" s="44">
        <v>0</v>
      </c>
      <c r="AC26" s="44">
        <v>0</v>
      </c>
      <c r="AD26" s="44">
        <v>0</v>
      </c>
      <c r="AE26" s="44">
        <v>0</v>
      </c>
      <c r="AF26" s="44">
        <v>0</v>
      </c>
      <c r="AG26" s="44">
        <v>0</v>
      </c>
      <c r="AH26" s="44">
        <v>0</v>
      </c>
      <c r="AI26" s="19">
        <f t="shared" ref="AI26" si="12">O26+Q26+S26+U26+AA26+AC26+AE26+AG26</f>
        <v>1389415.8</v>
      </c>
      <c r="AJ26" s="19">
        <f t="shared" ref="AJ26" si="13">(O26*P26+Q26*R26+S26*T26+U26*V26+AA26*AB26+AC26*AD26+AE26*AF26+AG26*AH26)/AI26</f>
        <v>87.756719303423935</v>
      </c>
      <c r="AL26" s="76">
        <v>42511</v>
      </c>
      <c r="AM26" s="76">
        <v>42509</v>
      </c>
      <c r="AN26" s="43">
        <v>20</v>
      </c>
      <c r="AO26" s="44">
        <v>422915</v>
      </c>
      <c r="AP26" s="44">
        <v>235180</v>
      </c>
      <c r="AQ26" s="44">
        <v>40471.9</v>
      </c>
      <c r="AR26" s="44">
        <v>47428</v>
      </c>
      <c r="AS26" s="44">
        <v>0</v>
      </c>
      <c r="AT26" s="44">
        <v>0</v>
      </c>
      <c r="AU26" s="44">
        <v>0</v>
      </c>
      <c r="AV26" s="4">
        <v>0</v>
      </c>
      <c r="AW26" s="44">
        <v>0</v>
      </c>
      <c r="AX26" s="42">
        <f t="shared" si="3"/>
        <v>745994.9</v>
      </c>
      <c r="AY26" s="44">
        <v>404183</v>
      </c>
      <c r="AZ26" s="44">
        <v>92.596410000000006</v>
      </c>
      <c r="BA26" s="47">
        <v>215445</v>
      </c>
      <c r="BB26" s="44">
        <v>99.075976999999995</v>
      </c>
      <c r="BC26" s="44">
        <v>39186.300000000003</v>
      </c>
      <c r="BD26" s="44">
        <v>119.74245500000001</v>
      </c>
      <c r="BE26" s="44">
        <v>38600</v>
      </c>
      <c r="BF26" s="44">
        <v>101.592979</v>
      </c>
      <c r="BG26" s="44">
        <v>0</v>
      </c>
      <c r="BH26" s="44">
        <v>0</v>
      </c>
      <c r="BI26" s="44">
        <v>0</v>
      </c>
      <c r="BJ26" s="44">
        <v>0</v>
      </c>
      <c r="BK26" s="44">
        <v>0</v>
      </c>
      <c r="BL26" s="44">
        <v>0</v>
      </c>
      <c r="BM26" s="44">
        <v>0</v>
      </c>
      <c r="BN26" s="44">
        <v>0</v>
      </c>
      <c r="BO26" s="44">
        <v>0</v>
      </c>
      <c r="BP26" s="44">
        <v>0</v>
      </c>
      <c r="BQ26" s="42">
        <f t="shared" si="4"/>
        <v>697414.3</v>
      </c>
      <c r="BR26" s="42">
        <f t="shared" si="5"/>
        <v>96.621292969704683</v>
      </c>
    </row>
    <row r="27" spans="1:70" ht="20" customHeight="1" x14ac:dyDescent="0.15">
      <c r="A27" s="76">
        <v>42882</v>
      </c>
      <c r="B27" s="76">
        <v>42880</v>
      </c>
      <c r="C27" s="3">
        <v>21</v>
      </c>
      <c r="D27" s="44">
        <v>1207916</v>
      </c>
      <c r="E27" s="44">
        <v>610778</v>
      </c>
      <c r="F27" s="44">
        <v>92603.199999999997</v>
      </c>
      <c r="G27" s="44">
        <v>53239</v>
      </c>
      <c r="H27" s="44">
        <v>0</v>
      </c>
      <c r="I27" s="128">
        <v>0</v>
      </c>
      <c r="J27" s="44">
        <v>0</v>
      </c>
      <c r="K27" s="44">
        <v>0</v>
      </c>
      <c r="L27" s="44">
        <v>0</v>
      </c>
      <c r="M27" s="44">
        <v>519</v>
      </c>
      <c r="N27" s="42">
        <f t="shared" si="0"/>
        <v>1965055.2</v>
      </c>
      <c r="O27" s="44">
        <v>936227</v>
      </c>
      <c r="P27" s="44">
        <v>80.975646999999995</v>
      </c>
      <c r="Q27" s="47">
        <v>427571</v>
      </c>
      <c r="R27" s="44">
        <v>85.275839000000005</v>
      </c>
      <c r="S27" s="44">
        <v>57303</v>
      </c>
      <c r="T27" s="44">
        <v>117.514402</v>
      </c>
      <c r="U27" s="44">
        <v>38119</v>
      </c>
      <c r="V27" s="44">
        <v>107.727039</v>
      </c>
      <c r="W27" s="44">
        <v>0</v>
      </c>
      <c r="X27" s="44">
        <v>0</v>
      </c>
      <c r="Y27" s="128">
        <v>0</v>
      </c>
      <c r="Z27" s="128">
        <v>0</v>
      </c>
      <c r="AA27" s="44">
        <v>0</v>
      </c>
      <c r="AB27" s="44">
        <v>0</v>
      </c>
      <c r="AC27" s="44">
        <v>0</v>
      </c>
      <c r="AD27" s="44">
        <v>0</v>
      </c>
      <c r="AE27" s="44">
        <v>0</v>
      </c>
      <c r="AF27" s="44">
        <v>0</v>
      </c>
      <c r="AG27" s="44">
        <v>0</v>
      </c>
      <c r="AH27" s="44">
        <v>0</v>
      </c>
      <c r="AI27" s="19">
        <f t="shared" ref="AI27:AI31" si="14">O27+Q27+S27+U27+AA27+AC27+AE27+AG27</f>
        <v>1459220</v>
      </c>
      <c r="AJ27" s="19">
        <f t="shared" ref="AJ27:AJ31" si="15">(O27*P27+Q27*R27+S27*T27+U27*V27+AA27*AB27+AC27*AD27+AE27*AF27+AG27*AH27)/AI27</f>
        <v>84.369346362018746</v>
      </c>
      <c r="AL27" s="76">
        <v>42518</v>
      </c>
      <c r="AM27" s="76">
        <v>42516</v>
      </c>
      <c r="AN27" s="43">
        <v>21</v>
      </c>
      <c r="AO27" s="44">
        <v>372193</v>
      </c>
      <c r="AP27" s="44">
        <v>193085</v>
      </c>
      <c r="AQ27" s="44">
        <v>38328</v>
      </c>
      <c r="AR27" s="44">
        <v>42860</v>
      </c>
      <c r="AS27" s="44">
        <v>0</v>
      </c>
      <c r="AT27" s="44">
        <v>0</v>
      </c>
      <c r="AU27" s="44">
        <v>0</v>
      </c>
      <c r="AV27" s="4">
        <v>0</v>
      </c>
      <c r="AW27" s="44">
        <v>0</v>
      </c>
      <c r="AX27" s="42">
        <f t="shared" si="3"/>
        <v>646466</v>
      </c>
      <c r="AY27" s="44">
        <v>364166</v>
      </c>
      <c r="AZ27" s="44">
        <v>94.733805000000004</v>
      </c>
      <c r="BA27" s="47">
        <v>162775</v>
      </c>
      <c r="BB27" s="44">
        <v>99.348135999999997</v>
      </c>
      <c r="BC27" s="44">
        <v>38183</v>
      </c>
      <c r="BD27" s="44">
        <v>119.04628200000001</v>
      </c>
      <c r="BE27" s="44">
        <v>37245</v>
      </c>
      <c r="BF27" s="44">
        <v>101.227762</v>
      </c>
      <c r="BG27" s="44">
        <v>0</v>
      </c>
      <c r="BH27" s="44">
        <v>0</v>
      </c>
      <c r="BI27" s="44">
        <v>0</v>
      </c>
      <c r="BJ27" s="44">
        <v>0</v>
      </c>
      <c r="BK27" s="44">
        <v>0</v>
      </c>
      <c r="BL27" s="44">
        <v>0</v>
      </c>
      <c r="BM27" s="44">
        <v>0</v>
      </c>
      <c r="BN27" s="44">
        <v>0</v>
      </c>
      <c r="BO27" s="44">
        <v>0</v>
      </c>
      <c r="BP27" s="44">
        <v>0</v>
      </c>
      <c r="BQ27" s="42">
        <f t="shared" si="4"/>
        <v>602369</v>
      </c>
      <c r="BR27" s="42">
        <f t="shared" si="5"/>
        <v>97.923359021340744</v>
      </c>
    </row>
    <row r="28" spans="1:70" ht="20" customHeight="1" x14ac:dyDescent="0.15">
      <c r="A28" s="76">
        <v>42889</v>
      </c>
      <c r="B28" s="76">
        <v>42887</v>
      </c>
      <c r="C28" s="43">
        <v>22</v>
      </c>
      <c r="D28" s="129">
        <v>1270748</v>
      </c>
      <c r="E28" s="129">
        <v>671480</v>
      </c>
      <c r="F28" s="129">
        <v>90100.9</v>
      </c>
      <c r="G28" s="129">
        <v>50867</v>
      </c>
      <c r="H28" s="4">
        <v>0</v>
      </c>
      <c r="I28" s="125">
        <v>0</v>
      </c>
      <c r="J28" s="4">
        <v>0</v>
      </c>
      <c r="K28" s="4">
        <v>0</v>
      </c>
      <c r="L28" s="129">
        <v>104</v>
      </c>
      <c r="M28" s="129">
        <v>692</v>
      </c>
      <c r="N28" s="19">
        <f t="shared" si="0"/>
        <v>2083991.9</v>
      </c>
      <c r="O28" s="129">
        <v>874295</v>
      </c>
      <c r="P28" s="129">
        <v>76.019396999999998</v>
      </c>
      <c r="Q28" s="31">
        <v>513005</v>
      </c>
      <c r="R28" s="149">
        <v>81.330522999999999</v>
      </c>
      <c r="S28" s="129">
        <v>56391.8</v>
      </c>
      <c r="T28" s="129">
        <v>110.566796</v>
      </c>
      <c r="U28" s="129">
        <v>37376</v>
      </c>
      <c r="V28" s="129">
        <v>104.373822</v>
      </c>
      <c r="W28" s="4">
        <v>0</v>
      </c>
      <c r="X28" s="4">
        <v>0</v>
      </c>
      <c r="Y28" s="125">
        <v>0</v>
      </c>
      <c r="Z28" s="125">
        <v>0</v>
      </c>
      <c r="AA28" s="4">
        <v>0</v>
      </c>
      <c r="AB28" s="4">
        <v>0</v>
      </c>
      <c r="AC28" s="4">
        <v>0</v>
      </c>
      <c r="AD28" s="4">
        <v>0</v>
      </c>
      <c r="AE28" s="4">
        <v>0</v>
      </c>
      <c r="AF28" s="4">
        <v>0</v>
      </c>
      <c r="AG28" s="4">
        <v>0</v>
      </c>
      <c r="AH28" s="4">
        <v>0</v>
      </c>
      <c r="AI28" s="19">
        <f t="shared" si="14"/>
        <v>1481067.8</v>
      </c>
      <c r="AJ28" s="19">
        <f t="shared" si="15"/>
        <v>79.889982261092172</v>
      </c>
      <c r="AL28" s="76">
        <v>42525</v>
      </c>
      <c r="AM28" s="76">
        <v>42523</v>
      </c>
      <c r="AN28" s="43">
        <v>22</v>
      </c>
      <c r="AO28" s="4">
        <v>452266</v>
      </c>
      <c r="AP28" s="4">
        <v>254181</v>
      </c>
      <c r="AQ28" s="4">
        <v>37330.199999999997</v>
      </c>
      <c r="AR28" s="4">
        <v>45190</v>
      </c>
      <c r="AS28" s="4">
        <v>0</v>
      </c>
      <c r="AT28" s="4">
        <v>0</v>
      </c>
      <c r="AU28" s="4">
        <v>0</v>
      </c>
      <c r="AV28" s="4">
        <v>0</v>
      </c>
      <c r="AW28" s="4">
        <v>0</v>
      </c>
      <c r="AX28" s="19">
        <f t="shared" si="3"/>
        <v>788967.2</v>
      </c>
      <c r="AY28" s="4">
        <v>435659</v>
      </c>
      <c r="AZ28" s="4">
        <v>95.559218999999999</v>
      </c>
      <c r="BA28" s="31">
        <v>247761</v>
      </c>
      <c r="BB28" s="4">
        <v>99.592155000000005</v>
      </c>
      <c r="BC28" s="4">
        <v>35129.199999999997</v>
      </c>
      <c r="BD28" s="4">
        <v>119.50054</v>
      </c>
      <c r="BE28" s="4">
        <v>40056</v>
      </c>
      <c r="BF28" s="4">
        <v>103.22393599999999</v>
      </c>
      <c r="BG28" s="4">
        <v>0</v>
      </c>
      <c r="BH28" s="4">
        <v>0</v>
      </c>
      <c r="BI28" s="4">
        <v>0</v>
      </c>
      <c r="BJ28" s="4">
        <v>0</v>
      </c>
      <c r="BK28" s="4">
        <v>0</v>
      </c>
      <c r="BL28" s="4">
        <v>0</v>
      </c>
      <c r="BM28" s="4">
        <v>0</v>
      </c>
      <c r="BN28" s="4">
        <v>0</v>
      </c>
      <c r="BO28" s="4">
        <v>0</v>
      </c>
      <c r="BP28" s="4">
        <v>0</v>
      </c>
      <c r="BQ28" s="19">
        <f t="shared" si="4"/>
        <v>758605.2</v>
      </c>
      <c r="BR28" s="19">
        <f t="shared" si="5"/>
        <v>98.389758013074513</v>
      </c>
    </row>
    <row r="29" spans="1:70" ht="20" customHeight="1" x14ac:dyDescent="0.15">
      <c r="A29" s="76">
        <v>42896</v>
      </c>
      <c r="B29" s="76">
        <v>42894</v>
      </c>
      <c r="C29" s="30">
        <v>23</v>
      </c>
      <c r="D29" s="149">
        <v>1241327</v>
      </c>
      <c r="E29" s="149">
        <v>634538</v>
      </c>
      <c r="F29" s="149">
        <v>106909.9</v>
      </c>
      <c r="G29" s="149">
        <v>57153</v>
      </c>
      <c r="H29" s="4">
        <v>0</v>
      </c>
      <c r="I29" s="125">
        <v>0</v>
      </c>
      <c r="J29" s="4">
        <v>0</v>
      </c>
      <c r="K29" s="4">
        <v>0</v>
      </c>
      <c r="L29" s="149">
        <v>113</v>
      </c>
      <c r="M29" s="149">
        <v>346</v>
      </c>
      <c r="N29" s="19">
        <f t="shared" si="0"/>
        <v>2040386.9</v>
      </c>
      <c r="O29" s="149">
        <v>1040958</v>
      </c>
      <c r="P29" s="149">
        <v>74.231031000000002</v>
      </c>
      <c r="Q29" s="31">
        <v>488370</v>
      </c>
      <c r="R29" s="149">
        <v>80.240115000000003</v>
      </c>
      <c r="S29" s="149">
        <v>86837.2</v>
      </c>
      <c r="T29" s="149">
        <v>106.57927100000001</v>
      </c>
      <c r="U29" s="149">
        <v>52065</v>
      </c>
      <c r="V29" s="149">
        <v>104.061711</v>
      </c>
      <c r="W29" s="4">
        <v>0</v>
      </c>
      <c r="X29" s="4">
        <v>0</v>
      </c>
      <c r="Y29" s="125">
        <v>0</v>
      </c>
      <c r="Z29" s="125">
        <v>0</v>
      </c>
      <c r="AA29" s="4">
        <v>0</v>
      </c>
      <c r="AB29" s="4">
        <v>0</v>
      </c>
      <c r="AC29" s="4">
        <v>0</v>
      </c>
      <c r="AD29" s="4">
        <v>0</v>
      </c>
      <c r="AE29" s="149">
        <v>113</v>
      </c>
      <c r="AF29" s="149">
        <v>89</v>
      </c>
      <c r="AG29" s="149">
        <v>346</v>
      </c>
      <c r="AH29" s="149">
        <v>110</v>
      </c>
      <c r="AI29" s="19">
        <f t="shared" si="14"/>
        <v>1668689.2</v>
      </c>
      <c r="AJ29" s="19">
        <f t="shared" si="15"/>
        <v>78.612234072794507</v>
      </c>
      <c r="AL29" s="76">
        <v>42532</v>
      </c>
      <c r="AM29" s="76">
        <v>42530</v>
      </c>
      <c r="AN29" s="30">
        <v>23</v>
      </c>
      <c r="AO29" s="4">
        <v>529924</v>
      </c>
      <c r="AP29" s="4">
        <v>289967</v>
      </c>
      <c r="AQ29" s="4">
        <v>35115.4</v>
      </c>
      <c r="AR29" s="4">
        <v>42008</v>
      </c>
      <c r="AS29" s="4">
        <v>0</v>
      </c>
      <c r="AT29" s="4">
        <v>0</v>
      </c>
      <c r="AU29" s="4">
        <v>0</v>
      </c>
      <c r="AV29" s="4">
        <v>0</v>
      </c>
      <c r="AW29" s="4">
        <v>0</v>
      </c>
      <c r="AX29" s="19">
        <f t="shared" si="3"/>
        <v>897014.4</v>
      </c>
      <c r="AY29" s="4">
        <v>503834</v>
      </c>
      <c r="AZ29" s="4">
        <v>97.093221</v>
      </c>
      <c r="BA29" s="31">
        <v>277933</v>
      </c>
      <c r="BB29" s="4">
        <v>100.377245</v>
      </c>
      <c r="BC29" s="4">
        <v>33226</v>
      </c>
      <c r="BD29" s="4">
        <v>123.036676</v>
      </c>
      <c r="BE29" s="4">
        <v>33746</v>
      </c>
      <c r="BF29" s="4">
        <v>103.56643699999999</v>
      </c>
      <c r="BG29" s="4">
        <v>0</v>
      </c>
      <c r="BH29" s="4">
        <v>0</v>
      </c>
      <c r="BI29" s="4">
        <v>0</v>
      </c>
      <c r="BJ29" s="4">
        <v>0</v>
      </c>
      <c r="BK29" s="4">
        <v>0</v>
      </c>
      <c r="BL29" s="4">
        <v>0</v>
      </c>
      <c r="BM29" s="4">
        <v>0</v>
      </c>
      <c r="BN29" s="4">
        <v>0</v>
      </c>
      <c r="BO29" s="4">
        <v>0</v>
      </c>
      <c r="BP29" s="4">
        <v>0</v>
      </c>
      <c r="BQ29" s="19">
        <f t="shared" si="4"/>
        <v>848739</v>
      </c>
      <c r="BR29" s="19">
        <f t="shared" si="5"/>
        <v>99.441623777954121</v>
      </c>
    </row>
    <row r="30" spans="1:70" ht="20" customHeight="1" x14ac:dyDescent="0.15">
      <c r="A30" s="76">
        <v>42903</v>
      </c>
      <c r="B30" s="76">
        <v>42901</v>
      </c>
      <c r="C30" s="11">
        <v>24</v>
      </c>
      <c r="D30" s="152">
        <v>1312009</v>
      </c>
      <c r="E30" s="152">
        <v>577571</v>
      </c>
      <c r="F30" s="152">
        <v>96990.7</v>
      </c>
      <c r="G30" s="152">
        <v>54207</v>
      </c>
      <c r="H30" s="4">
        <v>0</v>
      </c>
      <c r="I30" s="125">
        <v>0</v>
      </c>
      <c r="J30" s="4">
        <v>0</v>
      </c>
      <c r="K30" s="4">
        <v>0</v>
      </c>
      <c r="L30" s="4">
        <v>0</v>
      </c>
      <c r="M30" s="152">
        <v>519</v>
      </c>
      <c r="N30" s="19">
        <f t="shared" si="0"/>
        <v>2041296.7</v>
      </c>
      <c r="O30" s="152">
        <v>1058061</v>
      </c>
      <c r="P30" s="152">
        <v>72.950283999999996</v>
      </c>
      <c r="Q30" s="31">
        <v>473912</v>
      </c>
      <c r="R30" s="152">
        <v>81.362921</v>
      </c>
      <c r="S30" s="152">
        <v>88059.4</v>
      </c>
      <c r="T30" s="152">
        <v>105.905345</v>
      </c>
      <c r="U30" s="152">
        <v>43033</v>
      </c>
      <c r="V30" s="152">
        <v>104.63844</v>
      </c>
      <c r="W30" s="4">
        <v>0</v>
      </c>
      <c r="X30" s="4">
        <v>0</v>
      </c>
      <c r="Y30" s="125">
        <v>0</v>
      </c>
      <c r="Z30" s="125">
        <v>0</v>
      </c>
      <c r="AA30" s="4">
        <v>0</v>
      </c>
      <c r="AB30" s="4">
        <v>0</v>
      </c>
      <c r="AC30" s="4">
        <v>0</v>
      </c>
      <c r="AD30" s="4">
        <v>0</v>
      </c>
      <c r="AE30" s="4">
        <v>0</v>
      </c>
      <c r="AF30" s="4">
        <v>0</v>
      </c>
      <c r="AG30" s="152">
        <v>519</v>
      </c>
      <c r="AH30" s="152">
        <v>110</v>
      </c>
      <c r="AI30" s="19">
        <f t="shared" si="14"/>
        <v>1663584.4</v>
      </c>
      <c r="AJ30" s="19">
        <f t="shared" si="15"/>
        <v>77.922510082619795</v>
      </c>
      <c r="AL30" s="76">
        <v>42539</v>
      </c>
      <c r="AM30" s="76">
        <v>42537</v>
      </c>
      <c r="AN30" s="11">
        <v>24</v>
      </c>
      <c r="AO30" s="4">
        <v>658032</v>
      </c>
      <c r="AP30" s="4">
        <v>329638</v>
      </c>
      <c r="AQ30" s="4">
        <v>41094.199999999997</v>
      </c>
      <c r="AR30" s="4">
        <v>41875</v>
      </c>
      <c r="AS30" s="4">
        <v>0</v>
      </c>
      <c r="AT30" s="4">
        <v>0</v>
      </c>
      <c r="AU30" s="4">
        <v>0</v>
      </c>
      <c r="AV30" s="4">
        <v>0</v>
      </c>
      <c r="AW30" s="4">
        <v>346</v>
      </c>
      <c r="AX30" s="19">
        <f t="shared" si="3"/>
        <v>1070985.2</v>
      </c>
      <c r="AY30" s="4">
        <v>598759</v>
      </c>
      <c r="AZ30" s="4">
        <v>96.582745000000003</v>
      </c>
      <c r="BA30" s="31">
        <v>315454</v>
      </c>
      <c r="BB30" s="4">
        <v>99.638901000000004</v>
      </c>
      <c r="BC30" s="4">
        <v>40039.4</v>
      </c>
      <c r="BD30" s="4">
        <v>123.336693</v>
      </c>
      <c r="BE30" s="4">
        <v>37474</v>
      </c>
      <c r="BF30" s="4">
        <v>111.015637</v>
      </c>
      <c r="BG30" s="4">
        <v>0</v>
      </c>
      <c r="BH30" s="4">
        <v>0</v>
      </c>
      <c r="BI30" s="4">
        <v>0</v>
      </c>
      <c r="BJ30" s="4">
        <v>0</v>
      </c>
      <c r="BK30" s="4">
        <v>0</v>
      </c>
      <c r="BL30" s="4">
        <v>0</v>
      </c>
      <c r="BM30" s="4">
        <v>0</v>
      </c>
      <c r="BN30" s="4">
        <v>0</v>
      </c>
      <c r="BO30" s="4">
        <v>346</v>
      </c>
      <c r="BP30" s="4">
        <v>105</v>
      </c>
      <c r="BQ30" s="19">
        <f t="shared" si="4"/>
        <v>992072.4</v>
      </c>
      <c r="BR30" s="19">
        <f t="shared" si="5"/>
        <v>99.182413356274409</v>
      </c>
    </row>
    <row r="31" spans="1:70" ht="20" customHeight="1" x14ac:dyDescent="0.15">
      <c r="A31" s="76">
        <v>42910</v>
      </c>
      <c r="B31" s="76">
        <v>42908</v>
      </c>
      <c r="C31" s="11">
        <v>25</v>
      </c>
      <c r="D31" s="153">
        <v>1248770</v>
      </c>
      <c r="E31" s="153">
        <v>591880</v>
      </c>
      <c r="F31" s="153">
        <v>97167.8</v>
      </c>
      <c r="G31" s="153">
        <v>54545</v>
      </c>
      <c r="H31" s="4">
        <v>0</v>
      </c>
      <c r="I31" s="125">
        <v>0</v>
      </c>
      <c r="J31" s="4">
        <v>0</v>
      </c>
      <c r="K31" s="4">
        <v>0</v>
      </c>
      <c r="L31" s="4">
        <v>0</v>
      </c>
      <c r="M31" s="153">
        <v>690</v>
      </c>
      <c r="N31" s="19">
        <f t="shared" si="0"/>
        <v>1993052.8</v>
      </c>
      <c r="O31" s="153">
        <v>911503</v>
      </c>
      <c r="P31" s="153">
        <v>72.049995999999993</v>
      </c>
      <c r="Q31" s="31">
        <v>540547</v>
      </c>
      <c r="R31" s="153">
        <v>82.502814000000001</v>
      </c>
      <c r="S31" s="153">
        <v>73502.600000000006</v>
      </c>
      <c r="T31" s="153">
        <v>101.22723999999999</v>
      </c>
      <c r="U31" s="153">
        <v>40794</v>
      </c>
      <c r="V31" s="153">
        <v>100.665539</v>
      </c>
      <c r="W31" s="4">
        <v>0</v>
      </c>
      <c r="X31" s="4">
        <v>0</v>
      </c>
      <c r="Y31" s="125">
        <v>0</v>
      </c>
      <c r="Z31" s="125">
        <v>0</v>
      </c>
      <c r="AA31" s="4">
        <v>0</v>
      </c>
      <c r="AB31" s="4">
        <v>0</v>
      </c>
      <c r="AC31" s="4">
        <v>0</v>
      </c>
      <c r="AD31" s="4">
        <v>0</v>
      </c>
      <c r="AE31" s="4">
        <v>0</v>
      </c>
      <c r="AF31" s="4">
        <v>0</v>
      </c>
      <c r="AG31" s="4">
        <v>0</v>
      </c>
      <c r="AH31" s="4">
        <v>0</v>
      </c>
      <c r="AI31" s="19">
        <f t="shared" si="14"/>
        <v>1566346.6</v>
      </c>
      <c r="AJ31" s="19">
        <f t="shared" si="15"/>
        <v>77.771708657608727</v>
      </c>
      <c r="AL31" s="76">
        <v>42546</v>
      </c>
      <c r="AM31" s="76">
        <v>42544</v>
      </c>
      <c r="AN31" s="11">
        <v>25</v>
      </c>
      <c r="AO31" s="4">
        <v>659877</v>
      </c>
      <c r="AP31" s="4">
        <v>353356</v>
      </c>
      <c r="AQ31" s="4">
        <v>46365.599999999999</v>
      </c>
      <c r="AR31" s="4">
        <v>45593</v>
      </c>
      <c r="AS31" s="4">
        <v>0</v>
      </c>
      <c r="AT31" s="4">
        <v>0</v>
      </c>
      <c r="AU31" s="4">
        <v>0</v>
      </c>
      <c r="AV31" s="4">
        <v>0</v>
      </c>
      <c r="AW31" s="4">
        <v>346</v>
      </c>
      <c r="AX31" s="19">
        <f t="shared" si="3"/>
        <v>1105537.6000000001</v>
      </c>
      <c r="AY31" s="4">
        <v>609101</v>
      </c>
      <c r="AZ31" s="4">
        <v>95.213109000000003</v>
      </c>
      <c r="BA31" s="31">
        <v>323934</v>
      </c>
      <c r="BB31" s="4">
        <v>98.486801999999997</v>
      </c>
      <c r="BC31" s="4">
        <v>43898.6</v>
      </c>
      <c r="BD31" s="4">
        <v>126.14830499999999</v>
      </c>
      <c r="BE31" s="4">
        <v>38618</v>
      </c>
      <c r="BF31" s="4">
        <v>111.18874599999999</v>
      </c>
      <c r="BG31" s="4">
        <v>0</v>
      </c>
      <c r="BH31" s="4">
        <v>0</v>
      </c>
      <c r="BI31" s="4">
        <v>0</v>
      </c>
      <c r="BJ31" s="4">
        <v>0</v>
      </c>
      <c r="BK31" s="4">
        <v>0</v>
      </c>
      <c r="BL31" s="4">
        <v>0</v>
      </c>
      <c r="BM31" s="4">
        <v>0</v>
      </c>
      <c r="BN31" s="4">
        <v>0</v>
      </c>
      <c r="BO31" s="4">
        <v>346</v>
      </c>
      <c r="BP31" s="4">
        <v>100</v>
      </c>
      <c r="BQ31" s="19">
        <f t="shared" si="4"/>
        <v>1015897.6</v>
      </c>
      <c r="BR31" s="19">
        <f t="shared" si="5"/>
        <v>98.202658022794822</v>
      </c>
    </row>
    <row r="32" spans="1:70" ht="20" customHeight="1" x14ac:dyDescent="0.15">
      <c r="A32" s="76">
        <v>42917</v>
      </c>
      <c r="B32" s="76">
        <v>42915</v>
      </c>
      <c r="C32" s="11">
        <v>26</v>
      </c>
      <c r="D32" s="7">
        <v>1297630</v>
      </c>
      <c r="E32" s="44">
        <v>608665</v>
      </c>
      <c r="F32" s="44">
        <v>89134.399999999994</v>
      </c>
      <c r="G32" s="44">
        <v>54026</v>
      </c>
      <c r="H32" s="154">
        <v>0</v>
      </c>
      <c r="I32" s="154">
        <v>0</v>
      </c>
      <c r="J32" s="154">
        <v>0</v>
      </c>
      <c r="K32" s="154">
        <v>0</v>
      </c>
      <c r="L32" s="44">
        <v>103</v>
      </c>
      <c r="M32" s="44">
        <v>689</v>
      </c>
      <c r="N32" s="19">
        <f t="shared" si="0"/>
        <v>2050247.4</v>
      </c>
      <c r="O32" s="44">
        <v>867654</v>
      </c>
      <c r="P32" s="44">
        <v>67.851052999999993</v>
      </c>
      <c r="Q32" s="47">
        <v>325680</v>
      </c>
      <c r="R32" s="44">
        <v>80.355249999999998</v>
      </c>
      <c r="S32" s="44">
        <v>41197</v>
      </c>
      <c r="T32" s="44">
        <v>110.46530300000001</v>
      </c>
      <c r="U32" s="44">
        <v>35793</v>
      </c>
      <c r="V32" s="44">
        <v>98.781352999999996</v>
      </c>
      <c r="W32" s="154">
        <v>0</v>
      </c>
      <c r="X32" s="154">
        <v>0</v>
      </c>
      <c r="Y32" s="154">
        <v>0</v>
      </c>
      <c r="Z32" s="154">
        <v>0</v>
      </c>
      <c r="AA32" s="154">
        <v>0</v>
      </c>
      <c r="AB32" s="154">
        <v>0</v>
      </c>
      <c r="AC32" s="154">
        <v>0</v>
      </c>
      <c r="AD32" s="154">
        <v>0</v>
      </c>
      <c r="AE32" s="154">
        <v>0</v>
      </c>
      <c r="AF32" s="154">
        <v>0</v>
      </c>
      <c r="AG32" s="44">
        <v>345</v>
      </c>
      <c r="AH32" s="44">
        <v>110</v>
      </c>
      <c r="AI32" s="19">
        <f t="shared" ref="AI32" si="16">O32+Q32+S32+U32+AA32+AC32+AE32+AG32</f>
        <v>1270669</v>
      </c>
      <c r="AJ32" s="19">
        <f t="shared" ref="AJ32" si="17">(O32*P32+Q32*R32+S32*T32+U32*V32+AA32*AB32+AC32*AD32+AE32*AF32+AG32*AH32)/AI32</f>
        <v>73.320278857264952</v>
      </c>
      <c r="AL32" s="76">
        <v>42553</v>
      </c>
      <c r="AM32" s="76">
        <v>42551</v>
      </c>
      <c r="AN32" s="11">
        <v>26</v>
      </c>
      <c r="AO32" s="7">
        <v>796866</v>
      </c>
      <c r="AP32" s="44">
        <v>407275</v>
      </c>
      <c r="AQ32" s="44">
        <v>52623.6</v>
      </c>
      <c r="AR32" s="44">
        <v>43269</v>
      </c>
      <c r="AS32" s="44">
        <v>0</v>
      </c>
      <c r="AT32" s="44">
        <v>0</v>
      </c>
      <c r="AU32" s="44">
        <v>0</v>
      </c>
      <c r="AV32" s="4">
        <v>0</v>
      </c>
      <c r="AW32" s="44">
        <v>346</v>
      </c>
      <c r="AX32" s="42">
        <f t="shared" si="3"/>
        <v>1300379.6000000001</v>
      </c>
      <c r="AY32" s="44">
        <v>710333</v>
      </c>
      <c r="AZ32" s="44">
        <v>94.897029000000003</v>
      </c>
      <c r="BA32" s="47">
        <v>302648</v>
      </c>
      <c r="BB32" s="44">
        <v>97.473958999999994</v>
      </c>
      <c r="BC32" s="44">
        <v>49819.6</v>
      </c>
      <c r="BD32" s="44">
        <v>128.86235500000001</v>
      </c>
      <c r="BE32" s="44">
        <v>34046</v>
      </c>
      <c r="BF32" s="44">
        <v>111.800152</v>
      </c>
      <c r="BG32" s="44">
        <v>0</v>
      </c>
      <c r="BH32" s="44">
        <v>0</v>
      </c>
      <c r="BI32" s="44">
        <v>0</v>
      </c>
      <c r="BJ32" s="44">
        <v>0</v>
      </c>
      <c r="BK32" s="44">
        <v>0</v>
      </c>
      <c r="BL32" s="44">
        <v>0</v>
      </c>
      <c r="BM32" s="44">
        <v>0</v>
      </c>
      <c r="BN32" s="44">
        <v>0</v>
      </c>
      <c r="BO32" s="44">
        <v>173</v>
      </c>
      <c r="BP32" s="44">
        <v>98</v>
      </c>
      <c r="BQ32" s="42">
        <f t="shared" si="4"/>
        <v>1097019.6000000001</v>
      </c>
      <c r="BR32" s="42">
        <f t="shared" si="5"/>
        <v>97.675522844112365</v>
      </c>
    </row>
    <row r="33" spans="1:70" ht="20" customHeight="1" x14ac:dyDescent="0.15">
      <c r="A33" s="76">
        <v>42924</v>
      </c>
      <c r="B33" s="76">
        <v>42922</v>
      </c>
      <c r="C33" s="11">
        <v>27</v>
      </c>
      <c r="D33" s="44">
        <v>1103961</v>
      </c>
      <c r="E33" s="44">
        <v>479810</v>
      </c>
      <c r="F33" s="44">
        <v>95059.9</v>
      </c>
      <c r="G33" s="44">
        <v>56604</v>
      </c>
      <c r="H33" s="155">
        <v>0</v>
      </c>
      <c r="I33" s="155">
        <v>0</v>
      </c>
      <c r="J33" s="155">
        <v>0</v>
      </c>
      <c r="K33" s="155">
        <v>0</v>
      </c>
      <c r="L33" s="155">
        <v>0</v>
      </c>
      <c r="M33" s="44">
        <v>518</v>
      </c>
      <c r="N33" s="19">
        <f t="shared" si="0"/>
        <v>1735952.9</v>
      </c>
      <c r="O33" s="44">
        <v>36338</v>
      </c>
      <c r="P33" s="44">
        <v>74.242693000000003</v>
      </c>
      <c r="Q33" s="47">
        <v>25647</v>
      </c>
      <c r="R33" s="44">
        <v>77.263070999999997</v>
      </c>
      <c r="S33" s="44">
        <v>14733.9</v>
      </c>
      <c r="T33" s="44">
        <v>110.860675</v>
      </c>
      <c r="U33" s="44">
        <v>5709</v>
      </c>
      <c r="V33" s="44">
        <v>85.930986000000004</v>
      </c>
      <c r="W33" s="155">
        <v>0</v>
      </c>
      <c r="X33" s="155">
        <v>0</v>
      </c>
      <c r="Y33" s="155">
        <v>0</v>
      </c>
      <c r="Z33" s="155">
        <v>0</v>
      </c>
      <c r="AA33" s="155">
        <v>0</v>
      </c>
      <c r="AB33" s="155">
        <v>0</v>
      </c>
      <c r="AC33" s="155">
        <v>0</v>
      </c>
      <c r="AD33" s="155">
        <v>0</v>
      </c>
      <c r="AE33" s="155">
        <v>0</v>
      </c>
      <c r="AF33" s="155">
        <v>0</v>
      </c>
      <c r="AG33" s="155">
        <v>0</v>
      </c>
      <c r="AH33" s="155">
        <v>0</v>
      </c>
      <c r="AI33" s="19">
        <f t="shared" ref="AI33" si="18">O33+Q33+S33+U33+AA33+AC33+AE33+AG33</f>
        <v>82427.899999999994</v>
      </c>
      <c r="AJ33" s="19">
        <f t="shared" ref="AJ33" si="19">(O33*P33+Q33*R33+S33*T33+U33*V33+AA33*AB33+AC33*AD33+AE33*AF33+AG33*AH33)/AI33</f>
        <v>82.537430392227634</v>
      </c>
      <c r="AL33" s="76">
        <v>42560</v>
      </c>
      <c r="AM33" s="76">
        <v>42559</v>
      </c>
      <c r="AN33" s="11">
        <v>27</v>
      </c>
      <c r="AO33" s="44">
        <v>949139</v>
      </c>
      <c r="AP33" s="44">
        <v>490952</v>
      </c>
      <c r="AQ33" s="44">
        <v>88504</v>
      </c>
      <c r="AR33" s="44">
        <v>54046</v>
      </c>
      <c r="AS33" s="44">
        <v>0</v>
      </c>
      <c r="AT33" s="44">
        <v>0</v>
      </c>
      <c r="AU33" s="44">
        <v>0</v>
      </c>
      <c r="AV33" s="4">
        <v>0</v>
      </c>
      <c r="AW33" s="44">
        <v>346</v>
      </c>
      <c r="AX33" s="42">
        <f t="shared" si="3"/>
        <v>1582987</v>
      </c>
      <c r="AY33" s="44">
        <v>806166</v>
      </c>
      <c r="AZ33" s="44">
        <v>93.822321000000002</v>
      </c>
      <c r="BA33" s="47">
        <v>379601</v>
      </c>
      <c r="BB33" s="44">
        <v>95.621420000000001</v>
      </c>
      <c r="BC33" s="44">
        <v>81127.199999999997</v>
      </c>
      <c r="BD33" s="44">
        <v>126.40961799999999</v>
      </c>
      <c r="BE33" s="44">
        <v>43737</v>
      </c>
      <c r="BF33" s="44">
        <v>106.955804</v>
      </c>
      <c r="BG33" s="44">
        <v>0</v>
      </c>
      <c r="BH33" s="44">
        <v>0</v>
      </c>
      <c r="BI33" s="44">
        <v>0</v>
      </c>
      <c r="BJ33" s="44">
        <v>0</v>
      </c>
      <c r="BK33" s="44">
        <v>0</v>
      </c>
      <c r="BL33" s="44">
        <v>0</v>
      </c>
      <c r="BM33" s="44">
        <v>0</v>
      </c>
      <c r="BN33" s="44">
        <v>0</v>
      </c>
      <c r="BO33" s="44">
        <v>173</v>
      </c>
      <c r="BP33" s="44">
        <v>95</v>
      </c>
      <c r="BQ33" s="42">
        <f t="shared" si="4"/>
        <v>1310804.2</v>
      </c>
      <c r="BR33" s="42">
        <f t="shared" si="5"/>
        <v>96.798569340610612</v>
      </c>
    </row>
    <row r="34" spans="1:70" ht="20" customHeight="1" x14ac:dyDescent="0.15">
      <c r="A34" s="76">
        <v>42931</v>
      </c>
      <c r="B34" s="76">
        <v>42929</v>
      </c>
      <c r="C34" s="11">
        <v>28</v>
      </c>
      <c r="D34" s="44">
        <v>1235954</v>
      </c>
      <c r="E34" s="44">
        <v>618654</v>
      </c>
      <c r="F34" s="44">
        <v>100961.1</v>
      </c>
      <c r="G34" s="44">
        <v>58903</v>
      </c>
      <c r="H34" s="156">
        <v>0</v>
      </c>
      <c r="I34" s="156">
        <v>0</v>
      </c>
      <c r="J34" s="156">
        <v>0</v>
      </c>
      <c r="K34" s="156">
        <v>0</v>
      </c>
      <c r="L34" s="156">
        <v>0</v>
      </c>
      <c r="M34" s="44">
        <v>690</v>
      </c>
      <c r="N34" s="19">
        <f t="shared" si="0"/>
        <v>2015162.1</v>
      </c>
      <c r="O34" s="44">
        <v>644394</v>
      </c>
      <c r="P34" s="44">
        <v>66.385480999999999</v>
      </c>
      <c r="Q34" s="47">
        <v>225580</v>
      </c>
      <c r="R34" s="44">
        <v>76.689396000000002</v>
      </c>
      <c r="S34" s="44">
        <v>40306.199999999997</v>
      </c>
      <c r="T34" s="44">
        <v>106.39537799999999</v>
      </c>
      <c r="U34" s="44">
        <v>19478</v>
      </c>
      <c r="V34" s="44">
        <v>104.13240500000001</v>
      </c>
      <c r="W34" s="156">
        <v>0</v>
      </c>
      <c r="X34" s="156">
        <v>0</v>
      </c>
      <c r="Y34" s="156">
        <v>0</v>
      </c>
      <c r="Z34" s="156">
        <v>0</v>
      </c>
      <c r="AA34" s="156">
        <v>0</v>
      </c>
      <c r="AB34" s="156">
        <v>0</v>
      </c>
      <c r="AC34" s="156">
        <v>0</v>
      </c>
      <c r="AD34" s="156">
        <v>0</v>
      </c>
      <c r="AE34" s="156">
        <v>0</v>
      </c>
      <c r="AF34" s="156">
        <v>0</v>
      </c>
      <c r="AG34" s="156">
        <v>0</v>
      </c>
      <c r="AH34" s="156">
        <v>0</v>
      </c>
      <c r="AI34" s="19">
        <f t="shared" ref="AI34:AI37" si="20">O34+Q34+S34+U34+AA34+AC34+AE34+AG34</f>
        <v>929758.2</v>
      </c>
      <c r="AJ34" s="19">
        <f t="shared" ref="AJ34:AJ37" si="21">(O34*P34+Q34*R34+S34*T34+U34*V34+AA34*AB34+AC34*AD34+AE34*AF34+AG34*AH34)/AI34</f>
        <v>71.41070007505995</v>
      </c>
      <c r="AL34" s="76">
        <v>42567</v>
      </c>
      <c r="AM34" s="76">
        <v>42565</v>
      </c>
      <c r="AN34" s="11">
        <v>28</v>
      </c>
      <c r="AO34" s="44">
        <v>940851</v>
      </c>
      <c r="AP34" s="44">
        <v>477210</v>
      </c>
      <c r="AQ34" s="44">
        <v>84559.4</v>
      </c>
      <c r="AR34" s="44">
        <v>50577</v>
      </c>
      <c r="AS34" s="44">
        <v>0</v>
      </c>
      <c r="AT34" s="44">
        <v>0</v>
      </c>
      <c r="AU34" s="44">
        <v>0</v>
      </c>
      <c r="AV34" s="4">
        <v>0</v>
      </c>
      <c r="AW34" s="44">
        <v>346</v>
      </c>
      <c r="AX34" s="42">
        <f t="shared" si="3"/>
        <v>1553543.4</v>
      </c>
      <c r="AY34" s="44">
        <v>666111</v>
      </c>
      <c r="AZ34" s="44">
        <v>89.852762999999996</v>
      </c>
      <c r="BA34" s="47">
        <v>381229</v>
      </c>
      <c r="BB34" s="44">
        <v>91.939431999999996</v>
      </c>
      <c r="BC34" s="44">
        <v>79033.399999999994</v>
      </c>
      <c r="BD34" s="44">
        <v>126.317091</v>
      </c>
      <c r="BE34" s="44">
        <v>29807</v>
      </c>
      <c r="BF34" s="44">
        <v>104.552353</v>
      </c>
      <c r="BG34" s="44">
        <v>0</v>
      </c>
      <c r="BH34" s="44">
        <v>0</v>
      </c>
      <c r="BI34" s="44">
        <v>0</v>
      </c>
      <c r="BJ34" s="44">
        <v>0</v>
      </c>
      <c r="BK34" s="44">
        <v>0</v>
      </c>
      <c r="BL34" s="44">
        <v>0</v>
      </c>
      <c r="BM34" s="44">
        <v>0</v>
      </c>
      <c r="BN34" s="44">
        <v>0</v>
      </c>
      <c r="BO34" s="44">
        <v>346</v>
      </c>
      <c r="BP34" s="44">
        <v>100</v>
      </c>
      <c r="BQ34" s="42">
        <f t="shared" si="4"/>
        <v>1156526.3999999999</v>
      </c>
      <c r="BR34" s="42">
        <f t="shared" si="5"/>
        <v>93.414342035193854</v>
      </c>
    </row>
    <row r="35" spans="1:70" ht="20" customHeight="1" x14ac:dyDescent="0.15">
      <c r="A35" s="76">
        <v>42938</v>
      </c>
      <c r="B35" s="76">
        <v>42936</v>
      </c>
      <c r="C35" s="11">
        <v>29</v>
      </c>
      <c r="D35" s="44">
        <v>1388666</v>
      </c>
      <c r="E35" s="44">
        <v>706271</v>
      </c>
      <c r="F35" s="44">
        <v>132232.9</v>
      </c>
      <c r="G35" s="44">
        <v>88542</v>
      </c>
      <c r="H35" s="44">
        <v>0</v>
      </c>
      <c r="I35" s="44">
        <v>0</v>
      </c>
      <c r="J35" s="44">
        <v>0</v>
      </c>
      <c r="K35" s="44">
        <v>0</v>
      </c>
      <c r="L35" s="44">
        <v>0</v>
      </c>
      <c r="M35" s="44">
        <v>688</v>
      </c>
      <c r="N35" s="42">
        <f t="shared" si="0"/>
        <v>2316399.9</v>
      </c>
      <c r="O35" s="44">
        <v>1202943</v>
      </c>
      <c r="P35" s="44">
        <v>68.012568000000002</v>
      </c>
      <c r="Q35" s="47">
        <v>576189</v>
      </c>
      <c r="R35" s="44">
        <v>76.555069000000003</v>
      </c>
      <c r="S35" s="44">
        <v>115428.1</v>
      </c>
      <c r="T35" s="44">
        <v>100.063785</v>
      </c>
      <c r="U35" s="44">
        <v>78381</v>
      </c>
      <c r="V35" s="44">
        <v>96.498079000000004</v>
      </c>
      <c r="W35" s="44">
        <v>0</v>
      </c>
      <c r="X35" s="44">
        <v>0</v>
      </c>
      <c r="Y35" s="44">
        <v>0</v>
      </c>
      <c r="Z35" s="44">
        <v>0</v>
      </c>
      <c r="AA35" s="44">
        <v>0</v>
      </c>
      <c r="AB35" s="44">
        <v>0</v>
      </c>
      <c r="AC35" s="44">
        <v>0</v>
      </c>
      <c r="AD35" s="44">
        <v>0</v>
      </c>
      <c r="AE35" s="44">
        <v>0</v>
      </c>
      <c r="AF35" s="44">
        <v>0</v>
      </c>
      <c r="AG35" s="44">
        <v>0</v>
      </c>
      <c r="AH35" s="44">
        <v>0</v>
      </c>
      <c r="AI35" s="42">
        <f t="shared" si="20"/>
        <v>1972941.1</v>
      </c>
      <c r="AJ35" s="42">
        <f t="shared" si="21"/>
        <v>73.514216795991786</v>
      </c>
      <c r="AL35" s="76">
        <v>42574</v>
      </c>
      <c r="AM35" s="76">
        <v>42572</v>
      </c>
      <c r="AN35" s="11">
        <v>29</v>
      </c>
      <c r="AO35" s="44">
        <v>1005425</v>
      </c>
      <c r="AP35" s="44">
        <v>531221</v>
      </c>
      <c r="AQ35" s="44">
        <v>107108.6</v>
      </c>
      <c r="AR35" s="44">
        <v>58314</v>
      </c>
      <c r="AS35" s="44">
        <v>0</v>
      </c>
      <c r="AT35" s="44">
        <v>0</v>
      </c>
      <c r="AU35" s="44">
        <v>0</v>
      </c>
      <c r="AV35" s="4">
        <v>0</v>
      </c>
      <c r="AW35" s="44">
        <v>508</v>
      </c>
      <c r="AX35" s="42">
        <f t="shared" si="3"/>
        <v>1702576.6</v>
      </c>
      <c r="AY35" s="44">
        <v>735545</v>
      </c>
      <c r="AZ35" s="44">
        <v>86.722589999999997</v>
      </c>
      <c r="BA35" s="47">
        <v>353229</v>
      </c>
      <c r="BB35" s="44">
        <v>88.375908999999993</v>
      </c>
      <c r="BC35" s="44">
        <v>91510.399999999994</v>
      </c>
      <c r="BD35" s="44">
        <v>122.07755400000001</v>
      </c>
      <c r="BE35" s="44">
        <v>41827</v>
      </c>
      <c r="BF35" s="44">
        <v>97.031964000000002</v>
      </c>
      <c r="BG35" s="44">
        <v>0</v>
      </c>
      <c r="BH35" s="44">
        <v>0</v>
      </c>
      <c r="BI35" s="44">
        <v>0</v>
      </c>
      <c r="BJ35" s="44">
        <v>0</v>
      </c>
      <c r="BK35" s="44">
        <v>0</v>
      </c>
      <c r="BL35" s="44">
        <v>0</v>
      </c>
      <c r="BM35" s="44">
        <v>0</v>
      </c>
      <c r="BN35" s="44">
        <v>0</v>
      </c>
      <c r="BO35" s="44">
        <v>508</v>
      </c>
      <c r="BP35" s="44">
        <v>90</v>
      </c>
      <c r="BQ35" s="42">
        <f t="shared" si="4"/>
        <v>1222619.3999999999</v>
      </c>
      <c r="BR35" s="42">
        <f t="shared" si="5"/>
        <v>90.200550700815484</v>
      </c>
    </row>
    <row r="36" spans="1:70" ht="20" customHeight="1" x14ac:dyDescent="0.15">
      <c r="A36" s="76">
        <v>42945</v>
      </c>
      <c r="B36" s="76">
        <v>42943</v>
      </c>
      <c r="C36" s="11">
        <v>30</v>
      </c>
      <c r="D36" s="44">
        <v>809066</v>
      </c>
      <c r="E36" s="44">
        <v>428232</v>
      </c>
      <c r="F36" s="44">
        <v>104676.6</v>
      </c>
      <c r="G36" s="44">
        <v>67807</v>
      </c>
      <c r="H36" s="44">
        <v>0</v>
      </c>
      <c r="I36" s="44">
        <v>0</v>
      </c>
      <c r="J36" s="44">
        <v>0</v>
      </c>
      <c r="K36" s="44">
        <v>0</v>
      </c>
      <c r="L36" s="44">
        <v>1010</v>
      </c>
      <c r="M36" s="44">
        <v>1382</v>
      </c>
      <c r="N36" s="42">
        <f t="shared" si="0"/>
        <v>1412173.6</v>
      </c>
      <c r="O36" s="44">
        <v>683286</v>
      </c>
      <c r="P36" s="44">
        <v>70.522242000000006</v>
      </c>
      <c r="Q36" s="47">
        <v>360120</v>
      </c>
      <c r="R36" s="44">
        <v>77.436431999999996</v>
      </c>
      <c r="S36" s="44">
        <v>64872</v>
      </c>
      <c r="T36" s="44">
        <v>103.74006</v>
      </c>
      <c r="U36" s="44">
        <v>53366</v>
      </c>
      <c r="V36" s="44">
        <v>95.636285000000001</v>
      </c>
      <c r="W36" s="44">
        <v>0</v>
      </c>
      <c r="X36" s="44">
        <v>0</v>
      </c>
      <c r="Y36" s="44">
        <v>0</v>
      </c>
      <c r="Z36" s="44">
        <v>0</v>
      </c>
      <c r="AA36" s="44">
        <v>0</v>
      </c>
      <c r="AB36" s="44">
        <v>0</v>
      </c>
      <c r="AC36" s="44">
        <v>0</v>
      </c>
      <c r="AD36" s="44">
        <v>0</v>
      </c>
      <c r="AE36" s="44">
        <v>373</v>
      </c>
      <c r="AF36" s="44">
        <v>200</v>
      </c>
      <c r="AG36" s="44">
        <v>0</v>
      </c>
      <c r="AH36" s="44">
        <v>0</v>
      </c>
      <c r="AI36" s="42">
        <f t="shared" si="20"/>
        <v>1162017</v>
      </c>
      <c r="AJ36" s="42">
        <f t="shared" si="21"/>
        <v>75.714399786476449</v>
      </c>
      <c r="AL36" s="76">
        <v>42581</v>
      </c>
      <c r="AM36" s="76">
        <v>42579</v>
      </c>
      <c r="AN36" s="11">
        <v>30</v>
      </c>
      <c r="AO36" s="44">
        <v>1063346</v>
      </c>
      <c r="AP36" s="44">
        <v>506198.5</v>
      </c>
      <c r="AQ36" s="44">
        <v>92582.399999999994</v>
      </c>
      <c r="AR36" s="44">
        <v>65002</v>
      </c>
      <c r="AS36" s="44">
        <v>0</v>
      </c>
      <c r="AT36" s="44">
        <v>0</v>
      </c>
      <c r="AU36" s="44">
        <v>0</v>
      </c>
      <c r="AV36" s="4">
        <v>0</v>
      </c>
      <c r="AW36" s="44">
        <v>690</v>
      </c>
      <c r="AX36" s="42">
        <f t="shared" si="3"/>
        <v>1727818.9</v>
      </c>
      <c r="AY36" s="44">
        <v>838938</v>
      </c>
      <c r="AZ36" s="44">
        <v>83.651099000000002</v>
      </c>
      <c r="BA36" s="47">
        <v>450785</v>
      </c>
      <c r="BB36" s="44">
        <v>87.204391999999999</v>
      </c>
      <c r="BC36" s="44">
        <v>88214</v>
      </c>
      <c r="BD36" s="44">
        <v>118.69441999999999</v>
      </c>
      <c r="BE36" s="44">
        <v>52588</v>
      </c>
      <c r="BF36" s="44">
        <v>98.339601999999999</v>
      </c>
      <c r="BG36" s="44">
        <v>0</v>
      </c>
      <c r="BH36" s="44">
        <v>0</v>
      </c>
      <c r="BI36" s="44">
        <v>0</v>
      </c>
      <c r="BJ36" s="44">
        <v>0</v>
      </c>
      <c r="BK36" s="44">
        <v>0</v>
      </c>
      <c r="BL36" s="44">
        <v>0</v>
      </c>
      <c r="BM36" s="44">
        <v>0</v>
      </c>
      <c r="BN36" s="44">
        <v>0</v>
      </c>
      <c r="BO36" s="44">
        <v>690</v>
      </c>
      <c r="BP36" s="44">
        <v>96.011594000000002</v>
      </c>
      <c r="BQ36" s="42">
        <f t="shared" si="4"/>
        <v>1431215</v>
      </c>
      <c r="BR36" s="42">
        <f t="shared" si="5"/>
        <v>87.47585659477997</v>
      </c>
    </row>
    <row r="37" spans="1:70" ht="20" customHeight="1" x14ac:dyDescent="0.15">
      <c r="A37" s="76">
        <v>42952</v>
      </c>
      <c r="B37" s="76">
        <v>42950</v>
      </c>
      <c r="C37" s="11">
        <v>31</v>
      </c>
      <c r="D37" s="44">
        <v>1284809</v>
      </c>
      <c r="E37" s="44">
        <v>633096</v>
      </c>
      <c r="F37" s="44">
        <v>89784.2</v>
      </c>
      <c r="G37" s="44">
        <v>66067</v>
      </c>
      <c r="H37" s="44">
        <v>0</v>
      </c>
      <c r="I37" s="44">
        <v>0</v>
      </c>
      <c r="J37" s="44">
        <v>0</v>
      </c>
      <c r="K37" s="44">
        <v>0</v>
      </c>
      <c r="L37" s="44">
        <v>601</v>
      </c>
      <c r="M37" s="44">
        <v>688</v>
      </c>
      <c r="N37" s="42">
        <f t="shared" si="0"/>
        <v>2075045.2</v>
      </c>
      <c r="O37" s="44">
        <v>1017183</v>
      </c>
      <c r="P37" s="44">
        <v>69.249122999999997</v>
      </c>
      <c r="Q37" s="47">
        <v>440032</v>
      </c>
      <c r="R37" s="44">
        <v>81.207289000000003</v>
      </c>
      <c r="S37" s="44">
        <v>55480.1</v>
      </c>
      <c r="T37" s="44">
        <v>104.04935399999999</v>
      </c>
      <c r="U37" s="44">
        <v>53571</v>
      </c>
      <c r="V37" s="44">
        <v>97.932705999999996</v>
      </c>
      <c r="W37" s="44">
        <v>0</v>
      </c>
      <c r="X37" s="44">
        <v>0</v>
      </c>
      <c r="Y37" s="44">
        <v>0</v>
      </c>
      <c r="Z37" s="44">
        <v>0</v>
      </c>
      <c r="AA37" s="44">
        <v>0</v>
      </c>
      <c r="AB37" s="44">
        <v>0</v>
      </c>
      <c r="AC37" s="44">
        <v>0</v>
      </c>
      <c r="AD37" s="44">
        <v>0</v>
      </c>
      <c r="AE37" s="44">
        <v>0</v>
      </c>
      <c r="AF37" s="44">
        <v>0</v>
      </c>
      <c r="AG37" s="44">
        <v>0</v>
      </c>
      <c r="AH37" s="44">
        <v>0</v>
      </c>
      <c r="AI37" s="42">
        <f t="shared" si="20"/>
        <v>1566266.1</v>
      </c>
      <c r="AJ37" s="42">
        <f t="shared" si="21"/>
        <v>74.822444303518026</v>
      </c>
      <c r="AL37" s="76">
        <v>42588</v>
      </c>
      <c r="AM37" s="76">
        <v>42586</v>
      </c>
      <c r="AN37" s="11">
        <v>31</v>
      </c>
      <c r="AO37" s="44">
        <v>1010518</v>
      </c>
      <c r="AP37" s="44">
        <v>475994</v>
      </c>
      <c r="AQ37" s="44">
        <v>101497.60000000001</v>
      </c>
      <c r="AR37" s="44">
        <v>57810</v>
      </c>
      <c r="AS37" s="44">
        <v>0</v>
      </c>
      <c r="AT37" s="44">
        <v>0</v>
      </c>
      <c r="AU37" s="44">
        <v>0</v>
      </c>
      <c r="AV37" s="4">
        <v>0</v>
      </c>
      <c r="AW37" s="44">
        <v>519</v>
      </c>
      <c r="AX37" s="42">
        <f t="shared" si="3"/>
        <v>1646338.6</v>
      </c>
      <c r="AY37" s="44">
        <v>929393</v>
      </c>
      <c r="AZ37" s="44">
        <v>83.938823999999997</v>
      </c>
      <c r="BA37" s="47">
        <v>460277</v>
      </c>
      <c r="BB37" s="44">
        <v>88.660593000000006</v>
      </c>
      <c r="BC37" s="44">
        <v>100568</v>
      </c>
      <c r="BD37" s="44">
        <v>121.469346</v>
      </c>
      <c r="BE37" s="44">
        <v>48118</v>
      </c>
      <c r="BF37" s="44">
        <v>99.439149</v>
      </c>
      <c r="BG37" s="44">
        <v>0</v>
      </c>
      <c r="BH37" s="44">
        <v>0</v>
      </c>
      <c r="BI37" s="44">
        <v>0</v>
      </c>
      <c r="BJ37" s="44">
        <v>0</v>
      </c>
      <c r="BK37" s="44">
        <v>0</v>
      </c>
      <c r="BL37" s="44">
        <v>0</v>
      </c>
      <c r="BM37" s="44">
        <v>0</v>
      </c>
      <c r="BN37" s="44">
        <v>0</v>
      </c>
      <c r="BO37" s="44">
        <v>519</v>
      </c>
      <c r="BP37" s="44">
        <v>100</v>
      </c>
      <c r="BQ37" s="42">
        <f t="shared" si="4"/>
        <v>1538875</v>
      </c>
      <c r="BR37" s="42">
        <f t="shared" si="5"/>
        <v>88.293870118237678</v>
      </c>
    </row>
    <row r="38" spans="1:70" ht="20" customHeight="1" x14ac:dyDescent="0.15">
      <c r="A38" s="76">
        <v>42959</v>
      </c>
      <c r="B38" s="76">
        <v>42957</v>
      </c>
      <c r="C38" s="3">
        <v>32</v>
      </c>
      <c r="D38" s="44">
        <v>1228983</v>
      </c>
      <c r="E38" s="44">
        <v>617960</v>
      </c>
      <c r="F38" s="44">
        <v>103545.8</v>
      </c>
      <c r="G38" s="44">
        <v>59153</v>
      </c>
      <c r="H38" s="44">
        <v>0</v>
      </c>
      <c r="I38" s="44">
        <v>0</v>
      </c>
      <c r="J38" s="44">
        <v>0</v>
      </c>
      <c r="K38" s="44">
        <v>0</v>
      </c>
      <c r="L38" s="44">
        <v>1146</v>
      </c>
      <c r="M38" s="44">
        <v>346</v>
      </c>
      <c r="N38" s="42">
        <f t="shared" si="0"/>
        <v>2011133.8</v>
      </c>
      <c r="O38" s="44">
        <v>793855</v>
      </c>
      <c r="P38" s="44">
        <v>65.297591999999995</v>
      </c>
      <c r="Q38" s="47">
        <v>289976</v>
      </c>
      <c r="R38" s="44">
        <v>76.415505999999993</v>
      </c>
      <c r="S38" s="44">
        <v>68222.100000000006</v>
      </c>
      <c r="T38" s="44">
        <v>109.046159</v>
      </c>
      <c r="U38" s="44">
        <v>52802</v>
      </c>
      <c r="V38" s="44">
        <v>96.133138000000002</v>
      </c>
      <c r="W38" s="44">
        <v>0</v>
      </c>
      <c r="X38" s="44">
        <v>0</v>
      </c>
      <c r="Y38" s="44">
        <v>0</v>
      </c>
      <c r="Z38" s="44">
        <v>0</v>
      </c>
      <c r="AA38" s="44">
        <v>0</v>
      </c>
      <c r="AB38" s="44">
        <v>0</v>
      </c>
      <c r="AC38" s="44">
        <v>0</v>
      </c>
      <c r="AD38" s="44">
        <v>0</v>
      </c>
      <c r="AE38" s="44">
        <v>0</v>
      </c>
      <c r="AF38" s="44">
        <v>0</v>
      </c>
      <c r="AG38" s="44">
        <v>0</v>
      </c>
      <c r="AH38" s="44">
        <v>0</v>
      </c>
      <c r="AI38" s="42">
        <f t="shared" ref="AI38" si="22">O38+Q38+S38+U38+AA38+AC38+AE38+AG38</f>
        <v>1204855.1000000001</v>
      </c>
      <c r="AJ38" s="42">
        <f t="shared" ref="AJ38" si="23">(O38*P38+Q38*R38+S38*T38+U38*V38+AA38*AB38+AC38*AD38+AE38*AF38+AG38*AH38)/AI38</f>
        <v>71.801881057403406</v>
      </c>
      <c r="AL38" s="76">
        <v>42595</v>
      </c>
      <c r="AM38" s="76">
        <v>42593</v>
      </c>
      <c r="AN38" s="46">
        <v>32</v>
      </c>
      <c r="AO38" s="44">
        <v>941681</v>
      </c>
      <c r="AP38" s="44">
        <v>413215.5</v>
      </c>
      <c r="AQ38" s="44">
        <v>100439</v>
      </c>
      <c r="AR38" s="44">
        <v>58425</v>
      </c>
      <c r="AS38" s="44">
        <v>0</v>
      </c>
      <c r="AT38" s="44">
        <v>0</v>
      </c>
      <c r="AU38" s="44">
        <v>0</v>
      </c>
      <c r="AV38" s="4">
        <v>0</v>
      </c>
      <c r="AW38" s="44">
        <v>692</v>
      </c>
      <c r="AX38" s="42">
        <f t="shared" si="3"/>
        <v>1514452.5</v>
      </c>
      <c r="AY38" s="44">
        <v>905905</v>
      </c>
      <c r="AZ38" s="44">
        <v>85.846152000000004</v>
      </c>
      <c r="BA38" s="47">
        <v>387024.5</v>
      </c>
      <c r="BB38" s="44">
        <v>90.899612000000005</v>
      </c>
      <c r="BC38" s="44">
        <v>99025.600000000006</v>
      </c>
      <c r="BD38" s="44">
        <v>123.53780999999999</v>
      </c>
      <c r="BE38" s="44">
        <v>52170</v>
      </c>
      <c r="BF38" s="44">
        <v>100.959689</v>
      </c>
      <c r="BG38" s="44">
        <v>0</v>
      </c>
      <c r="BH38" s="44">
        <v>0</v>
      </c>
      <c r="BI38" s="44">
        <v>0</v>
      </c>
      <c r="BJ38" s="44">
        <v>0</v>
      </c>
      <c r="BK38" s="44">
        <v>0</v>
      </c>
      <c r="BL38" s="44">
        <v>0</v>
      </c>
      <c r="BM38" s="44">
        <v>0</v>
      </c>
      <c r="BN38" s="44">
        <v>0</v>
      </c>
      <c r="BO38" s="44">
        <v>519</v>
      </c>
      <c r="BP38" s="44">
        <v>100</v>
      </c>
      <c r="BQ38" s="42">
        <f t="shared" si="4"/>
        <v>1444644.1</v>
      </c>
      <c r="BR38" s="42">
        <f t="shared" si="5"/>
        <v>90.334503802784383</v>
      </c>
    </row>
    <row r="39" spans="1:70" ht="20" customHeight="1" x14ac:dyDescent="0.15">
      <c r="A39" s="76">
        <v>42966</v>
      </c>
      <c r="B39" s="76">
        <v>42964</v>
      </c>
      <c r="C39" s="46">
        <v>33</v>
      </c>
      <c r="D39" s="44">
        <v>1243281</v>
      </c>
      <c r="E39" s="44">
        <v>663337</v>
      </c>
      <c r="F39" s="44">
        <v>97167.7</v>
      </c>
      <c r="G39" s="44">
        <v>60522</v>
      </c>
      <c r="H39" s="44">
        <v>0</v>
      </c>
      <c r="I39" s="44">
        <v>0</v>
      </c>
      <c r="J39" s="44">
        <v>0</v>
      </c>
      <c r="K39" s="44">
        <v>0</v>
      </c>
      <c r="L39" s="44">
        <v>408</v>
      </c>
      <c r="M39" s="44">
        <v>518</v>
      </c>
      <c r="N39" s="42">
        <f t="shared" si="0"/>
        <v>2065233.7</v>
      </c>
      <c r="O39" s="44">
        <v>910135</v>
      </c>
      <c r="P39" s="44">
        <v>61.363086000000003</v>
      </c>
      <c r="Q39" s="47">
        <v>563123</v>
      </c>
      <c r="R39" s="44">
        <v>69.621268999999998</v>
      </c>
      <c r="S39" s="44">
        <v>73150.2</v>
      </c>
      <c r="T39" s="44">
        <v>103.894661</v>
      </c>
      <c r="U39" s="44">
        <v>53453</v>
      </c>
      <c r="V39" s="44">
        <v>95.490055999999996</v>
      </c>
      <c r="W39" s="44">
        <v>0</v>
      </c>
      <c r="X39" s="44">
        <v>0</v>
      </c>
      <c r="Y39" s="44">
        <v>0</v>
      </c>
      <c r="Z39" s="44">
        <v>0</v>
      </c>
      <c r="AA39" s="44">
        <v>0</v>
      </c>
      <c r="AB39" s="44">
        <v>0</v>
      </c>
      <c r="AC39" s="44">
        <v>0</v>
      </c>
      <c r="AD39" s="44">
        <v>0</v>
      </c>
      <c r="AE39" s="44">
        <v>0</v>
      </c>
      <c r="AF39" s="44">
        <v>0</v>
      </c>
      <c r="AG39" s="44">
        <v>0</v>
      </c>
      <c r="AH39" s="44">
        <v>0</v>
      </c>
      <c r="AI39" s="42">
        <f t="shared" ref="AI39:AI40" si="24">O39+Q39+S39+U39+AA39+AC39+AE39+AG39</f>
        <v>1599861.2</v>
      </c>
      <c r="AJ39" s="42">
        <f t="shared" ref="AJ39:AJ41" si="25">(O39*P39+Q39*R39+S39*T39+U39*V39+AA39*AB39+AC39*AD39+AE39*AF39+AG39*AH39)/AI39</f>
        <v>67.354702604292925</v>
      </c>
      <c r="AL39" s="76">
        <v>42602</v>
      </c>
      <c r="AM39" s="76">
        <v>42600</v>
      </c>
      <c r="AN39" s="46">
        <v>33</v>
      </c>
      <c r="AO39" s="44">
        <v>732907</v>
      </c>
      <c r="AP39" s="44">
        <v>309303.5</v>
      </c>
      <c r="AQ39" s="44">
        <v>71455</v>
      </c>
      <c r="AR39" s="44">
        <v>43375</v>
      </c>
      <c r="AS39" s="44">
        <v>0</v>
      </c>
      <c r="AT39" s="44">
        <v>0</v>
      </c>
      <c r="AU39" s="44">
        <v>0</v>
      </c>
      <c r="AV39" s="4">
        <v>0</v>
      </c>
      <c r="AW39" s="44">
        <v>346</v>
      </c>
      <c r="AX39" s="42">
        <f t="shared" si="3"/>
        <v>1157386.5</v>
      </c>
      <c r="AY39" s="44">
        <v>653135</v>
      </c>
      <c r="AZ39" s="44">
        <v>87.947824999999995</v>
      </c>
      <c r="BA39" s="47">
        <v>297537</v>
      </c>
      <c r="BB39" s="44">
        <v>95.207376999999994</v>
      </c>
      <c r="BC39" s="44">
        <v>67193.600000000006</v>
      </c>
      <c r="BD39" s="44">
        <v>122.330579</v>
      </c>
      <c r="BE39" s="44">
        <v>40019</v>
      </c>
      <c r="BF39" s="44">
        <v>105.10539900000001</v>
      </c>
      <c r="BG39" s="44">
        <v>0</v>
      </c>
      <c r="BH39" s="44">
        <v>0</v>
      </c>
      <c r="BI39" s="44">
        <v>0</v>
      </c>
      <c r="BJ39" s="44">
        <v>0</v>
      </c>
      <c r="BK39" s="44">
        <v>0</v>
      </c>
      <c r="BL39" s="44">
        <v>0</v>
      </c>
      <c r="BM39" s="44">
        <v>0</v>
      </c>
      <c r="BN39" s="44">
        <v>0</v>
      </c>
      <c r="BO39" s="44">
        <v>0</v>
      </c>
      <c r="BP39" s="44">
        <v>0</v>
      </c>
      <c r="BQ39" s="42">
        <f t="shared" si="4"/>
        <v>1057884.6000000001</v>
      </c>
      <c r="BR39" s="42">
        <f t="shared" si="5"/>
        <v>92.822567761643739</v>
      </c>
    </row>
    <row r="40" spans="1:70" ht="20" customHeight="1" x14ac:dyDescent="0.15">
      <c r="A40" s="76">
        <v>42973</v>
      </c>
      <c r="B40" s="76">
        <v>42971</v>
      </c>
      <c r="C40" s="11">
        <v>34</v>
      </c>
      <c r="D40" s="44">
        <v>1204515.8999999999</v>
      </c>
      <c r="E40" s="44">
        <v>563964</v>
      </c>
      <c r="F40" s="44">
        <v>99374</v>
      </c>
      <c r="G40" s="44">
        <v>57817</v>
      </c>
      <c r="H40" s="44">
        <v>0</v>
      </c>
      <c r="I40" s="44">
        <v>0</v>
      </c>
      <c r="J40" s="44">
        <v>0</v>
      </c>
      <c r="K40" s="44">
        <v>0</v>
      </c>
      <c r="L40" s="44">
        <v>0</v>
      </c>
      <c r="M40" s="44">
        <v>0</v>
      </c>
      <c r="N40" s="42">
        <f t="shared" si="0"/>
        <v>1925670.9</v>
      </c>
      <c r="O40" s="44">
        <v>1041573.9</v>
      </c>
      <c r="P40" s="44">
        <v>60.081674</v>
      </c>
      <c r="Q40" s="47">
        <v>494329</v>
      </c>
      <c r="R40" s="44">
        <v>70.271664999999999</v>
      </c>
      <c r="S40" s="44">
        <v>58947.8</v>
      </c>
      <c r="T40" s="44">
        <v>100.321737</v>
      </c>
      <c r="U40" s="44">
        <v>41395</v>
      </c>
      <c r="V40" s="44">
        <v>96.650874999999999</v>
      </c>
      <c r="W40" s="44">
        <v>0</v>
      </c>
      <c r="X40" s="44">
        <v>0</v>
      </c>
      <c r="Y40" s="44">
        <v>0</v>
      </c>
      <c r="Z40" s="44">
        <v>0</v>
      </c>
      <c r="AA40" s="44">
        <v>0</v>
      </c>
      <c r="AB40" s="44">
        <v>0</v>
      </c>
      <c r="AC40" s="44">
        <v>0</v>
      </c>
      <c r="AD40" s="44">
        <v>0</v>
      </c>
      <c r="AE40" s="44">
        <v>0</v>
      </c>
      <c r="AF40" s="44">
        <v>0</v>
      </c>
      <c r="AG40" s="44">
        <v>0</v>
      </c>
      <c r="AH40" s="44">
        <v>0</v>
      </c>
      <c r="AI40" s="42">
        <f t="shared" si="24"/>
        <v>1636245.7</v>
      </c>
      <c r="AJ40" s="42">
        <f t="shared" si="25"/>
        <v>65.535044066699271</v>
      </c>
      <c r="AL40" s="76">
        <v>42609</v>
      </c>
      <c r="AM40" s="76">
        <v>42607</v>
      </c>
      <c r="AN40" s="11">
        <v>34</v>
      </c>
      <c r="AO40" s="44">
        <v>630772</v>
      </c>
      <c r="AP40" s="44">
        <v>253174</v>
      </c>
      <c r="AQ40" s="44">
        <v>67664.2</v>
      </c>
      <c r="AR40" s="44">
        <v>46688</v>
      </c>
      <c r="AS40" s="44">
        <v>0</v>
      </c>
      <c r="AT40" s="44">
        <v>0</v>
      </c>
      <c r="AU40" s="44">
        <v>0</v>
      </c>
      <c r="AV40" s="4">
        <v>0</v>
      </c>
      <c r="AW40" s="44">
        <v>346</v>
      </c>
      <c r="AX40" s="42">
        <f t="shared" si="3"/>
        <v>998644.2</v>
      </c>
      <c r="AY40" s="44">
        <v>592795</v>
      </c>
      <c r="AZ40" s="44">
        <v>89.762916000000004</v>
      </c>
      <c r="BA40" s="47">
        <v>244465</v>
      </c>
      <c r="BB40" s="44">
        <v>97.841718999999998</v>
      </c>
      <c r="BC40" s="44">
        <v>55788.800000000003</v>
      </c>
      <c r="BD40" s="44">
        <v>124.535878</v>
      </c>
      <c r="BE40" s="44">
        <v>42656</v>
      </c>
      <c r="BF40" s="44">
        <v>104.7259</v>
      </c>
      <c r="BG40" s="44">
        <v>0</v>
      </c>
      <c r="BH40" s="44">
        <v>0</v>
      </c>
      <c r="BI40" s="44">
        <v>0</v>
      </c>
      <c r="BJ40" s="44">
        <v>0</v>
      </c>
      <c r="BK40" s="44">
        <v>0</v>
      </c>
      <c r="BL40" s="44">
        <v>0</v>
      </c>
      <c r="BM40" s="44">
        <v>0</v>
      </c>
      <c r="BN40" s="44">
        <v>0</v>
      </c>
      <c r="BO40" s="44">
        <v>0</v>
      </c>
      <c r="BP40" s="44">
        <v>0</v>
      </c>
      <c r="BQ40" s="42">
        <f t="shared" si="4"/>
        <v>935704.8</v>
      </c>
      <c r="BR40" s="42">
        <f t="shared" si="5"/>
        <v>94.628967176957303</v>
      </c>
    </row>
    <row r="41" spans="1:70" ht="20" customHeight="1" x14ac:dyDescent="0.15">
      <c r="A41" s="76">
        <v>42980</v>
      </c>
      <c r="B41" s="76">
        <v>42978</v>
      </c>
      <c r="C41" s="11">
        <v>35</v>
      </c>
      <c r="D41" s="44">
        <v>1296350</v>
      </c>
      <c r="E41" s="44">
        <v>627401</v>
      </c>
      <c r="F41" s="44">
        <v>95233.600000000006</v>
      </c>
      <c r="G41" s="44">
        <v>68218</v>
      </c>
      <c r="H41" s="44">
        <v>0</v>
      </c>
      <c r="I41" s="44">
        <v>0</v>
      </c>
      <c r="J41" s="44">
        <v>0</v>
      </c>
      <c r="K41" s="44">
        <v>0</v>
      </c>
      <c r="L41" s="44">
        <v>0</v>
      </c>
      <c r="M41" s="44">
        <v>0</v>
      </c>
      <c r="N41" s="42">
        <f t="shared" si="0"/>
        <v>2087202.6</v>
      </c>
      <c r="O41" s="44">
        <v>1084520</v>
      </c>
      <c r="P41" s="44">
        <v>60.172479000000003</v>
      </c>
      <c r="Q41" s="47">
        <v>467749</v>
      </c>
      <c r="R41" s="44">
        <v>70.730744000000001</v>
      </c>
      <c r="S41" s="44">
        <v>59976.4</v>
      </c>
      <c r="T41" s="44">
        <v>103.581076</v>
      </c>
      <c r="U41" s="44">
        <v>42230</v>
      </c>
      <c r="V41" s="44">
        <v>95.91892</v>
      </c>
      <c r="W41" s="44">
        <v>0</v>
      </c>
      <c r="X41" s="44">
        <v>0</v>
      </c>
      <c r="Y41" s="44">
        <v>0</v>
      </c>
      <c r="Z41" s="44">
        <v>0</v>
      </c>
      <c r="AA41" s="44">
        <v>0</v>
      </c>
      <c r="AB41" s="44">
        <v>0</v>
      </c>
      <c r="AC41" s="44">
        <v>0</v>
      </c>
      <c r="AD41" s="44">
        <v>0</v>
      </c>
      <c r="AE41" s="44">
        <v>0</v>
      </c>
      <c r="AF41" s="44">
        <v>0</v>
      </c>
      <c r="AG41" s="44">
        <v>0</v>
      </c>
      <c r="AH41" s="44">
        <v>0</v>
      </c>
      <c r="AI41" s="42">
        <f t="shared" ref="AI41:AI46" si="26">O41+Q41+S41+U41+AA41+AC41+AE41+AG41</f>
        <v>1654475.4</v>
      </c>
      <c r="AJ41" s="42">
        <f t="shared" si="25"/>
        <v>65.643507143437986</v>
      </c>
      <c r="AL41" s="76">
        <v>42616</v>
      </c>
      <c r="AM41" s="76">
        <v>42614</v>
      </c>
      <c r="AN41" s="11">
        <v>35</v>
      </c>
      <c r="AO41" s="44">
        <v>762085</v>
      </c>
      <c r="AP41" s="44">
        <v>311527.5</v>
      </c>
      <c r="AQ41" s="44">
        <v>75801.2</v>
      </c>
      <c r="AR41" s="44">
        <v>42104</v>
      </c>
      <c r="AS41" s="44">
        <v>0</v>
      </c>
      <c r="AT41" s="44">
        <v>0</v>
      </c>
      <c r="AU41" s="44">
        <v>0</v>
      </c>
      <c r="AV41" s="4">
        <v>0</v>
      </c>
      <c r="AW41" s="44">
        <v>172</v>
      </c>
      <c r="AX41" s="42">
        <f t="shared" si="3"/>
        <v>1191689.7</v>
      </c>
      <c r="AY41" s="44">
        <v>696691</v>
      </c>
      <c r="AZ41" s="44">
        <v>93.28349</v>
      </c>
      <c r="BA41" s="47">
        <v>294138.5</v>
      </c>
      <c r="BB41" s="44">
        <v>101.34843100000001</v>
      </c>
      <c r="BC41" s="44">
        <v>72144.2</v>
      </c>
      <c r="BD41" s="44">
        <v>119.01245</v>
      </c>
      <c r="BE41" s="44">
        <v>35374</v>
      </c>
      <c r="BF41" s="44">
        <v>104.067902</v>
      </c>
      <c r="BG41" s="44">
        <v>0</v>
      </c>
      <c r="BH41" s="44">
        <v>0</v>
      </c>
      <c r="BI41" s="44">
        <v>0</v>
      </c>
      <c r="BJ41" s="44">
        <v>0</v>
      </c>
      <c r="BK41" s="44">
        <v>0</v>
      </c>
      <c r="BL41" s="44">
        <v>0</v>
      </c>
      <c r="BM41" s="44">
        <v>0</v>
      </c>
      <c r="BN41" s="44">
        <v>0</v>
      </c>
      <c r="BO41" s="44">
        <v>172</v>
      </c>
      <c r="BP41" s="44">
        <v>77</v>
      </c>
      <c r="BQ41" s="42">
        <f t="shared" si="4"/>
        <v>1098519.7</v>
      </c>
      <c r="BR41" s="42">
        <f t="shared" si="5"/>
        <v>97.477399234553104</v>
      </c>
    </row>
    <row r="42" spans="1:70" ht="20" customHeight="1" x14ac:dyDescent="0.15">
      <c r="A42" s="76">
        <v>42987</v>
      </c>
      <c r="B42" s="76">
        <v>42985</v>
      </c>
      <c r="C42" s="11">
        <v>36</v>
      </c>
      <c r="D42" s="44">
        <v>1029043</v>
      </c>
      <c r="E42" s="44">
        <v>517460</v>
      </c>
      <c r="F42" s="44">
        <v>109583.5</v>
      </c>
      <c r="G42" s="44">
        <v>75380</v>
      </c>
      <c r="H42" s="44">
        <v>0</v>
      </c>
      <c r="I42" s="44">
        <v>0</v>
      </c>
      <c r="J42" s="44">
        <v>0</v>
      </c>
      <c r="K42" s="44">
        <v>0</v>
      </c>
      <c r="L42" s="44">
        <v>0</v>
      </c>
      <c r="M42" s="44">
        <v>0</v>
      </c>
      <c r="N42" s="42">
        <f t="shared" si="0"/>
        <v>1731466.5</v>
      </c>
      <c r="O42" s="44">
        <v>970690</v>
      </c>
      <c r="P42" s="44">
        <v>62.683221000000003</v>
      </c>
      <c r="Q42" s="47">
        <v>458481</v>
      </c>
      <c r="R42" s="44">
        <v>74.830029999999994</v>
      </c>
      <c r="S42" s="44">
        <v>67668.800000000003</v>
      </c>
      <c r="T42" s="44">
        <v>101.011591</v>
      </c>
      <c r="U42" s="44">
        <v>53591</v>
      </c>
      <c r="V42" s="44">
        <v>93.913454999999999</v>
      </c>
      <c r="W42" s="44">
        <v>0</v>
      </c>
      <c r="X42" s="44">
        <v>0</v>
      </c>
      <c r="Y42" s="44">
        <v>0</v>
      </c>
      <c r="Z42" s="44">
        <v>0</v>
      </c>
      <c r="AA42" s="44">
        <v>0</v>
      </c>
      <c r="AB42" s="44">
        <v>0</v>
      </c>
      <c r="AC42" s="44">
        <v>0</v>
      </c>
      <c r="AD42" s="44">
        <v>0</v>
      </c>
      <c r="AE42" s="44">
        <v>0</v>
      </c>
      <c r="AF42" s="44">
        <v>0</v>
      </c>
      <c r="AG42" s="44">
        <v>0</v>
      </c>
      <c r="AH42" s="44">
        <v>0</v>
      </c>
      <c r="AI42" s="42">
        <f t="shared" si="26"/>
        <v>1550430.8</v>
      </c>
      <c r="AJ42" s="42">
        <f t="shared" ref="AJ42" si="27">(O42*P42+Q42*R42+S42*T42+U42*V42+AA42*AB42+AC42*AD42+AE42*AF42+AG42*AH42)/AI42</f>
        <v>69.027506350419387</v>
      </c>
      <c r="AL42" s="76">
        <v>42623</v>
      </c>
      <c r="AM42" s="76">
        <v>42621</v>
      </c>
      <c r="AN42" s="11">
        <v>36</v>
      </c>
      <c r="AO42" s="44">
        <v>690111</v>
      </c>
      <c r="AP42" s="44">
        <v>326106</v>
      </c>
      <c r="AQ42" s="44">
        <v>86072</v>
      </c>
      <c r="AR42" s="44">
        <v>45726</v>
      </c>
      <c r="AS42" s="44">
        <v>0</v>
      </c>
      <c r="AT42" s="44">
        <v>0</v>
      </c>
      <c r="AU42" s="44">
        <v>0</v>
      </c>
      <c r="AV42" s="4">
        <v>0</v>
      </c>
      <c r="AW42" s="44">
        <v>0</v>
      </c>
      <c r="AX42" s="42">
        <f t="shared" si="3"/>
        <v>1148015</v>
      </c>
      <c r="AY42" s="44">
        <v>646781</v>
      </c>
      <c r="AZ42" s="44">
        <v>95.856083999999996</v>
      </c>
      <c r="BA42" s="47">
        <v>296028</v>
      </c>
      <c r="BB42" s="44">
        <v>101.8344</v>
      </c>
      <c r="BC42" s="44">
        <v>79242.600000000006</v>
      </c>
      <c r="BD42" s="44">
        <v>124.368425</v>
      </c>
      <c r="BE42" s="44">
        <v>43722</v>
      </c>
      <c r="BF42" s="44">
        <v>108.493115</v>
      </c>
      <c r="BG42" s="44">
        <v>0</v>
      </c>
      <c r="BH42" s="44">
        <v>0</v>
      </c>
      <c r="BI42" s="44">
        <v>0</v>
      </c>
      <c r="BJ42" s="44">
        <v>0</v>
      </c>
      <c r="BK42" s="44">
        <v>0</v>
      </c>
      <c r="BL42" s="44">
        <v>0</v>
      </c>
      <c r="BM42" s="44">
        <v>0</v>
      </c>
      <c r="BN42" s="44">
        <v>0</v>
      </c>
      <c r="BO42" s="44">
        <v>0</v>
      </c>
      <c r="BP42" s="44">
        <v>0</v>
      </c>
      <c r="BQ42" s="42">
        <f t="shared" si="4"/>
        <v>1065773.6000000001</v>
      </c>
      <c r="BR42" s="42">
        <f t="shared" si="5"/>
        <v>100.15498691067125</v>
      </c>
    </row>
    <row r="43" spans="1:70" ht="20" customHeight="1" x14ac:dyDescent="0.15">
      <c r="A43" s="76">
        <v>42994</v>
      </c>
      <c r="B43" s="76">
        <v>42992</v>
      </c>
      <c r="C43" s="11">
        <v>37</v>
      </c>
      <c r="D43" s="44">
        <v>964113</v>
      </c>
      <c r="E43" s="44">
        <v>473104</v>
      </c>
      <c r="F43" s="44">
        <v>95807.9</v>
      </c>
      <c r="G43" s="44">
        <v>73512</v>
      </c>
      <c r="H43" s="44">
        <v>0</v>
      </c>
      <c r="I43" s="44">
        <v>0</v>
      </c>
      <c r="J43" s="44">
        <v>0</v>
      </c>
      <c r="K43" s="44">
        <v>0</v>
      </c>
      <c r="L43" s="44">
        <v>0</v>
      </c>
      <c r="M43" s="44">
        <v>0</v>
      </c>
      <c r="N43" s="42">
        <f t="shared" si="0"/>
        <v>1606536.9</v>
      </c>
      <c r="O43" s="44">
        <v>919375</v>
      </c>
      <c r="P43" s="44">
        <v>67.774510000000006</v>
      </c>
      <c r="Q43" s="47">
        <v>367190</v>
      </c>
      <c r="R43" s="44">
        <v>75.541582000000005</v>
      </c>
      <c r="S43" s="44">
        <v>69436.2</v>
      </c>
      <c r="T43" s="44">
        <v>99.211455000000001</v>
      </c>
      <c r="U43" s="44">
        <v>48296</v>
      </c>
      <c r="V43" s="44">
        <v>90.887630000000001</v>
      </c>
      <c r="W43" s="44">
        <v>0</v>
      </c>
      <c r="X43" s="44">
        <v>0</v>
      </c>
      <c r="Y43" s="44">
        <v>0</v>
      </c>
      <c r="Z43" s="44">
        <v>0</v>
      </c>
      <c r="AA43" s="44">
        <v>0</v>
      </c>
      <c r="AB43" s="44">
        <v>0</v>
      </c>
      <c r="AC43" s="44">
        <v>0</v>
      </c>
      <c r="AD43" s="44">
        <v>0</v>
      </c>
      <c r="AE43" s="44">
        <v>0</v>
      </c>
      <c r="AF43" s="44">
        <v>0</v>
      </c>
      <c r="AG43" s="44">
        <v>0</v>
      </c>
      <c r="AH43" s="44">
        <v>0</v>
      </c>
      <c r="AI43" s="42">
        <f t="shared" si="26"/>
        <v>1404297.2</v>
      </c>
      <c r="AJ43" s="42">
        <f t="shared" ref="AJ43:AJ46" si="28">(O43*P43+Q43*R43+S43*T43+U43*V43+AA43*AB43+AC43*AD43+AE43*AF43+AG43*AH43)/AI43</f>
        <v>72.15472553529338</v>
      </c>
      <c r="AL43" s="76">
        <v>42630</v>
      </c>
      <c r="AM43" s="76">
        <v>42628</v>
      </c>
      <c r="AN43" s="11">
        <v>37</v>
      </c>
      <c r="AO43" s="44">
        <v>651099</v>
      </c>
      <c r="AP43" s="44">
        <v>294603</v>
      </c>
      <c r="AQ43" s="44">
        <v>61881</v>
      </c>
      <c r="AR43" s="44">
        <v>44460</v>
      </c>
      <c r="AS43" s="44">
        <v>0</v>
      </c>
      <c r="AT43" s="44">
        <v>0</v>
      </c>
      <c r="AU43" s="44">
        <v>0</v>
      </c>
      <c r="AV43" s="4">
        <v>0</v>
      </c>
      <c r="AW43" s="44">
        <v>173</v>
      </c>
      <c r="AX43" s="42">
        <f t="shared" si="3"/>
        <v>1052216</v>
      </c>
      <c r="AY43" s="44">
        <v>591105</v>
      </c>
      <c r="AZ43" s="44">
        <v>96.944074999999998</v>
      </c>
      <c r="BA43" s="47">
        <v>260348</v>
      </c>
      <c r="BB43" s="44">
        <v>103.796115</v>
      </c>
      <c r="BC43" s="44">
        <v>55652</v>
      </c>
      <c r="BD43" s="44">
        <v>131.14602099999999</v>
      </c>
      <c r="BE43" s="44">
        <v>42222</v>
      </c>
      <c r="BF43" s="44">
        <v>106.987944</v>
      </c>
      <c r="BG43" s="44">
        <v>0</v>
      </c>
      <c r="BH43" s="44">
        <v>0</v>
      </c>
      <c r="BI43" s="44">
        <v>0</v>
      </c>
      <c r="BJ43" s="44">
        <v>0</v>
      </c>
      <c r="BK43" s="44">
        <v>0</v>
      </c>
      <c r="BL43" s="44">
        <v>0</v>
      </c>
      <c r="BM43" s="44">
        <v>0</v>
      </c>
      <c r="BN43" s="44">
        <v>0</v>
      </c>
      <c r="BO43" s="44">
        <v>0</v>
      </c>
      <c r="BP43" s="44">
        <v>0</v>
      </c>
      <c r="BQ43" s="42">
        <f t="shared" si="4"/>
        <v>949327</v>
      </c>
      <c r="BR43" s="42">
        <f t="shared" si="5"/>
        <v>101.27492606146775</v>
      </c>
    </row>
    <row r="44" spans="1:70" ht="20" customHeight="1" x14ac:dyDescent="0.15">
      <c r="A44" s="76">
        <v>43001</v>
      </c>
      <c r="B44" s="76">
        <v>42999</v>
      </c>
      <c r="C44" s="11">
        <v>38</v>
      </c>
      <c r="D44" s="44">
        <v>860570</v>
      </c>
      <c r="E44" s="44">
        <v>445140</v>
      </c>
      <c r="F44" s="166">
        <v>87654.9</v>
      </c>
      <c r="G44" s="44">
        <v>56845</v>
      </c>
      <c r="H44" s="44">
        <v>0</v>
      </c>
      <c r="I44" s="44">
        <v>0</v>
      </c>
      <c r="J44" s="44">
        <v>0</v>
      </c>
      <c r="K44" s="44">
        <v>0</v>
      </c>
      <c r="L44" s="44">
        <v>0</v>
      </c>
      <c r="M44" s="44">
        <v>0</v>
      </c>
      <c r="N44" s="42">
        <f t="shared" si="0"/>
        <v>1450209.9</v>
      </c>
      <c r="O44" s="44">
        <v>830841</v>
      </c>
      <c r="P44" s="44">
        <v>72.972127</v>
      </c>
      <c r="Q44" s="47">
        <v>399352</v>
      </c>
      <c r="R44" s="44">
        <v>81.715525999999997</v>
      </c>
      <c r="S44" s="44">
        <v>62498.1</v>
      </c>
      <c r="T44" s="44">
        <v>107.97517000000001</v>
      </c>
      <c r="U44" s="44">
        <v>42668</v>
      </c>
      <c r="V44" s="44">
        <v>98.462079000000003</v>
      </c>
      <c r="W44" s="44">
        <v>0</v>
      </c>
      <c r="X44" s="44">
        <v>0</v>
      </c>
      <c r="Y44" s="44">
        <v>0</v>
      </c>
      <c r="Z44" s="44">
        <v>0</v>
      </c>
      <c r="AA44" s="44">
        <v>0</v>
      </c>
      <c r="AB44" s="44">
        <v>0</v>
      </c>
      <c r="AC44" s="44">
        <v>0</v>
      </c>
      <c r="AD44" s="44">
        <v>0</v>
      </c>
      <c r="AE44" s="44">
        <v>0</v>
      </c>
      <c r="AF44" s="44">
        <v>0</v>
      </c>
      <c r="AG44" s="44">
        <v>0</v>
      </c>
      <c r="AH44" s="44">
        <v>0</v>
      </c>
      <c r="AI44" s="42">
        <f t="shared" si="26"/>
        <v>1335359.1000000001</v>
      </c>
      <c r="AJ44" s="42">
        <f t="shared" si="28"/>
        <v>78.039619954593476</v>
      </c>
      <c r="AL44" s="76">
        <v>42637</v>
      </c>
      <c r="AM44" s="76">
        <v>42635</v>
      </c>
      <c r="AN44" s="11">
        <v>38</v>
      </c>
      <c r="AO44" s="44">
        <v>797977</v>
      </c>
      <c r="AP44" s="44">
        <v>368194</v>
      </c>
      <c r="AQ44" s="44">
        <v>91459.8</v>
      </c>
      <c r="AR44" s="44">
        <v>46961</v>
      </c>
      <c r="AS44" s="44">
        <v>0</v>
      </c>
      <c r="AT44" s="44">
        <v>0</v>
      </c>
      <c r="AU44" s="44">
        <v>0</v>
      </c>
      <c r="AV44" s="4">
        <v>0</v>
      </c>
      <c r="AW44" s="44">
        <v>173</v>
      </c>
      <c r="AX44" s="42">
        <f t="shared" si="3"/>
        <v>1304764.8</v>
      </c>
      <c r="AY44" s="44">
        <v>707641</v>
      </c>
      <c r="AZ44" s="44">
        <v>96.308031</v>
      </c>
      <c r="BA44" s="47">
        <v>293313</v>
      </c>
      <c r="BB44" s="44">
        <v>102.576009</v>
      </c>
      <c r="BC44" s="44">
        <v>89326</v>
      </c>
      <c r="BD44" s="44">
        <v>126.764503</v>
      </c>
      <c r="BE44" s="44">
        <v>44474</v>
      </c>
      <c r="BF44" s="44">
        <v>113.29459900000001</v>
      </c>
      <c r="BG44" s="44">
        <v>0</v>
      </c>
      <c r="BH44" s="44">
        <v>0</v>
      </c>
      <c r="BI44" s="44">
        <v>0</v>
      </c>
      <c r="BJ44" s="44">
        <v>0</v>
      </c>
      <c r="BK44" s="44">
        <v>0</v>
      </c>
      <c r="BL44" s="44">
        <v>0</v>
      </c>
      <c r="BM44" s="44">
        <v>0</v>
      </c>
      <c r="BN44" s="44">
        <v>0</v>
      </c>
      <c r="BO44" s="44">
        <v>0</v>
      </c>
      <c r="BP44" s="44">
        <v>0</v>
      </c>
      <c r="BQ44" s="42">
        <f t="shared" si="4"/>
        <v>1134754</v>
      </c>
      <c r="BR44" s="42">
        <f t="shared" si="5"/>
        <v>100.99142041675287</v>
      </c>
    </row>
    <row r="45" spans="1:70" ht="20" customHeight="1" x14ac:dyDescent="0.15">
      <c r="A45" s="76">
        <v>43008</v>
      </c>
      <c r="B45" s="76">
        <v>43006</v>
      </c>
      <c r="C45" s="46">
        <v>39</v>
      </c>
      <c r="D45" s="167">
        <v>915576</v>
      </c>
      <c r="E45" s="167">
        <v>456284</v>
      </c>
      <c r="F45" s="167">
        <v>99769.8</v>
      </c>
      <c r="G45" s="167">
        <v>67791</v>
      </c>
      <c r="H45" s="44">
        <v>0</v>
      </c>
      <c r="I45" s="44">
        <v>0</v>
      </c>
      <c r="J45" s="44">
        <v>0</v>
      </c>
      <c r="K45" s="44">
        <v>0</v>
      </c>
      <c r="L45" s="44">
        <v>0</v>
      </c>
      <c r="M45" s="44">
        <v>0</v>
      </c>
      <c r="N45" s="42">
        <f t="shared" si="0"/>
        <v>1539420.8</v>
      </c>
      <c r="O45" s="167">
        <v>795322</v>
      </c>
      <c r="P45" s="167">
        <v>75.067739000000003</v>
      </c>
      <c r="Q45" s="31">
        <v>406835</v>
      </c>
      <c r="R45" s="167">
        <v>84.875176999999994</v>
      </c>
      <c r="S45" s="167">
        <v>53458.400000000001</v>
      </c>
      <c r="T45" s="167">
        <v>112.912257</v>
      </c>
      <c r="U45" s="167">
        <v>34648</v>
      </c>
      <c r="V45" s="167">
        <v>94.868736999999996</v>
      </c>
      <c r="W45" s="44">
        <v>0</v>
      </c>
      <c r="X45" s="44">
        <v>0</v>
      </c>
      <c r="Y45" s="44">
        <v>0</v>
      </c>
      <c r="Z45" s="44">
        <v>0</v>
      </c>
      <c r="AA45" s="44">
        <v>0</v>
      </c>
      <c r="AB45" s="44">
        <v>0</v>
      </c>
      <c r="AC45" s="44">
        <v>0</v>
      </c>
      <c r="AD45" s="44">
        <v>0</v>
      </c>
      <c r="AE45" s="44">
        <v>0</v>
      </c>
      <c r="AF45" s="44">
        <v>0</v>
      </c>
      <c r="AG45" s="44">
        <v>0</v>
      </c>
      <c r="AH45" s="44">
        <v>0</v>
      </c>
      <c r="AI45" s="42">
        <f t="shared" si="26"/>
        <v>1290263.3999999999</v>
      </c>
      <c r="AJ45" s="42">
        <f t="shared" si="28"/>
        <v>80.259842719663126</v>
      </c>
      <c r="AL45" s="76">
        <v>42644</v>
      </c>
      <c r="AM45" s="76">
        <v>42642</v>
      </c>
      <c r="AN45" s="46">
        <v>39</v>
      </c>
      <c r="AO45" s="4">
        <v>817698</v>
      </c>
      <c r="AP45" s="4">
        <v>401430</v>
      </c>
      <c r="AQ45" s="7">
        <v>88665.600000000006</v>
      </c>
      <c r="AR45" s="4">
        <v>52341</v>
      </c>
      <c r="AS45" s="44">
        <v>0</v>
      </c>
      <c r="AT45" s="44">
        <v>0</v>
      </c>
      <c r="AU45" s="44">
        <v>0</v>
      </c>
      <c r="AV45" s="4">
        <v>0</v>
      </c>
      <c r="AW45" s="44">
        <v>173</v>
      </c>
      <c r="AX45" s="42">
        <f t="shared" si="3"/>
        <v>1360307.6</v>
      </c>
      <c r="AY45" s="4">
        <v>749580</v>
      </c>
      <c r="AZ45" s="4">
        <v>96.204310000000007</v>
      </c>
      <c r="BA45" s="31">
        <v>332644</v>
      </c>
      <c r="BB45" s="4">
        <v>100.392473</v>
      </c>
      <c r="BC45" s="4">
        <v>81312.399999999994</v>
      </c>
      <c r="BD45" s="4">
        <v>130.386169</v>
      </c>
      <c r="BE45" s="4">
        <v>42796</v>
      </c>
      <c r="BF45" s="4">
        <v>117.061244</v>
      </c>
      <c r="BG45" s="44">
        <v>0</v>
      </c>
      <c r="BH45" s="44">
        <v>0</v>
      </c>
      <c r="BI45" s="44">
        <v>0</v>
      </c>
      <c r="BJ45" s="44">
        <v>0</v>
      </c>
      <c r="BK45" s="44">
        <v>0</v>
      </c>
      <c r="BL45" s="44">
        <v>0</v>
      </c>
      <c r="BM45" s="44">
        <v>0</v>
      </c>
      <c r="BN45" s="44">
        <v>0</v>
      </c>
      <c r="BO45" s="44">
        <v>173</v>
      </c>
      <c r="BP45" s="44">
        <v>100</v>
      </c>
      <c r="BQ45" s="42">
        <f t="shared" si="4"/>
        <v>1206505.3999999999</v>
      </c>
      <c r="BR45" s="42">
        <f t="shared" si="5"/>
        <v>100.40306972917951</v>
      </c>
    </row>
    <row r="46" spans="1:70" ht="20" customHeight="1" x14ac:dyDescent="0.15">
      <c r="A46" s="76">
        <v>43015</v>
      </c>
      <c r="B46" s="76">
        <v>43013</v>
      </c>
      <c r="C46" s="11">
        <v>40</v>
      </c>
      <c r="D46" s="179">
        <v>890387</v>
      </c>
      <c r="E46" s="179">
        <v>435122</v>
      </c>
      <c r="F46" s="95">
        <v>92229.8</v>
      </c>
      <c r="G46" s="179">
        <v>65042</v>
      </c>
      <c r="H46" s="4">
        <v>0</v>
      </c>
      <c r="I46" s="125">
        <v>0</v>
      </c>
      <c r="J46" s="4">
        <v>0</v>
      </c>
      <c r="K46" s="4">
        <v>0</v>
      </c>
      <c r="L46" s="4">
        <v>0</v>
      </c>
      <c r="M46" s="4">
        <v>0</v>
      </c>
      <c r="N46" s="19">
        <f t="shared" si="0"/>
        <v>1482780.8</v>
      </c>
      <c r="O46" s="179">
        <v>754246</v>
      </c>
      <c r="P46" s="179">
        <v>75.099641000000005</v>
      </c>
      <c r="Q46" s="179">
        <v>351993</v>
      </c>
      <c r="R46" s="179">
        <v>88.711564999999993</v>
      </c>
      <c r="S46" s="179">
        <v>79990.3</v>
      </c>
      <c r="T46" s="179">
        <v>95.487875000000003</v>
      </c>
      <c r="U46" s="179">
        <v>40074</v>
      </c>
      <c r="V46" s="179">
        <v>90.486350000000002</v>
      </c>
      <c r="W46" s="4">
        <v>0</v>
      </c>
      <c r="X46" s="4">
        <v>0</v>
      </c>
      <c r="Y46" s="125">
        <v>0</v>
      </c>
      <c r="Z46" s="125">
        <v>0</v>
      </c>
      <c r="AA46" s="4">
        <v>0</v>
      </c>
      <c r="AB46" s="4">
        <v>0</v>
      </c>
      <c r="AC46" s="4">
        <v>0</v>
      </c>
      <c r="AD46" s="4">
        <v>0</v>
      </c>
      <c r="AE46" s="4">
        <v>0</v>
      </c>
      <c r="AF46" s="4">
        <v>0</v>
      </c>
      <c r="AG46" s="4">
        <v>0</v>
      </c>
      <c r="AH46" s="4">
        <v>0</v>
      </c>
      <c r="AI46" s="19">
        <f t="shared" si="26"/>
        <v>1226303.3</v>
      </c>
      <c r="AJ46" s="19">
        <f t="shared" si="28"/>
        <v>80.83946889993976</v>
      </c>
      <c r="AL46" s="76">
        <v>42651</v>
      </c>
      <c r="AM46" s="76">
        <v>42649</v>
      </c>
      <c r="AN46" s="11">
        <v>40</v>
      </c>
      <c r="AO46" s="4">
        <v>985175</v>
      </c>
      <c r="AP46" s="4">
        <v>454220</v>
      </c>
      <c r="AQ46" s="4">
        <v>91474</v>
      </c>
      <c r="AR46" s="4">
        <v>61787</v>
      </c>
      <c r="AS46" s="4">
        <v>0</v>
      </c>
      <c r="AT46" s="4">
        <v>0</v>
      </c>
      <c r="AU46" s="4">
        <v>0</v>
      </c>
      <c r="AV46" s="4">
        <v>0</v>
      </c>
      <c r="AW46" s="4">
        <v>0</v>
      </c>
      <c r="AX46" s="19">
        <f t="shared" si="3"/>
        <v>1592656</v>
      </c>
      <c r="AY46" s="4">
        <v>913717</v>
      </c>
      <c r="AZ46" s="4">
        <v>96.301289999999995</v>
      </c>
      <c r="BA46" s="4">
        <v>340423</v>
      </c>
      <c r="BB46" s="4">
        <v>98.764824000000004</v>
      </c>
      <c r="BC46" s="4">
        <v>80632.800000000003</v>
      </c>
      <c r="BD46" s="4">
        <v>126.36981900000001</v>
      </c>
      <c r="BE46" s="4">
        <v>48064</v>
      </c>
      <c r="BF46" s="4">
        <v>110.15647800000001</v>
      </c>
      <c r="BG46" s="4">
        <v>0</v>
      </c>
      <c r="BH46" s="4">
        <v>0</v>
      </c>
      <c r="BI46" s="4">
        <v>0</v>
      </c>
      <c r="BJ46" s="4">
        <v>0</v>
      </c>
      <c r="BK46" s="4">
        <v>0</v>
      </c>
      <c r="BL46" s="4">
        <v>0</v>
      </c>
      <c r="BM46" s="4">
        <v>0</v>
      </c>
      <c r="BN46" s="4">
        <v>0</v>
      </c>
      <c r="BO46" s="4">
        <v>0</v>
      </c>
      <c r="BP46" s="4">
        <v>0</v>
      </c>
      <c r="BQ46" s="19">
        <f t="shared" si="4"/>
        <v>1382836.8</v>
      </c>
      <c r="BR46" s="19">
        <f t="shared" si="5"/>
        <v>99.142615220781792</v>
      </c>
    </row>
    <row r="47" spans="1:70" ht="20" customHeight="1" x14ac:dyDescent="0.15">
      <c r="A47" s="76">
        <v>43022</v>
      </c>
      <c r="B47" s="76">
        <v>43020</v>
      </c>
      <c r="C47" s="11">
        <v>41</v>
      </c>
      <c r="D47" s="180">
        <v>788743</v>
      </c>
      <c r="E47" s="180">
        <v>348121</v>
      </c>
      <c r="F47" s="180">
        <v>79976.600000000006</v>
      </c>
      <c r="G47" s="7">
        <v>54562</v>
      </c>
      <c r="H47" s="180">
        <v>0</v>
      </c>
      <c r="I47" s="180">
        <v>0</v>
      </c>
      <c r="J47" s="180">
        <v>0</v>
      </c>
      <c r="K47" s="180">
        <v>0</v>
      </c>
      <c r="L47" s="180">
        <v>0</v>
      </c>
      <c r="M47" s="180">
        <v>0</v>
      </c>
      <c r="N47" s="19">
        <f t="shared" si="0"/>
        <v>1271402.6000000001</v>
      </c>
      <c r="O47" s="180">
        <v>730418</v>
      </c>
      <c r="P47" s="180">
        <v>76.556927000000002</v>
      </c>
      <c r="Q47" s="180">
        <v>322715</v>
      </c>
      <c r="R47" s="180">
        <v>89.215402999999995</v>
      </c>
      <c r="S47" s="180">
        <v>50179.9</v>
      </c>
      <c r="T47" s="180">
        <v>103.62440100000001</v>
      </c>
      <c r="U47" s="180">
        <v>41211</v>
      </c>
      <c r="V47" s="180">
        <v>99.001091000000002</v>
      </c>
      <c r="W47" s="180">
        <v>0</v>
      </c>
      <c r="X47" s="180">
        <v>0</v>
      </c>
      <c r="Y47" s="180">
        <v>0</v>
      </c>
      <c r="Z47" s="180">
        <v>0</v>
      </c>
      <c r="AA47" s="180">
        <v>0</v>
      </c>
      <c r="AB47" s="180">
        <v>0</v>
      </c>
      <c r="AC47" s="180">
        <v>0</v>
      </c>
      <c r="AD47" s="180">
        <v>0</v>
      </c>
      <c r="AE47" s="180">
        <v>0</v>
      </c>
      <c r="AF47" s="180">
        <v>0</v>
      </c>
      <c r="AG47" s="180">
        <v>0</v>
      </c>
      <c r="AH47" s="180">
        <v>0</v>
      </c>
      <c r="AI47" s="19">
        <f t="shared" ref="AI47:AI49" si="29">O47+Q47+S47+U47+AA47+AC47+AE47+AG47</f>
        <v>1144523.8999999999</v>
      </c>
      <c r="AJ47" s="19">
        <f t="shared" ref="AJ47:AJ49" si="30">(O47*P47+Q47*R47+S47*T47+U47*V47+AA47*AB47+AC47*AD47+AE47*AF47+AG47*AH47)/AI47</f>
        <v>82.121048171708694</v>
      </c>
      <c r="AL47" s="76">
        <v>42658</v>
      </c>
      <c r="AM47" s="76">
        <v>42656</v>
      </c>
      <c r="AN47" s="11">
        <v>41</v>
      </c>
      <c r="AO47" s="4">
        <v>861109</v>
      </c>
      <c r="AP47" s="4">
        <v>389751</v>
      </c>
      <c r="AQ47" s="4">
        <v>104365.8</v>
      </c>
      <c r="AR47" s="7">
        <v>64359</v>
      </c>
      <c r="AS47" s="4">
        <v>0</v>
      </c>
      <c r="AT47" s="4">
        <v>0</v>
      </c>
      <c r="AU47" s="4">
        <v>0</v>
      </c>
      <c r="AV47" s="4">
        <v>0</v>
      </c>
      <c r="AW47" s="4">
        <v>0</v>
      </c>
      <c r="AX47" s="19">
        <f t="shared" si="3"/>
        <v>1419584.8</v>
      </c>
      <c r="AY47" s="4">
        <v>660896</v>
      </c>
      <c r="AZ47" s="4">
        <v>94.526279000000002</v>
      </c>
      <c r="BA47" s="4">
        <v>195775</v>
      </c>
      <c r="BB47" s="4">
        <v>97.842099000000005</v>
      </c>
      <c r="BC47" s="4">
        <v>72406</v>
      </c>
      <c r="BD47" s="4">
        <v>117.866287</v>
      </c>
      <c r="BE47" s="4">
        <v>25252</v>
      </c>
      <c r="BF47" s="4">
        <v>105.471962</v>
      </c>
      <c r="BG47" s="4">
        <v>0</v>
      </c>
      <c r="BH47" s="4">
        <v>0</v>
      </c>
      <c r="BI47" s="4">
        <v>0</v>
      </c>
      <c r="BJ47" s="4">
        <v>0</v>
      </c>
      <c r="BK47" s="4">
        <v>0</v>
      </c>
      <c r="BL47" s="4">
        <v>0</v>
      </c>
      <c r="BM47" s="4">
        <v>0</v>
      </c>
      <c r="BN47" s="4">
        <v>0</v>
      </c>
      <c r="BO47" s="4">
        <v>0</v>
      </c>
      <c r="BP47" s="4">
        <v>0</v>
      </c>
      <c r="BQ47" s="19">
        <f t="shared" si="4"/>
        <v>954329</v>
      </c>
      <c r="BR47" s="19">
        <f t="shared" si="5"/>
        <v>97.26696032359385</v>
      </c>
    </row>
    <row r="48" spans="1:70" ht="20" customHeight="1" x14ac:dyDescent="0.15">
      <c r="A48" s="76">
        <v>43029</v>
      </c>
      <c r="B48" s="76"/>
      <c r="C48" s="11">
        <v>42</v>
      </c>
      <c r="D48" s="96">
        <v>0</v>
      </c>
      <c r="E48" s="96">
        <v>0</v>
      </c>
      <c r="F48" s="96">
        <v>0</v>
      </c>
      <c r="G48" s="96">
        <v>0</v>
      </c>
      <c r="H48" s="4">
        <v>0</v>
      </c>
      <c r="I48" s="125">
        <v>0</v>
      </c>
      <c r="J48" s="12">
        <v>0</v>
      </c>
      <c r="K48" s="12">
        <v>0</v>
      </c>
      <c r="L48" s="12">
        <v>0</v>
      </c>
      <c r="M48" s="12">
        <v>0</v>
      </c>
      <c r="N48" s="19">
        <v>0</v>
      </c>
      <c r="O48" s="96">
        <v>0</v>
      </c>
      <c r="P48" s="96">
        <v>0</v>
      </c>
      <c r="Q48" s="96">
        <v>0</v>
      </c>
      <c r="R48" s="96">
        <v>0</v>
      </c>
      <c r="S48" s="96">
        <v>0</v>
      </c>
      <c r="T48" s="96">
        <v>0</v>
      </c>
      <c r="U48" s="96">
        <v>0</v>
      </c>
      <c r="V48" s="96">
        <v>0</v>
      </c>
      <c r="W48" s="4">
        <v>0</v>
      </c>
      <c r="X48" s="4">
        <v>0</v>
      </c>
      <c r="Y48" s="125">
        <v>0</v>
      </c>
      <c r="Z48" s="125">
        <v>0</v>
      </c>
      <c r="AA48" s="4">
        <v>0</v>
      </c>
      <c r="AB48" s="4">
        <v>0</v>
      </c>
      <c r="AC48" s="4">
        <v>0</v>
      </c>
      <c r="AD48" s="4">
        <v>0</v>
      </c>
      <c r="AE48" s="96">
        <v>0</v>
      </c>
      <c r="AF48" s="96">
        <v>0</v>
      </c>
      <c r="AG48" s="96">
        <v>0</v>
      </c>
      <c r="AH48" s="96">
        <v>0</v>
      </c>
      <c r="AI48" s="19">
        <v>0</v>
      </c>
      <c r="AJ48" s="19">
        <v>0</v>
      </c>
      <c r="AL48" s="76">
        <v>42665</v>
      </c>
      <c r="AM48" s="76">
        <v>42663</v>
      </c>
      <c r="AN48" s="11">
        <v>42</v>
      </c>
      <c r="AO48" s="4">
        <v>706393</v>
      </c>
      <c r="AP48" s="4">
        <v>331455</v>
      </c>
      <c r="AQ48" s="4">
        <v>89122</v>
      </c>
      <c r="AR48" s="4">
        <v>56490</v>
      </c>
      <c r="AS48" s="4">
        <v>0</v>
      </c>
      <c r="AT48" s="12">
        <v>0</v>
      </c>
      <c r="AU48" s="12">
        <v>0</v>
      </c>
      <c r="AV48" s="4">
        <v>104</v>
      </c>
      <c r="AW48" s="12">
        <v>173</v>
      </c>
      <c r="AX48" s="19">
        <f t="shared" si="3"/>
        <v>1183737</v>
      </c>
      <c r="AY48" s="4">
        <v>673260</v>
      </c>
      <c r="AZ48" s="4">
        <v>95.994607999999999</v>
      </c>
      <c r="BA48" s="4">
        <v>320442</v>
      </c>
      <c r="BB48" s="4">
        <v>98.645647999999994</v>
      </c>
      <c r="BC48" s="4">
        <v>69572.800000000003</v>
      </c>
      <c r="BD48" s="4">
        <v>121.50696499999999</v>
      </c>
      <c r="BE48" s="4">
        <v>45756</v>
      </c>
      <c r="BF48" s="4">
        <v>105.525657</v>
      </c>
      <c r="BG48" s="4">
        <v>0</v>
      </c>
      <c r="BH48" s="4">
        <v>0</v>
      </c>
      <c r="BI48" s="4">
        <v>0</v>
      </c>
      <c r="BJ48" s="4">
        <v>0</v>
      </c>
      <c r="BK48" s="4">
        <v>0</v>
      </c>
      <c r="BL48" s="4">
        <v>0</v>
      </c>
      <c r="BM48" s="4">
        <v>104</v>
      </c>
      <c r="BN48" s="4">
        <v>211</v>
      </c>
      <c r="BO48" s="4">
        <v>173</v>
      </c>
      <c r="BP48" s="4">
        <v>100</v>
      </c>
      <c r="BQ48" s="19">
        <f t="shared" si="4"/>
        <v>1109307.8</v>
      </c>
      <c r="BR48" s="19">
        <f t="shared" si="5"/>
        <v>98.765008462700806</v>
      </c>
    </row>
    <row r="49" spans="1:70" ht="20" customHeight="1" x14ac:dyDescent="0.15">
      <c r="A49" s="76">
        <v>43036</v>
      </c>
      <c r="B49" s="76">
        <v>43034</v>
      </c>
      <c r="C49" s="30">
        <v>43</v>
      </c>
      <c r="D49" s="182">
        <v>1158850</v>
      </c>
      <c r="E49" s="182">
        <v>576121</v>
      </c>
      <c r="F49" s="182">
        <v>101541.8</v>
      </c>
      <c r="G49" s="182">
        <v>74877</v>
      </c>
      <c r="H49" s="4">
        <v>0</v>
      </c>
      <c r="I49" s="125">
        <v>0</v>
      </c>
      <c r="J49" s="4">
        <v>0</v>
      </c>
      <c r="K49" s="4">
        <v>0</v>
      </c>
      <c r="L49" s="4">
        <v>0</v>
      </c>
      <c r="M49" s="4">
        <v>0</v>
      </c>
      <c r="N49" s="19">
        <f t="shared" si="0"/>
        <v>1911389.8</v>
      </c>
      <c r="O49" s="182">
        <v>1021782</v>
      </c>
      <c r="P49" s="182">
        <v>76.055385000000001</v>
      </c>
      <c r="Q49" s="182">
        <v>418163</v>
      </c>
      <c r="R49" s="182">
        <v>90.286527000000007</v>
      </c>
      <c r="S49" s="182">
        <v>87274.4</v>
      </c>
      <c r="T49" s="182">
        <v>102.900634</v>
      </c>
      <c r="U49" s="182">
        <v>47010</v>
      </c>
      <c r="V49" s="182">
        <v>93.784576999999999</v>
      </c>
      <c r="W49" s="4">
        <v>0</v>
      </c>
      <c r="X49" s="4">
        <v>0</v>
      </c>
      <c r="Y49" s="125">
        <v>0</v>
      </c>
      <c r="Z49" s="125">
        <v>0</v>
      </c>
      <c r="AA49" s="4">
        <v>0</v>
      </c>
      <c r="AB49" s="4">
        <v>0</v>
      </c>
      <c r="AC49" s="4">
        <v>0</v>
      </c>
      <c r="AD49" s="4">
        <v>0</v>
      </c>
      <c r="AE49" s="4">
        <v>0</v>
      </c>
      <c r="AF49" s="4">
        <v>0</v>
      </c>
      <c r="AG49" s="4">
        <v>0</v>
      </c>
      <c r="AH49" s="4">
        <v>0</v>
      </c>
      <c r="AI49" s="19">
        <f t="shared" si="29"/>
        <v>1574229.4</v>
      </c>
      <c r="AJ49" s="19">
        <f t="shared" si="30"/>
        <v>81.853326105274505</v>
      </c>
      <c r="AL49" s="76">
        <v>42672</v>
      </c>
      <c r="AM49" s="76"/>
      <c r="AN49" s="30">
        <v>43</v>
      </c>
      <c r="AO49" s="4">
        <v>0</v>
      </c>
      <c r="AP49" s="4">
        <v>0</v>
      </c>
      <c r="AQ49" s="4">
        <v>0</v>
      </c>
      <c r="AR49" s="4">
        <v>0</v>
      </c>
      <c r="AS49" s="4">
        <v>0</v>
      </c>
      <c r="AT49" s="4">
        <v>0</v>
      </c>
      <c r="AU49" s="4">
        <v>0</v>
      </c>
      <c r="AV49" s="4">
        <v>0</v>
      </c>
      <c r="AW49" s="4">
        <v>0</v>
      </c>
      <c r="AX49" s="19">
        <v>0</v>
      </c>
      <c r="AY49" s="4">
        <v>0</v>
      </c>
      <c r="AZ49" s="4">
        <v>0</v>
      </c>
      <c r="BA49" s="4">
        <v>0</v>
      </c>
      <c r="BB49" s="4">
        <v>0</v>
      </c>
      <c r="BC49" s="4">
        <v>0</v>
      </c>
      <c r="BD49" s="4">
        <v>0</v>
      </c>
      <c r="BE49" s="4">
        <v>0</v>
      </c>
      <c r="BF49" s="4">
        <v>0</v>
      </c>
      <c r="BG49" s="4">
        <v>0</v>
      </c>
      <c r="BH49" s="4">
        <v>0</v>
      </c>
      <c r="BI49" s="4">
        <v>0</v>
      </c>
      <c r="BJ49" s="4">
        <v>0</v>
      </c>
      <c r="BK49" s="4">
        <v>0</v>
      </c>
      <c r="BL49" s="4">
        <v>0</v>
      </c>
      <c r="BM49" s="4">
        <v>0</v>
      </c>
      <c r="BN49" s="4">
        <v>0</v>
      </c>
      <c r="BO49" s="4">
        <v>0</v>
      </c>
      <c r="BP49" s="4">
        <v>0</v>
      </c>
      <c r="BQ49" s="19">
        <v>0</v>
      </c>
      <c r="BR49" s="19">
        <v>0</v>
      </c>
    </row>
    <row r="50" spans="1:70" ht="20" customHeight="1" x14ac:dyDescent="0.15">
      <c r="A50" s="76">
        <v>43043</v>
      </c>
      <c r="B50" s="76">
        <v>43041</v>
      </c>
      <c r="C50" s="3">
        <v>44</v>
      </c>
      <c r="D50" s="183">
        <v>1289205</v>
      </c>
      <c r="E50" s="183">
        <v>627980</v>
      </c>
      <c r="F50" s="183">
        <v>103915.1</v>
      </c>
      <c r="G50" s="183">
        <v>75999</v>
      </c>
      <c r="H50" s="183">
        <v>0</v>
      </c>
      <c r="I50" s="183">
        <v>0</v>
      </c>
      <c r="J50" s="183">
        <v>0</v>
      </c>
      <c r="K50" s="183">
        <v>0</v>
      </c>
      <c r="L50" s="183">
        <v>878</v>
      </c>
      <c r="M50" s="183">
        <v>519</v>
      </c>
      <c r="N50" s="19">
        <f t="shared" si="0"/>
        <v>2098496.1</v>
      </c>
      <c r="O50" s="183">
        <v>1081891</v>
      </c>
      <c r="P50" s="183">
        <v>74.624798999999996</v>
      </c>
      <c r="Q50" s="183">
        <v>519615</v>
      </c>
      <c r="R50" s="183">
        <v>85.932540000000003</v>
      </c>
      <c r="S50" s="183">
        <v>84614</v>
      </c>
      <c r="T50" s="183">
        <v>97.248689999999996</v>
      </c>
      <c r="U50" s="183">
        <v>31271</v>
      </c>
      <c r="V50" s="183">
        <v>98.042850999999999</v>
      </c>
      <c r="W50" s="183">
        <v>0</v>
      </c>
      <c r="X50" s="183">
        <v>0</v>
      </c>
      <c r="Y50" s="183">
        <v>0</v>
      </c>
      <c r="Z50" s="183">
        <v>0</v>
      </c>
      <c r="AA50" s="183">
        <v>0</v>
      </c>
      <c r="AB50" s="183">
        <v>0</v>
      </c>
      <c r="AC50" s="183">
        <v>0</v>
      </c>
      <c r="AD50" s="183">
        <v>0</v>
      </c>
      <c r="AE50" s="183">
        <v>0</v>
      </c>
      <c r="AF50" s="183">
        <v>0</v>
      </c>
      <c r="AG50" s="183">
        <v>0</v>
      </c>
      <c r="AH50" s="183">
        <v>0</v>
      </c>
      <c r="AI50" s="19">
        <f t="shared" ref="AI50:AI53" si="31">O50+Q50+S50+U50+AA50+AC50+AE50+AG50</f>
        <v>1717391</v>
      </c>
      <c r="AJ50" s="19">
        <f t="shared" ref="AJ50:AJ53" si="32">(O50*P50+Q50*R50+S50*T50+U50*V50+AA50*AB50+AC50*AD50+AE50*AF50+AG50*AH50)/AI50</f>
        <v>79.587137603661603</v>
      </c>
      <c r="AL50" s="76">
        <v>42679</v>
      </c>
      <c r="AM50" s="76">
        <v>42677</v>
      </c>
      <c r="AN50" s="30">
        <v>44</v>
      </c>
      <c r="AO50" s="4">
        <v>866015</v>
      </c>
      <c r="AP50" s="4">
        <v>382125</v>
      </c>
      <c r="AQ50" s="4">
        <v>107500.6</v>
      </c>
      <c r="AR50" s="4">
        <v>78053</v>
      </c>
      <c r="AS50" s="4">
        <v>0</v>
      </c>
      <c r="AT50" s="4">
        <v>0</v>
      </c>
      <c r="AU50" s="4">
        <v>0</v>
      </c>
      <c r="AV50" s="4">
        <v>104</v>
      </c>
      <c r="AW50" s="4">
        <v>346</v>
      </c>
      <c r="AX50" s="19">
        <f t="shared" ref="AX50:AX57" si="33">SUM(AO50:AW50)</f>
        <v>1434143.6</v>
      </c>
      <c r="AY50" s="4">
        <v>818212</v>
      </c>
      <c r="AZ50" s="4">
        <v>97.187776999999997</v>
      </c>
      <c r="BA50" s="4">
        <v>366745</v>
      </c>
      <c r="BB50" s="4">
        <v>100.05997000000001</v>
      </c>
      <c r="BC50" s="4">
        <v>96297.2</v>
      </c>
      <c r="BD50" s="4">
        <v>122.617718</v>
      </c>
      <c r="BE50" s="4">
        <v>69885</v>
      </c>
      <c r="BF50" s="4">
        <v>105.13267500000001</v>
      </c>
      <c r="BG50" s="4">
        <v>0</v>
      </c>
      <c r="BH50" s="4">
        <v>0</v>
      </c>
      <c r="BI50" s="4">
        <v>0</v>
      </c>
      <c r="BJ50" s="4">
        <v>0</v>
      </c>
      <c r="BK50" s="4">
        <v>0</v>
      </c>
      <c r="BL50" s="4">
        <v>0</v>
      </c>
      <c r="BM50" s="4">
        <v>104</v>
      </c>
      <c r="BN50" s="4">
        <v>200</v>
      </c>
      <c r="BO50" s="4">
        <v>346</v>
      </c>
      <c r="BP50" s="4">
        <v>101</v>
      </c>
      <c r="BQ50" s="19">
        <f t="shared" ref="BQ50:BQ57" si="34">AY50+BA50+BC50+BE50+BI50+BK50+BM50+BO50</f>
        <v>1351589.2</v>
      </c>
      <c r="BR50" s="19">
        <f t="shared" ref="BR50:BR57" si="35">(AY50*AZ50+BA50*BB50+BC50*BD50+BE50*BF50+BI50*BJ50+BK50*BL50+BM50*BN50+BO50*BP50)/BQ50</f>
        <v>100.19862913860113</v>
      </c>
    </row>
    <row r="51" spans="1:70" ht="20" customHeight="1" x14ac:dyDescent="0.15">
      <c r="A51" s="76">
        <v>43050</v>
      </c>
      <c r="B51" s="76">
        <v>43048</v>
      </c>
      <c r="C51" s="11">
        <v>45</v>
      </c>
      <c r="D51" s="185">
        <v>1257113</v>
      </c>
      <c r="E51" s="185">
        <v>650088</v>
      </c>
      <c r="F51" s="185">
        <v>86463.5</v>
      </c>
      <c r="G51" s="185">
        <v>70834</v>
      </c>
      <c r="H51" s="4">
        <v>0</v>
      </c>
      <c r="I51" s="125">
        <v>0</v>
      </c>
      <c r="J51" s="4">
        <v>0</v>
      </c>
      <c r="K51" s="4">
        <v>0</v>
      </c>
      <c r="L51" s="100">
        <v>0</v>
      </c>
      <c r="M51" s="185">
        <v>519</v>
      </c>
      <c r="N51" s="19">
        <f t="shared" si="0"/>
        <v>2065017.5</v>
      </c>
      <c r="O51" s="185">
        <v>923219</v>
      </c>
      <c r="P51" s="185">
        <v>73.750405999999998</v>
      </c>
      <c r="Q51" s="185">
        <v>444631</v>
      </c>
      <c r="R51" s="185">
        <v>84.526966999999999</v>
      </c>
      <c r="S51" s="185">
        <v>56723.3</v>
      </c>
      <c r="T51" s="185">
        <v>101.739949</v>
      </c>
      <c r="U51" s="185">
        <v>32989</v>
      </c>
      <c r="V51" s="185">
        <v>90.881718000000006</v>
      </c>
      <c r="W51" s="4">
        <v>0</v>
      </c>
      <c r="X51" s="4">
        <v>0</v>
      </c>
      <c r="Y51" s="125">
        <v>0</v>
      </c>
      <c r="Z51" s="125">
        <v>0</v>
      </c>
      <c r="AA51" s="4">
        <v>0</v>
      </c>
      <c r="AB51" s="4">
        <v>0</v>
      </c>
      <c r="AC51" s="4">
        <v>0</v>
      </c>
      <c r="AD51" s="4">
        <v>0</v>
      </c>
      <c r="AE51" s="4">
        <v>0</v>
      </c>
      <c r="AF51" s="4">
        <v>0</v>
      </c>
      <c r="AG51" s="100">
        <v>0</v>
      </c>
      <c r="AH51" s="100">
        <v>0</v>
      </c>
      <c r="AI51" s="19">
        <f t="shared" si="31"/>
        <v>1457562.3</v>
      </c>
      <c r="AJ51" s="19">
        <f t="shared" si="32"/>
        <v>78.514797333400224</v>
      </c>
      <c r="AL51" s="76">
        <v>42686</v>
      </c>
      <c r="AM51" s="76">
        <v>42684</v>
      </c>
      <c r="AN51" s="11">
        <v>45</v>
      </c>
      <c r="AO51" s="4">
        <v>910929</v>
      </c>
      <c r="AP51" s="4">
        <v>419453</v>
      </c>
      <c r="AQ51" s="4">
        <v>103274.2</v>
      </c>
      <c r="AR51" s="4">
        <v>68742</v>
      </c>
      <c r="AS51" s="4">
        <v>0</v>
      </c>
      <c r="AT51" s="4">
        <v>0</v>
      </c>
      <c r="AU51" s="4">
        <v>0</v>
      </c>
      <c r="AV51" s="4">
        <v>104</v>
      </c>
      <c r="AW51" s="4">
        <v>519</v>
      </c>
      <c r="AX51" s="19">
        <f t="shared" si="33"/>
        <v>1503021.2</v>
      </c>
      <c r="AY51" s="4">
        <v>809585</v>
      </c>
      <c r="AZ51" s="4">
        <v>96.938827000000003</v>
      </c>
      <c r="BA51" s="4">
        <v>403991</v>
      </c>
      <c r="BB51" s="4">
        <v>100.90809400000001</v>
      </c>
      <c r="BC51" s="4">
        <v>90573.2</v>
      </c>
      <c r="BD51" s="4">
        <v>122.14056600000001</v>
      </c>
      <c r="BE51" s="4">
        <v>59930</v>
      </c>
      <c r="BF51" s="4">
        <v>106.687335</v>
      </c>
      <c r="BG51" s="4">
        <v>0</v>
      </c>
      <c r="BH51" s="4">
        <v>0</v>
      </c>
      <c r="BI51" s="4">
        <v>0</v>
      </c>
      <c r="BJ51" s="4">
        <v>0</v>
      </c>
      <c r="BK51" s="4">
        <v>0</v>
      </c>
      <c r="BL51" s="4">
        <v>0</v>
      </c>
      <c r="BM51" s="4">
        <v>0</v>
      </c>
      <c r="BN51" s="4">
        <v>0</v>
      </c>
      <c r="BO51" s="4">
        <v>519</v>
      </c>
      <c r="BP51" s="4">
        <v>100.333333</v>
      </c>
      <c r="BQ51" s="19">
        <f t="shared" si="34"/>
        <v>1364598.2</v>
      </c>
      <c r="BR51" s="19">
        <f t="shared" si="35"/>
        <v>100.21608482171324</v>
      </c>
    </row>
    <row r="52" spans="1:70" ht="20" customHeight="1" x14ac:dyDescent="0.15">
      <c r="A52" s="76">
        <v>43057</v>
      </c>
      <c r="B52" s="76">
        <v>43055</v>
      </c>
      <c r="C52" s="30">
        <v>46</v>
      </c>
      <c r="D52" s="186">
        <v>1221326</v>
      </c>
      <c r="E52" s="186">
        <v>634766</v>
      </c>
      <c r="F52" s="186">
        <v>79198.3</v>
      </c>
      <c r="G52" s="186">
        <v>69034</v>
      </c>
      <c r="H52" s="4">
        <v>0</v>
      </c>
      <c r="I52" s="125">
        <v>0</v>
      </c>
      <c r="J52" s="4">
        <v>0</v>
      </c>
      <c r="K52" s="4">
        <v>0</v>
      </c>
      <c r="L52" s="102">
        <v>0</v>
      </c>
      <c r="M52" s="186">
        <v>692</v>
      </c>
      <c r="N52" s="19">
        <f t="shared" si="0"/>
        <v>2005016.3</v>
      </c>
      <c r="O52" s="186">
        <v>1023702</v>
      </c>
      <c r="P52" s="186">
        <v>72.538546999999994</v>
      </c>
      <c r="Q52" s="186">
        <v>434473</v>
      </c>
      <c r="R52" s="186">
        <v>84.295727999999997</v>
      </c>
      <c r="S52" s="186">
        <v>50689</v>
      </c>
      <c r="T52" s="186">
        <v>95.077343999999997</v>
      </c>
      <c r="U52" s="186">
        <v>30453</v>
      </c>
      <c r="V52" s="186">
        <v>92.814335999999997</v>
      </c>
      <c r="W52" s="4">
        <v>0</v>
      </c>
      <c r="X52" s="4">
        <v>0</v>
      </c>
      <c r="Y52" s="125">
        <v>0</v>
      </c>
      <c r="Z52" s="125">
        <v>0</v>
      </c>
      <c r="AA52" s="4">
        <v>0</v>
      </c>
      <c r="AB52" s="4">
        <v>0</v>
      </c>
      <c r="AC52" s="4">
        <v>0</v>
      </c>
      <c r="AD52" s="4">
        <v>0</v>
      </c>
      <c r="AE52" s="4">
        <v>0</v>
      </c>
      <c r="AF52" s="4">
        <v>0</v>
      </c>
      <c r="AG52" s="102">
        <v>0</v>
      </c>
      <c r="AH52" s="102">
        <v>0</v>
      </c>
      <c r="AI52" s="19">
        <f t="shared" si="31"/>
        <v>1539317</v>
      </c>
      <c r="AJ52" s="19">
        <f t="shared" si="32"/>
        <v>77.000334522753917</v>
      </c>
      <c r="AL52" s="76">
        <v>42693</v>
      </c>
      <c r="AM52" s="76">
        <v>42691</v>
      </c>
      <c r="AN52" s="30">
        <v>46</v>
      </c>
      <c r="AO52" s="4">
        <v>659077</v>
      </c>
      <c r="AP52" s="4">
        <v>294331</v>
      </c>
      <c r="AQ52" s="4">
        <v>57453</v>
      </c>
      <c r="AR52" s="4">
        <v>44848</v>
      </c>
      <c r="AS52" s="4">
        <v>0</v>
      </c>
      <c r="AT52" s="4">
        <v>0</v>
      </c>
      <c r="AU52" s="4">
        <v>0</v>
      </c>
      <c r="AV52" s="4">
        <v>104</v>
      </c>
      <c r="AW52" s="4">
        <v>519</v>
      </c>
      <c r="AX52" s="19">
        <f t="shared" si="33"/>
        <v>1056332</v>
      </c>
      <c r="AY52" s="4">
        <v>550737</v>
      </c>
      <c r="AZ52" s="4">
        <v>96.826346999999998</v>
      </c>
      <c r="BA52" s="4">
        <v>268413</v>
      </c>
      <c r="BB52" s="4">
        <v>101.01068100000001</v>
      </c>
      <c r="BC52" s="4">
        <v>39857.199999999997</v>
      </c>
      <c r="BD52" s="4">
        <v>117.04062500000001</v>
      </c>
      <c r="BE52" s="4">
        <v>34758</v>
      </c>
      <c r="BF52" s="4">
        <v>106.677829</v>
      </c>
      <c r="BG52" s="4">
        <v>0</v>
      </c>
      <c r="BH52" s="4">
        <v>0</v>
      </c>
      <c r="BI52" s="4">
        <v>0</v>
      </c>
      <c r="BJ52" s="4">
        <v>0</v>
      </c>
      <c r="BK52" s="4">
        <v>0</v>
      </c>
      <c r="BL52" s="4">
        <v>0</v>
      </c>
      <c r="BM52" s="4">
        <v>0</v>
      </c>
      <c r="BN52" s="4">
        <v>0</v>
      </c>
      <c r="BO52" s="4">
        <v>519</v>
      </c>
      <c r="BP52" s="4">
        <v>100</v>
      </c>
      <c r="BQ52" s="19">
        <f t="shared" si="34"/>
        <v>894284.2</v>
      </c>
      <c r="BR52" s="19">
        <f t="shared" si="35"/>
        <v>99.367909402988445</v>
      </c>
    </row>
    <row r="53" spans="1:70" ht="20" customHeight="1" x14ac:dyDescent="0.15">
      <c r="A53" s="76">
        <v>43064</v>
      </c>
      <c r="B53" s="76">
        <v>43062</v>
      </c>
      <c r="C53" s="11">
        <v>47</v>
      </c>
      <c r="D53" s="187">
        <v>1169975</v>
      </c>
      <c r="E53" s="187">
        <v>582626</v>
      </c>
      <c r="F53" s="187">
        <v>89926.7</v>
      </c>
      <c r="G53" s="187">
        <v>64670</v>
      </c>
      <c r="H53" s="4">
        <v>0</v>
      </c>
      <c r="I53" s="125">
        <v>0</v>
      </c>
      <c r="J53" s="4">
        <v>0</v>
      </c>
      <c r="K53" s="4">
        <v>0</v>
      </c>
      <c r="L53" s="103">
        <v>0</v>
      </c>
      <c r="M53" s="103">
        <v>0</v>
      </c>
      <c r="N53" s="19">
        <f t="shared" si="0"/>
        <v>1907197.7</v>
      </c>
      <c r="O53" s="187">
        <v>934128</v>
      </c>
      <c r="P53" s="187">
        <v>71.479024999999993</v>
      </c>
      <c r="Q53" s="187">
        <v>392604</v>
      </c>
      <c r="R53" s="187">
        <v>82.362026</v>
      </c>
      <c r="S53" s="187">
        <v>61289.599999999999</v>
      </c>
      <c r="T53" s="187">
        <v>92.948046000000005</v>
      </c>
      <c r="U53" s="187">
        <v>38947</v>
      </c>
      <c r="V53" s="187">
        <v>89.922201000000001</v>
      </c>
      <c r="W53" s="4">
        <v>0</v>
      </c>
      <c r="X53" s="4">
        <v>0</v>
      </c>
      <c r="Y53" s="125">
        <v>0</v>
      </c>
      <c r="Z53" s="125">
        <v>0</v>
      </c>
      <c r="AA53" s="4">
        <v>0</v>
      </c>
      <c r="AB53" s="4">
        <v>0</v>
      </c>
      <c r="AC53" s="4">
        <v>0</v>
      </c>
      <c r="AD53" s="4">
        <v>0</v>
      </c>
      <c r="AE53" s="4">
        <v>0</v>
      </c>
      <c r="AF53" s="4">
        <v>0</v>
      </c>
      <c r="AG53" s="103">
        <v>0</v>
      </c>
      <c r="AH53" s="103">
        <v>0</v>
      </c>
      <c r="AI53" s="19">
        <f t="shared" si="31"/>
        <v>1426968.6</v>
      </c>
      <c r="AJ53" s="19">
        <f t="shared" si="32"/>
        <v>75.898774537416301</v>
      </c>
      <c r="AL53" s="76">
        <v>42700</v>
      </c>
      <c r="AM53" s="76">
        <v>42698</v>
      </c>
      <c r="AN53" s="11">
        <v>47</v>
      </c>
      <c r="AO53" s="4">
        <v>668652</v>
      </c>
      <c r="AP53" s="4">
        <v>257985</v>
      </c>
      <c r="AQ53" s="4">
        <v>71129.399999999994</v>
      </c>
      <c r="AR53" s="4">
        <v>51680</v>
      </c>
      <c r="AS53" s="4">
        <v>0</v>
      </c>
      <c r="AT53" s="4">
        <v>0</v>
      </c>
      <c r="AU53" s="4">
        <v>0</v>
      </c>
      <c r="AV53" s="4">
        <v>104</v>
      </c>
      <c r="AW53" s="4">
        <v>519</v>
      </c>
      <c r="AX53" s="19">
        <f t="shared" si="33"/>
        <v>1050069.3999999999</v>
      </c>
      <c r="AY53" s="4">
        <v>617246</v>
      </c>
      <c r="AZ53" s="4">
        <v>98.077672000000007</v>
      </c>
      <c r="BA53" s="4">
        <v>254752</v>
      </c>
      <c r="BB53" s="4">
        <v>103.429562</v>
      </c>
      <c r="BC53" s="4">
        <v>58205</v>
      </c>
      <c r="BD53" s="4">
        <v>116.157646</v>
      </c>
      <c r="BE53" s="4">
        <v>48754</v>
      </c>
      <c r="BF53" s="4">
        <v>109.787525</v>
      </c>
      <c r="BG53" s="4">
        <v>0</v>
      </c>
      <c r="BH53" s="4">
        <v>0</v>
      </c>
      <c r="BI53" s="4">
        <v>0</v>
      </c>
      <c r="BJ53" s="4">
        <v>0</v>
      </c>
      <c r="BK53" s="4">
        <v>0</v>
      </c>
      <c r="BL53" s="4">
        <v>0</v>
      </c>
      <c r="BM53" s="4">
        <v>0</v>
      </c>
      <c r="BN53" s="4">
        <v>0</v>
      </c>
      <c r="BO53" s="4">
        <v>519</v>
      </c>
      <c r="BP53" s="4">
        <v>100</v>
      </c>
      <c r="BQ53" s="19">
        <f t="shared" si="34"/>
        <v>979476</v>
      </c>
      <c r="BR53" s="19">
        <f t="shared" si="35"/>
        <v>101.12792481818443</v>
      </c>
    </row>
    <row r="54" spans="1:70" ht="20" customHeight="1" x14ac:dyDescent="0.15">
      <c r="A54" s="76">
        <v>43071</v>
      </c>
      <c r="B54" s="76">
        <v>43069</v>
      </c>
      <c r="C54" s="11">
        <v>48</v>
      </c>
      <c r="D54" s="188">
        <v>1104175</v>
      </c>
      <c r="E54" s="188">
        <v>647268</v>
      </c>
      <c r="F54" s="188">
        <v>93897.1</v>
      </c>
      <c r="G54" s="188">
        <v>68072</v>
      </c>
      <c r="H54" s="188">
        <v>0</v>
      </c>
      <c r="I54" s="188">
        <v>0</v>
      </c>
      <c r="J54" s="188">
        <v>0</v>
      </c>
      <c r="K54" s="188">
        <v>0</v>
      </c>
      <c r="L54" s="188">
        <v>0</v>
      </c>
      <c r="M54" s="188">
        <v>0</v>
      </c>
      <c r="N54" s="19">
        <f t="shared" si="0"/>
        <v>1913412.1</v>
      </c>
      <c r="O54" s="188">
        <v>951179</v>
      </c>
      <c r="P54" s="188">
        <v>71.781771000000006</v>
      </c>
      <c r="Q54" s="188">
        <v>425985</v>
      </c>
      <c r="R54" s="188">
        <v>80.375539000000003</v>
      </c>
      <c r="S54" s="188">
        <v>68056.2</v>
      </c>
      <c r="T54" s="188">
        <v>85.050714999999997</v>
      </c>
      <c r="U54" s="188">
        <v>45161</v>
      </c>
      <c r="V54" s="188">
        <v>84.351231999999996</v>
      </c>
      <c r="W54" s="188">
        <v>0</v>
      </c>
      <c r="X54" s="188">
        <v>0</v>
      </c>
      <c r="Y54" s="188">
        <v>0</v>
      </c>
      <c r="Z54" s="188">
        <v>0</v>
      </c>
      <c r="AA54" s="188">
        <v>0</v>
      </c>
      <c r="AB54" s="188">
        <v>0</v>
      </c>
      <c r="AC54" s="188">
        <v>0</v>
      </c>
      <c r="AD54" s="188">
        <v>0</v>
      </c>
      <c r="AE54" s="188">
        <v>0</v>
      </c>
      <c r="AF54" s="188">
        <v>0</v>
      </c>
      <c r="AG54" s="188">
        <v>0</v>
      </c>
      <c r="AH54" s="188">
        <v>0</v>
      </c>
      <c r="AI54" s="19">
        <f t="shared" ref="AI54" si="36">O54+Q54+S54+U54+AA54+AC54+AE54+AG54</f>
        <v>1490381.2</v>
      </c>
      <c r="AJ54" s="19">
        <f t="shared" ref="AJ54" si="37">(O54*P54+Q54*R54+S54*T54+U54*V54+AA54*AB54+AC54*AD54+AE54*AF54+AG54*AH54)/AI54</f>
        <v>75.224849587111677</v>
      </c>
      <c r="AL54" s="76">
        <v>42707</v>
      </c>
      <c r="AM54" s="76">
        <v>42705</v>
      </c>
      <c r="AN54" s="11">
        <v>48</v>
      </c>
      <c r="AO54" s="4">
        <v>599296</v>
      </c>
      <c r="AP54" s="4">
        <v>276348</v>
      </c>
      <c r="AQ54" s="4">
        <v>74233.399999999994</v>
      </c>
      <c r="AR54" s="4">
        <v>46232</v>
      </c>
      <c r="AS54" s="4">
        <v>0</v>
      </c>
      <c r="AT54" s="4">
        <v>0</v>
      </c>
      <c r="AU54" s="4">
        <v>0</v>
      </c>
      <c r="AV54" s="4">
        <v>103</v>
      </c>
      <c r="AW54" s="4">
        <v>519</v>
      </c>
      <c r="AX54" s="19">
        <f t="shared" si="33"/>
        <v>996731.4</v>
      </c>
      <c r="AY54" s="4">
        <v>585279</v>
      </c>
      <c r="AZ54" s="4">
        <v>100.75420200000001</v>
      </c>
      <c r="BA54" s="4">
        <v>263484</v>
      </c>
      <c r="BB54" s="4">
        <v>103.787865</v>
      </c>
      <c r="BC54" s="4">
        <v>61447.8</v>
      </c>
      <c r="BD54" s="4">
        <v>114.938767</v>
      </c>
      <c r="BE54" s="4">
        <v>35280</v>
      </c>
      <c r="BF54" s="4">
        <v>106.334467</v>
      </c>
      <c r="BG54" s="4">
        <v>0</v>
      </c>
      <c r="BH54" s="4">
        <v>0</v>
      </c>
      <c r="BI54" s="4">
        <v>0</v>
      </c>
      <c r="BJ54" s="4">
        <v>0</v>
      </c>
      <c r="BK54" s="4">
        <v>0</v>
      </c>
      <c r="BL54" s="4">
        <v>0</v>
      </c>
      <c r="BM54" s="4">
        <v>103</v>
      </c>
      <c r="BN54" s="4">
        <v>212</v>
      </c>
      <c r="BO54" s="4">
        <v>519</v>
      </c>
      <c r="BP54" s="4">
        <v>103.333333</v>
      </c>
      <c r="BQ54" s="19">
        <f t="shared" si="34"/>
        <v>946112.8</v>
      </c>
      <c r="BR54" s="19">
        <f t="shared" si="35"/>
        <v>102.74191489267199</v>
      </c>
    </row>
    <row r="55" spans="1:70" ht="20" customHeight="1" x14ac:dyDescent="0.15">
      <c r="A55" s="76">
        <v>43078</v>
      </c>
      <c r="B55" s="76">
        <v>43076</v>
      </c>
      <c r="C55" s="30">
        <v>49</v>
      </c>
      <c r="D55" s="189">
        <v>1002549</v>
      </c>
      <c r="E55" s="189">
        <v>551815</v>
      </c>
      <c r="F55" s="189">
        <v>91851.6</v>
      </c>
      <c r="G55" s="189">
        <v>65063</v>
      </c>
      <c r="H55" s="189">
        <v>0</v>
      </c>
      <c r="I55" s="189">
        <v>0</v>
      </c>
      <c r="J55" s="189">
        <v>0</v>
      </c>
      <c r="K55" s="189">
        <v>0</v>
      </c>
      <c r="L55" s="189">
        <v>0</v>
      </c>
      <c r="M55" s="189">
        <v>0</v>
      </c>
      <c r="N55" s="19">
        <f t="shared" si="0"/>
        <v>1711278.6</v>
      </c>
      <c r="O55" s="189">
        <v>923542</v>
      </c>
      <c r="P55" s="189">
        <v>74.955169999999995</v>
      </c>
      <c r="Q55" s="189">
        <v>386954</v>
      </c>
      <c r="R55" s="189">
        <v>83.704325999999995</v>
      </c>
      <c r="S55" s="189">
        <v>71178.100000000006</v>
      </c>
      <c r="T55" s="189">
        <v>90.506352000000007</v>
      </c>
      <c r="U55" s="189">
        <v>46630</v>
      </c>
      <c r="V55" s="189">
        <v>83.433519000000004</v>
      </c>
      <c r="W55" s="189">
        <v>0</v>
      </c>
      <c r="X55" s="189">
        <v>0</v>
      </c>
      <c r="Y55" s="189">
        <v>0</v>
      </c>
      <c r="Z55" s="189">
        <v>0</v>
      </c>
      <c r="AA55" s="189">
        <v>0</v>
      </c>
      <c r="AB55" s="189">
        <v>0</v>
      </c>
      <c r="AC55" s="189">
        <v>0</v>
      </c>
      <c r="AD55" s="189">
        <v>0</v>
      </c>
      <c r="AE55" s="189">
        <v>0</v>
      </c>
      <c r="AF55" s="189">
        <v>0</v>
      </c>
      <c r="AG55" s="189">
        <v>0</v>
      </c>
      <c r="AH55" s="189">
        <v>0</v>
      </c>
      <c r="AI55" s="19">
        <f t="shared" ref="AI55:AI56" si="38">O55+Q55+S55+U55+AA55+AC55+AE55+AG55</f>
        <v>1428304.1</v>
      </c>
      <c r="AJ55" s="19">
        <f t="shared" ref="AJ55:AJ56" si="39">(O55*P55+Q55*R55+S55*T55+U55*V55+AA55*AB55+AC55*AD55+AE55*AF55+AG55*AH55)/AI55</f>
        <v>78.377249312247443</v>
      </c>
      <c r="AL55" s="76">
        <v>42714</v>
      </c>
      <c r="AM55" s="76">
        <v>42712</v>
      </c>
      <c r="AN55" s="30">
        <v>49</v>
      </c>
      <c r="AO55" s="4">
        <v>553861</v>
      </c>
      <c r="AP55" s="4">
        <v>272996</v>
      </c>
      <c r="AQ55" s="4">
        <v>69884.600000000006</v>
      </c>
      <c r="AR55" s="4">
        <v>43031</v>
      </c>
      <c r="AS55" s="4">
        <v>0</v>
      </c>
      <c r="AT55" s="4">
        <v>0</v>
      </c>
      <c r="AU55" s="4">
        <v>0</v>
      </c>
      <c r="AV55" s="4">
        <v>103</v>
      </c>
      <c r="AW55" s="4">
        <v>519</v>
      </c>
      <c r="AX55" s="19">
        <f t="shared" si="33"/>
        <v>940394.6</v>
      </c>
      <c r="AY55" s="4">
        <v>540451</v>
      </c>
      <c r="AZ55" s="4">
        <v>102.91827000000001</v>
      </c>
      <c r="BA55" s="4">
        <v>252699</v>
      </c>
      <c r="BB55" s="4">
        <v>104.78727600000001</v>
      </c>
      <c r="BC55" s="4">
        <v>59751</v>
      </c>
      <c r="BD55" s="4">
        <v>116.322397</v>
      </c>
      <c r="BE55" s="4">
        <v>35214</v>
      </c>
      <c r="BF55" s="4">
        <v>110.376497</v>
      </c>
      <c r="BG55" s="4">
        <v>0</v>
      </c>
      <c r="BH55" s="4">
        <v>0</v>
      </c>
      <c r="BI55" s="4">
        <v>0</v>
      </c>
      <c r="BJ55" s="4">
        <v>0</v>
      </c>
      <c r="BK55" s="4">
        <v>0</v>
      </c>
      <c r="BL55" s="4">
        <v>0</v>
      </c>
      <c r="BM55" s="4">
        <v>103</v>
      </c>
      <c r="BN55" s="4">
        <v>205</v>
      </c>
      <c r="BO55" s="4">
        <v>519</v>
      </c>
      <c r="BP55" s="4">
        <v>105.66666600000001</v>
      </c>
      <c r="BQ55" s="19">
        <f t="shared" si="34"/>
        <v>888737</v>
      </c>
      <c r="BR55" s="19">
        <f t="shared" si="35"/>
        <v>104.6598209659922</v>
      </c>
    </row>
    <row r="56" spans="1:70" ht="20" customHeight="1" x14ac:dyDescent="0.15">
      <c r="A56" s="76">
        <v>43085</v>
      </c>
      <c r="B56" s="76">
        <v>43083</v>
      </c>
      <c r="C56" s="3">
        <v>50</v>
      </c>
      <c r="D56" s="190">
        <v>720591</v>
      </c>
      <c r="E56" s="190">
        <v>472380</v>
      </c>
      <c r="F56" s="190">
        <v>77374.8</v>
      </c>
      <c r="G56" s="190">
        <v>68929</v>
      </c>
      <c r="H56" s="4">
        <v>0</v>
      </c>
      <c r="I56" s="125">
        <v>0</v>
      </c>
      <c r="J56" s="4">
        <v>0</v>
      </c>
      <c r="K56" s="4">
        <v>0</v>
      </c>
      <c r="L56" s="104">
        <v>146</v>
      </c>
      <c r="M56" s="104">
        <v>0</v>
      </c>
      <c r="N56" s="19">
        <f t="shared" si="0"/>
        <v>1339420.8</v>
      </c>
      <c r="O56" s="190">
        <v>656832</v>
      </c>
      <c r="P56" s="190">
        <v>80.251915999999994</v>
      </c>
      <c r="Q56" s="190">
        <v>388726</v>
      </c>
      <c r="R56" s="190">
        <v>83.093096000000003</v>
      </c>
      <c r="S56" s="190">
        <v>65263.8</v>
      </c>
      <c r="T56" s="190">
        <v>94.977731000000006</v>
      </c>
      <c r="U56" s="190">
        <v>47028</v>
      </c>
      <c r="V56" s="190">
        <v>83.956557000000004</v>
      </c>
      <c r="W56" s="4">
        <v>0</v>
      </c>
      <c r="X56" s="4">
        <v>0</v>
      </c>
      <c r="Y56" s="125">
        <v>0</v>
      </c>
      <c r="Z56" s="125">
        <v>0</v>
      </c>
      <c r="AA56" s="4">
        <v>0</v>
      </c>
      <c r="AB56" s="4">
        <v>0</v>
      </c>
      <c r="AC56" s="4">
        <v>0</v>
      </c>
      <c r="AD56" s="4">
        <v>0</v>
      </c>
      <c r="AE56" s="4">
        <v>0</v>
      </c>
      <c r="AF56" s="4">
        <v>0</v>
      </c>
      <c r="AG56" s="104">
        <v>0</v>
      </c>
      <c r="AH56" s="104">
        <v>0</v>
      </c>
      <c r="AI56" s="58">
        <f t="shared" si="38"/>
        <v>1157849.8</v>
      </c>
      <c r="AJ56" s="58">
        <f t="shared" si="39"/>
        <v>82.186299059551416</v>
      </c>
      <c r="AL56" s="76">
        <v>42721</v>
      </c>
      <c r="AM56" s="76">
        <v>42719</v>
      </c>
      <c r="AN56" s="11">
        <v>50</v>
      </c>
      <c r="AO56" s="4">
        <v>513207</v>
      </c>
      <c r="AP56" s="4">
        <v>257131</v>
      </c>
      <c r="AQ56" s="4">
        <v>77116.399999999994</v>
      </c>
      <c r="AR56" s="4">
        <v>52729</v>
      </c>
      <c r="AS56" s="4">
        <v>0</v>
      </c>
      <c r="AT56" s="4">
        <v>0</v>
      </c>
      <c r="AU56" s="4">
        <v>0</v>
      </c>
      <c r="AV56" s="4">
        <v>104</v>
      </c>
      <c r="AW56" s="4">
        <v>346</v>
      </c>
      <c r="AX56" s="19">
        <f t="shared" si="33"/>
        <v>900633.4</v>
      </c>
      <c r="AY56" s="4">
        <v>469009</v>
      </c>
      <c r="AZ56" s="4">
        <v>103.742842</v>
      </c>
      <c r="BA56" s="4">
        <v>240750</v>
      </c>
      <c r="BB56" s="4">
        <v>106.613129</v>
      </c>
      <c r="BC56" s="4">
        <v>52655</v>
      </c>
      <c r="BD56" s="4">
        <v>118.51422599999999</v>
      </c>
      <c r="BE56" s="4">
        <v>38674</v>
      </c>
      <c r="BF56" s="4">
        <v>109.53258</v>
      </c>
      <c r="BG56" s="4">
        <v>0</v>
      </c>
      <c r="BH56" s="4">
        <v>0</v>
      </c>
      <c r="BI56" s="4">
        <v>0</v>
      </c>
      <c r="BJ56" s="4">
        <v>0</v>
      </c>
      <c r="BK56" s="4">
        <v>0</v>
      </c>
      <c r="BL56" s="4">
        <v>0</v>
      </c>
      <c r="BM56" s="4">
        <v>0</v>
      </c>
      <c r="BN56" s="4">
        <v>0</v>
      </c>
      <c r="BO56" s="4">
        <v>346</v>
      </c>
      <c r="BP56" s="4">
        <v>104.5</v>
      </c>
      <c r="BQ56" s="58">
        <f t="shared" si="34"/>
        <v>801434</v>
      </c>
      <c r="BR56" s="58">
        <f t="shared" si="35"/>
        <v>105.85528435189671</v>
      </c>
    </row>
    <row r="57" spans="1:70" ht="20" customHeight="1" x14ac:dyDescent="0.15">
      <c r="A57" s="76">
        <v>43092</v>
      </c>
      <c r="B57" s="76">
        <v>43090</v>
      </c>
      <c r="C57" s="11">
        <v>51</v>
      </c>
      <c r="D57" s="191">
        <v>796556</v>
      </c>
      <c r="E57" s="191">
        <v>518297</v>
      </c>
      <c r="F57" s="191">
        <v>74126.100000000006</v>
      </c>
      <c r="G57" s="191">
        <v>62768</v>
      </c>
      <c r="H57" s="191">
        <v>0</v>
      </c>
      <c r="I57" s="191">
        <v>0</v>
      </c>
      <c r="J57" s="191">
        <v>0</v>
      </c>
      <c r="K57" s="191">
        <v>0</v>
      </c>
      <c r="L57" s="191">
        <v>0</v>
      </c>
      <c r="M57" s="191">
        <v>0</v>
      </c>
      <c r="N57" s="19">
        <f t="shared" si="0"/>
        <v>1451747.1</v>
      </c>
      <c r="O57" s="191">
        <v>753977</v>
      </c>
      <c r="P57" s="191">
        <v>82.326199000000003</v>
      </c>
      <c r="Q57" s="191">
        <v>438990</v>
      </c>
      <c r="R57" s="191">
        <v>86.235101</v>
      </c>
      <c r="S57" s="191">
        <v>63261.1</v>
      </c>
      <c r="T57" s="191">
        <v>93.277932000000007</v>
      </c>
      <c r="U57" s="191">
        <v>57033</v>
      </c>
      <c r="V57" s="191">
        <v>83.511581000000007</v>
      </c>
      <c r="W57" s="191">
        <v>0</v>
      </c>
      <c r="X57" s="191">
        <v>0</v>
      </c>
      <c r="Y57" s="191">
        <v>0</v>
      </c>
      <c r="Z57" s="191">
        <v>0</v>
      </c>
      <c r="AA57" s="191">
        <v>0</v>
      </c>
      <c r="AB57" s="191">
        <v>0</v>
      </c>
      <c r="AC57" s="191">
        <v>0</v>
      </c>
      <c r="AD57" s="191">
        <v>0</v>
      </c>
      <c r="AE57" s="191">
        <v>0</v>
      </c>
      <c r="AF57" s="191">
        <v>0</v>
      </c>
      <c r="AG57" s="191">
        <v>0</v>
      </c>
      <c r="AH57" s="191">
        <v>0</v>
      </c>
      <c r="AI57" s="58">
        <f t="shared" ref="AI57" si="40">O57+Q57+S57+U57+AA57+AC57+AE57+AG57</f>
        <v>1313261.1000000001</v>
      </c>
      <c r="AJ57" s="58">
        <f t="shared" ref="AJ57" si="41">(O57*P57+Q57*R57+S57*T57+U57*V57+AA57*AB57+AC57*AD57+AE57*AF57+AG57*AH57)/AI57</f>
        <v>84.21188148695731</v>
      </c>
      <c r="AL57" s="76">
        <v>42728</v>
      </c>
      <c r="AM57" s="76">
        <v>42726</v>
      </c>
      <c r="AN57" s="11">
        <v>51</v>
      </c>
      <c r="AO57" s="4">
        <v>477501</v>
      </c>
      <c r="AP57" s="4">
        <v>249360</v>
      </c>
      <c r="AQ57" s="4">
        <v>51490.400000000001</v>
      </c>
      <c r="AR57" s="4">
        <v>36922</v>
      </c>
      <c r="AS57" s="4">
        <v>0</v>
      </c>
      <c r="AT57" s="4">
        <v>0</v>
      </c>
      <c r="AU57" s="4">
        <v>0</v>
      </c>
      <c r="AV57" s="4">
        <v>208</v>
      </c>
      <c r="AW57" s="4">
        <v>346</v>
      </c>
      <c r="AX57" s="19">
        <f t="shared" si="33"/>
        <v>815827.4</v>
      </c>
      <c r="AY57" s="4">
        <v>451848</v>
      </c>
      <c r="AZ57" s="4">
        <v>106.07257300000001</v>
      </c>
      <c r="BA57" s="4">
        <v>238417</v>
      </c>
      <c r="BB57" s="4">
        <v>107.239437</v>
      </c>
      <c r="BC57" s="4">
        <v>44095.8</v>
      </c>
      <c r="BD57" s="4">
        <v>120.501802</v>
      </c>
      <c r="BE57" s="4">
        <v>33014</v>
      </c>
      <c r="BF57" s="4">
        <v>112.009541</v>
      </c>
      <c r="BG57" s="4">
        <v>0</v>
      </c>
      <c r="BH57" s="4">
        <v>0</v>
      </c>
      <c r="BI57" s="4">
        <v>0</v>
      </c>
      <c r="BJ57" s="4">
        <v>0</v>
      </c>
      <c r="BK57" s="4">
        <v>0</v>
      </c>
      <c r="BL57" s="4">
        <v>0</v>
      </c>
      <c r="BM57" s="4">
        <v>208</v>
      </c>
      <c r="BN57" s="4">
        <v>210</v>
      </c>
      <c r="BO57" s="4">
        <v>346</v>
      </c>
      <c r="BP57" s="4">
        <v>104.5</v>
      </c>
      <c r="BQ57" s="58">
        <f t="shared" si="34"/>
        <v>767928.8</v>
      </c>
      <c r="BR57" s="58">
        <f t="shared" si="35"/>
        <v>107.54607479669805</v>
      </c>
    </row>
    <row r="58" spans="1:70" ht="20" customHeight="1" x14ac:dyDescent="0.15">
      <c r="A58" s="76">
        <v>43099</v>
      </c>
      <c r="B58" s="76"/>
      <c r="C58" s="65">
        <v>52</v>
      </c>
      <c r="D58" s="4">
        <v>0</v>
      </c>
      <c r="E58" s="4">
        <v>0</v>
      </c>
      <c r="F58" s="4">
        <v>0</v>
      </c>
      <c r="G58" s="4">
        <v>0</v>
      </c>
      <c r="H58" s="4">
        <v>0</v>
      </c>
      <c r="I58" s="125">
        <v>0</v>
      </c>
      <c r="J58" s="4">
        <v>0</v>
      </c>
      <c r="K58" s="4">
        <v>0</v>
      </c>
      <c r="L58" s="4">
        <v>0</v>
      </c>
      <c r="M58" s="4">
        <v>0</v>
      </c>
      <c r="N58" s="19">
        <v>0</v>
      </c>
      <c r="O58" s="4">
        <v>0</v>
      </c>
      <c r="P58" s="4">
        <v>0</v>
      </c>
      <c r="Q58" s="4">
        <v>0</v>
      </c>
      <c r="R58" s="4">
        <v>0</v>
      </c>
      <c r="S58" s="4">
        <v>0</v>
      </c>
      <c r="T58" s="4">
        <v>0</v>
      </c>
      <c r="U58" s="4">
        <v>0</v>
      </c>
      <c r="V58" s="4">
        <v>0</v>
      </c>
      <c r="W58" s="4">
        <v>0</v>
      </c>
      <c r="X58" s="4">
        <v>0</v>
      </c>
      <c r="Y58" s="125">
        <v>0</v>
      </c>
      <c r="Z58" s="125">
        <v>0</v>
      </c>
      <c r="AA58" s="4">
        <v>0</v>
      </c>
      <c r="AB58" s="4">
        <v>0</v>
      </c>
      <c r="AC58" s="4">
        <v>0</v>
      </c>
      <c r="AD58" s="4">
        <v>0</v>
      </c>
      <c r="AE58" s="4">
        <v>0</v>
      </c>
      <c r="AF58" s="4">
        <v>0</v>
      </c>
      <c r="AG58" s="4">
        <v>0</v>
      </c>
      <c r="AH58" s="4">
        <v>0</v>
      </c>
      <c r="AI58" s="58">
        <v>0</v>
      </c>
      <c r="AJ58" s="58">
        <v>0</v>
      </c>
      <c r="AL58" s="76">
        <v>42735</v>
      </c>
      <c r="AM58" s="76"/>
      <c r="AN58" s="65">
        <v>52</v>
      </c>
      <c r="AO58" s="4">
        <v>0</v>
      </c>
      <c r="AP58" s="4">
        <v>0</v>
      </c>
      <c r="AQ58" s="4">
        <v>0</v>
      </c>
      <c r="AR58" s="4">
        <v>0</v>
      </c>
      <c r="AS58" s="4">
        <v>0</v>
      </c>
      <c r="AT58" s="4">
        <v>0</v>
      </c>
      <c r="AU58" s="4">
        <v>0</v>
      </c>
      <c r="AV58" s="4">
        <v>0</v>
      </c>
      <c r="AW58" s="4">
        <v>0</v>
      </c>
      <c r="AX58" s="19">
        <v>0</v>
      </c>
      <c r="AY58" s="4">
        <v>0</v>
      </c>
      <c r="AZ58" s="4">
        <v>0</v>
      </c>
      <c r="BA58" s="4">
        <v>0</v>
      </c>
      <c r="BB58" s="4">
        <v>0</v>
      </c>
      <c r="BC58" s="4">
        <v>0</v>
      </c>
      <c r="BD58" s="4">
        <v>0</v>
      </c>
      <c r="BE58" s="4">
        <v>0</v>
      </c>
      <c r="BF58" s="4">
        <v>0</v>
      </c>
      <c r="BG58" s="4">
        <v>0</v>
      </c>
      <c r="BH58" s="4">
        <v>0</v>
      </c>
      <c r="BI58" s="4">
        <v>0</v>
      </c>
      <c r="BJ58" s="4">
        <v>0</v>
      </c>
      <c r="BK58" s="4">
        <v>0</v>
      </c>
      <c r="BL58" s="4">
        <v>0</v>
      </c>
      <c r="BM58" s="4">
        <v>0</v>
      </c>
      <c r="BN58" s="4">
        <v>0</v>
      </c>
      <c r="BO58" s="4">
        <v>0</v>
      </c>
      <c r="BP58" s="4">
        <v>0</v>
      </c>
      <c r="BQ58" s="58">
        <v>0</v>
      </c>
      <c r="BR58" s="58">
        <v>0</v>
      </c>
    </row>
    <row r="59" spans="1:70" x14ac:dyDescent="0.15">
      <c r="A59" s="76"/>
      <c r="B59" s="1"/>
      <c r="C59" s="83"/>
      <c r="D59" s="4"/>
      <c r="E59" s="4"/>
      <c r="F59" s="4"/>
      <c r="G59" s="4"/>
      <c r="H59" s="4"/>
      <c r="I59" s="125"/>
      <c r="J59" s="4"/>
      <c r="K59" s="4"/>
      <c r="L59" s="4"/>
      <c r="M59" s="4"/>
      <c r="N59" s="58"/>
      <c r="O59" s="4"/>
      <c r="P59" s="4"/>
      <c r="Q59" s="4"/>
      <c r="R59" s="4"/>
      <c r="S59" s="4"/>
      <c r="T59" s="4"/>
      <c r="U59" s="4"/>
      <c r="V59" s="4"/>
      <c r="W59" s="4"/>
      <c r="X59" s="4"/>
      <c r="Y59" s="125"/>
      <c r="Z59" s="125"/>
      <c r="AA59" s="4"/>
      <c r="AB59" s="4"/>
      <c r="AC59" s="4"/>
      <c r="AD59" s="4"/>
      <c r="AE59" s="4"/>
      <c r="AF59" s="4"/>
      <c r="AG59" s="4"/>
      <c r="AH59" s="4"/>
      <c r="AI59" s="58"/>
      <c r="AJ59" s="58"/>
      <c r="AL59" s="76"/>
      <c r="AM59" s="1"/>
      <c r="AN59" s="83"/>
      <c r="AO59" s="4"/>
      <c r="AP59" s="4"/>
      <c r="AQ59" s="4"/>
      <c r="AR59" s="4"/>
      <c r="AS59" s="4"/>
      <c r="AT59" s="4"/>
      <c r="AU59" s="4"/>
      <c r="AV59" s="4"/>
      <c r="AW59" s="4"/>
      <c r="AX59" s="58"/>
      <c r="AY59" s="4"/>
      <c r="AZ59" s="4"/>
      <c r="BA59" s="4"/>
      <c r="BB59" s="4"/>
      <c r="BC59" s="4"/>
      <c r="BD59" s="4"/>
      <c r="BE59" s="4"/>
      <c r="BF59" s="4"/>
      <c r="BG59" s="4"/>
      <c r="BH59" s="4"/>
      <c r="BI59" s="4"/>
      <c r="BJ59" s="4"/>
      <c r="BK59" s="4"/>
      <c r="BL59" s="4"/>
      <c r="BM59" s="4"/>
      <c r="BN59" s="4"/>
      <c r="BO59" s="4"/>
      <c r="BP59" s="4"/>
      <c r="BQ59" s="58"/>
      <c r="BR59" s="58"/>
    </row>
    <row r="60" spans="1:70" ht="15" x14ac:dyDescent="0.2">
      <c r="AI60" s="68"/>
    </row>
  </sheetData>
  <mergeCells count="32">
    <mergeCell ref="B2:AD2"/>
    <mergeCell ref="AY3:BR3"/>
    <mergeCell ref="O3:AJ3"/>
    <mergeCell ref="AO3:AX3"/>
    <mergeCell ref="AM2:BL2"/>
    <mergeCell ref="D3:N3"/>
    <mergeCell ref="BK4:BL4"/>
    <mergeCell ref="U4:V4"/>
    <mergeCell ref="BO4:BP4"/>
    <mergeCell ref="Q4:R4"/>
    <mergeCell ref="BA4:BB4"/>
    <mergeCell ref="S4:T4"/>
    <mergeCell ref="BI4:BJ4"/>
    <mergeCell ref="BM4:BN4"/>
    <mergeCell ref="BG4:BH4"/>
    <mergeCell ref="BE4:BF4"/>
    <mergeCell ref="AG4:AH4"/>
    <mergeCell ref="BC4:BD4"/>
    <mergeCell ref="AC4:AD4"/>
    <mergeCell ref="AL3:AL5"/>
    <mergeCell ref="AY4:AZ4"/>
    <mergeCell ref="A3:A5"/>
    <mergeCell ref="AM3:AM5"/>
    <mergeCell ref="AN3:AN5"/>
    <mergeCell ref="B3:B5"/>
    <mergeCell ref="C3:C5"/>
    <mergeCell ref="AE4:AF4"/>
    <mergeCell ref="AA4:AB4"/>
    <mergeCell ref="O4:P4"/>
    <mergeCell ref="W4:X4"/>
    <mergeCell ref="N4:N5"/>
    <mergeCell ref="Y4:Z4"/>
  </mergeCells>
  <phoneticPr fontId="8" type="noConversion"/>
  <pageMargins left="0.75" right="0.75" top="1" bottom="1" header="0.5" footer="0.5"/>
  <pageSetup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BU60"/>
  <sheetViews>
    <sheetView topLeftCell="N40" workbookViewId="0">
      <selection activeCell="Q59" sqref="Q59"/>
    </sheetView>
  </sheetViews>
  <sheetFormatPr baseColWidth="10" defaultColWidth="8.83203125" defaultRowHeight="13" x14ac:dyDescent="0.15"/>
  <cols>
    <col min="1" max="1" width="9.6640625" bestFit="1" customWidth="1"/>
    <col min="2" max="2" width="10.5" bestFit="1" customWidth="1"/>
    <col min="3" max="3" width="8.6640625" bestFit="1" customWidth="1"/>
    <col min="4" max="4" width="9.5" style="7" bestFit="1" customWidth="1"/>
    <col min="5" max="5" width="11.1640625" style="7" customWidth="1"/>
    <col min="6" max="7" width="10.5" style="7" bestFit="1" customWidth="1"/>
    <col min="8" max="8" width="12.1640625" style="7" bestFit="1" customWidth="1"/>
    <col min="9" max="9" width="12.1640625" style="7" customWidth="1"/>
    <col min="10" max="11" width="10.5" style="7" customWidth="1"/>
    <col min="12" max="13" width="11.1640625" style="7" bestFit="1" customWidth="1"/>
    <col min="14" max="14" width="10.5" style="7" customWidth="1"/>
    <col min="15" max="15" width="10.33203125" style="7" bestFit="1" customWidth="1"/>
    <col min="16" max="16" width="9.33203125" style="7" bestFit="1" customWidth="1"/>
    <col min="17" max="17" width="10.5" style="7" bestFit="1" customWidth="1"/>
    <col min="18" max="22" width="9.33203125" style="7" bestFit="1" customWidth="1"/>
    <col min="23" max="34" width="9.33203125" style="7" customWidth="1"/>
    <col min="35" max="35" width="11" style="7" bestFit="1" customWidth="1"/>
    <col min="36" max="36" width="9.6640625" style="7" bestFit="1" customWidth="1"/>
    <col min="38" max="38" width="9.6640625" bestFit="1" customWidth="1"/>
    <col min="39" max="39" width="10.83203125" style="22" customWidth="1"/>
    <col min="40" max="40" width="9.1640625" style="18"/>
    <col min="41" max="42" width="9.5" bestFit="1" customWidth="1"/>
    <col min="43" max="44" width="9.33203125" bestFit="1" customWidth="1"/>
    <col min="45" max="47" width="9.33203125" customWidth="1"/>
    <col min="48" max="48" width="11.1640625" bestFit="1" customWidth="1"/>
    <col min="49" max="49" width="11.1640625" customWidth="1"/>
    <col min="50" max="50" width="10.5" bestFit="1" customWidth="1"/>
    <col min="51" max="51" width="9.5" bestFit="1" customWidth="1"/>
    <col min="52" max="52" width="9.33203125" bestFit="1" customWidth="1"/>
    <col min="53" max="53" width="9.5" bestFit="1" customWidth="1"/>
    <col min="54" max="58" width="9.33203125" bestFit="1" customWidth="1"/>
    <col min="59" max="60" width="9.33203125" customWidth="1"/>
    <col min="69" max="69" width="10.33203125" bestFit="1" customWidth="1"/>
    <col min="70" max="71" width="9.5" style="24" bestFit="1" customWidth="1"/>
    <col min="72" max="73" width="9.1640625" style="24"/>
  </cols>
  <sheetData>
    <row r="2" spans="1:72" ht="12.75" customHeight="1" x14ac:dyDescent="0.15">
      <c r="B2" s="209" t="s">
        <v>41</v>
      </c>
      <c r="C2" s="210"/>
      <c r="D2" s="210"/>
      <c r="E2" s="210"/>
      <c r="F2" s="210"/>
      <c r="G2" s="210"/>
      <c r="H2" s="210"/>
      <c r="I2" s="210"/>
      <c r="J2" s="210"/>
      <c r="K2" s="210"/>
      <c r="L2" s="210"/>
      <c r="M2" s="210"/>
      <c r="N2" s="210"/>
      <c r="O2" s="211"/>
      <c r="P2" s="211"/>
      <c r="Q2" s="211"/>
      <c r="R2" s="211"/>
      <c r="S2" s="211"/>
      <c r="T2" s="211"/>
      <c r="U2" s="211"/>
      <c r="V2" s="211"/>
      <c r="W2" s="211"/>
      <c r="X2" s="211"/>
      <c r="Y2" s="211"/>
      <c r="Z2" s="211"/>
      <c r="AA2" s="211"/>
      <c r="AB2" s="211"/>
      <c r="AC2" s="211"/>
      <c r="AD2" s="211"/>
      <c r="AE2" s="211"/>
      <c r="AF2" s="211"/>
      <c r="AG2" s="29"/>
      <c r="AH2" s="29"/>
      <c r="AI2" s="49"/>
      <c r="AJ2" s="49"/>
      <c r="AM2" s="209" t="s">
        <v>27</v>
      </c>
      <c r="AN2" s="210"/>
      <c r="AO2" s="210"/>
      <c r="AP2" s="210"/>
      <c r="AQ2" s="210"/>
      <c r="AR2" s="210"/>
      <c r="AS2" s="210"/>
      <c r="AT2" s="210"/>
      <c r="AU2" s="210"/>
      <c r="AV2" s="210"/>
      <c r="AW2" s="210"/>
      <c r="AX2" s="210"/>
      <c r="AY2" s="211"/>
      <c r="AZ2" s="211"/>
      <c r="BA2" s="211"/>
      <c r="BB2" s="211"/>
      <c r="BC2" s="211"/>
      <c r="BD2" s="211"/>
      <c r="BE2" s="211"/>
      <c r="BF2" s="211"/>
      <c r="BG2" s="211"/>
      <c r="BH2" s="211"/>
      <c r="BI2" s="211"/>
      <c r="BJ2" s="211"/>
      <c r="BK2" s="211"/>
      <c r="BL2" s="211"/>
      <c r="BM2" s="211"/>
      <c r="BN2" s="211"/>
      <c r="BO2" s="29"/>
      <c r="BP2" s="29"/>
    </row>
    <row r="3" spans="1:72" ht="33" customHeight="1" x14ac:dyDescent="0.15">
      <c r="A3" s="208" t="s">
        <v>14</v>
      </c>
      <c r="B3" s="208" t="s">
        <v>9</v>
      </c>
      <c r="C3" s="208" t="s">
        <v>17</v>
      </c>
      <c r="D3" s="213" t="s">
        <v>10</v>
      </c>
      <c r="E3" s="215"/>
      <c r="F3" s="215"/>
      <c r="G3" s="215"/>
      <c r="H3" s="215"/>
      <c r="I3" s="215"/>
      <c r="J3" s="215"/>
      <c r="K3" s="215"/>
      <c r="L3" s="215"/>
      <c r="M3" s="215"/>
      <c r="N3" s="214"/>
      <c r="O3" s="212" t="s">
        <v>1</v>
      </c>
      <c r="P3" s="212"/>
      <c r="Q3" s="212"/>
      <c r="R3" s="212"/>
      <c r="S3" s="212"/>
      <c r="T3" s="212"/>
      <c r="U3" s="212"/>
      <c r="V3" s="212"/>
      <c r="W3" s="212"/>
      <c r="X3" s="212"/>
      <c r="Y3" s="212"/>
      <c r="Z3" s="212"/>
      <c r="AA3" s="212"/>
      <c r="AB3" s="212"/>
      <c r="AC3" s="212"/>
      <c r="AD3" s="212"/>
      <c r="AE3" s="212"/>
      <c r="AF3" s="212"/>
      <c r="AG3" s="212"/>
      <c r="AH3" s="212"/>
      <c r="AI3" s="212"/>
      <c r="AJ3" s="212"/>
      <c r="AL3" s="208" t="s">
        <v>14</v>
      </c>
      <c r="AM3" s="228" t="s">
        <v>9</v>
      </c>
      <c r="AN3" s="208" t="s">
        <v>17</v>
      </c>
      <c r="AO3" s="218" t="s">
        <v>10</v>
      </c>
      <c r="AP3" s="219"/>
      <c r="AQ3" s="219"/>
      <c r="AR3" s="219"/>
      <c r="AS3" s="219"/>
      <c r="AT3" s="219"/>
      <c r="AU3" s="219"/>
      <c r="AV3" s="219"/>
      <c r="AW3" s="219"/>
      <c r="AX3" s="220"/>
      <c r="AY3" s="207" t="s">
        <v>1</v>
      </c>
      <c r="AZ3" s="207"/>
      <c r="BA3" s="207"/>
      <c r="BB3" s="207"/>
      <c r="BC3" s="207"/>
      <c r="BD3" s="207"/>
      <c r="BE3" s="207"/>
      <c r="BF3" s="207"/>
      <c r="BG3" s="207"/>
      <c r="BH3" s="207"/>
      <c r="BI3" s="207"/>
      <c r="BJ3" s="207"/>
      <c r="BK3" s="207"/>
      <c r="BL3" s="207"/>
      <c r="BM3" s="207"/>
      <c r="BN3" s="207"/>
      <c r="BO3" s="207"/>
      <c r="BP3" s="207"/>
      <c r="BQ3" s="207"/>
      <c r="BR3" s="207"/>
    </row>
    <row r="4" spans="1:72" ht="33" customHeight="1" x14ac:dyDescent="0.15">
      <c r="A4" s="208"/>
      <c r="B4" s="208"/>
      <c r="C4" s="208"/>
      <c r="D4" s="52" t="s">
        <v>3</v>
      </c>
      <c r="E4" s="52" t="s">
        <v>4</v>
      </c>
      <c r="F4" s="52" t="s">
        <v>5</v>
      </c>
      <c r="G4" s="52" t="s">
        <v>6</v>
      </c>
      <c r="H4" s="52" t="s">
        <v>16</v>
      </c>
      <c r="I4" s="52" t="s">
        <v>47</v>
      </c>
      <c r="J4" s="51" t="s">
        <v>7</v>
      </c>
      <c r="K4" s="51" t="s">
        <v>8</v>
      </c>
      <c r="L4" s="5" t="s">
        <v>13</v>
      </c>
      <c r="M4" s="5" t="s">
        <v>32</v>
      </c>
      <c r="N4" s="42"/>
      <c r="O4" s="212" t="s">
        <v>3</v>
      </c>
      <c r="P4" s="212"/>
      <c r="Q4" s="212" t="s">
        <v>4</v>
      </c>
      <c r="R4" s="212"/>
      <c r="S4" s="212" t="s">
        <v>5</v>
      </c>
      <c r="T4" s="212"/>
      <c r="U4" s="212" t="s">
        <v>6</v>
      </c>
      <c r="V4" s="212"/>
      <c r="W4" s="212" t="s">
        <v>16</v>
      </c>
      <c r="X4" s="212"/>
      <c r="Y4" s="212" t="s">
        <v>47</v>
      </c>
      <c r="Z4" s="212"/>
      <c r="AA4" s="212" t="s">
        <v>7</v>
      </c>
      <c r="AB4" s="212"/>
      <c r="AC4" s="212" t="s">
        <v>8</v>
      </c>
      <c r="AD4" s="212"/>
      <c r="AE4" s="207" t="s">
        <v>13</v>
      </c>
      <c r="AF4" s="207"/>
      <c r="AG4" s="207" t="s">
        <v>32</v>
      </c>
      <c r="AH4" s="207"/>
      <c r="AI4" s="42"/>
      <c r="AJ4" s="42"/>
      <c r="AL4" s="208"/>
      <c r="AM4" s="228"/>
      <c r="AN4" s="208"/>
      <c r="AO4" s="2" t="s">
        <v>3</v>
      </c>
      <c r="AP4" s="2" t="s">
        <v>4</v>
      </c>
      <c r="AQ4" s="2" t="s">
        <v>5</v>
      </c>
      <c r="AR4" s="2" t="s">
        <v>6</v>
      </c>
      <c r="AS4" s="52" t="s">
        <v>16</v>
      </c>
      <c r="AT4" s="5" t="s">
        <v>7</v>
      </c>
      <c r="AU4" s="5" t="s">
        <v>8</v>
      </c>
      <c r="AV4" s="5" t="s">
        <v>13</v>
      </c>
      <c r="AW4" s="5" t="s">
        <v>32</v>
      </c>
      <c r="AX4" s="34"/>
      <c r="AY4" s="207" t="s">
        <v>3</v>
      </c>
      <c r="AZ4" s="207"/>
      <c r="BA4" s="207" t="s">
        <v>4</v>
      </c>
      <c r="BB4" s="207"/>
      <c r="BC4" s="207" t="s">
        <v>5</v>
      </c>
      <c r="BD4" s="207"/>
      <c r="BE4" s="207" t="s">
        <v>6</v>
      </c>
      <c r="BF4" s="207"/>
      <c r="BG4" s="212" t="s">
        <v>16</v>
      </c>
      <c r="BH4" s="212"/>
      <c r="BI4" s="207" t="s">
        <v>7</v>
      </c>
      <c r="BJ4" s="207"/>
      <c r="BK4" s="207" t="s">
        <v>8</v>
      </c>
      <c r="BL4" s="207"/>
      <c r="BM4" s="207" t="s">
        <v>13</v>
      </c>
      <c r="BN4" s="207"/>
      <c r="BO4" s="207" t="s">
        <v>32</v>
      </c>
      <c r="BP4" s="207"/>
      <c r="BQ4" s="34"/>
      <c r="BR4" s="34"/>
    </row>
    <row r="5" spans="1:72" ht="29.25" customHeight="1" x14ac:dyDescent="0.15">
      <c r="A5" s="208"/>
      <c r="B5" s="208"/>
      <c r="C5" s="208"/>
      <c r="D5" s="51" t="s">
        <v>0</v>
      </c>
      <c r="E5" s="51" t="s">
        <v>0</v>
      </c>
      <c r="F5" s="51" t="s">
        <v>0</v>
      </c>
      <c r="G5" s="51" t="s">
        <v>0</v>
      </c>
      <c r="H5" s="51" t="s">
        <v>0</v>
      </c>
      <c r="I5" s="51" t="s">
        <v>0</v>
      </c>
      <c r="J5" s="51" t="s">
        <v>0</v>
      </c>
      <c r="K5" s="51" t="s">
        <v>0</v>
      </c>
      <c r="L5" s="51" t="s">
        <v>0</v>
      </c>
      <c r="M5" s="51" t="s">
        <v>0</v>
      </c>
      <c r="N5" s="35" t="s">
        <v>38</v>
      </c>
      <c r="O5" s="51" t="s">
        <v>0</v>
      </c>
      <c r="P5" s="51" t="s">
        <v>2</v>
      </c>
      <c r="Q5" s="51" t="s">
        <v>0</v>
      </c>
      <c r="R5" s="51" t="s">
        <v>2</v>
      </c>
      <c r="S5" s="51" t="s">
        <v>0</v>
      </c>
      <c r="T5" s="51" t="s">
        <v>2</v>
      </c>
      <c r="U5" s="51" t="s">
        <v>0</v>
      </c>
      <c r="V5" s="51" t="s">
        <v>2</v>
      </c>
      <c r="W5" s="51" t="s">
        <v>0</v>
      </c>
      <c r="X5" s="51" t="s">
        <v>2</v>
      </c>
      <c r="Y5" s="51" t="s">
        <v>0</v>
      </c>
      <c r="Z5" s="51" t="s">
        <v>2</v>
      </c>
      <c r="AA5" s="51" t="s">
        <v>0</v>
      </c>
      <c r="AB5" s="51" t="s">
        <v>2</v>
      </c>
      <c r="AC5" s="51" t="s">
        <v>0</v>
      </c>
      <c r="AD5" s="51" t="s">
        <v>2</v>
      </c>
      <c r="AE5" s="51" t="s">
        <v>0</v>
      </c>
      <c r="AF5" s="51" t="s">
        <v>2</v>
      </c>
      <c r="AG5" s="51" t="s">
        <v>0</v>
      </c>
      <c r="AH5" s="51" t="s">
        <v>2</v>
      </c>
      <c r="AI5" s="35" t="s">
        <v>35</v>
      </c>
      <c r="AJ5" s="35" t="s">
        <v>34</v>
      </c>
      <c r="AL5" s="208"/>
      <c r="AM5" s="228"/>
      <c r="AN5" s="208"/>
      <c r="AO5" s="5" t="s">
        <v>0</v>
      </c>
      <c r="AP5" s="5" t="s">
        <v>0</v>
      </c>
      <c r="AQ5" s="5" t="s">
        <v>0</v>
      </c>
      <c r="AR5" s="5" t="s">
        <v>0</v>
      </c>
      <c r="AS5" s="51" t="s">
        <v>0</v>
      </c>
      <c r="AT5" s="5" t="s">
        <v>0</v>
      </c>
      <c r="AU5" s="5" t="s">
        <v>0</v>
      </c>
      <c r="AV5" s="5" t="s">
        <v>0</v>
      </c>
      <c r="AW5" s="5" t="s">
        <v>0</v>
      </c>
      <c r="AX5" s="35" t="s">
        <v>22</v>
      </c>
      <c r="AY5" s="5" t="s">
        <v>0</v>
      </c>
      <c r="AZ5" s="5" t="s">
        <v>2</v>
      </c>
      <c r="BA5" s="5" t="s">
        <v>0</v>
      </c>
      <c r="BB5" s="5" t="s">
        <v>2</v>
      </c>
      <c r="BC5" s="5" t="s">
        <v>0</v>
      </c>
      <c r="BD5" s="5" t="s">
        <v>2</v>
      </c>
      <c r="BE5" s="5" t="s">
        <v>0</v>
      </c>
      <c r="BF5" s="5" t="s">
        <v>2</v>
      </c>
      <c r="BG5" s="51" t="s">
        <v>0</v>
      </c>
      <c r="BH5" s="51" t="s">
        <v>2</v>
      </c>
      <c r="BI5" s="5" t="s">
        <v>0</v>
      </c>
      <c r="BJ5" s="5" t="s">
        <v>2</v>
      </c>
      <c r="BK5" s="5" t="s">
        <v>0</v>
      </c>
      <c r="BL5" s="5" t="s">
        <v>2</v>
      </c>
      <c r="BM5" s="5" t="s">
        <v>0</v>
      </c>
      <c r="BN5" s="5" t="s">
        <v>2</v>
      </c>
      <c r="BO5" s="5" t="s">
        <v>0</v>
      </c>
      <c r="BP5" s="5" t="s">
        <v>2</v>
      </c>
      <c r="BQ5" s="35" t="s">
        <v>20</v>
      </c>
      <c r="BR5" s="35" t="s">
        <v>21</v>
      </c>
    </row>
    <row r="6" spans="1:72" ht="20" customHeight="1" x14ac:dyDescent="0.15">
      <c r="A6" s="21"/>
      <c r="B6" s="21"/>
      <c r="C6" s="3"/>
      <c r="D6" s="4"/>
      <c r="E6" s="4"/>
      <c r="F6" s="4"/>
      <c r="G6" s="4"/>
      <c r="H6" s="4"/>
      <c r="I6" s="125"/>
      <c r="J6" s="4"/>
      <c r="K6" s="4"/>
      <c r="L6" s="4"/>
      <c r="M6" s="4"/>
      <c r="N6" s="19"/>
      <c r="O6" s="4"/>
      <c r="P6" s="4"/>
      <c r="Q6" s="4"/>
      <c r="R6" s="4"/>
      <c r="S6" s="4"/>
      <c r="T6" s="4"/>
      <c r="U6" s="4"/>
      <c r="V6" s="4"/>
      <c r="W6" s="4"/>
      <c r="X6" s="4"/>
      <c r="Y6" s="125"/>
      <c r="Z6" s="125"/>
      <c r="AA6" s="4"/>
      <c r="AB6" s="4"/>
      <c r="AC6" s="4"/>
      <c r="AD6" s="4"/>
      <c r="AE6" s="4"/>
      <c r="AF6" s="4"/>
      <c r="AG6" s="4"/>
      <c r="AH6" s="4"/>
      <c r="AI6" s="19"/>
      <c r="AJ6" s="19"/>
      <c r="AL6" s="17"/>
      <c r="AM6" s="78"/>
      <c r="AN6" s="17"/>
      <c r="AO6" s="5"/>
      <c r="AP6" s="5"/>
      <c r="AQ6" s="5"/>
      <c r="AR6" s="5"/>
      <c r="AS6" s="51"/>
      <c r="AT6" s="5"/>
      <c r="AU6" s="5"/>
      <c r="AV6" s="5"/>
      <c r="AW6" s="88"/>
      <c r="AX6" s="35"/>
      <c r="AY6" s="5"/>
      <c r="AZ6" s="5"/>
      <c r="BA6" s="5"/>
      <c r="BB6" s="5"/>
      <c r="BC6" s="5"/>
      <c r="BD6" s="5"/>
      <c r="BE6" s="5"/>
      <c r="BF6" s="5"/>
      <c r="BG6" s="51"/>
      <c r="BH6" s="51"/>
      <c r="BI6" s="5"/>
      <c r="BJ6" s="5"/>
      <c r="BK6" s="5"/>
      <c r="BL6" s="5"/>
      <c r="BM6" s="5"/>
      <c r="BN6" s="5"/>
      <c r="BO6" s="88"/>
      <c r="BP6" s="88"/>
      <c r="BQ6" s="35"/>
      <c r="BR6" s="35"/>
      <c r="BS6" s="25"/>
      <c r="BT6" s="14"/>
    </row>
    <row r="7" spans="1:72" ht="20" customHeight="1" x14ac:dyDescent="0.15">
      <c r="A7" s="76">
        <v>42742</v>
      </c>
      <c r="B7" s="76">
        <v>42739</v>
      </c>
      <c r="C7" s="3">
        <v>1</v>
      </c>
      <c r="D7" s="106">
        <v>144941</v>
      </c>
      <c r="E7" s="106">
        <v>338044</v>
      </c>
      <c r="F7" s="106">
        <v>15379</v>
      </c>
      <c r="G7" s="106">
        <v>14630</v>
      </c>
      <c r="H7" s="4">
        <v>0</v>
      </c>
      <c r="I7" s="126">
        <v>0</v>
      </c>
      <c r="J7" s="4">
        <v>0</v>
      </c>
      <c r="K7" s="4">
        <v>0</v>
      </c>
      <c r="L7" s="4">
        <v>0</v>
      </c>
      <c r="M7" s="4">
        <v>0</v>
      </c>
      <c r="N7" s="33">
        <f t="shared" ref="N7:N57" si="0">SUM(D7:M7)</f>
        <v>512994</v>
      </c>
      <c r="O7" s="106">
        <v>137156</v>
      </c>
      <c r="P7" s="106">
        <v>104.62085500000001</v>
      </c>
      <c r="Q7" s="106">
        <v>295861</v>
      </c>
      <c r="R7" s="106">
        <v>107.74856</v>
      </c>
      <c r="S7" s="106">
        <v>15379</v>
      </c>
      <c r="T7" s="106">
        <v>111.489108</v>
      </c>
      <c r="U7" s="106">
        <v>14630</v>
      </c>
      <c r="V7" s="106">
        <v>98.515037000000007</v>
      </c>
      <c r="W7" s="4">
        <v>0</v>
      </c>
      <c r="X7" s="4">
        <v>0</v>
      </c>
      <c r="Y7" s="126">
        <v>0</v>
      </c>
      <c r="Z7" s="126">
        <v>0</v>
      </c>
      <c r="AA7" s="4">
        <v>0</v>
      </c>
      <c r="AB7" s="4">
        <v>0</v>
      </c>
      <c r="AC7" s="4">
        <v>0</v>
      </c>
      <c r="AD7" s="4">
        <v>0</v>
      </c>
      <c r="AE7" s="4">
        <v>0</v>
      </c>
      <c r="AF7" s="4">
        <v>0</v>
      </c>
      <c r="AG7" s="4">
        <v>0</v>
      </c>
      <c r="AH7" s="4">
        <v>0</v>
      </c>
      <c r="AI7" s="19">
        <f t="shared" ref="AI7:AI16" si="1">O7+Q7+S7+U7+AA7+AC7+AE7+AG7</f>
        <v>463026</v>
      </c>
      <c r="AJ7" s="19">
        <f t="shared" ref="AJ7:AJ16" si="2">(O7*P7+Q7*R7+S7*T7+U7*V7+AA7*AB7+AC7*AD7+AE7*AF7+AG7*AH7)/AI7</f>
        <v>106.65457378588243</v>
      </c>
      <c r="AL7" s="76">
        <v>42378</v>
      </c>
      <c r="AM7" s="76">
        <v>42375</v>
      </c>
      <c r="AN7" s="3">
        <v>1</v>
      </c>
      <c r="AO7" s="4">
        <v>151409</v>
      </c>
      <c r="AP7" s="4">
        <v>282844</v>
      </c>
      <c r="AQ7" s="4">
        <v>8330</v>
      </c>
      <c r="AR7" s="4">
        <v>5160</v>
      </c>
      <c r="AS7" s="4">
        <v>0</v>
      </c>
      <c r="AT7" s="4">
        <v>0</v>
      </c>
      <c r="AU7" s="4">
        <v>0</v>
      </c>
      <c r="AV7" s="4">
        <v>0</v>
      </c>
      <c r="AW7" s="4">
        <v>0</v>
      </c>
      <c r="AX7" s="19">
        <f t="shared" ref="AX7:AX48" si="3">SUM(AO7:AW7)</f>
        <v>447743</v>
      </c>
      <c r="AY7" s="4">
        <v>151409</v>
      </c>
      <c r="AZ7" s="4">
        <v>87.379375999999993</v>
      </c>
      <c r="BA7" s="4">
        <v>278249</v>
      </c>
      <c r="BB7" s="4">
        <v>93.861304000000004</v>
      </c>
      <c r="BC7" s="4">
        <v>8330</v>
      </c>
      <c r="BD7" s="4">
        <v>93.472869000000003</v>
      </c>
      <c r="BE7" s="4">
        <v>5160</v>
      </c>
      <c r="BF7" s="4">
        <v>76.278682000000003</v>
      </c>
      <c r="BG7" s="4">
        <v>0</v>
      </c>
      <c r="BH7" s="4">
        <v>0</v>
      </c>
      <c r="BI7" s="4">
        <v>0</v>
      </c>
      <c r="BJ7" s="4">
        <v>0</v>
      </c>
      <c r="BK7" s="4">
        <v>0</v>
      </c>
      <c r="BL7" s="4">
        <v>0</v>
      </c>
      <c r="BM7" s="4">
        <v>0</v>
      </c>
      <c r="BN7" s="4">
        <v>0</v>
      </c>
      <c r="BO7" s="4">
        <v>0</v>
      </c>
      <c r="BP7" s="4">
        <v>0</v>
      </c>
      <c r="BQ7" s="19">
        <f t="shared" ref="BQ7:BQ58" si="4">AY7+BA7+BC7+BE7+BI7+BK7+BM7+BO7</f>
        <v>443148</v>
      </c>
      <c r="BR7" s="19">
        <f t="shared" ref="BR7:BR48" si="5">(AY7*AZ7+BA7*BB7+BC7*BD7+BE7*BF7+BI7*BJ7+BK7*BL7+BM7*BN7+BO7*BP7)/BQ7</f>
        <v>91.43461081934251</v>
      </c>
      <c r="BS7" s="26"/>
      <c r="BT7" s="14"/>
    </row>
    <row r="8" spans="1:72" ht="20" customHeight="1" x14ac:dyDescent="0.15">
      <c r="A8" s="76">
        <v>42749</v>
      </c>
      <c r="B8" s="76">
        <v>42746</v>
      </c>
      <c r="C8" s="3">
        <v>2</v>
      </c>
      <c r="D8" s="107">
        <v>120123</v>
      </c>
      <c r="E8" s="107">
        <v>257335</v>
      </c>
      <c r="F8" s="107">
        <v>9537</v>
      </c>
      <c r="G8" s="107">
        <v>9661</v>
      </c>
      <c r="H8" s="4">
        <v>0</v>
      </c>
      <c r="I8" s="126">
        <v>0</v>
      </c>
      <c r="J8" s="4">
        <v>0</v>
      </c>
      <c r="K8" s="4">
        <v>0</v>
      </c>
      <c r="L8" s="4">
        <v>0</v>
      </c>
      <c r="M8" s="4">
        <v>0</v>
      </c>
      <c r="N8" s="33">
        <f t="shared" si="0"/>
        <v>396656</v>
      </c>
      <c r="O8" s="107">
        <v>116600</v>
      </c>
      <c r="P8" s="107">
        <v>104.971406</v>
      </c>
      <c r="Q8" s="107">
        <v>229524</v>
      </c>
      <c r="R8" s="107">
        <v>108.64412</v>
      </c>
      <c r="S8" s="107">
        <v>9537</v>
      </c>
      <c r="T8" s="107">
        <v>110.655237</v>
      </c>
      <c r="U8" s="107">
        <v>9661</v>
      </c>
      <c r="V8" s="107">
        <v>100.573853</v>
      </c>
      <c r="W8" s="4">
        <v>0</v>
      </c>
      <c r="X8" s="4">
        <v>0</v>
      </c>
      <c r="Y8" s="126">
        <v>0</v>
      </c>
      <c r="Z8" s="126">
        <v>0</v>
      </c>
      <c r="AA8" s="4">
        <v>0</v>
      </c>
      <c r="AB8" s="4">
        <v>0</v>
      </c>
      <c r="AC8" s="4">
        <v>0</v>
      </c>
      <c r="AD8" s="4">
        <v>0</v>
      </c>
      <c r="AE8" s="4">
        <v>0</v>
      </c>
      <c r="AF8" s="4">
        <v>0</v>
      </c>
      <c r="AG8" s="4">
        <v>0</v>
      </c>
      <c r="AH8" s="4">
        <v>0</v>
      </c>
      <c r="AI8" s="19">
        <f t="shared" si="1"/>
        <v>365322</v>
      </c>
      <c r="AJ8" s="19">
        <f t="shared" si="2"/>
        <v>107.31098025189284</v>
      </c>
      <c r="AL8" s="76">
        <v>42385</v>
      </c>
      <c r="AM8" s="76">
        <v>42382</v>
      </c>
      <c r="AN8" s="3">
        <v>2</v>
      </c>
      <c r="AO8" s="4">
        <v>127370</v>
      </c>
      <c r="AP8" s="4">
        <v>230094</v>
      </c>
      <c r="AQ8" s="4">
        <v>13299</v>
      </c>
      <c r="AR8" s="4">
        <v>6122</v>
      </c>
      <c r="AS8" s="4">
        <v>0</v>
      </c>
      <c r="AT8" s="4">
        <v>0</v>
      </c>
      <c r="AU8" s="4">
        <v>0</v>
      </c>
      <c r="AV8" s="4">
        <v>0</v>
      </c>
      <c r="AW8" s="4">
        <v>0</v>
      </c>
      <c r="AX8" s="19">
        <f t="shared" si="3"/>
        <v>376885</v>
      </c>
      <c r="AY8" s="4">
        <v>124391</v>
      </c>
      <c r="AZ8" s="4">
        <v>89.543583999999996</v>
      </c>
      <c r="BA8" s="4">
        <v>227691</v>
      </c>
      <c r="BB8" s="4">
        <v>97.918912000000006</v>
      </c>
      <c r="BC8" s="4">
        <v>11586</v>
      </c>
      <c r="BD8" s="4">
        <v>90.443292999999997</v>
      </c>
      <c r="BE8" s="4">
        <v>6122</v>
      </c>
      <c r="BF8" s="4">
        <v>81.357236</v>
      </c>
      <c r="BG8" s="4">
        <v>0</v>
      </c>
      <c r="BH8" s="4">
        <v>0</v>
      </c>
      <c r="BI8" s="4">
        <v>0</v>
      </c>
      <c r="BJ8" s="4">
        <v>0</v>
      </c>
      <c r="BK8" s="4">
        <v>0</v>
      </c>
      <c r="BL8" s="4">
        <v>0</v>
      </c>
      <c r="BM8" s="4">
        <v>0</v>
      </c>
      <c r="BN8" s="4">
        <v>0</v>
      </c>
      <c r="BO8" s="4">
        <v>0</v>
      </c>
      <c r="BP8" s="4">
        <v>0</v>
      </c>
      <c r="BQ8" s="19">
        <f t="shared" si="4"/>
        <v>369790</v>
      </c>
      <c r="BR8" s="19">
        <f t="shared" si="5"/>
        <v>94.593190570394015</v>
      </c>
      <c r="BS8" s="27"/>
      <c r="BT8" s="14"/>
    </row>
    <row r="9" spans="1:72" ht="20" customHeight="1" x14ac:dyDescent="0.15">
      <c r="A9" s="76">
        <v>42756</v>
      </c>
      <c r="B9" s="76">
        <v>42753</v>
      </c>
      <c r="C9" s="3">
        <v>3</v>
      </c>
      <c r="D9" s="108">
        <v>106042</v>
      </c>
      <c r="E9" s="108">
        <v>267424</v>
      </c>
      <c r="F9" s="108">
        <v>10245</v>
      </c>
      <c r="G9" s="108">
        <v>15007</v>
      </c>
      <c r="H9" s="4">
        <v>0</v>
      </c>
      <c r="I9" s="126">
        <v>0</v>
      </c>
      <c r="J9" s="4">
        <v>0</v>
      </c>
      <c r="K9" s="4">
        <v>0</v>
      </c>
      <c r="L9" s="4">
        <v>0</v>
      </c>
      <c r="M9" s="4">
        <v>0</v>
      </c>
      <c r="N9" s="33">
        <f t="shared" si="0"/>
        <v>398718</v>
      </c>
      <c r="O9" s="108">
        <v>86049</v>
      </c>
      <c r="P9" s="108">
        <v>105.488349</v>
      </c>
      <c r="Q9" s="108">
        <v>246948</v>
      </c>
      <c r="R9" s="108">
        <v>109.750214</v>
      </c>
      <c r="S9" s="108">
        <v>9111</v>
      </c>
      <c r="T9" s="108">
        <v>117.63439700000001</v>
      </c>
      <c r="U9" s="108">
        <v>13139</v>
      </c>
      <c r="V9" s="108">
        <v>99.372630999999998</v>
      </c>
      <c r="W9" s="4">
        <v>0</v>
      </c>
      <c r="X9" s="4">
        <v>0</v>
      </c>
      <c r="Y9" s="126">
        <v>0</v>
      </c>
      <c r="Z9" s="126">
        <v>0</v>
      </c>
      <c r="AA9" s="4">
        <v>0</v>
      </c>
      <c r="AB9" s="4">
        <v>0</v>
      </c>
      <c r="AC9" s="4">
        <v>0</v>
      </c>
      <c r="AD9" s="4">
        <v>0</v>
      </c>
      <c r="AE9" s="4">
        <v>0</v>
      </c>
      <c r="AF9" s="4">
        <v>0</v>
      </c>
      <c r="AG9" s="4">
        <v>0</v>
      </c>
      <c r="AH9" s="4">
        <v>0</v>
      </c>
      <c r="AI9" s="19">
        <f t="shared" si="1"/>
        <v>355247</v>
      </c>
      <c r="AJ9" s="19">
        <f t="shared" si="2"/>
        <v>108.53627695588985</v>
      </c>
      <c r="AL9" s="76">
        <v>42392</v>
      </c>
      <c r="AM9" s="76">
        <v>42389</v>
      </c>
      <c r="AN9" s="3">
        <v>3</v>
      </c>
      <c r="AO9" s="4">
        <v>99596</v>
      </c>
      <c r="AP9" s="4">
        <v>209959</v>
      </c>
      <c r="AQ9" s="4">
        <v>11335</v>
      </c>
      <c r="AR9" s="4">
        <v>7530</v>
      </c>
      <c r="AS9" s="4">
        <v>0</v>
      </c>
      <c r="AT9" s="4">
        <v>0</v>
      </c>
      <c r="AU9" s="4">
        <v>0</v>
      </c>
      <c r="AV9" s="4">
        <v>0</v>
      </c>
      <c r="AW9" s="4">
        <v>0</v>
      </c>
      <c r="AX9" s="19">
        <f t="shared" si="3"/>
        <v>328420</v>
      </c>
      <c r="AY9" s="4">
        <v>90649</v>
      </c>
      <c r="AZ9" s="4">
        <v>93.170150000000007</v>
      </c>
      <c r="BA9" s="4">
        <v>180223</v>
      </c>
      <c r="BB9" s="4">
        <v>101.03221000000001</v>
      </c>
      <c r="BC9" s="4">
        <v>7302</v>
      </c>
      <c r="BD9" s="4">
        <v>87.093125000000001</v>
      </c>
      <c r="BE9" s="4">
        <v>7530</v>
      </c>
      <c r="BF9" s="4">
        <v>80.286985000000001</v>
      </c>
      <c r="BG9" s="4">
        <v>0</v>
      </c>
      <c r="BH9" s="4">
        <v>0</v>
      </c>
      <c r="BI9" s="4">
        <v>0</v>
      </c>
      <c r="BJ9" s="4">
        <v>0</v>
      </c>
      <c r="BK9" s="4">
        <v>0</v>
      </c>
      <c r="BL9" s="4">
        <v>0</v>
      </c>
      <c r="BM9" s="4">
        <v>0</v>
      </c>
      <c r="BN9" s="4">
        <v>0</v>
      </c>
      <c r="BO9" s="4">
        <v>0</v>
      </c>
      <c r="BP9" s="4">
        <v>0</v>
      </c>
      <c r="BQ9" s="19">
        <f t="shared" si="4"/>
        <v>285704</v>
      </c>
      <c r="BR9" s="19">
        <f t="shared" si="5"/>
        <v>97.634698520076725</v>
      </c>
      <c r="BS9" s="27"/>
      <c r="BT9" s="14"/>
    </row>
    <row r="10" spans="1:72" ht="20" customHeight="1" x14ac:dyDescent="0.15">
      <c r="A10" s="76">
        <v>42763</v>
      </c>
      <c r="B10" s="76">
        <v>42760</v>
      </c>
      <c r="C10" s="3">
        <v>4</v>
      </c>
      <c r="D10" s="109">
        <v>127404</v>
      </c>
      <c r="E10" s="109">
        <v>228941</v>
      </c>
      <c r="F10" s="109">
        <v>7559</v>
      </c>
      <c r="G10" s="109">
        <v>12738</v>
      </c>
      <c r="H10" s="4">
        <v>0</v>
      </c>
      <c r="I10" s="126">
        <v>0</v>
      </c>
      <c r="J10" s="4">
        <v>0</v>
      </c>
      <c r="K10" s="4">
        <v>0</v>
      </c>
      <c r="L10" s="4">
        <v>0</v>
      </c>
      <c r="M10" s="4">
        <v>0</v>
      </c>
      <c r="N10" s="33">
        <f t="shared" si="0"/>
        <v>376642</v>
      </c>
      <c r="O10" s="109">
        <v>90646</v>
      </c>
      <c r="P10" s="109">
        <v>105.802329</v>
      </c>
      <c r="Q10" s="109">
        <v>218034</v>
      </c>
      <c r="R10" s="109">
        <v>110.767453</v>
      </c>
      <c r="S10" s="109">
        <v>6803</v>
      </c>
      <c r="T10" s="109">
        <v>116.00926</v>
      </c>
      <c r="U10" s="109">
        <v>12042</v>
      </c>
      <c r="V10" s="109">
        <v>101.20744000000001</v>
      </c>
      <c r="W10" s="4">
        <v>0</v>
      </c>
      <c r="X10" s="4">
        <v>0</v>
      </c>
      <c r="Y10" s="126">
        <v>0</v>
      </c>
      <c r="Z10" s="126">
        <v>0</v>
      </c>
      <c r="AA10" s="4">
        <v>0</v>
      </c>
      <c r="AB10" s="4">
        <v>0</v>
      </c>
      <c r="AC10" s="4">
        <v>0</v>
      </c>
      <c r="AD10" s="4">
        <v>0</v>
      </c>
      <c r="AE10" s="4">
        <v>0</v>
      </c>
      <c r="AF10" s="4">
        <v>0</v>
      </c>
      <c r="AG10" s="4">
        <v>0</v>
      </c>
      <c r="AH10" s="4">
        <v>0</v>
      </c>
      <c r="AI10" s="19">
        <f t="shared" si="1"/>
        <v>327525</v>
      </c>
      <c r="AJ10" s="19">
        <f t="shared" si="2"/>
        <v>109.15069002426075</v>
      </c>
      <c r="AL10" s="76">
        <v>42399</v>
      </c>
      <c r="AM10" s="76">
        <v>42396</v>
      </c>
      <c r="AN10" s="3">
        <v>4</v>
      </c>
      <c r="AO10" s="4">
        <v>83030</v>
      </c>
      <c r="AP10" s="4">
        <v>198067</v>
      </c>
      <c r="AQ10" s="4">
        <v>8440</v>
      </c>
      <c r="AR10" s="4">
        <v>12389</v>
      </c>
      <c r="AS10" s="4">
        <v>0</v>
      </c>
      <c r="AT10" s="4">
        <v>0</v>
      </c>
      <c r="AU10" s="4">
        <v>0</v>
      </c>
      <c r="AV10" s="4">
        <v>0</v>
      </c>
      <c r="AW10" s="4">
        <v>0</v>
      </c>
      <c r="AX10" s="19">
        <f t="shared" si="3"/>
        <v>301926</v>
      </c>
      <c r="AY10" s="4">
        <v>79000</v>
      </c>
      <c r="AZ10" s="4">
        <v>96.593265000000002</v>
      </c>
      <c r="BA10" s="4">
        <v>194179</v>
      </c>
      <c r="BB10" s="4">
        <v>104.155063</v>
      </c>
      <c r="BC10" s="4">
        <v>5369</v>
      </c>
      <c r="BD10" s="4">
        <v>86.507356999999999</v>
      </c>
      <c r="BE10" s="4">
        <v>11851</v>
      </c>
      <c r="BF10" s="4">
        <v>81.364356999999998</v>
      </c>
      <c r="BG10" s="4">
        <v>0</v>
      </c>
      <c r="BH10" s="4">
        <v>0</v>
      </c>
      <c r="BI10" s="4">
        <v>0</v>
      </c>
      <c r="BJ10" s="4">
        <v>0</v>
      </c>
      <c r="BK10" s="4">
        <v>0</v>
      </c>
      <c r="BL10" s="4">
        <v>0</v>
      </c>
      <c r="BM10" s="4">
        <v>0</v>
      </c>
      <c r="BN10" s="4">
        <v>0</v>
      </c>
      <c r="BO10" s="4">
        <v>0</v>
      </c>
      <c r="BP10" s="4">
        <v>0</v>
      </c>
      <c r="BQ10" s="19">
        <f t="shared" si="4"/>
        <v>290399</v>
      </c>
      <c r="BR10" s="19">
        <f t="shared" si="5"/>
        <v>100.84160382031963</v>
      </c>
      <c r="BS10" s="27"/>
      <c r="BT10" s="14"/>
    </row>
    <row r="11" spans="1:72" ht="20" customHeight="1" x14ac:dyDescent="0.15">
      <c r="A11" s="76">
        <v>42770</v>
      </c>
      <c r="B11" s="76">
        <v>42767</v>
      </c>
      <c r="C11" s="3">
        <v>5</v>
      </c>
      <c r="D11" s="110">
        <v>111394</v>
      </c>
      <c r="E11" s="110">
        <v>171022</v>
      </c>
      <c r="F11" s="110">
        <v>2396</v>
      </c>
      <c r="G11" s="110">
        <v>6565</v>
      </c>
      <c r="H11" s="4">
        <v>0</v>
      </c>
      <c r="I11" s="126">
        <v>0</v>
      </c>
      <c r="J11" s="4">
        <v>0</v>
      </c>
      <c r="K11" s="4">
        <v>0</v>
      </c>
      <c r="L11" s="4">
        <v>0</v>
      </c>
      <c r="M11" s="4">
        <v>0</v>
      </c>
      <c r="N11" s="19">
        <f t="shared" si="0"/>
        <v>291377</v>
      </c>
      <c r="O11" s="110">
        <v>101895</v>
      </c>
      <c r="P11" s="110">
        <v>105.489003</v>
      </c>
      <c r="Q11" s="110">
        <v>163328</v>
      </c>
      <c r="R11" s="110">
        <v>113.755926</v>
      </c>
      <c r="S11" s="110">
        <v>1726</v>
      </c>
      <c r="T11" s="110">
        <v>114.472769</v>
      </c>
      <c r="U11" s="110">
        <v>6565</v>
      </c>
      <c r="V11" s="110">
        <v>97.789032000000006</v>
      </c>
      <c r="W11" s="4">
        <v>0</v>
      </c>
      <c r="X11" s="4">
        <v>0</v>
      </c>
      <c r="Y11" s="126">
        <v>0</v>
      </c>
      <c r="Z11" s="126">
        <v>0</v>
      </c>
      <c r="AA11" s="4">
        <v>0</v>
      </c>
      <c r="AB11" s="4">
        <v>0</v>
      </c>
      <c r="AC11" s="4">
        <v>0</v>
      </c>
      <c r="AD11" s="4">
        <v>0</v>
      </c>
      <c r="AE11" s="4">
        <v>0</v>
      </c>
      <c r="AF11" s="4">
        <v>0</v>
      </c>
      <c r="AG11" s="4">
        <v>0</v>
      </c>
      <c r="AH11" s="4">
        <v>0</v>
      </c>
      <c r="AI11" s="19">
        <f t="shared" si="1"/>
        <v>273514</v>
      </c>
      <c r="AJ11" s="19">
        <f t="shared" si="2"/>
        <v>110.29744304418422</v>
      </c>
      <c r="AL11" s="76">
        <v>42406</v>
      </c>
      <c r="AM11" s="76">
        <v>42403</v>
      </c>
      <c r="AN11" s="3">
        <v>5</v>
      </c>
      <c r="AO11" s="4">
        <v>114990</v>
      </c>
      <c r="AP11" s="4">
        <v>213837</v>
      </c>
      <c r="AQ11" s="4">
        <v>11810</v>
      </c>
      <c r="AR11" s="4">
        <v>6470</v>
      </c>
      <c r="AS11" s="4">
        <v>0</v>
      </c>
      <c r="AT11" s="4">
        <v>0</v>
      </c>
      <c r="AU11" s="4">
        <v>0</v>
      </c>
      <c r="AV11" s="4">
        <v>0</v>
      </c>
      <c r="AW11" s="4">
        <v>0</v>
      </c>
      <c r="AX11" s="19">
        <f t="shared" si="3"/>
        <v>347107</v>
      </c>
      <c r="AY11" s="4">
        <v>107234</v>
      </c>
      <c r="AZ11" s="4">
        <v>98.168379000000002</v>
      </c>
      <c r="BA11" s="4">
        <v>200972</v>
      </c>
      <c r="BB11" s="4">
        <v>107.570955</v>
      </c>
      <c r="BC11" s="4">
        <v>11452</v>
      </c>
      <c r="BD11" s="4">
        <v>91.129583999999994</v>
      </c>
      <c r="BE11" s="4">
        <v>5115</v>
      </c>
      <c r="BF11" s="4">
        <v>81.635189999999994</v>
      </c>
      <c r="BG11" s="4">
        <v>0</v>
      </c>
      <c r="BH11" s="4">
        <v>0</v>
      </c>
      <c r="BI11" s="4">
        <v>0</v>
      </c>
      <c r="BJ11" s="4">
        <v>0</v>
      </c>
      <c r="BK11" s="4">
        <v>0</v>
      </c>
      <c r="BL11" s="4">
        <v>0</v>
      </c>
      <c r="BM11" s="4">
        <v>0</v>
      </c>
      <c r="BN11" s="4">
        <v>0</v>
      </c>
      <c r="BO11" s="4">
        <v>0</v>
      </c>
      <c r="BP11" s="4">
        <v>0</v>
      </c>
      <c r="BQ11" s="19">
        <f t="shared" si="4"/>
        <v>324773</v>
      </c>
      <c r="BR11" s="19">
        <f t="shared" si="5"/>
        <v>103.47817680276378</v>
      </c>
      <c r="BS11" s="27"/>
      <c r="BT11" s="14"/>
    </row>
    <row r="12" spans="1:72" ht="20" customHeight="1" x14ac:dyDescent="0.15">
      <c r="A12" s="76">
        <v>42777</v>
      </c>
      <c r="B12" s="76">
        <v>42774</v>
      </c>
      <c r="C12" s="3">
        <v>6</v>
      </c>
      <c r="D12" s="111">
        <v>101110</v>
      </c>
      <c r="E12" s="111">
        <v>197302</v>
      </c>
      <c r="F12" s="111">
        <v>3518</v>
      </c>
      <c r="G12" s="111">
        <v>8174</v>
      </c>
      <c r="H12" s="4">
        <v>0</v>
      </c>
      <c r="I12" s="126">
        <v>0</v>
      </c>
      <c r="J12" s="4">
        <v>0</v>
      </c>
      <c r="K12" s="4">
        <v>0</v>
      </c>
      <c r="L12" s="4">
        <v>0</v>
      </c>
      <c r="M12" s="4">
        <v>0</v>
      </c>
      <c r="N12" s="19">
        <f t="shared" si="0"/>
        <v>310104</v>
      </c>
      <c r="O12" s="111">
        <v>100456</v>
      </c>
      <c r="P12" s="111">
        <v>106.14346500000001</v>
      </c>
      <c r="Q12" s="111">
        <v>190682</v>
      </c>
      <c r="R12" s="111">
        <v>117.906781</v>
      </c>
      <c r="S12" s="111">
        <v>3082</v>
      </c>
      <c r="T12" s="111">
        <v>108.03244599999999</v>
      </c>
      <c r="U12" s="111">
        <v>8174</v>
      </c>
      <c r="V12" s="111">
        <v>100.69990199999999</v>
      </c>
      <c r="W12" s="4">
        <v>0</v>
      </c>
      <c r="X12" s="4">
        <v>0</v>
      </c>
      <c r="Y12" s="126">
        <v>0</v>
      </c>
      <c r="Z12" s="126">
        <v>0</v>
      </c>
      <c r="AA12" s="4">
        <v>0</v>
      </c>
      <c r="AB12" s="4">
        <v>0</v>
      </c>
      <c r="AC12" s="4">
        <v>0</v>
      </c>
      <c r="AD12" s="4">
        <v>0</v>
      </c>
      <c r="AE12" s="4">
        <v>0</v>
      </c>
      <c r="AF12" s="4">
        <v>0</v>
      </c>
      <c r="AG12" s="4">
        <v>0</v>
      </c>
      <c r="AH12" s="4">
        <v>0</v>
      </c>
      <c r="AI12" s="19">
        <f t="shared" si="1"/>
        <v>302394</v>
      </c>
      <c r="AJ12" s="19">
        <f t="shared" si="2"/>
        <v>113.43322199581338</v>
      </c>
      <c r="AL12" s="76">
        <v>42413</v>
      </c>
      <c r="AM12" s="76">
        <v>42410</v>
      </c>
      <c r="AN12" s="3">
        <v>6</v>
      </c>
      <c r="AO12" s="4">
        <v>104773</v>
      </c>
      <c r="AP12" s="4">
        <v>215766</v>
      </c>
      <c r="AQ12" s="4">
        <v>6003</v>
      </c>
      <c r="AR12" s="4">
        <v>6066</v>
      </c>
      <c r="AS12" s="4">
        <v>0</v>
      </c>
      <c r="AT12" s="4">
        <v>0</v>
      </c>
      <c r="AU12" s="4">
        <v>0</v>
      </c>
      <c r="AV12" s="4">
        <v>0</v>
      </c>
      <c r="AW12" s="4">
        <v>0</v>
      </c>
      <c r="AX12" s="19">
        <f t="shared" si="3"/>
        <v>332608</v>
      </c>
      <c r="AY12" s="4">
        <v>91964</v>
      </c>
      <c r="AZ12" s="4">
        <v>101.369111</v>
      </c>
      <c r="BA12" s="4">
        <v>183764</v>
      </c>
      <c r="BB12" s="4">
        <v>108.64662800000001</v>
      </c>
      <c r="BC12" s="4">
        <v>6003</v>
      </c>
      <c r="BD12" s="4">
        <v>93.047976000000006</v>
      </c>
      <c r="BE12" s="4">
        <v>6066</v>
      </c>
      <c r="BF12" s="4">
        <v>79.300032000000002</v>
      </c>
      <c r="BG12" s="4">
        <v>0</v>
      </c>
      <c r="BH12" s="4">
        <v>0</v>
      </c>
      <c r="BI12" s="4">
        <v>0</v>
      </c>
      <c r="BJ12" s="4">
        <v>0</v>
      </c>
      <c r="BK12" s="4">
        <v>0</v>
      </c>
      <c r="BL12" s="4">
        <v>0</v>
      </c>
      <c r="BM12" s="4">
        <v>0</v>
      </c>
      <c r="BN12" s="4">
        <v>0</v>
      </c>
      <c r="BO12" s="4">
        <v>0</v>
      </c>
      <c r="BP12" s="4">
        <v>0</v>
      </c>
      <c r="BQ12" s="19">
        <f t="shared" si="4"/>
        <v>287797</v>
      </c>
      <c r="BR12" s="19">
        <f t="shared" si="5"/>
        <v>105.37722375784321</v>
      </c>
      <c r="BS12" s="27"/>
      <c r="BT12" s="14"/>
    </row>
    <row r="13" spans="1:72" ht="20" customHeight="1" x14ac:dyDescent="0.15">
      <c r="A13" s="76">
        <v>42784</v>
      </c>
      <c r="B13" s="76">
        <v>42781</v>
      </c>
      <c r="C13" s="3">
        <v>7</v>
      </c>
      <c r="D13" s="112">
        <v>106142</v>
      </c>
      <c r="E13" s="112">
        <v>180911</v>
      </c>
      <c r="F13" s="112">
        <v>8244</v>
      </c>
      <c r="G13" s="112">
        <v>8920</v>
      </c>
      <c r="H13" s="4">
        <v>0</v>
      </c>
      <c r="I13" s="126">
        <v>0</v>
      </c>
      <c r="J13" s="4">
        <v>0</v>
      </c>
      <c r="K13" s="4">
        <v>0</v>
      </c>
      <c r="L13" s="4">
        <v>0</v>
      </c>
      <c r="M13" s="4">
        <v>0</v>
      </c>
      <c r="N13" s="19">
        <f t="shared" si="0"/>
        <v>304217</v>
      </c>
      <c r="O13" s="112">
        <v>100775</v>
      </c>
      <c r="P13" s="112">
        <v>104.914968</v>
      </c>
      <c r="Q13" s="112">
        <v>158246</v>
      </c>
      <c r="R13" s="112">
        <v>118.022193</v>
      </c>
      <c r="S13" s="112">
        <v>6316</v>
      </c>
      <c r="T13" s="112">
        <v>116.897561</v>
      </c>
      <c r="U13" s="112">
        <v>8572</v>
      </c>
      <c r="V13" s="112">
        <v>101.18922000000001</v>
      </c>
      <c r="W13" s="4">
        <v>0</v>
      </c>
      <c r="X13" s="4">
        <v>0</v>
      </c>
      <c r="Y13" s="126">
        <v>0</v>
      </c>
      <c r="Z13" s="126">
        <v>0</v>
      </c>
      <c r="AA13" s="4">
        <v>0</v>
      </c>
      <c r="AB13" s="4">
        <v>0</v>
      </c>
      <c r="AC13" s="4">
        <v>0</v>
      </c>
      <c r="AD13" s="4">
        <v>0</v>
      </c>
      <c r="AE13" s="4">
        <v>0</v>
      </c>
      <c r="AF13" s="4">
        <v>0</v>
      </c>
      <c r="AG13" s="4">
        <v>0</v>
      </c>
      <c r="AH13" s="4">
        <v>0</v>
      </c>
      <c r="AI13" s="19">
        <f t="shared" si="1"/>
        <v>273909</v>
      </c>
      <c r="AJ13" s="19">
        <f t="shared" si="2"/>
        <v>112.64713770921732</v>
      </c>
      <c r="AL13" s="76">
        <v>42420</v>
      </c>
      <c r="AM13" s="76">
        <v>42417</v>
      </c>
      <c r="AN13" s="3">
        <v>7</v>
      </c>
      <c r="AO13" s="4">
        <v>120161</v>
      </c>
      <c r="AP13" s="4">
        <v>208685</v>
      </c>
      <c r="AQ13" s="4">
        <v>6833</v>
      </c>
      <c r="AR13" s="4">
        <v>6713</v>
      </c>
      <c r="AS13" s="4">
        <v>0</v>
      </c>
      <c r="AT13" s="4">
        <v>0</v>
      </c>
      <c r="AU13" s="4">
        <v>0</v>
      </c>
      <c r="AV13" s="4">
        <v>0</v>
      </c>
      <c r="AW13" s="4">
        <v>0</v>
      </c>
      <c r="AX13" s="19">
        <f t="shared" si="3"/>
        <v>342392</v>
      </c>
      <c r="AY13" s="4">
        <v>90323</v>
      </c>
      <c r="AZ13" s="4">
        <v>101.726448</v>
      </c>
      <c r="BA13" s="4">
        <v>166724</v>
      </c>
      <c r="BB13" s="4">
        <v>108.07244900000001</v>
      </c>
      <c r="BC13" s="4">
        <v>4006</v>
      </c>
      <c r="BD13" s="4">
        <v>90.834248000000002</v>
      </c>
      <c r="BE13" s="4">
        <v>6713</v>
      </c>
      <c r="BF13" s="4">
        <v>81.517055999999997</v>
      </c>
      <c r="BG13" s="4">
        <v>0</v>
      </c>
      <c r="BH13" s="4">
        <v>0</v>
      </c>
      <c r="BI13" s="4">
        <v>0</v>
      </c>
      <c r="BJ13" s="4">
        <v>0</v>
      </c>
      <c r="BK13" s="4">
        <v>0</v>
      </c>
      <c r="BL13" s="4">
        <v>0</v>
      </c>
      <c r="BM13" s="4">
        <v>0</v>
      </c>
      <c r="BN13" s="4">
        <v>0</v>
      </c>
      <c r="BO13" s="4">
        <v>0</v>
      </c>
      <c r="BP13" s="4">
        <v>0</v>
      </c>
      <c r="BQ13" s="19">
        <f t="shared" si="4"/>
        <v>267766</v>
      </c>
      <c r="BR13" s="19">
        <f t="shared" si="5"/>
        <v>105.00815990154091</v>
      </c>
      <c r="BS13" s="27"/>
      <c r="BT13" s="14"/>
    </row>
    <row r="14" spans="1:72" ht="20" customHeight="1" x14ac:dyDescent="0.15">
      <c r="A14" s="76">
        <v>42791</v>
      </c>
      <c r="B14" s="76">
        <v>42788</v>
      </c>
      <c r="C14" s="3">
        <v>8</v>
      </c>
      <c r="D14" s="113">
        <v>89129</v>
      </c>
      <c r="E14" s="113">
        <v>178817</v>
      </c>
      <c r="F14" s="113">
        <v>4400</v>
      </c>
      <c r="G14" s="113">
        <v>7768</v>
      </c>
      <c r="H14" s="4">
        <v>0</v>
      </c>
      <c r="I14" s="126">
        <v>0</v>
      </c>
      <c r="J14" s="4">
        <v>0</v>
      </c>
      <c r="K14" s="4">
        <v>0</v>
      </c>
      <c r="L14" s="4">
        <v>0</v>
      </c>
      <c r="M14" s="4">
        <v>0</v>
      </c>
      <c r="N14" s="19">
        <f t="shared" si="0"/>
        <v>280114</v>
      </c>
      <c r="O14" s="113">
        <v>80345</v>
      </c>
      <c r="P14" s="113">
        <v>106.781367</v>
      </c>
      <c r="Q14" s="113">
        <v>141133</v>
      </c>
      <c r="R14" s="113">
        <v>117.180453</v>
      </c>
      <c r="S14" s="113">
        <v>3644</v>
      </c>
      <c r="T14" s="113">
        <v>113.132272</v>
      </c>
      <c r="U14" s="113">
        <v>6378</v>
      </c>
      <c r="V14" s="113">
        <v>100.40232</v>
      </c>
      <c r="W14" s="4">
        <v>0</v>
      </c>
      <c r="X14" s="4">
        <v>0</v>
      </c>
      <c r="Y14" s="126">
        <v>0</v>
      </c>
      <c r="Z14" s="126">
        <v>0</v>
      </c>
      <c r="AA14" s="4">
        <v>0</v>
      </c>
      <c r="AB14" s="4">
        <v>0</v>
      </c>
      <c r="AC14" s="4">
        <v>0</v>
      </c>
      <c r="AD14" s="4">
        <v>0</v>
      </c>
      <c r="AE14" s="4">
        <v>0</v>
      </c>
      <c r="AF14" s="4">
        <v>0</v>
      </c>
      <c r="AG14" s="4">
        <v>0</v>
      </c>
      <c r="AH14" s="4">
        <v>0</v>
      </c>
      <c r="AI14" s="19">
        <f t="shared" si="1"/>
        <v>231500</v>
      </c>
      <c r="AJ14" s="19">
        <f t="shared" si="2"/>
        <v>113.04534687253565</v>
      </c>
      <c r="AL14" s="76">
        <v>42427</v>
      </c>
      <c r="AM14" s="76">
        <v>42424</v>
      </c>
      <c r="AN14" s="3">
        <v>8</v>
      </c>
      <c r="AO14" s="4">
        <v>107353</v>
      </c>
      <c r="AP14" s="4">
        <v>207054</v>
      </c>
      <c r="AQ14" s="4">
        <v>7114</v>
      </c>
      <c r="AR14" s="4">
        <v>4890</v>
      </c>
      <c r="AS14" s="4">
        <v>0</v>
      </c>
      <c r="AT14" s="4">
        <v>0</v>
      </c>
      <c r="AU14" s="4">
        <v>0</v>
      </c>
      <c r="AV14" s="4">
        <v>0</v>
      </c>
      <c r="AW14" s="4">
        <v>0</v>
      </c>
      <c r="AX14" s="19">
        <f t="shared" si="3"/>
        <v>326411</v>
      </c>
      <c r="AY14" s="4">
        <v>85446</v>
      </c>
      <c r="AZ14" s="4">
        <v>100.017882</v>
      </c>
      <c r="BA14" s="4">
        <v>173202</v>
      </c>
      <c r="BB14" s="4">
        <v>105.36529</v>
      </c>
      <c r="BC14" s="4">
        <v>5742</v>
      </c>
      <c r="BD14" s="4">
        <v>91.107975999999994</v>
      </c>
      <c r="BE14" s="4">
        <v>4367</v>
      </c>
      <c r="BF14" s="4">
        <v>90.010075000000001</v>
      </c>
      <c r="BG14" s="4">
        <v>0</v>
      </c>
      <c r="BH14" s="4">
        <v>0</v>
      </c>
      <c r="BI14" s="4">
        <v>0</v>
      </c>
      <c r="BJ14" s="4">
        <v>0</v>
      </c>
      <c r="BK14" s="4">
        <v>0</v>
      </c>
      <c r="BL14" s="4">
        <v>0</v>
      </c>
      <c r="BM14" s="4">
        <v>0</v>
      </c>
      <c r="BN14" s="4">
        <v>0</v>
      </c>
      <c r="BO14" s="4">
        <v>0</v>
      </c>
      <c r="BP14" s="4">
        <v>0</v>
      </c>
      <c r="BQ14" s="19">
        <f t="shared" si="4"/>
        <v>268757</v>
      </c>
      <c r="BR14" s="19">
        <f t="shared" si="5"/>
        <v>103.11107394288892</v>
      </c>
      <c r="BS14" s="27"/>
      <c r="BT14" s="14"/>
    </row>
    <row r="15" spans="1:72" ht="20" customHeight="1" x14ac:dyDescent="0.15">
      <c r="A15" s="76">
        <v>42798</v>
      </c>
      <c r="B15" s="76">
        <v>42795</v>
      </c>
      <c r="C15" s="3">
        <v>9</v>
      </c>
      <c r="D15" s="114">
        <v>98183</v>
      </c>
      <c r="E15" s="114">
        <v>200171</v>
      </c>
      <c r="F15" s="114">
        <v>5960</v>
      </c>
      <c r="G15" s="114">
        <v>8906</v>
      </c>
      <c r="H15" s="4">
        <v>0</v>
      </c>
      <c r="I15" s="126">
        <v>0</v>
      </c>
      <c r="J15" s="4">
        <v>0</v>
      </c>
      <c r="K15" s="4">
        <v>0</v>
      </c>
      <c r="L15" s="4">
        <v>0</v>
      </c>
      <c r="M15" s="4">
        <v>0</v>
      </c>
      <c r="N15" s="19">
        <f t="shared" si="0"/>
        <v>313220</v>
      </c>
      <c r="O15" s="114">
        <v>79205</v>
      </c>
      <c r="P15" s="114">
        <v>108.30817399999999</v>
      </c>
      <c r="Q15" s="114">
        <v>165730</v>
      </c>
      <c r="R15" s="114">
        <v>117.972949</v>
      </c>
      <c r="S15" s="114">
        <v>4906</v>
      </c>
      <c r="T15" s="114">
        <v>115.60741899999999</v>
      </c>
      <c r="U15" s="114">
        <v>7862</v>
      </c>
      <c r="V15" s="114">
        <v>101.697659</v>
      </c>
      <c r="W15" s="4">
        <v>0</v>
      </c>
      <c r="X15" s="4">
        <v>0</v>
      </c>
      <c r="Y15" s="126">
        <v>0</v>
      </c>
      <c r="Z15" s="126">
        <v>0</v>
      </c>
      <c r="AA15" s="4">
        <v>0</v>
      </c>
      <c r="AB15" s="4">
        <v>0</v>
      </c>
      <c r="AC15" s="4">
        <v>0</v>
      </c>
      <c r="AD15" s="4">
        <v>0</v>
      </c>
      <c r="AE15" s="4">
        <v>0</v>
      </c>
      <c r="AF15" s="4">
        <v>0</v>
      </c>
      <c r="AG15" s="4">
        <v>0</v>
      </c>
      <c r="AH15" s="4">
        <v>0</v>
      </c>
      <c r="AI15" s="19">
        <f t="shared" si="1"/>
        <v>257703</v>
      </c>
      <c r="AJ15" s="19">
        <f t="shared" si="2"/>
        <v>114.46092110729016</v>
      </c>
      <c r="AL15" s="76">
        <v>42434</v>
      </c>
      <c r="AM15" s="76">
        <v>42431</v>
      </c>
      <c r="AN15" s="3">
        <v>9</v>
      </c>
      <c r="AO15" s="4">
        <v>124900</v>
      </c>
      <c r="AP15" s="4">
        <v>196616</v>
      </c>
      <c r="AQ15" s="4">
        <v>5116</v>
      </c>
      <c r="AR15" s="4">
        <v>2018</v>
      </c>
      <c r="AS15" s="4">
        <v>0</v>
      </c>
      <c r="AT15" s="4">
        <v>0</v>
      </c>
      <c r="AU15" s="4">
        <v>0</v>
      </c>
      <c r="AV15" s="4">
        <v>0</v>
      </c>
      <c r="AW15" s="4">
        <v>0</v>
      </c>
      <c r="AX15" s="19">
        <f t="shared" si="3"/>
        <v>328650</v>
      </c>
      <c r="AY15" s="4">
        <v>74312</v>
      </c>
      <c r="AZ15" s="4">
        <v>95.246298999999993</v>
      </c>
      <c r="BA15" s="4">
        <v>140692</v>
      </c>
      <c r="BB15" s="4">
        <v>99.375685000000004</v>
      </c>
      <c r="BC15" s="4">
        <v>4226</v>
      </c>
      <c r="BD15" s="4">
        <v>88.71557</v>
      </c>
      <c r="BE15" s="4">
        <v>1322</v>
      </c>
      <c r="BF15" s="4">
        <v>84.267019000000005</v>
      </c>
      <c r="BG15" s="4">
        <v>0</v>
      </c>
      <c r="BH15" s="4">
        <v>0</v>
      </c>
      <c r="BI15" s="4">
        <v>0</v>
      </c>
      <c r="BJ15" s="4">
        <v>0</v>
      </c>
      <c r="BK15" s="4">
        <v>0</v>
      </c>
      <c r="BL15" s="4">
        <v>0</v>
      </c>
      <c r="BM15" s="4">
        <v>0</v>
      </c>
      <c r="BN15" s="4">
        <v>0</v>
      </c>
      <c r="BO15" s="4">
        <v>0</v>
      </c>
      <c r="BP15" s="4">
        <v>0</v>
      </c>
      <c r="BQ15" s="19">
        <f t="shared" si="4"/>
        <v>220552</v>
      </c>
      <c r="BR15" s="19">
        <f t="shared" si="5"/>
        <v>97.689523755150702</v>
      </c>
      <c r="BS15" s="27"/>
      <c r="BT15" s="14"/>
    </row>
    <row r="16" spans="1:72" ht="20" customHeight="1" x14ac:dyDescent="0.15">
      <c r="A16" s="76">
        <v>42805</v>
      </c>
      <c r="B16" s="76">
        <v>42802</v>
      </c>
      <c r="C16" s="3">
        <v>10</v>
      </c>
      <c r="D16" s="115">
        <v>92233</v>
      </c>
      <c r="E16" s="115">
        <v>187360</v>
      </c>
      <c r="F16" s="115">
        <v>4256</v>
      </c>
      <c r="G16" s="115">
        <v>5060</v>
      </c>
      <c r="H16" s="4">
        <v>0</v>
      </c>
      <c r="I16" s="126">
        <v>0</v>
      </c>
      <c r="J16" s="4">
        <v>0</v>
      </c>
      <c r="K16" s="4">
        <v>0</v>
      </c>
      <c r="L16" s="4">
        <v>0</v>
      </c>
      <c r="M16" s="4">
        <v>0</v>
      </c>
      <c r="N16" s="19">
        <f t="shared" si="0"/>
        <v>288909</v>
      </c>
      <c r="O16" s="115">
        <v>74255</v>
      </c>
      <c r="P16" s="115">
        <v>107.914039</v>
      </c>
      <c r="Q16" s="115">
        <v>177503</v>
      </c>
      <c r="R16" s="115">
        <v>118.430432</v>
      </c>
      <c r="S16" s="115">
        <v>4256</v>
      </c>
      <c r="T16" s="115">
        <v>112.542293</v>
      </c>
      <c r="U16" s="115">
        <v>3605</v>
      </c>
      <c r="V16" s="115">
        <v>101.492926</v>
      </c>
      <c r="W16" s="4">
        <v>0</v>
      </c>
      <c r="X16" s="4">
        <v>0</v>
      </c>
      <c r="Y16" s="126">
        <v>0</v>
      </c>
      <c r="Z16" s="126">
        <v>0</v>
      </c>
      <c r="AA16" s="4">
        <v>0</v>
      </c>
      <c r="AB16" s="4">
        <v>0</v>
      </c>
      <c r="AC16" s="4">
        <v>0</v>
      </c>
      <c r="AD16" s="4">
        <v>0</v>
      </c>
      <c r="AE16" s="4">
        <v>0</v>
      </c>
      <c r="AF16" s="4">
        <v>0</v>
      </c>
      <c r="AG16" s="4">
        <v>0</v>
      </c>
      <c r="AH16" s="4">
        <v>0</v>
      </c>
      <c r="AI16" s="19">
        <f t="shared" si="1"/>
        <v>259619</v>
      </c>
      <c r="AJ16" s="19">
        <f t="shared" si="2"/>
        <v>115.09086751924549</v>
      </c>
      <c r="AL16" s="76">
        <v>42441</v>
      </c>
      <c r="AM16" s="76">
        <v>42438</v>
      </c>
      <c r="AN16" s="3">
        <v>10</v>
      </c>
      <c r="AO16" s="4">
        <v>113239</v>
      </c>
      <c r="AP16" s="4">
        <v>177142</v>
      </c>
      <c r="AQ16" s="4">
        <v>7543</v>
      </c>
      <c r="AR16" s="4">
        <v>4557</v>
      </c>
      <c r="AS16" s="4">
        <v>0</v>
      </c>
      <c r="AT16" s="4">
        <v>0</v>
      </c>
      <c r="AU16" s="4">
        <v>0</v>
      </c>
      <c r="AV16" s="4">
        <v>0</v>
      </c>
      <c r="AW16" s="4">
        <v>0</v>
      </c>
      <c r="AX16" s="19">
        <f t="shared" si="3"/>
        <v>302481</v>
      </c>
      <c r="AY16" s="4">
        <v>73207</v>
      </c>
      <c r="AZ16" s="4">
        <v>88.171896000000004</v>
      </c>
      <c r="BA16" s="4">
        <v>137874</v>
      </c>
      <c r="BB16" s="4">
        <v>98.126650999999995</v>
      </c>
      <c r="BC16" s="4">
        <v>6292</v>
      </c>
      <c r="BD16" s="4">
        <v>93.379529000000005</v>
      </c>
      <c r="BE16" s="4">
        <v>2909</v>
      </c>
      <c r="BF16" s="4">
        <v>87.671707999999995</v>
      </c>
      <c r="BG16" s="4">
        <v>0</v>
      </c>
      <c r="BH16" s="4">
        <v>0</v>
      </c>
      <c r="BI16" s="4">
        <v>0</v>
      </c>
      <c r="BJ16" s="4">
        <v>0</v>
      </c>
      <c r="BK16" s="4">
        <v>0</v>
      </c>
      <c r="BL16" s="4">
        <v>0</v>
      </c>
      <c r="BM16" s="4">
        <v>0</v>
      </c>
      <c r="BN16" s="4">
        <v>0</v>
      </c>
      <c r="BO16" s="4">
        <v>0</v>
      </c>
      <c r="BP16" s="4">
        <v>0</v>
      </c>
      <c r="BQ16" s="19">
        <f t="shared" si="4"/>
        <v>220282</v>
      </c>
      <c r="BR16" s="19">
        <f t="shared" si="5"/>
        <v>94.544696641060099</v>
      </c>
      <c r="BS16" s="27"/>
      <c r="BT16" s="14"/>
    </row>
    <row r="17" spans="1:72" ht="20" customHeight="1" x14ac:dyDescent="0.15">
      <c r="A17" s="76">
        <v>42812</v>
      </c>
      <c r="B17" s="76">
        <v>42809</v>
      </c>
      <c r="C17" s="3">
        <v>11</v>
      </c>
      <c r="D17" s="117">
        <v>85049</v>
      </c>
      <c r="E17" s="117">
        <v>164257</v>
      </c>
      <c r="F17" s="117">
        <v>4655</v>
      </c>
      <c r="G17" s="117">
        <v>5911</v>
      </c>
      <c r="H17" s="117">
        <v>0</v>
      </c>
      <c r="I17" s="126">
        <v>0</v>
      </c>
      <c r="J17" s="117">
        <v>0</v>
      </c>
      <c r="K17" s="117">
        <v>0</v>
      </c>
      <c r="L17" s="117">
        <v>0</v>
      </c>
      <c r="M17" s="117">
        <v>0</v>
      </c>
      <c r="N17" s="19">
        <f t="shared" si="0"/>
        <v>259872</v>
      </c>
      <c r="O17" s="117">
        <v>38978</v>
      </c>
      <c r="P17" s="117">
        <v>104.070911</v>
      </c>
      <c r="Q17" s="117">
        <v>120448</v>
      </c>
      <c r="R17" s="117">
        <v>117.21874099999999</v>
      </c>
      <c r="S17" s="117">
        <v>4655</v>
      </c>
      <c r="T17" s="117">
        <v>114.83265299999999</v>
      </c>
      <c r="U17" s="117">
        <v>5738</v>
      </c>
      <c r="V17" s="117">
        <v>99.192750000000004</v>
      </c>
      <c r="W17" s="117">
        <v>0</v>
      </c>
      <c r="X17" s="117">
        <v>0</v>
      </c>
      <c r="Y17" s="126">
        <v>0</v>
      </c>
      <c r="Z17" s="126">
        <v>0</v>
      </c>
      <c r="AA17" s="117">
        <v>0</v>
      </c>
      <c r="AB17" s="117">
        <v>0</v>
      </c>
      <c r="AC17" s="117">
        <v>0</v>
      </c>
      <c r="AD17" s="117">
        <v>0</v>
      </c>
      <c r="AE17" s="117">
        <v>0</v>
      </c>
      <c r="AF17" s="117">
        <v>0</v>
      </c>
      <c r="AG17" s="117">
        <v>0</v>
      </c>
      <c r="AH17" s="117">
        <v>0</v>
      </c>
      <c r="AI17" s="19">
        <f t="shared" ref="AI17:AI22" si="6">O17+Q17+S17+U17+AA17+AC17+AE17+AG17</f>
        <v>169819</v>
      </c>
      <c r="AJ17" s="19">
        <f t="shared" ref="AJ17:AJ22" si="7">(O17*P17+Q17*R17+S17*T17+U17*V17+AA17*AB17+AC17*AD17+AE17*AF17+AG17*AH17)/AI17</f>
        <v>113.52647750923629</v>
      </c>
      <c r="AL17" s="76">
        <v>42448</v>
      </c>
      <c r="AM17" s="76">
        <v>42445</v>
      </c>
      <c r="AN17" s="3">
        <v>11</v>
      </c>
      <c r="AO17" s="4">
        <v>141771</v>
      </c>
      <c r="AP17" s="4">
        <v>190889</v>
      </c>
      <c r="AQ17" s="4">
        <v>4151</v>
      </c>
      <c r="AR17" s="4">
        <v>4452</v>
      </c>
      <c r="AS17" s="4">
        <v>0</v>
      </c>
      <c r="AT17" s="4">
        <v>0</v>
      </c>
      <c r="AU17" s="4">
        <v>0</v>
      </c>
      <c r="AV17" s="4">
        <v>0</v>
      </c>
      <c r="AW17" s="4">
        <v>0</v>
      </c>
      <c r="AX17" s="19">
        <f t="shared" si="3"/>
        <v>341263</v>
      </c>
      <c r="AY17" s="4">
        <v>90600</v>
      </c>
      <c r="AZ17" s="4">
        <v>88.341235999999995</v>
      </c>
      <c r="BA17" s="4">
        <v>166558</v>
      </c>
      <c r="BB17" s="4">
        <v>100.013412</v>
      </c>
      <c r="BC17" s="4">
        <v>3241</v>
      </c>
      <c r="BD17" s="4">
        <v>96.041652999999997</v>
      </c>
      <c r="BE17" s="4">
        <v>1490</v>
      </c>
      <c r="BF17" s="4">
        <v>96.601342000000002</v>
      </c>
      <c r="BG17" s="4">
        <v>0</v>
      </c>
      <c r="BH17" s="4">
        <v>0</v>
      </c>
      <c r="BI17" s="4">
        <v>0</v>
      </c>
      <c r="BJ17" s="4">
        <v>0</v>
      </c>
      <c r="BK17" s="4">
        <v>0</v>
      </c>
      <c r="BL17" s="4">
        <v>0</v>
      </c>
      <c r="BM17" s="4">
        <v>0</v>
      </c>
      <c r="BN17" s="4">
        <v>0</v>
      </c>
      <c r="BO17" s="4">
        <v>0</v>
      </c>
      <c r="BP17" s="4">
        <v>0</v>
      </c>
      <c r="BQ17" s="19">
        <f t="shared" si="4"/>
        <v>261889</v>
      </c>
      <c r="BR17" s="19">
        <f t="shared" si="5"/>
        <v>95.906879840119288</v>
      </c>
      <c r="BS17" s="27"/>
      <c r="BT17" s="14"/>
    </row>
    <row r="18" spans="1:72" ht="20" customHeight="1" x14ac:dyDescent="0.15">
      <c r="A18" s="76">
        <v>42819</v>
      </c>
      <c r="B18" s="76">
        <v>42816</v>
      </c>
      <c r="C18" s="3">
        <v>12</v>
      </c>
      <c r="D18" s="118">
        <v>112282</v>
      </c>
      <c r="E18" s="118">
        <v>183569</v>
      </c>
      <c r="F18" s="118">
        <v>2690</v>
      </c>
      <c r="G18" s="118">
        <v>5250</v>
      </c>
      <c r="H18" s="4">
        <v>0</v>
      </c>
      <c r="I18" s="126">
        <v>0</v>
      </c>
      <c r="J18" s="4">
        <v>0</v>
      </c>
      <c r="K18" s="4">
        <v>0</v>
      </c>
      <c r="L18" s="4">
        <v>0</v>
      </c>
      <c r="M18" s="4">
        <v>0</v>
      </c>
      <c r="N18" s="19">
        <f t="shared" si="0"/>
        <v>303791</v>
      </c>
      <c r="O18" s="118">
        <v>92283</v>
      </c>
      <c r="P18" s="118">
        <v>102.786298</v>
      </c>
      <c r="Q18" s="118">
        <v>125472</v>
      </c>
      <c r="R18" s="118">
        <v>116.805119</v>
      </c>
      <c r="S18" s="118">
        <v>1353</v>
      </c>
      <c r="T18" s="118">
        <v>118.262379</v>
      </c>
      <c r="U18" s="118">
        <v>4558</v>
      </c>
      <c r="V18" s="118">
        <v>98.748135000000005</v>
      </c>
      <c r="W18" s="4">
        <v>0</v>
      </c>
      <c r="X18" s="4">
        <v>0</v>
      </c>
      <c r="Y18" s="126">
        <v>0</v>
      </c>
      <c r="Z18" s="126">
        <v>0</v>
      </c>
      <c r="AA18" s="4">
        <v>0</v>
      </c>
      <c r="AB18" s="4">
        <v>0</v>
      </c>
      <c r="AC18" s="4">
        <v>0</v>
      </c>
      <c r="AD18" s="4">
        <v>0</v>
      </c>
      <c r="AE18" s="4">
        <v>0</v>
      </c>
      <c r="AF18" s="4">
        <v>0</v>
      </c>
      <c r="AG18" s="4">
        <v>0</v>
      </c>
      <c r="AH18" s="4">
        <v>0</v>
      </c>
      <c r="AI18" s="19">
        <f t="shared" si="6"/>
        <v>223666</v>
      </c>
      <c r="AJ18" s="19">
        <f t="shared" si="7"/>
        <v>110.66189240930227</v>
      </c>
      <c r="AL18" s="76">
        <v>42455</v>
      </c>
      <c r="AM18" s="76">
        <v>42452</v>
      </c>
      <c r="AN18" s="3">
        <v>12</v>
      </c>
      <c r="AO18" s="4">
        <v>113847</v>
      </c>
      <c r="AP18" s="4">
        <v>178621</v>
      </c>
      <c r="AQ18" s="4">
        <v>5445</v>
      </c>
      <c r="AR18" s="4">
        <v>6313</v>
      </c>
      <c r="AS18" s="4">
        <v>0</v>
      </c>
      <c r="AT18" s="4">
        <v>0</v>
      </c>
      <c r="AU18" s="4">
        <v>0</v>
      </c>
      <c r="AV18" s="4">
        <v>0</v>
      </c>
      <c r="AW18" s="4">
        <v>0</v>
      </c>
      <c r="AX18" s="19">
        <f t="shared" si="3"/>
        <v>304226</v>
      </c>
      <c r="AY18" s="4">
        <v>72446</v>
      </c>
      <c r="AZ18" s="4">
        <v>88.520525000000006</v>
      </c>
      <c r="BA18" s="4">
        <v>166765</v>
      </c>
      <c r="BB18" s="4">
        <v>100.483818</v>
      </c>
      <c r="BC18" s="4">
        <v>5445</v>
      </c>
      <c r="BD18" s="4">
        <v>86.858768999999995</v>
      </c>
      <c r="BE18" s="4">
        <v>4921</v>
      </c>
      <c r="BF18" s="4">
        <v>81.761024000000006</v>
      </c>
      <c r="BG18" s="4">
        <v>0</v>
      </c>
      <c r="BH18" s="4">
        <v>0</v>
      </c>
      <c r="BI18" s="4">
        <v>0</v>
      </c>
      <c r="BJ18" s="4">
        <v>0</v>
      </c>
      <c r="BK18" s="4">
        <v>0</v>
      </c>
      <c r="BL18" s="4">
        <v>0</v>
      </c>
      <c r="BM18" s="4">
        <v>0</v>
      </c>
      <c r="BN18" s="4">
        <v>0</v>
      </c>
      <c r="BO18" s="4">
        <v>0</v>
      </c>
      <c r="BP18" s="4">
        <v>0</v>
      </c>
      <c r="BQ18" s="19">
        <f t="shared" si="4"/>
        <v>249577</v>
      </c>
      <c r="BR18" s="19">
        <f t="shared" si="5"/>
        <v>96.3447507551938</v>
      </c>
      <c r="BS18" s="27"/>
      <c r="BT18" s="14"/>
    </row>
    <row r="19" spans="1:72" ht="20" customHeight="1" x14ac:dyDescent="0.15">
      <c r="A19" s="76">
        <v>42826</v>
      </c>
      <c r="B19" s="76">
        <v>42823</v>
      </c>
      <c r="C19" s="11">
        <v>13</v>
      </c>
      <c r="D19" s="119">
        <v>117744</v>
      </c>
      <c r="E19" s="119">
        <v>202378</v>
      </c>
      <c r="F19" s="119">
        <v>5736</v>
      </c>
      <c r="G19" s="119">
        <v>4305</v>
      </c>
      <c r="H19" s="4">
        <v>0</v>
      </c>
      <c r="I19" s="126">
        <v>0</v>
      </c>
      <c r="J19" s="4">
        <v>0</v>
      </c>
      <c r="K19" s="4">
        <v>0</v>
      </c>
      <c r="L19" s="4">
        <v>0</v>
      </c>
      <c r="M19" s="4">
        <v>0</v>
      </c>
      <c r="N19" s="19">
        <f t="shared" si="0"/>
        <v>330163</v>
      </c>
      <c r="O19" s="119">
        <v>98345</v>
      </c>
      <c r="P19" s="119">
        <v>103.96281399999999</v>
      </c>
      <c r="Q19" s="119">
        <v>166159</v>
      </c>
      <c r="R19" s="119">
        <v>113.927503</v>
      </c>
      <c r="S19" s="119">
        <v>4076</v>
      </c>
      <c r="T19" s="119">
        <v>113.028949</v>
      </c>
      <c r="U19" s="119">
        <v>3735</v>
      </c>
      <c r="V19" s="119">
        <v>101.598393</v>
      </c>
      <c r="W19" s="4">
        <v>0</v>
      </c>
      <c r="X19" s="4">
        <v>0</v>
      </c>
      <c r="Y19" s="126">
        <v>0</v>
      </c>
      <c r="Z19" s="126">
        <v>0</v>
      </c>
      <c r="AA19" s="4">
        <v>0</v>
      </c>
      <c r="AB19" s="4">
        <v>0</v>
      </c>
      <c r="AC19" s="4">
        <v>0</v>
      </c>
      <c r="AD19" s="4">
        <v>0</v>
      </c>
      <c r="AE19" s="4">
        <v>0</v>
      </c>
      <c r="AF19" s="4">
        <v>0</v>
      </c>
      <c r="AG19" s="4">
        <v>0</v>
      </c>
      <c r="AH19" s="4">
        <v>0</v>
      </c>
      <c r="AI19" s="19">
        <f t="shared" si="6"/>
        <v>272315</v>
      </c>
      <c r="AJ19" s="19">
        <f t="shared" si="7"/>
        <v>110.14626042555864</v>
      </c>
      <c r="AL19" s="76">
        <v>42462</v>
      </c>
      <c r="AM19" s="76">
        <v>42459</v>
      </c>
      <c r="AN19" s="11">
        <v>13</v>
      </c>
      <c r="AO19" s="4">
        <v>125868</v>
      </c>
      <c r="AP19" s="4">
        <v>164124</v>
      </c>
      <c r="AQ19" s="4">
        <v>8857</v>
      </c>
      <c r="AR19" s="4">
        <v>4821</v>
      </c>
      <c r="AS19" s="4">
        <v>0</v>
      </c>
      <c r="AT19" s="4">
        <v>0</v>
      </c>
      <c r="AU19" s="4">
        <v>0</v>
      </c>
      <c r="AV19" s="4">
        <v>0</v>
      </c>
      <c r="AW19" s="4">
        <v>0</v>
      </c>
      <c r="AX19" s="19">
        <f t="shared" si="3"/>
        <v>303670</v>
      </c>
      <c r="AY19" s="4">
        <v>84975</v>
      </c>
      <c r="AZ19" s="4">
        <v>90.055734000000001</v>
      </c>
      <c r="BA19" s="4">
        <v>149685</v>
      </c>
      <c r="BB19" s="4">
        <v>103.06464200000001</v>
      </c>
      <c r="BC19" s="4">
        <v>8261</v>
      </c>
      <c r="BD19" s="4">
        <v>89.372352000000006</v>
      </c>
      <c r="BE19" s="4">
        <v>4821</v>
      </c>
      <c r="BF19" s="4">
        <v>80.760215000000002</v>
      </c>
      <c r="BG19" s="4">
        <v>0</v>
      </c>
      <c r="BH19" s="4">
        <v>0</v>
      </c>
      <c r="BI19" s="4">
        <v>0</v>
      </c>
      <c r="BJ19" s="4">
        <v>0</v>
      </c>
      <c r="BK19" s="4">
        <v>0</v>
      </c>
      <c r="BL19" s="4">
        <v>0</v>
      </c>
      <c r="BM19" s="4">
        <v>0</v>
      </c>
      <c r="BN19" s="4">
        <v>0</v>
      </c>
      <c r="BO19" s="4">
        <v>0</v>
      </c>
      <c r="BP19" s="4">
        <v>0</v>
      </c>
      <c r="BQ19" s="19">
        <f t="shared" si="4"/>
        <v>247742</v>
      </c>
      <c r="BR19" s="19">
        <f t="shared" si="5"/>
        <v>97.712002530079673</v>
      </c>
      <c r="BS19" s="27"/>
      <c r="BT19" s="14"/>
    </row>
    <row r="20" spans="1:72" ht="20" customHeight="1" x14ac:dyDescent="0.15">
      <c r="A20" s="76">
        <v>42833</v>
      </c>
      <c r="B20" s="76">
        <v>42830</v>
      </c>
      <c r="C20" s="11">
        <v>14</v>
      </c>
      <c r="D20" s="120">
        <v>104528</v>
      </c>
      <c r="E20" s="120">
        <v>199064</v>
      </c>
      <c r="F20" s="120">
        <v>7630</v>
      </c>
      <c r="G20" s="120">
        <v>4173</v>
      </c>
      <c r="H20" s="4">
        <v>0</v>
      </c>
      <c r="I20" s="126">
        <v>0</v>
      </c>
      <c r="J20" s="4">
        <v>0</v>
      </c>
      <c r="K20" s="4">
        <v>0</v>
      </c>
      <c r="L20" s="4">
        <v>0</v>
      </c>
      <c r="M20" s="4">
        <v>0</v>
      </c>
      <c r="N20" s="19">
        <f t="shared" si="0"/>
        <v>315395</v>
      </c>
      <c r="O20" s="120">
        <v>84200</v>
      </c>
      <c r="P20" s="120">
        <v>103.06775500000001</v>
      </c>
      <c r="Q20" s="120">
        <v>140028</v>
      </c>
      <c r="R20" s="120">
        <v>115.853993</v>
      </c>
      <c r="S20" s="120">
        <v>4676</v>
      </c>
      <c r="T20" s="120">
        <v>114.00919500000001</v>
      </c>
      <c r="U20" s="120">
        <v>4173</v>
      </c>
      <c r="V20" s="120">
        <v>102.56985299999999</v>
      </c>
      <c r="W20" s="4">
        <v>0</v>
      </c>
      <c r="X20" s="4">
        <v>0</v>
      </c>
      <c r="Y20" s="126">
        <v>0</v>
      </c>
      <c r="Z20" s="126">
        <v>0</v>
      </c>
      <c r="AA20" s="4">
        <v>0</v>
      </c>
      <c r="AB20" s="4">
        <v>0</v>
      </c>
      <c r="AC20" s="4">
        <v>0</v>
      </c>
      <c r="AD20" s="4">
        <v>0</v>
      </c>
      <c r="AE20" s="4">
        <v>0</v>
      </c>
      <c r="AF20" s="4">
        <v>0</v>
      </c>
      <c r="AG20" s="4">
        <v>0</v>
      </c>
      <c r="AH20" s="4">
        <v>0</v>
      </c>
      <c r="AI20" s="19">
        <f t="shared" si="6"/>
        <v>233077</v>
      </c>
      <c r="AJ20" s="19">
        <f t="shared" si="7"/>
        <v>110.96006424998178</v>
      </c>
      <c r="AL20" s="76">
        <v>42469</v>
      </c>
      <c r="AM20" s="76">
        <v>42466</v>
      </c>
      <c r="AN20" s="11">
        <v>14</v>
      </c>
      <c r="AO20" s="4">
        <v>84323</v>
      </c>
      <c r="AP20" s="4">
        <v>168394</v>
      </c>
      <c r="AQ20" s="4">
        <v>2455</v>
      </c>
      <c r="AR20" s="4">
        <v>3483</v>
      </c>
      <c r="AS20" s="4">
        <v>0</v>
      </c>
      <c r="AT20" s="4">
        <v>0</v>
      </c>
      <c r="AU20" s="4">
        <v>0</v>
      </c>
      <c r="AV20" s="4">
        <v>0</v>
      </c>
      <c r="AW20" s="4">
        <v>0</v>
      </c>
      <c r="AX20" s="19">
        <f t="shared" si="3"/>
        <v>258655</v>
      </c>
      <c r="AY20" s="4">
        <v>63739</v>
      </c>
      <c r="AZ20" s="4">
        <v>92.307190000000006</v>
      </c>
      <c r="BA20" s="4">
        <v>158034</v>
      </c>
      <c r="BB20" s="4">
        <v>104.22771</v>
      </c>
      <c r="BC20" s="4">
        <v>2455</v>
      </c>
      <c r="BD20" s="4">
        <v>93.324642999999995</v>
      </c>
      <c r="BE20" s="4">
        <v>2786</v>
      </c>
      <c r="BF20" s="4">
        <v>80.789662000000007</v>
      </c>
      <c r="BG20" s="4">
        <v>0</v>
      </c>
      <c r="BH20" s="4">
        <v>0</v>
      </c>
      <c r="BI20" s="4">
        <v>0</v>
      </c>
      <c r="BJ20" s="4">
        <v>0</v>
      </c>
      <c r="BK20" s="4">
        <v>0</v>
      </c>
      <c r="BL20" s="4">
        <v>0</v>
      </c>
      <c r="BM20" s="4">
        <v>0</v>
      </c>
      <c r="BN20" s="4">
        <v>0</v>
      </c>
      <c r="BO20" s="4">
        <v>0</v>
      </c>
      <c r="BP20" s="4">
        <v>0</v>
      </c>
      <c r="BQ20" s="19">
        <f t="shared" si="4"/>
        <v>227014</v>
      </c>
      <c r="BR20" s="19">
        <f t="shared" si="5"/>
        <v>100.47522136276619</v>
      </c>
      <c r="BS20" s="27"/>
      <c r="BT20" s="14"/>
    </row>
    <row r="21" spans="1:72" ht="20" customHeight="1" x14ac:dyDescent="0.15">
      <c r="A21" s="76">
        <v>42840</v>
      </c>
      <c r="B21" s="76">
        <v>42837</v>
      </c>
      <c r="C21" s="11">
        <v>15</v>
      </c>
      <c r="D21" s="121">
        <v>104267</v>
      </c>
      <c r="E21" s="121">
        <v>183391</v>
      </c>
      <c r="F21" s="121">
        <v>3889</v>
      </c>
      <c r="G21" s="121">
        <v>6436</v>
      </c>
      <c r="H21" s="4">
        <v>0</v>
      </c>
      <c r="I21" s="126">
        <v>0</v>
      </c>
      <c r="J21" s="4">
        <v>0</v>
      </c>
      <c r="K21" s="4">
        <v>0</v>
      </c>
      <c r="L21" s="4">
        <v>0</v>
      </c>
      <c r="M21" s="4">
        <v>0</v>
      </c>
      <c r="N21" s="19">
        <f t="shared" si="0"/>
        <v>297983</v>
      </c>
      <c r="O21" s="121">
        <v>72216</v>
      </c>
      <c r="P21" s="121">
        <v>104.61369999999999</v>
      </c>
      <c r="Q21" s="121">
        <v>129969</v>
      </c>
      <c r="R21" s="121">
        <v>114.04276400000001</v>
      </c>
      <c r="S21" s="121">
        <v>3889</v>
      </c>
      <c r="T21" s="121">
        <v>111.150938</v>
      </c>
      <c r="U21" s="121">
        <v>5042</v>
      </c>
      <c r="V21" s="121">
        <v>103.14875000000001</v>
      </c>
      <c r="W21" s="4">
        <v>0</v>
      </c>
      <c r="X21" s="4">
        <v>0</v>
      </c>
      <c r="Y21" s="126">
        <v>0</v>
      </c>
      <c r="Z21" s="126">
        <v>0</v>
      </c>
      <c r="AA21" s="4">
        <v>0</v>
      </c>
      <c r="AB21" s="4">
        <v>0</v>
      </c>
      <c r="AC21" s="4">
        <v>0</v>
      </c>
      <c r="AD21" s="4">
        <v>0</v>
      </c>
      <c r="AE21" s="4">
        <v>0</v>
      </c>
      <c r="AF21" s="4">
        <v>0</v>
      </c>
      <c r="AG21" s="4">
        <v>0</v>
      </c>
      <c r="AH21" s="4">
        <v>0</v>
      </c>
      <c r="AI21" s="19">
        <f t="shared" si="6"/>
        <v>211116</v>
      </c>
      <c r="AJ21" s="19">
        <f t="shared" si="7"/>
        <v>110.5039359825783</v>
      </c>
      <c r="AL21" s="76">
        <v>42476</v>
      </c>
      <c r="AM21" s="76">
        <v>42473</v>
      </c>
      <c r="AN21" s="11">
        <v>15</v>
      </c>
      <c r="AO21" s="4">
        <v>121113</v>
      </c>
      <c r="AP21" s="4">
        <v>178571</v>
      </c>
      <c r="AQ21" s="4">
        <v>2017</v>
      </c>
      <c r="AR21" s="4">
        <v>3008</v>
      </c>
      <c r="AS21" s="4">
        <v>0</v>
      </c>
      <c r="AT21" s="4">
        <v>0</v>
      </c>
      <c r="AU21" s="4">
        <v>0</v>
      </c>
      <c r="AV21" s="4">
        <v>0</v>
      </c>
      <c r="AW21" s="4">
        <v>0</v>
      </c>
      <c r="AX21" s="19">
        <f t="shared" si="3"/>
        <v>304709</v>
      </c>
      <c r="AY21" s="4">
        <v>111529</v>
      </c>
      <c r="AZ21" s="4">
        <v>92.555873000000005</v>
      </c>
      <c r="BA21" s="4">
        <v>174897</v>
      </c>
      <c r="BB21" s="4">
        <v>104.885869</v>
      </c>
      <c r="BC21" s="4">
        <v>2017</v>
      </c>
      <c r="BD21" s="4">
        <v>98.462072000000006</v>
      </c>
      <c r="BE21" s="4">
        <v>2660</v>
      </c>
      <c r="BF21" s="4">
        <v>88.353382999999994</v>
      </c>
      <c r="BG21" s="4">
        <v>0</v>
      </c>
      <c r="BH21" s="4">
        <v>0</v>
      </c>
      <c r="BI21" s="4">
        <v>0</v>
      </c>
      <c r="BJ21" s="4">
        <v>0</v>
      </c>
      <c r="BK21" s="4">
        <v>0</v>
      </c>
      <c r="BL21" s="4">
        <v>0</v>
      </c>
      <c r="BM21" s="4">
        <v>0</v>
      </c>
      <c r="BN21" s="4">
        <v>0</v>
      </c>
      <c r="BO21" s="4">
        <v>0</v>
      </c>
      <c r="BP21" s="4">
        <v>0</v>
      </c>
      <c r="BQ21" s="19">
        <f t="shared" si="4"/>
        <v>291103</v>
      </c>
      <c r="BR21" s="19">
        <f t="shared" si="5"/>
        <v>99.966354823942041</v>
      </c>
      <c r="BS21" s="27"/>
      <c r="BT21" s="14"/>
    </row>
    <row r="22" spans="1:72" ht="20" customHeight="1" x14ac:dyDescent="0.15">
      <c r="A22" s="76">
        <v>42847</v>
      </c>
      <c r="B22" s="76">
        <v>42844</v>
      </c>
      <c r="C22" s="11">
        <v>16</v>
      </c>
      <c r="D22" s="122">
        <v>90453</v>
      </c>
      <c r="E22" s="122">
        <v>216009</v>
      </c>
      <c r="F22" s="122">
        <v>10735</v>
      </c>
      <c r="G22" s="122">
        <v>9349</v>
      </c>
      <c r="H22" s="4">
        <v>0</v>
      </c>
      <c r="I22" s="126">
        <v>0</v>
      </c>
      <c r="J22" s="4">
        <v>0</v>
      </c>
      <c r="K22" s="4">
        <v>0</v>
      </c>
      <c r="L22" s="4">
        <v>0</v>
      </c>
      <c r="M22" s="4">
        <v>0</v>
      </c>
      <c r="N22" s="19">
        <f t="shared" si="0"/>
        <v>326546</v>
      </c>
      <c r="O22" s="122">
        <v>42061</v>
      </c>
      <c r="P22" s="122">
        <v>98.627493000000001</v>
      </c>
      <c r="Q22" s="122">
        <v>126209</v>
      </c>
      <c r="R22" s="122">
        <v>109.430151</v>
      </c>
      <c r="S22" s="122">
        <v>10477</v>
      </c>
      <c r="T22" s="122">
        <v>119.694091</v>
      </c>
      <c r="U22" s="122">
        <v>7955</v>
      </c>
      <c r="V22" s="122">
        <v>101.668761</v>
      </c>
      <c r="W22" s="4">
        <v>0</v>
      </c>
      <c r="X22" s="4">
        <v>0</v>
      </c>
      <c r="Y22" s="126">
        <v>0</v>
      </c>
      <c r="Z22" s="126">
        <v>0</v>
      </c>
      <c r="AA22" s="4">
        <v>0</v>
      </c>
      <c r="AB22" s="4">
        <v>0</v>
      </c>
      <c r="AC22" s="4">
        <v>0</v>
      </c>
      <c r="AD22" s="4">
        <v>0</v>
      </c>
      <c r="AE22" s="4">
        <v>0</v>
      </c>
      <c r="AF22" s="4">
        <v>0</v>
      </c>
      <c r="AG22" s="4">
        <v>0</v>
      </c>
      <c r="AH22" s="4">
        <v>0</v>
      </c>
      <c r="AI22" s="19">
        <f t="shared" si="6"/>
        <v>186702</v>
      </c>
      <c r="AJ22" s="19">
        <f t="shared" si="7"/>
        <v>107.24175903736436</v>
      </c>
      <c r="AL22" s="76">
        <v>42483</v>
      </c>
      <c r="AM22" s="76">
        <v>42480</v>
      </c>
      <c r="AN22" s="11">
        <v>16</v>
      </c>
      <c r="AO22" s="4">
        <v>102283</v>
      </c>
      <c r="AP22" s="4">
        <v>177683</v>
      </c>
      <c r="AQ22" s="4">
        <v>3001</v>
      </c>
      <c r="AR22" s="4">
        <v>3610</v>
      </c>
      <c r="AS22" s="4">
        <v>0</v>
      </c>
      <c r="AT22" s="4">
        <v>0</v>
      </c>
      <c r="AU22" s="4">
        <v>0</v>
      </c>
      <c r="AV22" s="4">
        <v>0</v>
      </c>
      <c r="AW22" s="4">
        <v>0</v>
      </c>
      <c r="AX22" s="19">
        <f t="shared" si="3"/>
        <v>286577</v>
      </c>
      <c r="AY22" s="4">
        <v>83088</v>
      </c>
      <c r="AZ22" s="4">
        <v>92.876275000000007</v>
      </c>
      <c r="BA22" s="4">
        <v>142844</v>
      </c>
      <c r="BB22" s="4">
        <v>103.916083</v>
      </c>
      <c r="BC22" s="4">
        <v>3001</v>
      </c>
      <c r="BD22" s="4">
        <v>108.707764</v>
      </c>
      <c r="BE22" s="4">
        <v>3610</v>
      </c>
      <c r="BF22" s="4">
        <v>88.829915999999997</v>
      </c>
      <c r="BG22" s="4">
        <v>0</v>
      </c>
      <c r="BH22" s="4">
        <v>0</v>
      </c>
      <c r="BI22" s="4">
        <v>0</v>
      </c>
      <c r="BJ22" s="4">
        <v>0</v>
      </c>
      <c r="BK22" s="4">
        <v>0</v>
      </c>
      <c r="BL22" s="4">
        <v>0</v>
      </c>
      <c r="BM22" s="4">
        <v>0</v>
      </c>
      <c r="BN22" s="4">
        <v>0</v>
      </c>
      <c r="BO22" s="4">
        <v>0</v>
      </c>
      <c r="BP22" s="4">
        <v>0</v>
      </c>
      <c r="BQ22" s="19">
        <f t="shared" si="4"/>
        <v>232543</v>
      </c>
      <c r="BR22" s="19">
        <f t="shared" si="5"/>
        <v>99.799180769904922</v>
      </c>
      <c r="BS22" s="27"/>
      <c r="BT22" s="14"/>
    </row>
    <row r="23" spans="1:72" ht="20" customHeight="1" x14ac:dyDescent="0.15">
      <c r="A23" s="76">
        <v>42854</v>
      </c>
      <c r="B23" s="76">
        <v>42851</v>
      </c>
      <c r="C23" s="11">
        <v>17</v>
      </c>
      <c r="D23" s="123">
        <v>116327</v>
      </c>
      <c r="E23" s="123">
        <v>223963</v>
      </c>
      <c r="F23" s="123">
        <v>7404</v>
      </c>
      <c r="G23" s="123">
        <v>8881</v>
      </c>
      <c r="H23" s="123">
        <v>0</v>
      </c>
      <c r="I23" s="126">
        <v>0</v>
      </c>
      <c r="J23" s="123">
        <v>0</v>
      </c>
      <c r="K23" s="123">
        <v>0</v>
      </c>
      <c r="L23" s="123">
        <v>0</v>
      </c>
      <c r="M23" s="123">
        <v>0</v>
      </c>
      <c r="N23" s="19">
        <f t="shared" si="0"/>
        <v>356575</v>
      </c>
      <c r="O23" s="123">
        <v>40867</v>
      </c>
      <c r="P23" s="123">
        <v>93.384833</v>
      </c>
      <c r="Q23" s="123">
        <v>100753</v>
      </c>
      <c r="R23" s="123">
        <v>104.79591600000001</v>
      </c>
      <c r="S23" s="123">
        <v>3269</v>
      </c>
      <c r="T23" s="123">
        <v>116.51452999999999</v>
      </c>
      <c r="U23" s="123">
        <v>5042</v>
      </c>
      <c r="V23" s="123">
        <v>96.482348000000002</v>
      </c>
      <c r="W23" s="123">
        <v>0</v>
      </c>
      <c r="X23" s="123">
        <v>0</v>
      </c>
      <c r="Y23" s="126">
        <v>0</v>
      </c>
      <c r="Z23" s="126">
        <v>0</v>
      </c>
      <c r="AA23" s="123">
        <v>0</v>
      </c>
      <c r="AB23" s="123">
        <v>0</v>
      </c>
      <c r="AC23" s="123">
        <v>0</v>
      </c>
      <c r="AD23" s="123">
        <v>0</v>
      </c>
      <c r="AE23" s="123">
        <v>0</v>
      </c>
      <c r="AF23" s="123">
        <v>0</v>
      </c>
      <c r="AG23" s="123">
        <v>0</v>
      </c>
      <c r="AH23" s="123">
        <v>0</v>
      </c>
      <c r="AI23" s="19">
        <f t="shared" ref="AI23:AI24" si="8">O23+Q23+S23+U23+AA23+AC23+AE23+AG23</f>
        <v>149931</v>
      </c>
      <c r="AJ23" s="19">
        <f t="shared" ref="AJ23:AJ24" si="9">(O23*P23+Q23*R23+S23*T23+U23*V23+AA23*AB23+AC23*AD23+AE23*AF23+AG23*AH23)/AI23</f>
        <v>101.66150357261007</v>
      </c>
      <c r="AL23" s="76">
        <v>42490</v>
      </c>
      <c r="AM23" s="76">
        <v>42487</v>
      </c>
      <c r="AN23" s="11">
        <v>17</v>
      </c>
      <c r="AO23" s="4">
        <v>112310</v>
      </c>
      <c r="AP23" s="4">
        <v>190662</v>
      </c>
      <c r="AQ23" s="4">
        <v>2636</v>
      </c>
      <c r="AR23" s="4">
        <v>2832</v>
      </c>
      <c r="AS23" s="4">
        <v>0</v>
      </c>
      <c r="AT23" s="4">
        <v>0</v>
      </c>
      <c r="AU23" s="4">
        <v>0</v>
      </c>
      <c r="AV23" s="4">
        <v>0</v>
      </c>
      <c r="AW23" s="4">
        <v>0</v>
      </c>
      <c r="AX23" s="19">
        <f t="shared" si="3"/>
        <v>308440</v>
      </c>
      <c r="AY23" s="4">
        <v>101540</v>
      </c>
      <c r="AZ23" s="4">
        <v>93.935010000000005</v>
      </c>
      <c r="BA23" s="4">
        <v>181166</v>
      </c>
      <c r="BB23" s="4">
        <v>105.062318</v>
      </c>
      <c r="BC23" s="4">
        <v>2636</v>
      </c>
      <c r="BD23" s="4">
        <v>100.888846</v>
      </c>
      <c r="BE23" s="4">
        <v>2832</v>
      </c>
      <c r="BF23" s="4">
        <v>87.905720000000002</v>
      </c>
      <c r="BG23" s="4">
        <v>0</v>
      </c>
      <c r="BH23" s="4">
        <v>0</v>
      </c>
      <c r="BI23" s="4">
        <v>0</v>
      </c>
      <c r="BJ23" s="4">
        <v>0</v>
      </c>
      <c r="BK23" s="4">
        <v>0</v>
      </c>
      <c r="BL23" s="4">
        <v>0</v>
      </c>
      <c r="BM23" s="4">
        <v>0</v>
      </c>
      <c r="BN23" s="4">
        <v>0</v>
      </c>
      <c r="BO23" s="4">
        <v>0</v>
      </c>
      <c r="BP23" s="4">
        <v>0</v>
      </c>
      <c r="BQ23" s="19">
        <f t="shared" si="4"/>
        <v>288174</v>
      </c>
      <c r="BR23" s="19">
        <f t="shared" si="5"/>
        <v>100.93475752595307</v>
      </c>
      <c r="BS23" s="27"/>
      <c r="BT23" s="14"/>
    </row>
    <row r="24" spans="1:72" ht="20" customHeight="1" x14ac:dyDescent="0.15">
      <c r="A24" s="76">
        <v>42861</v>
      </c>
      <c r="B24" s="76">
        <v>42858</v>
      </c>
      <c r="C24" s="11">
        <v>18</v>
      </c>
      <c r="D24" s="124">
        <v>182746</v>
      </c>
      <c r="E24" s="124">
        <v>341806</v>
      </c>
      <c r="F24" s="124">
        <v>11407</v>
      </c>
      <c r="G24" s="124">
        <v>10673</v>
      </c>
      <c r="H24" s="4">
        <v>0</v>
      </c>
      <c r="I24" s="126">
        <v>0</v>
      </c>
      <c r="J24" s="4">
        <v>0</v>
      </c>
      <c r="K24" s="4">
        <v>0</v>
      </c>
      <c r="L24" s="4">
        <v>0</v>
      </c>
      <c r="M24" s="4">
        <v>0</v>
      </c>
      <c r="N24" s="19">
        <f t="shared" si="0"/>
        <v>546632</v>
      </c>
      <c r="O24" s="124">
        <v>52857</v>
      </c>
      <c r="P24" s="124">
        <v>91.072666999999996</v>
      </c>
      <c r="Q24" s="124">
        <v>177910</v>
      </c>
      <c r="R24" s="124">
        <v>101.685919</v>
      </c>
      <c r="S24" s="124">
        <v>10833</v>
      </c>
      <c r="T24" s="124">
        <v>110.743745</v>
      </c>
      <c r="U24" s="124">
        <v>10673</v>
      </c>
      <c r="V24" s="124">
        <v>98.428932000000003</v>
      </c>
      <c r="W24" s="4">
        <v>0</v>
      </c>
      <c r="X24" s="4">
        <v>0</v>
      </c>
      <c r="Y24" s="126">
        <v>0</v>
      </c>
      <c r="Z24" s="126">
        <v>0</v>
      </c>
      <c r="AA24" s="4">
        <v>0</v>
      </c>
      <c r="AB24" s="4">
        <v>0</v>
      </c>
      <c r="AC24" s="4">
        <v>0</v>
      </c>
      <c r="AD24" s="4">
        <v>0</v>
      </c>
      <c r="AE24" s="4">
        <v>0</v>
      </c>
      <c r="AF24" s="4">
        <v>0</v>
      </c>
      <c r="AG24" s="4">
        <v>0</v>
      </c>
      <c r="AH24" s="4">
        <v>0</v>
      </c>
      <c r="AI24" s="19">
        <f t="shared" si="8"/>
        <v>252273</v>
      </c>
      <c r="AJ24" s="19">
        <f t="shared" si="9"/>
        <v>99.713361278178809</v>
      </c>
      <c r="AL24" s="76">
        <v>42497</v>
      </c>
      <c r="AM24" s="76">
        <v>42494</v>
      </c>
      <c r="AN24" s="11">
        <v>18</v>
      </c>
      <c r="AO24" s="4">
        <v>94266</v>
      </c>
      <c r="AP24" s="4">
        <v>193929</v>
      </c>
      <c r="AQ24" s="4">
        <v>6432</v>
      </c>
      <c r="AR24" s="4">
        <v>2957</v>
      </c>
      <c r="AS24" s="4">
        <v>0</v>
      </c>
      <c r="AT24" s="4">
        <v>0</v>
      </c>
      <c r="AU24" s="4">
        <v>0</v>
      </c>
      <c r="AV24" s="4">
        <v>0</v>
      </c>
      <c r="AW24" s="4">
        <v>0</v>
      </c>
      <c r="AX24" s="19">
        <f t="shared" si="3"/>
        <v>297584</v>
      </c>
      <c r="AY24" s="4">
        <v>82591</v>
      </c>
      <c r="AZ24" s="4">
        <v>95.343294</v>
      </c>
      <c r="BA24" s="4">
        <v>182785</v>
      </c>
      <c r="BB24" s="4">
        <v>106.845189</v>
      </c>
      <c r="BC24" s="4">
        <v>6432</v>
      </c>
      <c r="BD24" s="4">
        <v>108.67133</v>
      </c>
      <c r="BE24" s="4">
        <v>2957</v>
      </c>
      <c r="BF24" s="4">
        <v>93.134595000000004</v>
      </c>
      <c r="BG24" s="4">
        <v>0</v>
      </c>
      <c r="BH24" s="4">
        <v>0</v>
      </c>
      <c r="BI24" s="4">
        <v>0</v>
      </c>
      <c r="BJ24" s="4">
        <v>0</v>
      </c>
      <c r="BK24" s="4">
        <v>0</v>
      </c>
      <c r="BL24" s="4">
        <v>0</v>
      </c>
      <c r="BM24" s="4">
        <v>0</v>
      </c>
      <c r="BN24" s="4">
        <v>0</v>
      </c>
      <c r="BO24" s="4">
        <v>0</v>
      </c>
      <c r="BP24" s="4">
        <v>0</v>
      </c>
      <c r="BQ24" s="19">
        <f t="shared" si="4"/>
        <v>274765</v>
      </c>
      <c r="BR24" s="19">
        <f t="shared" si="5"/>
        <v>103.28305591357704</v>
      </c>
      <c r="BS24" s="27"/>
      <c r="BT24" s="14"/>
    </row>
    <row r="25" spans="1:72" ht="20" customHeight="1" x14ac:dyDescent="0.15">
      <c r="A25" s="76">
        <v>42868</v>
      </c>
      <c r="B25" s="76">
        <v>42865</v>
      </c>
      <c r="C25" s="3">
        <v>19</v>
      </c>
      <c r="D25" s="125">
        <v>160944</v>
      </c>
      <c r="E25" s="125">
        <v>302132</v>
      </c>
      <c r="F25" s="125">
        <v>11130</v>
      </c>
      <c r="G25" s="125">
        <v>12494</v>
      </c>
      <c r="H25" s="125">
        <v>0</v>
      </c>
      <c r="I25" s="126">
        <v>0</v>
      </c>
      <c r="J25" s="125">
        <v>0</v>
      </c>
      <c r="K25" s="125">
        <v>0</v>
      </c>
      <c r="L25" s="125">
        <v>0</v>
      </c>
      <c r="M25" s="125">
        <v>0</v>
      </c>
      <c r="N25" s="19">
        <f t="shared" si="0"/>
        <v>486700</v>
      </c>
      <c r="O25" s="125">
        <v>135757</v>
      </c>
      <c r="P25" s="125">
        <v>87.855101000000005</v>
      </c>
      <c r="Q25" s="125">
        <v>268735</v>
      </c>
      <c r="R25" s="125">
        <v>96.474564000000001</v>
      </c>
      <c r="S25" s="125">
        <v>6288</v>
      </c>
      <c r="T25" s="125">
        <v>115.17970699999999</v>
      </c>
      <c r="U25" s="125">
        <v>12026</v>
      </c>
      <c r="V25" s="125">
        <v>103.617661</v>
      </c>
      <c r="W25" s="125">
        <v>0</v>
      </c>
      <c r="X25" s="125">
        <v>0</v>
      </c>
      <c r="Y25" s="126">
        <v>0</v>
      </c>
      <c r="Z25" s="126">
        <v>0</v>
      </c>
      <c r="AA25" s="125">
        <v>0</v>
      </c>
      <c r="AB25" s="125">
        <v>0</v>
      </c>
      <c r="AC25" s="125">
        <v>0</v>
      </c>
      <c r="AD25" s="125">
        <v>0</v>
      </c>
      <c r="AE25" s="125">
        <v>0</v>
      </c>
      <c r="AF25" s="125">
        <v>0</v>
      </c>
      <c r="AG25" s="125">
        <v>0</v>
      </c>
      <c r="AH25" s="125">
        <v>0</v>
      </c>
      <c r="AI25" s="19">
        <f t="shared" ref="AI25" si="10">O25+Q25+S25+U25+AA25+AC25+AE25+AG25</f>
        <v>422806</v>
      </c>
      <c r="AJ25" s="19">
        <f t="shared" ref="AJ25" si="11">(O25*P25+Q25*R25+S25*T25+U25*V25+AA25*AB25+AC25*AD25+AE25*AF25+AG25*AH25)/AI25</f>
        <v>94.188334346719301</v>
      </c>
      <c r="AL25" s="76">
        <v>42504</v>
      </c>
      <c r="AM25" s="76">
        <v>42501</v>
      </c>
      <c r="AN25" s="11">
        <v>19</v>
      </c>
      <c r="AO25" s="4">
        <v>89167</v>
      </c>
      <c r="AP25" s="4">
        <v>213260.75</v>
      </c>
      <c r="AQ25" s="4">
        <v>2085</v>
      </c>
      <c r="AR25" s="4">
        <v>3086</v>
      </c>
      <c r="AS25" s="4">
        <v>0</v>
      </c>
      <c r="AT25" s="4">
        <v>0</v>
      </c>
      <c r="AU25" s="4">
        <v>0</v>
      </c>
      <c r="AV25" s="4">
        <v>0</v>
      </c>
      <c r="AW25" s="4">
        <v>0</v>
      </c>
      <c r="AX25" s="19">
        <f t="shared" si="3"/>
        <v>307598.75</v>
      </c>
      <c r="AY25" s="4">
        <v>59722</v>
      </c>
      <c r="AZ25" s="4">
        <v>94.044757000000004</v>
      </c>
      <c r="BA25" s="4">
        <v>165169</v>
      </c>
      <c r="BB25" s="4">
        <v>105.58204600000001</v>
      </c>
      <c r="BC25" s="4">
        <v>2085</v>
      </c>
      <c r="BD25" s="4">
        <v>98.421582000000001</v>
      </c>
      <c r="BE25" s="4">
        <v>3086</v>
      </c>
      <c r="BF25" s="4">
        <v>91.499674999999996</v>
      </c>
      <c r="BG25" s="4">
        <v>0</v>
      </c>
      <c r="BH25" s="4">
        <v>0</v>
      </c>
      <c r="BI25" s="4">
        <v>0</v>
      </c>
      <c r="BJ25" s="4">
        <v>0</v>
      </c>
      <c r="BK25" s="4">
        <v>0</v>
      </c>
      <c r="BL25" s="4">
        <v>0</v>
      </c>
      <c r="BM25" s="4">
        <v>0</v>
      </c>
      <c r="BN25" s="4">
        <v>0</v>
      </c>
      <c r="BO25" s="4">
        <v>0</v>
      </c>
      <c r="BP25" s="4">
        <v>0</v>
      </c>
      <c r="BQ25" s="19">
        <f t="shared" si="4"/>
        <v>230062</v>
      </c>
      <c r="BR25" s="19">
        <f t="shared" si="5"/>
        <v>102.33327941532283</v>
      </c>
      <c r="BS25" s="27"/>
      <c r="BT25" s="14"/>
    </row>
    <row r="26" spans="1:72" ht="20" customHeight="1" x14ac:dyDescent="0.15">
      <c r="A26" s="76">
        <v>42875</v>
      </c>
      <c r="B26" s="76">
        <v>42872</v>
      </c>
      <c r="C26" s="3">
        <v>20</v>
      </c>
      <c r="D26" s="127">
        <v>147615</v>
      </c>
      <c r="E26" s="127">
        <v>305766</v>
      </c>
      <c r="F26" s="127">
        <v>9307</v>
      </c>
      <c r="G26" s="127">
        <v>9675</v>
      </c>
      <c r="H26" s="127">
        <v>0</v>
      </c>
      <c r="I26" s="127">
        <v>0</v>
      </c>
      <c r="J26" s="127">
        <v>0</v>
      </c>
      <c r="K26" s="127">
        <v>0</v>
      </c>
      <c r="L26" s="127">
        <v>0</v>
      </c>
      <c r="M26" s="127">
        <v>0</v>
      </c>
      <c r="N26" s="19">
        <f t="shared" si="0"/>
        <v>472363</v>
      </c>
      <c r="O26" s="127">
        <v>92592</v>
      </c>
      <c r="P26" s="127">
        <v>84.952155000000005</v>
      </c>
      <c r="Q26" s="127">
        <v>173276</v>
      </c>
      <c r="R26" s="127">
        <v>97.482253</v>
      </c>
      <c r="S26" s="127">
        <v>8207</v>
      </c>
      <c r="T26" s="127">
        <v>107.23516499999999</v>
      </c>
      <c r="U26" s="127">
        <v>9502</v>
      </c>
      <c r="V26" s="127">
        <v>106.640496</v>
      </c>
      <c r="W26" s="127">
        <v>0</v>
      </c>
      <c r="X26" s="127">
        <v>0</v>
      </c>
      <c r="Y26" s="127">
        <v>0</v>
      </c>
      <c r="Z26" s="127">
        <v>0</v>
      </c>
      <c r="AA26" s="127">
        <v>0</v>
      </c>
      <c r="AB26" s="127">
        <v>0</v>
      </c>
      <c r="AC26" s="127">
        <v>0</v>
      </c>
      <c r="AD26" s="127">
        <v>0</v>
      </c>
      <c r="AE26" s="127">
        <v>0</v>
      </c>
      <c r="AF26" s="127">
        <v>0</v>
      </c>
      <c r="AG26" s="127">
        <v>0</v>
      </c>
      <c r="AH26" s="127">
        <v>0</v>
      </c>
      <c r="AI26" s="19">
        <f t="shared" ref="AI26" si="12">O26+Q26+S26+U26+AA26+AC26+AE26+AG26</f>
        <v>283577</v>
      </c>
      <c r="AJ26" s="19">
        <f t="shared" ref="AJ26" si="13">(O26*P26+Q26*R26+S26*T26+U26*V26+AA26*AB26+AC26*AD26+AE26*AF26+AG26*AH26)/AI26</f>
        <v>93.980124617775772</v>
      </c>
      <c r="AL26" s="76">
        <v>42511</v>
      </c>
      <c r="AM26" s="76">
        <v>42508</v>
      </c>
      <c r="AN26" s="11">
        <v>20</v>
      </c>
      <c r="AO26" s="4">
        <v>76548</v>
      </c>
      <c r="AP26" s="4">
        <v>181872.75</v>
      </c>
      <c r="AQ26" s="4">
        <v>3403</v>
      </c>
      <c r="AR26" s="4">
        <v>2418</v>
      </c>
      <c r="AS26" s="4">
        <v>0</v>
      </c>
      <c r="AT26" s="4">
        <v>0</v>
      </c>
      <c r="AU26" s="4">
        <v>0</v>
      </c>
      <c r="AV26" s="4">
        <v>0</v>
      </c>
      <c r="AW26" s="4">
        <v>0</v>
      </c>
      <c r="AX26" s="19">
        <f t="shared" si="3"/>
        <v>264241.75</v>
      </c>
      <c r="AY26" s="4">
        <v>56537</v>
      </c>
      <c r="AZ26" s="4">
        <v>91.894475999999997</v>
      </c>
      <c r="BA26" s="4">
        <v>154075.75</v>
      </c>
      <c r="BB26" s="4">
        <v>103.328731</v>
      </c>
      <c r="BC26" s="4">
        <v>3403</v>
      </c>
      <c r="BD26" s="4">
        <v>97.831913</v>
      </c>
      <c r="BE26" s="4">
        <v>2418</v>
      </c>
      <c r="BF26" s="4">
        <v>90.277088000000006</v>
      </c>
      <c r="BG26" s="4">
        <v>0</v>
      </c>
      <c r="BH26" s="4">
        <v>0</v>
      </c>
      <c r="BI26" s="4">
        <v>0</v>
      </c>
      <c r="BJ26" s="4">
        <v>0</v>
      </c>
      <c r="BK26" s="4">
        <v>0</v>
      </c>
      <c r="BL26" s="4">
        <v>0</v>
      </c>
      <c r="BM26" s="4">
        <v>0</v>
      </c>
      <c r="BN26" s="4">
        <v>0</v>
      </c>
      <c r="BO26" s="4">
        <v>0</v>
      </c>
      <c r="BP26" s="4">
        <v>0</v>
      </c>
      <c r="BQ26" s="19">
        <f t="shared" si="4"/>
        <v>216433.75</v>
      </c>
      <c r="BR26" s="19">
        <f t="shared" si="5"/>
        <v>100.10962575711157</v>
      </c>
      <c r="BS26" s="27"/>
      <c r="BT26" s="14"/>
    </row>
    <row r="27" spans="1:72" ht="20" customHeight="1" x14ac:dyDescent="0.15">
      <c r="A27" s="76">
        <v>42882</v>
      </c>
      <c r="B27" s="76">
        <v>42879</v>
      </c>
      <c r="C27" s="3">
        <v>21</v>
      </c>
      <c r="D27" s="128">
        <v>131766</v>
      </c>
      <c r="E27" s="128">
        <v>298715</v>
      </c>
      <c r="F27" s="128">
        <v>14267</v>
      </c>
      <c r="G27" s="128">
        <v>14511</v>
      </c>
      <c r="H27" s="128">
        <v>0</v>
      </c>
      <c r="I27" s="128">
        <v>0</v>
      </c>
      <c r="J27" s="128">
        <v>0</v>
      </c>
      <c r="K27" s="128">
        <v>0</v>
      </c>
      <c r="L27" s="128">
        <v>0</v>
      </c>
      <c r="M27" s="128">
        <v>0</v>
      </c>
      <c r="N27" s="19">
        <f t="shared" si="0"/>
        <v>459259</v>
      </c>
      <c r="O27" s="128">
        <v>59241</v>
      </c>
      <c r="P27" s="128">
        <v>87.077867999999995</v>
      </c>
      <c r="Q27" s="128">
        <v>173065</v>
      </c>
      <c r="R27" s="128">
        <v>94.706721999999999</v>
      </c>
      <c r="S27" s="128">
        <v>7407</v>
      </c>
      <c r="T27" s="128">
        <v>106.07992400000001</v>
      </c>
      <c r="U27" s="128">
        <v>13415</v>
      </c>
      <c r="V27" s="128">
        <v>99.988444999999999</v>
      </c>
      <c r="W27" s="128">
        <v>0</v>
      </c>
      <c r="X27" s="128">
        <v>0</v>
      </c>
      <c r="Y27" s="128">
        <v>0</v>
      </c>
      <c r="Z27" s="128">
        <v>0</v>
      </c>
      <c r="AA27" s="128">
        <v>0</v>
      </c>
      <c r="AB27" s="128">
        <v>0</v>
      </c>
      <c r="AC27" s="128">
        <v>0</v>
      </c>
      <c r="AD27" s="128">
        <v>0</v>
      </c>
      <c r="AE27" s="128">
        <v>0</v>
      </c>
      <c r="AF27" s="128">
        <v>0</v>
      </c>
      <c r="AG27" s="128">
        <v>0</v>
      </c>
      <c r="AH27" s="128">
        <v>0</v>
      </c>
      <c r="AI27" s="19">
        <f t="shared" ref="AI27:AI31" si="14">O27+Q27+S27+U27+AA27+AC27+AE27+AG27</f>
        <v>253128</v>
      </c>
      <c r="AJ27" s="19">
        <f t="shared" ref="AJ27:AJ31" si="15">(O27*P27+Q27*R27+S27*T27+U27*V27+AA27*AB27+AC27*AD27+AE27*AF27+AG27*AH27)/AI27</f>
        <v>93.534013652622392</v>
      </c>
      <c r="AL27" s="76">
        <v>42518</v>
      </c>
      <c r="AM27" s="76">
        <v>42515</v>
      </c>
      <c r="AN27" s="11">
        <v>21</v>
      </c>
      <c r="AO27" s="4">
        <v>83230</v>
      </c>
      <c r="AP27" s="4">
        <v>181246.75</v>
      </c>
      <c r="AQ27" s="4">
        <v>4103</v>
      </c>
      <c r="AR27" s="4">
        <v>3284</v>
      </c>
      <c r="AS27" s="4">
        <v>0</v>
      </c>
      <c r="AT27" s="4">
        <v>0</v>
      </c>
      <c r="AU27" s="4">
        <v>0</v>
      </c>
      <c r="AV27" s="4">
        <v>0</v>
      </c>
      <c r="AW27" s="4">
        <v>0</v>
      </c>
      <c r="AX27" s="19">
        <f t="shared" si="3"/>
        <v>271863.75</v>
      </c>
      <c r="AY27" s="4">
        <v>71128</v>
      </c>
      <c r="AZ27" s="4">
        <v>94.140366</v>
      </c>
      <c r="BA27" s="4">
        <v>160144.75</v>
      </c>
      <c r="BB27" s="4">
        <v>103.170575</v>
      </c>
      <c r="BC27" s="4">
        <v>4103</v>
      </c>
      <c r="BD27" s="4">
        <v>104.908603</v>
      </c>
      <c r="BE27" s="4">
        <v>3284</v>
      </c>
      <c r="BF27" s="4">
        <v>81.404993000000005</v>
      </c>
      <c r="BG27" s="4">
        <v>0</v>
      </c>
      <c r="BH27" s="4">
        <v>0</v>
      </c>
      <c r="BI27" s="4">
        <v>0</v>
      </c>
      <c r="BJ27" s="4">
        <v>0</v>
      </c>
      <c r="BK27" s="4">
        <v>0</v>
      </c>
      <c r="BL27" s="4">
        <v>0</v>
      </c>
      <c r="BM27" s="4">
        <v>0</v>
      </c>
      <c r="BN27" s="4">
        <v>0</v>
      </c>
      <c r="BO27" s="4">
        <v>0</v>
      </c>
      <c r="BP27" s="4">
        <v>0</v>
      </c>
      <c r="BQ27" s="19">
        <f t="shared" si="4"/>
        <v>238659.75</v>
      </c>
      <c r="BR27" s="19">
        <f t="shared" si="5"/>
        <v>100.20967460453744</v>
      </c>
      <c r="BS27" s="27"/>
      <c r="BT27" s="14"/>
    </row>
    <row r="28" spans="1:72" ht="20" customHeight="1" x14ac:dyDescent="0.15">
      <c r="A28" s="76">
        <v>42889</v>
      </c>
      <c r="B28" s="76">
        <v>42886</v>
      </c>
      <c r="C28" s="43">
        <v>22</v>
      </c>
      <c r="D28" s="129">
        <v>151536</v>
      </c>
      <c r="E28" s="129">
        <v>334270</v>
      </c>
      <c r="F28" s="129">
        <v>15788</v>
      </c>
      <c r="G28" s="129">
        <v>19403</v>
      </c>
      <c r="H28" s="4">
        <v>0</v>
      </c>
      <c r="I28" s="125">
        <v>0</v>
      </c>
      <c r="J28" s="4">
        <v>0</v>
      </c>
      <c r="K28" s="4">
        <v>0</v>
      </c>
      <c r="L28" s="4">
        <v>0</v>
      </c>
      <c r="M28" s="4">
        <v>0</v>
      </c>
      <c r="N28" s="19">
        <f t="shared" si="0"/>
        <v>520997</v>
      </c>
      <c r="O28" s="129">
        <v>58010</v>
      </c>
      <c r="P28" s="129">
        <v>85.148438999999996</v>
      </c>
      <c r="Q28" s="129">
        <v>167446</v>
      </c>
      <c r="R28" s="129">
        <v>90.361304000000004</v>
      </c>
      <c r="S28" s="129">
        <v>8251</v>
      </c>
      <c r="T28" s="129">
        <v>100.101321</v>
      </c>
      <c r="U28" s="129">
        <v>17290</v>
      </c>
      <c r="V28" s="129">
        <v>99.783457999999996</v>
      </c>
      <c r="W28" s="4">
        <v>0</v>
      </c>
      <c r="X28" s="4">
        <v>0</v>
      </c>
      <c r="Y28" s="125">
        <v>0</v>
      </c>
      <c r="Z28" s="125">
        <v>0</v>
      </c>
      <c r="AA28" s="4">
        <v>0</v>
      </c>
      <c r="AB28" s="4">
        <v>0</v>
      </c>
      <c r="AC28" s="4">
        <v>0</v>
      </c>
      <c r="AD28" s="4">
        <v>0</v>
      </c>
      <c r="AE28" s="4">
        <v>0</v>
      </c>
      <c r="AF28" s="4">
        <v>0</v>
      </c>
      <c r="AG28" s="4">
        <v>0</v>
      </c>
      <c r="AH28" s="4">
        <v>0</v>
      </c>
      <c r="AI28" s="19">
        <f t="shared" si="14"/>
        <v>250997</v>
      </c>
      <c r="AJ28" s="19">
        <f t="shared" si="15"/>
        <v>90.125745902799636</v>
      </c>
      <c r="AL28" s="76">
        <v>42525</v>
      </c>
      <c r="AM28" s="76">
        <v>42522</v>
      </c>
      <c r="AN28" s="11">
        <v>22</v>
      </c>
      <c r="AO28" s="4">
        <v>74541</v>
      </c>
      <c r="AP28" s="4">
        <v>164257</v>
      </c>
      <c r="AQ28" s="4">
        <v>3795</v>
      </c>
      <c r="AR28" s="4">
        <v>4741</v>
      </c>
      <c r="AS28" s="4">
        <v>0</v>
      </c>
      <c r="AT28" s="4">
        <v>0</v>
      </c>
      <c r="AU28" s="4">
        <v>0</v>
      </c>
      <c r="AV28" s="4">
        <v>0</v>
      </c>
      <c r="AW28" s="4">
        <v>0</v>
      </c>
      <c r="AX28" s="19">
        <f t="shared" si="3"/>
        <v>247334</v>
      </c>
      <c r="AY28" s="4">
        <v>73647</v>
      </c>
      <c r="AZ28" s="4">
        <v>97.592568999999997</v>
      </c>
      <c r="BA28" s="4">
        <v>140986</v>
      </c>
      <c r="BB28" s="4">
        <v>103.13175699999999</v>
      </c>
      <c r="BC28" s="4">
        <v>3795</v>
      </c>
      <c r="BD28" s="4">
        <v>108.498287</v>
      </c>
      <c r="BE28" s="4">
        <v>4741</v>
      </c>
      <c r="BF28" s="4">
        <v>87.815016999999997</v>
      </c>
      <c r="BG28" s="4">
        <v>0</v>
      </c>
      <c r="BH28" s="4">
        <v>0</v>
      </c>
      <c r="BI28" s="4">
        <v>0</v>
      </c>
      <c r="BJ28" s="4">
        <v>0</v>
      </c>
      <c r="BK28" s="4">
        <v>0</v>
      </c>
      <c r="BL28" s="4">
        <v>0</v>
      </c>
      <c r="BM28" s="4">
        <v>0</v>
      </c>
      <c r="BN28" s="4">
        <v>0</v>
      </c>
      <c r="BO28" s="4">
        <v>0</v>
      </c>
      <c r="BP28" s="4">
        <v>0</v>
      </c>
      <c r="BQ28" s="19">
        <f t="shared" si="4"/>
        <v>223169</v>
      </c>
      <c r="BR28" s="19">
        <f t="shared" si="5"/>
        <v>101.06966387046138</v>
      </c>
      <c r="BS28" s="27"/>
      <c r="BT28" s="14"/>
    </row>
    <row r="29" spans="1:72" ht="20" customHeight="1" x14ac:dyDescent="0.15">
      <c r="A29" s="76">
        <v>42896</v>
      </c>
      <c r="B29" s="76">
        <v>42893</v>
      </c>
      <c r="C29" s="11">
        <v>23</v>
      </c>
      <c r="D29" s="149">
        <v>134772</v>
      </c>
      <c r="E29" s="149">
        <v>300652</v>
      </c>
      <c r="F29" s="149">
        <v>14142</v>
      </c>
      <c r="G29" s="149">
        <v>19309</v>
      </c>
      <c r="H29" s="4">
        <v>0</v>
      </c>
      <c r="I29" s="125">
        <v>0</v>
      </c>
      <c r="J29" s="4">
        <v>0</v>
      </c>
      <c r="K29" s="4">
        <v>0</v>
      </c>
      <c r="L29" s="4">
        <v>0</v>
      </c>
      <c r="M29" s="4">
        <v>0</v>
      </c>
      <c r="N29" s="19">
        <f t="shared" si="0"/>
        <v>468875</v>
      </c>
      <c r="O29" s="149">
        <v>81335</v>
      </c>
      <c r="P29" s="149">
        <v>79.867621</v>
      </c>
      <c r="Q29" s="149">
        <v>174199</v>
      </c>
      <c r="R29" s="149">
        <v>90.844894999999994</v>
      </c>
      <c r="S29" s="149">
        <v>14142</v>
      </c>
      <c r="T29" s="149">
        <v>97.299321000000006</v>
      </c>
      <c r="U29" s="149">
        <v>18263</v>
      </c>
      <c r="V29" s="149">
        <v>100.380331</v>
      </c>
      <c r="W29" s="4">
        <v>0</v>
      </c>
      <c r="X29" s="4">
        <v>0</v>
      </c>
      <c r="Y29" s="125">
        <v>0</v>
      </c>
      <c r="Z29" s="125">
        <v>0</v>
      </c>
      <c r="AA29" s="4">
        <v>0</v>
      </c>
      <c r="AB29" s="4">
        <v>0</v>
      </c>
      <c r="AC29" s="4">
        <v>0</v>
      </c>
      <c r="AD29" s="4">
        <v>0</v>
      </c>
      <c r="AE29" s="4">
        <v>0</v>
      </c>
      <c r="AF29" s="4">
        <v>0</v>
      </c>
      <c r="AG29" s="4">
        <v>0</v>
      </c>
      <c r="AH29" s="4">
        <v>0</v>
      </c>
      <c r="AI29" s="19">
        <f t="shared" si="14"/>
        <v>287939</v>
      </c>
      <c r="AJ29" s="19">
        <f t="shared" si="15"/>
        <v>88.665918131184029</v>
      </c>
      <c r="AL29" s="76">
        <v>42532</v>
      </c>
      <c r="AM29" s="76">
        <v>42529</v>
      </c>
      <c r="AN29" s="11">
        <v>23</v>
      </c>
      <c r="AO29" s="4">
        <v>95511</v>
      </c>
      <c r="AP29" s="4">
        <v>202718.75</v>
      </c>
      <c r="AQ29" s="4">
        <v>5056</v>
      </c>
      <c r="AR29" s="4">
        <v>1367</v>
      </c>
      <c r="AS29" s="4">
        <v>0</v>
      </c>
      <c r="AT29" s="4">
        <v>0</v>
      </c>
      <c r="AU29" s="4">
        <v>0</v>
      </c>
      <c r="AV29" s="4">
        <v>0</v>
      </c>
      <c r="AW29" s="4">
        <v>0</v>
      </c>
      <c r="AX29" s="19">
        <f t="shared" si="3"/>
        <v>304652.75</v>
      </c>
      <c r="AY29" s="4">
        <v>89745</v>
      </c>
      <c r="AZ29" s="4">
        <v>98.746692999999993</v>
      </c>
      <c r="BA29" s="4">
        <v>183232.75</v>
      </c>
      <c r="BB29" s="4">
        <v>103.921706</v>
      </c>
      <c r="BC29" s="4">
        <v>5056</v>
      </c>
      <c r="BD29" s="4">
        <v>116.976265</v>
      </c>
      <c r="BE29" s="4">
        <v>1367</v>
      </c>
      <c r="BF29" s="4">
        <v>92.249450999999993</v>
      </c>
      <c r="BG29" s="4">
        <v>0</v>
      </c>
      <c r="BH29" s="4">
        <v>0</v>
      </c>
      <c r="BI29" s="4">
        <v>0</v>
      </c>
      <c r="BJ29" s="4">
        <v>0</v>
      </c>
      <c r="BK29" s="4">
        <v>0</v>
      </c>
      <c r="BL29" s="4">
        <v>0</v>
      </c>
      <c r="BM29" s="4">
        <v>0</v>
      </c>
      <c r="BN29" s="4">
        <v>0</v>
      </c>
      <c r="BO29" s="4">
        <v>0</v>
      </c>
      <c r="BP29" s="4">
        <v>0</v>
      </c>
      <c r="BQ29" s="19">
        <f t="shared" si="4"/>
        <v>279400.75</v>
      </c>
      <c r="BR29" s="19">
        <f t="shared" si="5"/>
        <v>102.43859021034662</v>
      </c>
      <c r="BS29" s="27"/>
      <c r="BT29" s="14"/>
    </row>
    <row r="30" spans="1:72" ht="20" customHeight="1" x14ac:dyDescent="0.15">
      <c r="A30" s="76">
        <v>42903</v>
      </c>
      <c r="B30" s="76">
        <v>42900</v>
      </c>
      <c r="C30" s="11">
        <v>24</v>
      </c>
      <c r="D30" s="152">
        <v>198307</v>
      </c>
      <c r="E30" s="152">
        <v>339705</v>
      </c>
      <c r="F30" s="152">
        <v>26766</v>
      </c>
      <c r="G30" s="152">
        <v>17301</v>
      </c>
      <c r="H30" s="4">
        <v>0</v>
      </c>
      <c r="I30" s="125">
        <v>0</v>
      </c>
      <c r="J30" s="4">
        <v>0</v>
      </c>
      <c r="K30" s="4">
        <v>0</v>
      </c>
      <c r="L30" s="4">
        <v>0</v>
      </c>
      <c r="M30" s="4">
        <v>0</v>
      </c>
      <c r="N30" s="19">
        <f t="shared" si="0"/>
        <v>582079</v>
      </c>
      <c r="O30" s="152">
        <v>88096</v>
      </c>
      <c r="P30" s="152">
        <v>80.731701000000001</v>
      </c>
      <c r="Q30" s="152">
        <v>250495</v>
      </c>
      <c r="R30" s="152">
        <v>89.697826000000006</v>
      </c>
      <c r="S30" s="152">
        <v>26094</v>
      </c>
      <c r="T30" s="152">
        <v>98.492526999999995</v>
      </c>
      <c r="U30" s="152">
        <v>11884</v>
      </c>
      <c r="V30" s="152">
        <v>94.849461000000005</v>
      </c>
      <c r="W30" s="4">
        <v>0</v>
      </c>
      <c r="X30" s="4">
        <v>0</v>
      </c>
      <c r="Y30" s="125">
        <v>0</v>
      </c>
      <c r="Z30" s="125">
        <v>0</v>
      </c>
      <c r="AA30" s="4">
        <v>0</v>
      </c>
      <c r="AB30" s="4">
        <v>0</v>
      </c>
      <c r="AC30" s="4">
        <v>0</v>
      </c>
      <c r="AD30" s="4">
        <v>0</v>
      </c>
      <c r="AE30" s="4">
        <v>0</v>
      </c>
      <c r="AF30" s="4">
        <v>0</v>
      </c>
      <c r="AG30" s="4">
        <v>0</v>
      </c>
      <c r="AH30" s="4">
        <v>0</v>
      </c>
      <c r="AI30" s="19">
        <f t="shared" si="14"/>
        <v>376569</v>
      </c>
      <c r="AJ30" s="19">
        <f t="shared" si="15"/>
        <v>88.3722554146199</v>
      </c>
      <c r="AL30" s="76">
        <v>42539</v>
      </c>
      <c r="AM30" s="76">
        <v>42536</v>
      </c>
      <c r="AN30" s="11">
        <v>24</v>
      </c>
      <c r="AO30" s="4">
        <v>115557</v>
      </c>
      <c r="AP30" s="4">
        <v>231264.75</v>
      </c>
      <c r="AQ30" s="4">
        <v>3295</v>
      </c>
      <c r="AR30" s="4">
        <v>3097</v>
      </c>
      <c r="AS30" s="4">
        <v>0</v>
      </c>
      <c r="AT30" s="4">
        <v>0</v>
      </c>
      <c r="AU30" s="4">
        <v>0</v>
      </c>
      <c r="AV30" s="4">
        <v>0</v>
      </c>
      <c r="AW30" s="4">
        <v>0</v>
      </c>
      <c r="AX30" s="19">
        <f t="shared" si="3"/>
        <v>353213.75</v>
      </c>
      <c r="AY30" s="4">
        <v>103365</v>
      </c>
      <c r="AZ30" s="4">
        <v>97.601140999999998</v>
      </c>
      <c r="BA30" s="4">
        <v>181568.75</v>
      </c>
      <c r="BB30" s="4">
        <v>102.40515000000001</v>
      </c>
      <c r="BC30" s="4">
        <v>3295</v>
      </c>
      <c r="BD30" s="4">
        <v>113.06160800000001</v>
      </c>
      <c r="BE30" s="4">
        <v>3097</v>
      </c>
      <c r="BF30" s="4">
        <v>89.045850000000002</v>
      </c>
      <c r="BG30" s="4">
        <v>0</v>
      </c>
      <c r="BH30" s="4">
        <v>0</v>
      </c>
      <c r="BI30" s="4">
        <v>0</v>
      </c>
      <c r="BJ30" s="4">
        <v>0</v>
      </c>
      <c r="BK30" s="4">
        <v>0</v>
      </c>
      <c r="BL30" s="4">
        <v>0</v>
      </c>
      <c r="BM30" s="4">
        <v>0</v>
      </c>
      <c r="BN30" s="4">
        <v>0</v>
      </c>
      <c r="BO30" s="4">
        <v>0</v>
      </c>
      <c r="BP30" s="4">
        <v>0</v>
      </c>
      <c r="BQ30" s="19">
        <f t="shared" si="4"/>
        <v>291325.75</v>
      </c>
      <c r="BR30" s="19">
        <f t="shared" si="5"/>
        <v>100.67915388302443</v>
      </c>
      <c r="BS30" s="27"/>
      <c r="BT30" s="14"/>
    </row>
    <row r="31" spans="1:72" ht="20" customHeight="1" x14ac:dyDescent="0.15">
      <c r="A31" s="76">
        <v>42910</v>
      </c>
      <c r="B31" s="76">
        <v>42907</v>
      </c>
      <c r="C31" s="11">
        <v>25</v>
      </c>
      <c r="D31" s="153">
        <v>184394</v>
      </c>
      <c r="E31" s="153">
        <v>353774</v>
      </c>
      <c r="F31" s="153">
        <v>21196</v>
      </c>
      <c r="G31" s="153">
        <v>22886</v>
      </c>
      <c r="H31" s="4">
        <v>0</v>
      </c>
      <c r="I31" s="125">
        <v>0</v>
      </c>
      <c r="J31" s="4">
        <v>0</v>
      </c>
      <c r="K31" s="4">
        <v>0</v>
      </c>
      <c r="L31" s="4">
        <v>0</v>
      </c>
      <c r="M31" s="4">
        <v>0</v>
      </c>
      <c r="N31" s="19">
        <f t="shared" si="0"/>
        <v>582250</v>
      </c>
      <c r="O31" s="153">
        <v>67250</v>
      </c>
      <c r="P31" s="153">
        <v>76.577635000000001</v>
      </c>
      <c r="Q31" s="153">
        <v>192581</v>
      </c>
      <c r="R31" s="153">
        <v>91.561560999999998</v>
      </c>
      <c r="S31" s="153">
        <v>16764</v>
      </c>
      <c r="T31" s="153">
        <v>100.002982</v>
      </c>
      <c r="U31" s="153">
        <v>12538</v>
      </c>
      <c r="V31" s="153">
        <v>92.923432000000005</v>
      </c>
      <c r="W31" s="4">
        <v>0</v>
      </c>
      <c r="X31" s="4">
        <v>0</v>
      </c>
      <c r="Y31" s="125">
        <v>0</v>
      </c>
      <c r="Z31" s="125">
        <v>0</v>
      </c>
      <c r="AA31" s="4">
        <v>0</v>
      </c>
      <c r="AB31" s="4">
        <v>0</v>
      </c>
      <c r="AC31" s="4">
        <v>0</v>
      </c>
      <c r="AD31" s="4">
        <v>0</v>
      </c>
      <c r="AE31" s="4">
        <v>0</v>
      </c>
      <c r="AF31" s="4">
        <v>0</v>
      </c>
      <c r="AG31" s="4">
        <v>0</v>
      </c>
      <c r="AH31" s="4">
        <v>0</v>
      </c>
      <c r="AI31" s="19">
        <f t="shared" si="14"/>
        <v>289133</v>
      </c>
      <c r="AJ31" s="19">
        <f t="shared" si="15"/>
        <v>88.62491280260295</v>
      </c>
      <c r="AL31" s="76">
        <v>42546</v>
      </c>
      <c r="AM31" s="76">
        <v>42545</v>
      </c>
      <c r="AN31" s="11">
        <v>25</v>
      </c>
      <c r="AO31" s="4">
        <v>123927</v>
      </c>
      <c r="AP31" s="4">
        <v>230638.75</v>
      </c>
      <c r="AQ31" s="4">
        <v>3270</v>
      </c>
      <c r="AR31" s="4">
        <v>7044</v>
      </c>
      <c r="AS31" s="4">
        <v>0</v>
      </c>
      <c r="AT31" s="4">
        <v>0</v>
      </c>
      <c r="AU31" s="4">
        <v>0</v>
      </c>
      <c r="AV31" s="4">
        <v>0</v>
      </c>
      <c r="AW31" s="4">
        <v>0</v>
      </c>
      <c r="AX31" s="19">
        <f t="shared" si="3"/>
        <v>364879.75</v>
      </c>
      <c r="AY31" s="4">
        <v>91924</v>
      </c>
      <c r="AZ31" s="4">
        <v>95.606403</v>
      </c>
      <c r="BA31" s="4">
        <v>185649.75</v>
      </c>
      <c r="BB31" s="4">
        <v>102.705196</v>
      </c>
      <c r="BC31" s="4">
        <v>3157</v>
      </c>
      <c r="BD31" s="4">
        <v>113.33766199999999</v>
      </c>
      <c r="BE31" s="4">
        <v>7044</v>
      </c>
      <c r="BF31" s="4">
        <v>92.993611000000001</v>
      </c>
      <c r="BG31" s="4">
        <v>0</v>
      </c>
      <c r="BH31" s="4">
        <v>0</v>
      </c>
      <c r="BI31" s="4">
        <v>0</v>
      </c>
      <c r="BJ31" s="4">
        <v>0</v>
      </c>
      <c r="BK31" s="4">
        <v>0</v>
      </c>
      <c r="BL31" s="4">
        <v>0</v>
      </c>
      <c r="BM31" s="4">
        <v>0</v>
      </c>
      <c r="BN31" s="4">
        <v>0</v>
      </c>
      <c r="BO31" s="4">
        <v>0</v>
      </c>
      <c r="BP31" s="4">
        <v>0</v>
      </c>
      <c r="BQ31" s="19">
        <f t="shared" si="4"/>
        <v>287774.75</v>
      </c>
      <c r="BR31" s="19">
        <f t="shared" si="5"/>
        <v>100.31655294736943</v>
      </c>
      <c r="BS31" s="27"/>
      <c r="BT31" s="14"/>
    </row>
    <row r="32" spans="1:72" ht="20" customHeight="1" x14ac:dyDescent="0.15">
      <c r="A32" s="76">
        <v>42917</v>
      </c>
      <c r="B32" s="76">
        <v>42914</v>
      </c>
      <c r="C32" s="11">
        <v>26</v>
      </c>
      <c r="D32" s="154">
        <v>203352</v>
      </c>
      <c r="E32" s="154">
        <v>342136</v>
      </c>
      <c r="F32" s="154">
        <v>16769</v>
      </c>
      <c r="G32" s="154">
        <v>19967</v>
      </c>
      <c r="H32" s="154">
        <v>0</v>
      </c>
      <c r="I32" s="154">
        <v>0</v>
      </c>
      <c r="J32" s="154">
        <v>0</v>
      </c>
      <c r="K32" s="154">
        <v>0</v>
      </c>
      <c r="L32" s="154">
        <v>0</v>
      </c>
      <c r="M32" s="154">
        <v>0</v>
      </c>
      <c r="N32" s="19">
        <f t="shared" si="0"/>
        <v>582224</v>
      </c>
      <c r="O32" s="154">
        <v>47660</v>
      </c>
      <c r="P32" s="154">
        <v>74.959273999999994</v>
      </c>
      <c r="Q32" s="154">
        <v>208490</v>
      </c>
      <c r="R32" s="154">
        <v>91.153316000000004</v>
      </c>
      <c r="S32" s="154">
        <v>5095</v>
      </c>
      <c r="T32" s="154">
        <v>102.595878</v>
      </c>
      <c r="U32" s="154">
        <v>11892</v>
      </c>
      <c r="V32" s="154">
        <v>94.059703999999996</v>
      </c>
      <c r="W32" s="154">
        <v>0</v>
      </c>
      <c r="X32" s="154">
        <v>0</v>
      </c>
      <c r="Y32" s="154">
        <v>0</v>
      </c>
      <c r="Z32" s="154">
        <v>0</v>
      </c>
      <c r="AA32" s="154">
        <v>0</v>
      </c>
      <c r="AB32" s="154">
        <v>0</v>
      </c>
      <c r="AC32" s="154">
        <v>0</v>
      </c>
      <c r="AD32" s="154">
        <v>0</v>
      </c>
      <c r="AE32" s="154">
        <v>0</v>
      </c>
      <c r="AF32" s="154">
        <v>0</v>
      </c>
      <c r="AG32" s="154">
        <v>0</v>
      </c>
      <c r="AH32" s="154">
        <v>0</v>
      </c>
      <c r="AI32" s="19">
        <f t="shared" ref="AI32" si="16">O32+Q32+S32+U32+AA32+AC32+AE32+AG32</f>
        <v>273137</v>
      </c>
      <c r="AJ32" s="19">
        <f t="shared" ref="AJ32" si="17">(O32*P32+Q32*R32+S32*T32+U32*V32+AA32*AB32+AC32*AD32+AE32*AF32+AG32*AH32)/AI32</f>
        <v>88.667583850075246</v>
      </c>
      <c r="AL32" s="76">
        <v>42553</v>
      </c>
      <c r="AM32" s="76">
        <v>42550</v>
      </c>
      <c r="AN32" s="11">
        <v>26</v>
      </c>
      <c r="AO32" s="4">
        <v>126936</v>
      </c>
      <c r="AP32" s="4">
        <v>264693</v>
      </c>
      <c r="AQ32" s="4">
        <v>3367</v>
      </c>
      <c r="AR32" s="4">
        <v>10921</v>
      </c>
      <c r="AS32" s="4">
        <v>0</v>
      </c>
      <c r="AT32" s="4">
        <v>0</v>
      </c>
      <c r="AU32" s="4">
        <v>0</v>
      </c>
      <c r="AV32" s="4">
        <v>0</v>
      </c>
      <c r="AW32" s="4">
        <v>0</v>
      </c>
      <c r="AX32" s="19">
        <f t="shared" si="3"/>
        <v>405917</v>
      </c>
      <c r="AY32" s="4">
        <v>84306</v>
      </c>
      <c r="AZ32" s="4">
        <v>94.850295000000003</v>
      </c>
      <c r="BA32" s="4">
        <v>183494</v>
      </c>
      <c r="BB32" s="4">
        <v>101.456031</v>
      </c>
      <c r="BC32" s="4">
        <v>3367</v>
      </c>
      <c r="BD32" s="4">
        <v>116.74636099999999</v>
      </c>
      <c r="BE32" s="4">
        <v>10921</v>
      </c>
      <c r="BF32" s="4">
        <v>87.895156</v>
      </c>
      <c r="BG32" s="4">
        <v>0</v>
      </c>
      <c r="BH32" s="4">
        <v>0</v>
      </c>
      <c r="BI32" s="4">
        <v>0</v>
      </c>
      <c r="BJ32" s="4">
        <v>0</v>
      </c>
      <c r="BK32" s="4">
        <v>0</v>
      </c>
      <c r="BL32" s="4">
        <v>0</v>
      </c>
      <c r="BM32" s="4">
        <v>0</v>
      </c>
      <c r="BN32" s="4">
        <v>0</v>
      </c>
      <c r="BO32" s="4">
        <v>0</v>
      </c>
      <c r="BP32" s="4">
        <v>0</v>
      </c>
      <c r="BQ32" s="19">
        <f t="shared" si="4"/>
        <v>282088</v>
      </c>
      <c r="BR32" s="19">
        <f t="shared" si="5"/>
        <v>99.139310848908849</v>
      </c>
      <c r="BS32" s="27"/>
      <c r="BT32" s="14"/>
    </row>
    <row r="33" spans="1:72" ht="20" customHeight="1" x14ac:dyDescent="0.15">
      <c r="A33" s="76">
        <v>42924</v>
      </c>
      <c r="B33" s="76">
        <v>42923</v>
      </c>
      <c r="C33" s="11">
        <v>27</v>
      </c>
      <c r="D33" s="155">
        <v>182892</v>
      </c>
      <c r="E33" s="155">
        <v>357936</v>
      </c>
      <c r="F33" s="155">
        <v>15499</v>
      </c>
      <c r="G33" s="155">
        <v>19470</v>
      </c>
      <c r="H33" s="155">
        <v>0</v>
      </c>
      <c r="I33" s="155">
        <v>0</v>
      </c>
      <c r="J33" s="155">
        <v>0</v>
      </c>
      <c r="K33" s="155">
        <v>0</v>
      </c>
      <c r="L33" s="155">
        <v>0</v>
      </c>
      <c r="M33" s="155">
        <v>0</v>
      </c>
      <c r="N33" s="19">
        <f t="shared" si="0"/>
        <v>575797</v>
      </c>
      <c r="O33" s="155">
        <v>34989</v>
      </c>
      <c r="P33" s="155">
        <v>76.742746999999994</v>
      </c>
      <c r="Q33" s="155">
        <v>62800</v>
      </c>
      <c r="R33" s="155">
        <v>101.96614599999999</v>
      </c>
      <c r="S33" s="155">
        <v>1733</v>
      </c>
      <c r="T33" s="155">
        <v>132.98326599999999</v>
      </c>
      <c r="U33" s="155">
        <v>1095</v>
      </c>
      <c r="V33" s="155">
        <v>88.625569999999996</v>
      </c>
      <c r="W33" s="155">
        <v>0</v>
      </c>
      <c r="X33" s="155">
        <v>0</v>
      </c>
      <c r="Y33" s="155">
        <v>0</v>
      </c>
      <c r="Z33" s="155">
        <v>0</v>
      </c>
      <c r="AA33" s="155">
        <v>0</v>
      </c>
      <c r="AB33" s="155">
        <v>0</v>
      </c>
      <c r="AC33" s="155">
        <v>0</v>
      </c>
      <c r="AD33" s="155">
        <v>0</v>
      </c>
      <c r="AE33" s="155">
        <v>0</v>
      </c>
      <c r="AF33" s="155">
        <v>0</v>
      </c>
      <c r="AG33" s="155">
        <v>0</v>
      </c>
      <c r="AH33" s="155">
        <v>0</v>
      </c>
      <c r="AI33" s="19">
        <f t="shared" ref="AI33" si="18">O33+Q33+S33+U33+AA33+AC33+AE33+AG33</f>
        <v>100617</v>
      </c>
      <c r="AJ33" s="19">
        <f t="shared" ref="AJ33" si="19">(O33*P33+Q33*R33+S33*T33+U33*V33+AA33*AB33+AC33*AD33+AE33*AF33+AG33*AH33)/AI33</f>
        <v>93.583896783953023</v>
      </c>
      <c r="AL33" s="76">
        <v>42560</v>
      </c>
      <c r="AM33" s="76">
        <v>42557</v>
      </c>
      <c r="AN33" s="11">
        <v>27</v>
      </c>
      <c r="AO33" s="4">
        <v>170713</v>
      </c>
      <c r="AP33" s="4">
        <v>296379</v>
      </c>
      <c r="AQ33" s="4">
        <v>4758</v>
      </c>
      <c r="AR33" s="4">
        <v>3917</v>
      </c>
      <c r="AS33" s="4">
        <v>0</v>
      </c>
      <c r="AT33" s="4">
        <v>0</v>
      </c>
      <c r="AU33" s="4">
        <v>0</v>
      </c>
      <c r="AV33" s="4">
        <v>0</v>
      </c>
      <c r="AW33" s="4">
        <v>0</v>
      </c>
      <c r="AX33" s="19">
        <f t="shared" si="3"/>
        <v>475767</v>
      </c>
      <c r="AY33" s="4">
        <v>104934</v>
      </c>
      <c r="AZ33" s="4">
        <v>92.918301</v>
      </c>
      <c r="BA33" s="4">
        <v>176818</v>
      </c>
      <c r="BB33" s="4">
        <v>99.730253000000005</v>
      </c>
      <c r="BC33" s="4">
        <v>3682</v>
      </c>
      <c r="BD33" s="4">
        <v>121.228951</v>
      </c>
      <c r="BE33" s="4">
        <v>3917</v>
      </c>
      <c r="BF33" s="4">
        <v>92.354862999999995</v>
      </c>
      <c r="BG33" s="4">
        <v>0</v>
      </c>
      <c r="BH33" s="4">
        <v>0</v>
      </c>
      <c r="BI33" s="4">
        <v>0</v>
      </c>
      <c r="BJ33" s="4">
        <v>0</v>
      </c>
      <c r="BK33" s="4">
        <v>0</v>
      </c>
      <c r="BL33" s="4">
        <v>0</v>
      </c>
      <c r="BM33" s="4">
        <v>0</v>
      </c>
      <c r="BN33" s="4">
        <v>0</v>
      </c>
      <c r="BO33" s="4">
        <v>0</v>
      </c>
      <c r="BP33" s="4">
        <v>0</v>
      </c>
      <c r="BQ33" s="19">
        <f t="shared" si="4"/>
        <v>289351</v>
      </c>
      <c r="BR33" s="19">
        <f t="shared" si="5"/>
        <v>97.433607860491236</v>
      </c>
      <c r="BS33" s="27"/>
      <c r="BT33" s="14"/>
    </row>
    <row r="34" spans="1:72" ht="20" customHeight="1" x14ac:dyDescent="0.15">
      <c r="A34" s="76">
        <v>42931</v>
      </c>
      <c r="B34" s="76">
        <v>42928</v>
      </c>
      <c r="C34" s="11">
        <v>28</v>
      </c>
      <c r="D34" s="156">
        <v>184456</v>
      </c>
      <c r="E34" s="156">
        <v>330169</v>
      </c>
      <c r="F34" s="156">
        <v>26691</v>
      </c>
      <c r="G34" s="156">
        <v>15146</v>
      </c>
      <c r="H34" s="156">
        <v>0</v>
      </c>
      <c r="I34" s="156">
        <v>0</v>
      </c>
      <c r="J34" s="156">
        <v>0</v>
      </c>
      <c r="K34" s="156">
        <v>0</v>
      </c>
      <c r="L34" s="156">
        <v>0</v>
      </c>
      <c r="M34" s="156">
        <v>0</v>
      </c>
      <c r="N34" s="19">
        <f t="shared" si="0"/>
        <v>556462</v>
      </c>
      <c r="O34" s="156">
        <v>59355</v>
      </c>
      <c r="P34" s="156">
        <v>76.007564000000002</v>
      </c>
      <c r="Q34" s="156">
        <v>95861</v>
      </c>
      <c r="R34" s="156">
        <v>93.554875999999993</v>
      </c>
      <c r="S34" s="156">
        <v>1060</v>
      </c>
      <c r="T34" s="156">
        <v>107.495283</v>
      </c>
      <c r="U34" s="156">
        <v>1296</v>
      </c>
      <c r="V34" s="156">
        <v>90</v>
      </c>
      <c r="W34" s="156">
        <v>0</v>
      </c>
      <c r="X34" s="156">
        <v>0</v>
      </c>
      <c r="Y34" s="156">
        <v>0</v>
      </c>
      <c r="Z34" s="156">
        <v>0</v>
      </c>
      <c r="AA34" s="156">
        <v>0</v>
      </c>
      <c r="AB34" s="156">
        <v>0</v>
      </c>
      <c r="AC34" s="156">
        <v>0</v>
      </c>
      <c r="AD34" s="156">
        <v>0</v>
      </c>
      <c r="AE34" s="156">
        <v>0</v>
      </c>
      <c r="AF34" s="156">
        <v>0</v>
      </c>
      <c r="AG34" s="156">
        <v>0</v>
      </c>
      <c r="AH34" s="156">
        <v>0</v>
      </c>
      <c r="AI34" s="19">
        <f t="shared" ref="AI34:AI37" si="20">O34+Q34+S34+U34+AA34+AC34+AE34+AG34</f>
        <v>157572</v>
      </c>
      <c r="AJ34" s="19">
        <f t="shared" ref="AJ34:AJ37" si="21">(O34*P34+Q34*R34+S34*T34+U34*V34+AA34*AB34+AC34*AD34+AE34*AF34+AG34*AH34)/AI34</f>
        <v>87.009607858223546</v>
      </c>
      <c r="AL34" s="76">
        <v>42567</v>
      </c>
      <c r="AM34" s="76">
        <v>42564</v>
      </c>
      <c r="AN34" s="11">
        <v>28</v>
      </c>
      <c r="AO34" s="4">
        <v>167636</v>
      </c>
      <c r="AP34" s="4">
        <v>355168</v>
      </c>
      <c r="AQ34" s="4">
        <v>12486</v>
      </c>
      <c r="AR34" s="4">
        <v>19873</v>
      </c>
      <c r="AS34" s="4">
        <v>0</v>
      </c>
      <c r="AT34" s="4">
        <v>0</v>
      </c>
      <c r="AU34" s="4">
        <v>0</v>
      </c>
      <c r="AV34" s="4">
        <v>0</v>
      </c>
      <c r="AW34" s="4">
        <v>0</v>
      </c>
      <c r="AX34" s="19">
        <f t="shared" si="3"/>
        <v>555163</v>
      </c>
      <c r="AY34" s="4">
        <v>59505</v>
      </c>
      <c r="AZ34" s="4">
        <v>88.991159999999994</v>
      </c>
      <c r="BA34" s="4">
        <v>220976</v>
      </c>
      <c r="BB34" s="4">
        <v>96.409582</v>
      </c>
      <c r="BC34" s="4">
        <v>7950</v>
      </c>
      <c r="BD34" s="4">
        <v>115.014213</v>
      </c>
      <c r="BE34" s="4">
        <v>18431</v>
      </c>
      <c r="BF34" s="4">
        <v>86.658618000000004</v>
      </c>
      <c r="BG34" s="4">
        <v>0</v>
      </c>
      <c r="BH34" s="4">
        <v>0</v>
      </c>
      <c r="BI34" s="4">
        <v>0</v>
      </c>
      <c r="BJ34" s="4">
        <v>0</v>
      </c>
      <c r="BK34" s="4">
        <v>0</v>
      </c>
      <c r="BL34" s="4">
        <v>0</v>
      </c>
      <c r="BM34" s="4">
        <v>0</v>
      </c>
      <c r="BN34" s="4">
        <v>0</v>
      </c>
      <c r="BO34" s="4">
        <v>0</v>
      </c>
      <c r="BP34" s="4">
        <v>0</v>
      </c>
      <c r="BQ34" s="19">
        <f t="shared" si="4"/>
        <v>306862</v>
      </c>
      <c r="BR34" s="19">
        <f t="shared" si="5"/>
        <v>94.867369532688954</v>
      </c>
      <c r="BS34" s="27"/>
      <c r="BT34" s="14"/>
    </row>
    <row r="35" spans="1:72" ht="20" customHeight="1" x14ac:dyDescent="0.15">
      <c r="A35" s="76">
        <v>42938</v>
      </c>
      <c r="B35" s="76">
        <v>42935</v>
      </c>
      <c r="C35" s="11">
        <v>29</v>
      </c>
      <c r="D35" s="157">
        <v>143289</v>
      </c>
      <c r="E35" s="157">
        <v>335421</v>
      </c>
      <c r="F35" s="157">
        <v>35897</v>
      </c>
      <c r="G35" s="157">
        <v>18171</v>
      </c>
      <c r="H35" s="4">
        <v>0</v>
      </c>
      <c r="I35" s="125">
        <v>0</v>
      </c>
      <c r="J35" s="4">
        <v>0</v>
      </c>
      <c r="K35" s="4">
        <v>0</v>
      </c>
      <c r="L35" s="4">
        <v>0</v>
      </c>
      <c r="M35" s="4">
        <v>0</v>
      </c>
      <c r="N35" s="19">
        <f t="shared" si="0"/>
        <v>532778</v>
      </c>
      <c r="O35" s="157">
        <v>109022</v>
      </c>
      <c r="P35" s="157">
        <v>79.005375000000001</v>
      </c>
      <c r="Q35" s="157">
        <v>283500</v>
      </c>
      <c r="R35" s="157">
        <v>83.714112</v>
      </c>
      <c r="S35" s="157">
        <v>21899</v>
      </c>
      <c r="T35" s="157">
        <v>97.876067000000006</v>
      </c>
      <c r="U35" s="157">
        <v>12865</v>
      </c>
      <c r="V35" s="157">
        <v>88.893197999999998</v>
      </c>
      <c r="W35" s="4">
        <v>0</v>
      </c>
      <c r="X35" s="4">
        <v>0</v>
      </c>
      <c r="Y35" s="125">
        <v>0</v>
      </c>
      <c r="Z35" s="125">
        <v>0</v>
      </c>
      <c r="AA35" s="4">
        <v>0</v>
      </c>
      <c r="AB35" s="4">
        <v>0</v>
      </c>
      <c r="AC35" s="4">
        <v>0</v>
      </c>
      <c r="AD35" s="4">
        <v>0</v>
      </c>
      <c r="AE35" s="4">
        <v>0</v>
      </c>
      <c r="AF35" s="4">
        <v>0</v>
      </c>
      <c r="AG35" s="4">
        <v>0</v>
      </c>
      <c r="AH35" s="4">
        <v>0</v>
      </c>
      <c r="AI35" s="19">
        <f t="shared" si="20"/>
        <v>427286</v>
      </c>
      <c r="AJ35" s="19">
        <f t="shared" si="21"/>
        <v>83.394433070011658</v>
      </c>
      <c r="AL35" s="76">
        <v>42574</v>
      </c>
      <c r="AM35" s="76">
        <v>42571</v>
      </c>
      <c r="AN35" s="11">
        <v>29</v>
      </c>
      <c r="AO35" s="4">
        <v>156597</v>
      </c>
      <c r="AP35" s="4">
        <v>360392</v>
      </c>
      <c r="AQ35" s="4">
        <v>13444</v>
      </c>
      <c r="AR35" s="4">
        <v>6150</v>
      </c>
      <c r="AS35" s="4">
        <v>0</v>
      </c>
      <c r="AT35" s="4">
        <v>0</v>
      </c>
      <c r="AU35" s="4">
        <v>0</v>
      </c>
      <c r="AV35" s="4">
        <v>0</v>
      </c>
      <c r="AW35" s="4">
        <v>0</v>
      </c>
      <c r="AX35" s="19">
        <f t="shared" si="3"/>
        <v>536583</v>
      </c>
      <c r="AY35" s="4">
        <v>73641</v>
      </c>
      <c r="AZ35" s="4">
        <v>85.759427000000002</v>
      </c>
      <c r="BA35" s="4">
        <v>213374</v>
      </c>
      <c r="BB35" s="4">
        <v>95.184056999999996</v>
      </c>
      <c r="BC35" s="4">
        <v>12823</v>
      </c>
      <c r="BD35" s="4">
        <v>114.15261599999999</v>
      </c>
      <c r="BE35" s="4">
        <v>6002</v>
      </c>
      <c r="BF35" s="4">
        <v>91.019825999999995</v>
      </c>
      <c r="BG35" s="4">
        <v>0</v>
      </c>
      <c r="BH35" s="4">
        <v>0</v>
      </c>
      <c r="BI35" s="4">
        <v>0</v>
      </c>
      <c r="BJ35" s="4">
        <v>0</v>
      </c>
      <c r="BK35" s="4">
        <v>0</v>
      </c>
      <c r="BL35" s="4">
        <v>0</v>
      </c>
      <c r="BM35" s="4">
        <v>0</v>
      </c>
      <c r="BN35" s="4">
        <v>0</v>
      </c>
      <c r="BO35" s="4">
        <v>0</v>
      </c>
      <c r="BP35" s="4">
        <v>0</v>
      </c>
      <c r="BQ35" s="19">
        <f t="shared" si="4"/>
        <v>305840</v>
      </c>
      <c r="BR35" s="19">
        <f t="shared" si="5"/>
        <v>93.62834466598548</v>
      </c>
      <c r="BS35" s="27"/>
      <c r="BT35" s="14"/>
    </row>
    <row r="36" spans="1:72" ht="20" customHeight="1" x14ac:dyDescent="0.15">
      <c r="A36" s="76">
        <v>42945</v>
      </c>
      <c r="B36" s="76">
        <v>42942</v>
      </c>
      <c r="C36" s="11">
        <v>30</v>
      </c>
      <c r="D36" s="158">
        <v>195011</v>
      </c>
      <c r="E36" s="158">
        <v>329489</v>
      </c>
      <c r="F36" s="158">
        <v>22024</v>
      </c>
      <c r="G36" s="158">
        <v>9030</v>
      </c>
      <c r="H36" s="4">
        <v>0</v>
      </c>
      <c r="I36" s="125">
        <v>0</v>
      </c>
      <c r="J36" s="4">
        <v>0</v>
      </c>
      <c r="K36" s="4">
        <v>0</v>
      </c>
      <c r="L36" s="4">
        <v>0</v>
      </c>
      <c r="M36" s="4">
        <v>0</v>
      </c>
      <c r="N36" s="19">
        <f t="shared" si="0"/>
        <v>555554</v>
      </c>
      <c r="O36" s="158">
        <v>126274</v>
      </c>
      <c r="P36" s="158">
        <v>70.985506999999998</v>
      </c>
      <c r="Q36" s="158">
        <v>199693</v>
      </c>
      <c r="R36" s="158">
        <v>86.305983999999995</v>
      </c>
      <c r="S36" s="158">
        <v>7824</v>
      </c>
      <c r="T36" s="158">
        <v>104.555853</v>
      </c>
      <c r="U36" s="158">
        <v>4746</v>
      </c>
      <c r="V36" s="158">
        <v>85.570584999999994</v>
      </c>
      <c r="W36" s="4">
        <v>0</v>
      </c>
      <c r="X36" s="4">
        <v>0</v>
      </c>
      <c r="Y36" s="125">
        <v>0</v>
      </c>
      <c r="Z36" s="125">
        <v>0</v>
      </c>
      <c r="AA36" s="4">
        <v>0</v>
      </c>
      <c r="AB36" s="4">
        <v>0</v>
      </c>
      <c r="AC36" s="4">
        <v>0</v>
      </c>
      <c r="AD36" s="4">
        <v>0</v>
      </c>
      <c r="AE36" s="4">
        <v>0</v>
      </c>
      <c r="AF36" s="4">
        <v>0</v>
      </c>
      <c r="AG36" s="4">
        <v>0</v>
      </c>
      <c r="AH36" s="4">
        <v>0</v>
      </c>
      <c r="AI36" s="19">
        <f t="shared" si="20"/>
        <v>338537</v>
      </c>
      <c r="AJ36" s="19">
        <f t="shared" si="21"/>
        <v>81.002926605103724</v>
      </c>
      <c r="AL36" s="76">
        <v>42581</v>
      </c>
      <c r="AM36" s="76">
        <v>42578</v>
      </c>
      <c r="AN36" s="11">
        <v>30</v>
      </c>
      <c r="AO36" s="4">
        <v>162093</v>
      </c>
      <c r="AP36" s="4">
        <v>358467</v>
      </c>
      <c r="AQ36" s="4">
        <v>8427</v>
      </c>
      <c r="AR36" s="4">
        <v>16665</v>
      </c>
      <c r="AS36" s="4">
        <v>0</v>
      </c>
      <c r="AT36" s="4">
        <v>0</v>
      </c>
      <c r="AU36" s="4">
        <v>0</v>
      </c>
      <c r="AV36" s="4">
        <v>0</v>
      </c>
      <c r="AW36" s="4">
        <v>0</v>
      </c>
      <c r="AX36" s="19">
        <f t="shared" si="3"/>
        <v>545652</v>
      </c>
      <c r="AY36" s="4">
        <v>99238</v>
      </c>
      <c r="AZ36" s="4">
        <v>86.494971000000007</v>
      </c>
      <c r="BA36" s="4">
        <v>259600</v>
      </c>
      <c r="BB36" s="4">
        <v>93.340418999999997</v>
      </c>
      <c r="BC36" s="4">
        <v>5821</v>
      </c>
      <c r="BD36" s="4">
        <v>110.765332</v>
      </c>
      <c r="BE36" s="4">
        <v>16665</v>
      </c>
      <c r="BF36" s="4">
        <v>85.109870000000001</v>
      </c>
      <c r="BG36" s="4">
        <v>0</v>
      </c>
      <c r="BH36" s="4">
        <v>0</v>
      </c>
      <c r="BI36" s="4">
        <v>0</v>
      </c>
      <c r="BJ36" s="4">
        <v>0</v>
      </c>
      <c r="BK36" s="4">
        <v>0</v>
      </c>
      <c r="BL36" s="4">
        <v>0</v>
      </c>
      <c r="BM36" s="4">
        <v>0</v>
      </c>
      <c r="BN36" s="4">
        <v>0</v>
      </c>
      <c r="BO36" s="4">
        <v>0</v>
      </c>
      <c r="BP36" s="4">
        <v>0</v>
      </c>
      <c r="BQ36" s="19">
        <f t="shared" si="4"/>
        <v>381324</v>
      </c>
      <c r="BR36" s="19">
        <f t="shared" si="5"/>
        <v>91.465215107415219</v>
      </c>
      <c r="BS36" s="27"/>
      <c r="BT36" s="14"/>
    </row>
    <row r="37" spans="1:72" ht="20" customHeight="1" x14ac:dyDescent="0.15">
      <c r="A37" s="76">
        <v>42952</v>
      </c>
      <c r="B37" s="76">
        <v>42949</v>
      </c>
      <c r="C37" s="11">
        <v>31</v>
      </c>
      <c r="D37" s="159">
        <v>199932</v>
      </c>
      <c r="E37" s="159">
        <v>372147</v>
      </c>
      <c r="F37" s="159">
        <v>21627</v>
      </c>
      <c r="G37" s="159">
        <v>23083</v>
      </c>
      <c r="H37" s="4">
        <v>0</v>
      </c>
      <c r="I37" s="125">
        <v>0</v>
      </c>
      <c r="J37" s="4">
        <v>0</v>
      </c>
      <c r="K37" s="4">
        <v>0</v>
      </c>
      <c r="L37" s="4">
        <v>0</v>
      </c>
      <c r="M37" s="4">
        <v>0</v>
      </c>
      <c r="N37" s="19">
        <f t="shared" si="0"/>
        <v>616789</v>
      </c>
      <c r="O37" s="159">
        <v>145404</v>
      </c>
      <c r="P37" s="159">
        <v>73.977324999999993</v>
      </c>
      <c r="Q37" s="159">
        <v>225217</v>
      </c>
      <c r="R37" s="159">
        <v>89.248470999999995</v>
      </c>
      <c r="S37" s="159">
        <v>11052</v>
      </c>
      <c r="T37" s="159">
        <v>105.130655</v>
      </c>
      <c r="U37" s="159">
        <v>14928</v>
      </c>
      <c r="V37" s="159">
        <v>85.052718999999996</v>
      </c>
      <c r="W37" s="4">
        <v>0</v>
      </c>
      <c r="X37" s="4">
        <v>0</v>
      </c>
      <c r="Y37" s="125">
        <v>0</v>
      </c>
      <c r="Z37" s="125">
        <v>0</v>
      </c>
      <c r="AA37" s="4">
        <v>0</v>
      </c>
      <c r="AB37" s="4">
        <v>0</v>
      </c>
      <c r="AC37" s="4">
        <v>0</v>
      </c>
      <c r="AD37" s="4">
        <v>0</v>
      </c>
      <c r="AE37" s="4">
        <v>0</v>
      </c>
      <c r="AF37" s="4">
        <v>0</v>
      </c>
      <c r="AG37" s="4">
        <v>0</v>
      </c>
      <c r="AH37" s="4">
        <v>0</v>
      </c>
      <c r="AI37" s="19">
        <f t="shared" si="20"/>
        <v>396601</v>
      </c>
      <c r="AJ37" s="19">
        <f t="shared" si="21"/>
        <v>83.93433916152253</v>
      </c>
      <c r="AL37" s="76">
        <v>42588</v>
      </c>
      <c r="AM37" s="76">
        <v>42585</v>
      </c>
      <c r="AN37" s="11">
        <v>31</v>
      </c>
      <c r="AO37" s="4">
        <v>151816</v>
      </c>
      <c r="AP37" s="4">
        <v>315261</v>
      </c>
      <c r="AQ37" s="4">
        <v>12912</v>
      </c>
      <c r="AR37" s="4">
        <v>5856</v>
      </c>
      <c r="AS37" s="4">
        <v>0</v>
      </c>
      <c r="AT37" s="4">
        <v>0</v>
      </c>
      <c r="AU37" s="4">
        <v>0</v>
      </c>
      <c r="AV37" s="4">
        <v>0</v>
      </c>
      <c r="AW37" s="4">
        <v>0</v>
      </c>
      <c r="AX37" s="19">
        <f t="shared" si="3"/>
        <v>485845</v>
      </c>
      <c r="AY37" s="4">
        <v>124410</v>
      </c>
      <c r="AZ37" s="4">
        <v>83.856836000000001</v>
      </c>
      <c r="BA37" s="4">
        <v>280655</v>
      </c>
      <c r="BB37" s="4">
        <v>93.127002000000005</v>
      </c>
      <c r="BC37" s="4">
        <v>12912</v>
      </c>
      <c r="BD37" s="4">
        <v>112.000387</v>
      </c>
      <c r="BE37" s="4">
        <v>3462</v>
      </c>
      <c r="BF37" s="4">
        <v>90.117272999999997</v>
      </c>
      <c r="BG37" s="4">
        <v>0</v>
      </c>
      <c r="BH37" s="4">
        <v>0</v>
      </c>
      <c r="BI37" s="4">
        <v>0</v>
      </c>
      <c r="BJ37" s="4">
        <v>0</v>
      </c>
      <c r="BK37" s="4">
        <v>0</v>
      </c>
      <c r="BL37" s="4">
        <v>0</v>
      </c>
      <c r="BM37" s="4">
        <v>0</v>
      </c>
      <c r="BN37" s="4">
        <v>0</v>
      </c>
      <c r="BO37" s="4">
        <v>0</v>
      </c>
      <c r="BP37" s="4">
        <v>0</v>
      </c>
      <c r="BQ37" s="19">
        <f t="shared" si="4"/>
        <v>421439</v>
      </c>
      <c r="BR37" s="19">
        <f t="shared" si="5"/>
        <v>90.943939002180642</v>
      </c>
      <c r="BS37" s="27"/>
      <c r="BT37" s="14"/>
    </row>
    <row r="38" spans="1:72" ht="20" customHeight="1" x14ac:dyDescent="0.15">
      <c r="A38" s="76">
        <v>42959</v>
      </c>
      <c r="B38" s="76">
        <v>42956</v>
      </c>
      <c r="C38" s="3">
        <v>32</v>
      </c>
      <c r="D38" s="160">
        <v>178564</v>
      </c>
      <c r="E38" s="160">
        <v>344610</v>
      </c>
      <c r="F38" s="160">
        <v>28249</v>
      </c>
      <c r="G38" s="160">
        <v>20192</v>
      </c>
      <c r="H38" s="160">
        <v>0</v>
      </c>
      <c r="I38" s="160">
        <v>0</v>
      </c>
      <c r="J38" s="160">
        <v>0</v>
      </c>
      <c r="K38" s="160">
        <v>0</v>
      </c>
      <c r="L38" s="160">
        <v>0</v>
      </c>
      <c r="M38" s="160">
        <v>0</v>
      </c>
      <c r="N38" s="19">
        <f t="shared" si="0"/>
        <v>571615</v>
      </c>
      <c r="O38" s="160">
        <v>74280</v>
      </c>
      <c r="P38" s="160">
        <v>75.832794000000007</v>
      </c>
      <c r="Q38" s="160">
        <v>175711</v>
      </c>
      <c r="R38" s="160">
        <v>87.838865999999996</v>
      </c>
      <c r="S38" s="160">
        <v>27205</v>
      </c>
      <c r="T38" s="160">
        <v>93.427567999999994</v>
      </c>
      <c r="U38" s="160">
        <v>10480</v>
      </c>
      <c r="V38" s="160">
        <v>85.287880999999999</v>
      </c>
      <c r="W38" s="160">
        <v>0</v>
      </c>
      <c r="X38" s="160">
        <v>0</v>
      </c>
      <c r="Y38" s="160">
        <v>0</v>
      </c>
      <c r="Z38" s="160">
        <v>0</v>
      </c>
      <c r="AA38" s="160">
        <v>0</v>
      </c>
      <c r="AB38" s="160">
        <v>0</v>
      </c>
      <c r="AC38" s="160">
        <v>0</v>
      </c>
      <c r="AD38" s="160">
        <v>0</v>
      </c>
      <c r="AE38" s="160">
        <v>0</v>
      </c>
      <c r="AF38" s="160">
        <v>0</v>
      </c>
      <c r="AG38" s="160">
        <v>0</v>
      </c>
      <c r="AH38" s="160">
        <v>0</v>
      </c>
      <c r="AI38" s="19">
        <f t="shared" ref="AI38" si="22">O38+Q38+S38+U38+AA38+AC38+AE38+AG38</f>
        <v>287676</v>
      </c>
      <c r="AJ38" s="19">
        <f t="shared" ref="AJ38" si="23">(O38*P38+Q38*R38+S38*T38+U38*V38+AA38*AB38+AC38*AD38+AE38*AF38+AG38*AH38)/AI38</f>
        <v>85.174393770651704</v>
      </c>
      <c r="AL38" s="76">
        <v>42595</v>
      </c>
      <c r="AM38" s="76">
        <v>42592</v>
      </c>
      <c r="AN38" s="11">
        <v>32</v>
      </c>
      <c r="AO38" s="4">
        <v>150335</v>
      </c>
      <c r="AP38" s="4">
        <v>288646</v>
      </c>
      <c r="AQ38" s="4">
        <v>11647</v>
      </c>
      <c r="AR38" s="4">
        <v>5374</v>
      </c>
      <c r="AS38" s="4">
        <v>0</v>
      </c>
      <c r="AT38" s="4">
        <v>0</v>
      </c>
      <c r="AU38" s="4">
        <v>0</v>
      </c>
      <c r="AV38" s="4">
        <v>0</v>
      </c>
      <c r="AW38" s="4">
        <v>0</v>
      </c>
      <c r="AX38" s="19">
        <f t="shared" si="3"/>
        <v>456002</v>
      </c>
      <c r="AY38" s="4">
        <v>129661</v>
      </c>
      <c r="AZ38" s="4">
        <v>85.716397999999998</v>
      </c>
      <c r="BA38" s="4">
        <v>270810</v>
      </c>
      <c r="BB38" s="4">
        <v>94.210915</v>
      </c>
      <c r="BC38" s="4">
        <v>11647</v>
      </c>
      <c r="BD38" s="4">
        <v>113.312956</v>
      </c>
      <c r="BE38" s="4">
        <v>5374</v>
      </c>
      <c r="BF38" s="4">
        <v>93.208038000000002</v>
      </c>
      <c r="BG38" s="4">
        <v>0</v>
      </c>
      <c r="BH38" s="4">
        <v>0</v>
      </c>
      <c r="BI38" s="4">
        <v>0</v>
      </c>
      <c r="BJ38" s="4">
        <v>0</v>
      </c>
      <c r="BK38" s="4">
        <v>0</v>
      </c>
      <c r="BL38" s="4">
        <v>0</v>
      </c>
      <c r="BM38" s="4">
        <v>0</v>
      </c>
      <c r="BN38" s="4">
        <v>0</v>
      </c>
      <c r="BO38" s="4">
        <v>0</v>
      </c>
      <c r="BP38" s="4">
        <v>0</v>
      </c>
      <c r="BQ38" s="19">
        <f t="shared" si="4"/>
        <v>417492</v>
      </c>
      <c r="BR38" s="19">
        <f t="shared" si="5"/>
        <v>92.092753314966515</v>
      </c>
      <c r="BS38" s="27"/>
      <c r="BT38" s="14"/>
    </row>
    <row r="39" spans="1:72" ht="20" customHeight="1" x14ac:dyDescent="0.15">
      <c r="A39" s="76">
        <v>42966</v>
      </c>
      <c r="B39" s="76">
        <v>42963</v>
      </c>
      <c r="C39" s="11">
        <v>33</v>
      </c>
      <c r="D39" s="161">
        <v>167005</v>
      </c>
      <c r="E39" s="161">
        <v>341430</v>
      </c>
      <c r="F39" s="161">
        <v>26799</v>
      </c>
      <c r="G39" s="161">
        <v>17216</v>
      </c>
      <c r="H39" s="161">
        <v>0</v>
      </c>
      <c r="I39" s="161">
        <v>0</v>
      </c>
      <c r="J39" s="161">
        <v>0</v>
      </c>
      <c r="K39" s="161">
        <v>0</v>
      </c>
      <c r="L39" s="161">
        <v>0</v>
      </c>
      <c r="M39" s="161">
        <v>0</v>
      </c>
      <c r="N39" s="19">
        <f t="shared" si="0"/>
        <v>552450</v>
      </c>
      <c r="O39" s="161">
        <v>68766</v>
      </c>
      <c r="P39" s="161">
        <v>73.107814000000005</v>
      </c>
      <c r="Q39" s="161">
        <v>190300</v>
      </c>
      <c r="R39" s="161">
        <v>84.142364000000001</v>
      </c>
      <c r="S39" s="161">
        <v>24197</v>
      </c>
      <c r="T39" s="161">
        <v>90.699383999999995</v>
      </c>
      <c r="U39" s="161">
        <v>9446</v>
      </c>
      <c r="V39" s="161">
        <v>88.70993</v>
      </c>
      <c r="W39" s="161">
        <v>0</v>
      </c>
      <c r="X39" s="161">
        <v>0</v>
      </c>
      <c r="Y39" s="161">
        <v>0</v>
      </c>
      <c r="Z39" s="161">
        <v>0</v>
      </c>
      <c r="AA39" s="161">
        <v>0</v>
      </c>
      <c r="AB39" s="161">
        <v>0</v>
      </c>
      <c r="AC39" s="161">
        <v>0</v>
      </c>
      <c r="AD39" s="161">
        <v>0</v>
      </c>
      <c r="AE39" s="161">
        <v>0</v>
      </c>
      <c r="AF39" s="161">
        <v>0</v>
      </c>
      <c r="AG39" s="161">
        <v>0</v>
      </c>
      <c r="AH39" s="161">
        <v>0</v>
      </c>
      <c r="AI39" s="19">
        <f t="shared" ref="AI39:AI41" si="24">O39+Q39+S39+U39+AA39+AC39+AE39+AG39</f>
        <v>292709</v>
      </c>
      <c r="AJ39" s="19">
        <f t="shared" ref="AJ39:AJ41" si="25">(O39*P39+Q39*R39+S39*T39+U39*V39+AA39*AB39+AC39*AD39+AE39*AF39+AG39*AH39)/AI39</f>
        <v>82.239462401743708</v>
      </c>
      <c r="AL39" s="76">
        <v>42602</v>
      </c>
      <c r="AM39" s="76">
        <v>42599</v>
      </c>
      <c r="AN39" s="11">
        <v>33</v>
      </c>
      <c r="AO39" s="4">
        <v>129631</v>
      </c>
      <c r="AP39" s="4">
        <v>215637</v>
      </c>
      <c r="AQ39" s="4">
        <v>7129</v>
      </c>
      <c r="AR39" s="4">
        <v>2664</v>
      </c>
      <c r="AS39" s="4">
        <v>0</v>
      </c>
      <c r="AT39" s="4">
        <v>0</v>
      </c>
      <c r="AU39" s="4">
        <v>0</v>
      </c>
      <c r="AV39" s="4">
        <v>0</v>
      </c>
      <c r="AW39" s="4">
        <v>0</v>
      </c>
      <c r="AX39" s="19">
        <f t="shared" si="3"/>
        <v>355061</v>
      </c>
      <c r="AY39" s="4">
        <v>104031</v>
      </c>
      <c r="AZ39" s="4">
        <v>86.638328000000001</v>
      </c>
      <c r="BA39" s="4">
        <v>208748</v>
      </c>
      <c r="BB39" s="4">
        <v>97.273880000000005</v>
      </c>
      <c r="BC39" s="4">
        <v>7129</v>
      </c>
      <c r="BD39" s="4">
        <v>111.097629</v>
      </c>
      <c r="BE39" s="4">
        <v>2664</v>
      </c>
      <c r="BF39" s="4">
        <v>91.910659999999993</v>
      </c>
      <c r="BG39" s="4">
        <v>0</v>
      </c>
      <c r="BH39" s="4">
        <v>0</v>
      </c>
      <c r="BI39" s="4">
        <v>0</v>
      </c>
      <c r="BJ39" s="4">
        <v>0</v>
      </c>
      <c r="BK39" s="4">
        <v>0</v>
      </c>
      <c r="BL39" s="4">
        <v>0</v>
      </c>
      <c r="BM39" s="4">
        <v>0</v>
      </c>
      <c r="BN39" s="4">
        <v>0</v>
      </c>
      <c r="BO39" s="4">
        <v>0</v>
      </c>
      <c r="BP39" s="4">
        <v>0</v>
      </c>
      <c r="BQ39" s="19">
        <f t="shared" si="4"/>
        <v>322572</v>
      </c>
      <c r="BR39" s="19">
        <f t="shared" si="5"/>
        <v>94.105082889367353</v>
      </c>
      <c r="BS39" s="27"/>
      <c r="BT39" s="14"/>
    </row>
    <row r="40" spans="1:72" ht="20" customHeight="1" x14ac:dyDescent="0.15">
      <c r="A40" s="76">
        <v>42973</v>
      </c>
      <c r="B40" s="76">
        <v>42970</v>
      </c>
      <c r="C40" s="11">
        <v>34</v>
      </c>
      <c r="D40" s="162">
        <v>180459</v>
      </c>
      <c r="E40" s="162">
        <v>364454</v>
      </c>
      <c r="F40" s="162">
        <v>24100</v>
      </c>
      <c r="G40" s="162">
        <v>20950</v>
      </c>
      <c r="H40" s="4">
        <v>0</v>
      </c>
      <c r="I40" s="125">
        <v>0</v>
      </c>
      <c r="J40" s="4">
        <v>0</v>
      </c>
      <c r="K40" s="4">
        <v>0</v>
      </c>
      <c r="L40" s="4">
        <v>0</v>
      </c>
      <c r="M40" s="4">
        <v>0</v>
      </c>
      <c r="N40" s="19">
        <f t="shared" si="0"/>
        <v>589963</v>
      </c>
      <c r="O40" s="162">
        <v>77995</v>
      </c>
      <c r="P40" s="162">
        <v>67.760253000000006</v>
      </c>
      <c r="Q40" s="162">
        <v>209262</v>
      </c>
      <c r="R40" s="162">
        <v>86.019959999999998</v>
      </c>
      <c r="S40" s="162">
        <v>10781</v>
      </c>
      <c r="T40" s="162">
        <v>97.667840999999996</v>
      </c>
      <c r="U40" s="162">
        <v>10763</v>
      </c>
      <c r="V40" s="162">
        <v>86.277709999999999</v>
      </c>
      <c r="W40" s="4">
        <v>0</v>
      </c>
      <c r="X40" s="4">
        <v>0</v>
      </c>
      <c r="Y40" s="125">
        <v>0</v>
      </c>
      <c r="Z40" s="125">
        <v>0</v>
      </c>
      <c r="AA40" s="4">
        <v>0</v>
      </c>
      <c r="AB40" s="4">
        <v>0</v>
      </c>
      <c r="AC40" s="4">
        <v>0</v>
      </c>
      <c r="AD40" s="4">
        <v>0</v>
      </c>
      <c r="AE40" s="4">
        <v>0</v>
      </c>
      <c r="AF40" s="4">
        <v>0</v>
      </c>
      <c r="AG40" s="4">
        <v>0</v>
      </c>
      <c r="AH40" s="4">
        <v>0</v>
      </c>
      <c r="AI40" s="19">
        <f t="shared" si="24"/>
        <v>308801</v>
      </c>
      <c r="AJ40" s="19">
        <f t="shared" si="25"/>
        <v>81.82367864354714</v>
      </c>
      <c r="AL40" s="76">
        <v>42609</v>
      </c>
      <c r="AM40" s="76">
        <v>42606</v>
      </c>
      <c r="AN40" s="11">
        <v>34</v>
      </c>
      <c r="AO40" s="4">
        <v>128331</v>
      </c>
      <c r="AP40" s="4">
        <v>201013</v>
      </c>
      <c r="AQ40" s="4">
        <v>4992</v>
      </c>
      <c r="AR40" s="4">
        <v>7746</v>
      </c>
      <c r="AS40" s="4">
        <v>0</v>
      </c>
      <c r="AT40" s="4">
        <v>0</v>
      </c>
      <c r="AU40" s="4">
        <v>0</v>
      </c>
      <c r="AV40" s="4">
        <v>0</v>
      </c>
      <c r="AW40" s="4">
        <v>0</v>
      </c>
      <c r="AX40" s="19">
        <f t="shared" si="3"/>
        <v>342082</v>
      </c>
      <c r="AY40" s="4">
        <v>102762</v>
      </c>
      <c r="AZ40" s="4">
        <v>90.114525999999998</v>
      </c>
      <c r="BA40" s="4">
        <v>186917</v>
      </c>
      <c r="BB40" s="4">
        <v>100.151409</v>
      </c>
      <c r="BC40" s="4">
        <v>3661</v>
      </c>
      <c r="BD40" s="4">
        <v>113.892105</v>
      </c>
      <c r="BE40" s="4">
        <v>7746</v>
      </c>
      <c r="BF40" s="4">
        <v>90.373352999999994</v>
      </c>
      <c r="BG40" s="4">
        <v>0</v>
      </c>
      <c r="BH40" s="4">
        <v>0</v>
      </c>
      <c r="BI40" s="4">
        <v>0</v>
      </c>
      <c r="BJ40" s="4">
        <v>0</v>
      </c>
      <c r="BK40" s="4">
        <v>0</v>
      </c>
      <c r="BL40" s="4">
        <v>0</v>
      </c>
      <c r="BM40" s="4">
        <v>0</v>
      </c>
      <c r="BN40" s="4">
        <v>0</v>
      </c>
      <c r="BO40" s="4">
        <v>0</v>
      </c>
      <c r="BP40" s="4">
        <v>0</v>
      </c>
      <c r="BQ40" s="19">
        <f t="shared" si="4"/>
        <v>301086</v>
      </c>
      <c r="BR40" s="19">
        <f t="shared" si="5"/>
        <v>96.641294598911955</v>
      </c>
      <c r="BS40" s="27"/>
      <c r="BT40" s="14"/>
    </row>
    <row r="41" spans="1:72" ht="20" customHeight="1" x14ac:dyDescent="0.15">
      <c r="A41" s="76">
        <v>42980</v>
      </c>
      <c r="B41" s="76">
        <v>42977</v>
      </c>
      <c r="C41" s="11">
        <v>35</v>
      </c>
      <c r="D41" s="163">
        <v>148718</v>
      </c>
      <c r="E41" s="163">
        <v>310542</v>
      </c>
      <c r="F41" s="163">
        <v>14174</v>
      </c>
      <c r="G41" s="163">
        <v>15446</v>
      </c>
      <c r="H41" s="4">
        <v>0</v>
      </c>
      <c r="I41" s="125">
        <v>0</v>
      </c>
      <c r="J41" s="4">
        <v>0</v>
      </c>
      <c r="K41" s="4">
        <v>0</v>
      </c>
      <c r="L41" s="4">
        <v>0</v>
      </c>
      <c r="M41" s="4">
        <v>0</v>
      </c>
      <c r="N41" s="19">
        <f t="shared" si="0"/>
        <v>488880</v>
      </c>
      <c r="O41" s="163">
        <v>97266</v>
      </c>
      <c r="P41" s="163">
        <v>70.540394000000006</v>
      </c>
      <c r="Q41" s="163">
        <v>216155</v>
      </c>
      <c r="R41" s="163">
        <v>87.377718999999999</v>
      </c>
      <c r="S41" s="163">
        <v>1691</v>
      </c>
      <c r="T41" s="163">
        <v>109.837965</v>
      </c>
      <c r="U41" s="163">
        <v>7448</v>
      </c>
      <c r="V41" s="163">
        <v>82.210660000000004</v>
      </c>
      <c r="W41" s="4">
        <v>0</v>
      </c>
      <c r="X41" s="4">
        <v>0</v>
      </c>
      <c r="Y41" s="125">
        <v>0</v>
      </c>
      <c r="Z41" s="125">
        <v>0</v>
      </c>
      <c r="AA41" s="4">
        <v>0</v>
      </c>
      <c r="AB41" s="4">
        <v>0</v>
      </c>
      <c r="AC41" s="4">
        <v>0</v>
      </c>
      <c r="AD41" s="4">
        <v>0</v>
      </c>
      <c r="AE41" s="4">
        <v>0</v>
      </c>
      <c r="AF41" s="4">
        <v>0</v>
      </c>
      <c r="AG41" s="4">
        <v>0</v>
      </c>
      <c r="AH41" s="4">
        <v>0</v>
      </c>
      <c r="AI41" s="19">
        <f t="shared" si="24"/>
        <v>322560</v>
      </c>
      <c r="AJ41" s="19">
        <f t="shared" si="25"/>
        <v>82.298963937698417</v>
      </c>
      <c r="AL41" s="76">
        <v>42616</v>
      </c>
      <c r="AM41" s="76">
        <v>42613</v>
      </c>
      <c r="AN41" s="11">
        <v>35</v>
      </c>
      <c r="AO41" s="4">
        <v>122394</v>
      </c>
      <c r="AP41" s="4">
        <v>212789</v>
      </c>
      <c r="AQ41" s="4">
        <v>5002</v>
      </c>
      <c r="AR41" s="4">
        <v>4336</v>
      </c>
      <c r="AS41" s="4">
        <v>0</v>
      </c>
      <c r="AT41" s="4">
        <v>0</v>
      </c>
      <c r="AU41" s="4">
        <v>0</v>
      </c>
      <c r="AV41" s="4">
        <v>0</v>
      </c>
      <c r="AW41" s="4">
        <v>0</v>
      </c>
      <c r="AX41" s="19">
        <f t="shared" si="3"/>
        <v>344521</v>
      </c>
      <c r="AY41" s="4">
        <v>95971</v>
      </c>
      <c r="AZ41" s="4">
        <v>89.701451000000006</v>
      </c>
      <c r="BA41" s="4">
        <v>190963</v>
      </c>
      <c r="BB41" s="4">
        <v>101.17846299999999</v>
      </c>
      <c r="BC41" s="4">
        <v>5002</v>
      </c>
      <c r="BD41" s="4">
        <v>106.983006</v>
      </c>
      <c r="BE41" s="4">
        <v>4336</v>
      </c>
      <c r="BF41" s="4">
        <v>91.101937000000007</v>
      </c>
      <c r="BG41" s="4">
        <v>0</v>
      </c>
      <c r="BH41" s="4">
        <v>0</v>
      </c>
      <c r="BI41" s="4">
        <v>0</v>
      </c>
      <c r="BJ41" s="4">
        <v>0</v>
      </c>
      <c r="BK41" s="4">
        <v>0</v>
      </c>
      <c r="BL41" s="4">
        <v>0</v>
      </c>
      <c r="BM41" s="4">
        <v>0</v>
      </c>
      <c r="BN41" s="4">
        <v>0</v>
      </c>
      <c r="BO41" s="4">
        <v>0</v>
      </c>
      <c r="BP41" s="4">
        <v>0</v>
      </c>
      <c r="BQ41" s="19">
        <f t="shared" si="4"/>
        <v>296272</v>
      </c>
      <c r="BR41" s="19">
        <f t="shared" si="5"/>
        <v>97.411256475920766</v>
      </c>
      <c r="BS41" s="27"/>
      <c r="BT41" s="14"/>
    </row>
    <row r="42" spans="1:72" ht="23.25" customHeight="1" x14ac:dyDescent="0.15">
      <c r="A42" s="76">
        <v>42987</v>
      </c>
      <c r="B42" s="76">
        <v>42984</v>
      </c>
      <c r="C42" s="11">
        <v>36</v>
      </c>
      <c r="D42" s="164">
        <v>182317</v>
      </c>
      <c r="E42" s="164">
        <v>351962</v>
      </c>
      <c r="F42" s="164">
        <v>16599</v>
      </c>
      <c r="G42" s="164">
        <v>15944</v>
      </c>
      <c r="H42" s="164">
        <v>0</v>
      </c>
      <c r="I42" s="164">
        <v>0</v>
      </c>
      <c r="J42" s="164">
        <v>0</v>
      </c>
      <c r="K42" s="164">
        <v>0</v>
      </c>
      <c r="L42" s="164">
        <v>0</v>
      </c>
      <c r="M42" s="164">
        <v>0</v>
      </c>
      <c r="N42" s="19">
        <f t="shared" si="0"/>
        <v>566822</v>
      </c>
      <c r="O42" s="164">
        <v>142533</v>
      </c>
      <c r="P42" s="164">
        <v>66.359059999999999</v>
      </c>
      <c r="Q42" s="164">
        <v>283885</v>
      </c>
      <c r="R42" s="164">
        <v>83.857620999999995</v>
      </c>
      <c r="S42" s="164">
        <v>14578</v>
      </c>
      <c r="T42" s="164">
        <v>90.653244000000001</v>
      </c>
      <c r="U42" s="164">
        <v>14356</v>
      </c>
      <c r="V42" s="164">
        <v>81.741849999999999</v>
      </c>
      <c r="W42" s="164">
        <v>0</v>
      </c>
      <c r="X42" s="164">
        <v>0</v>
      </c>
      <c r="Y42" s="164">
        <v>0</v>
      </c>
      <c r="Z42" s="164">
        <v>0</v>
      </c>
      <c r="AA42" s="164">
        <v>0</v>
      </c>
      <c r="AB42" s="164">
        <v>0</v>
      </c>
      <c r="AC42" s="164">
        <v>0</v>
      </c>
      <c r="AD42" s="164">
        <v>0</v>
      </c>
      <c r="AE42" s="164">
        <v>0</v>
      </c>
      <c r="AF42" s="164">
        <v>0</v>
      </c>
      <c r="AG42" s="164">
        <v>0</v>
      </c>
      <c r="AH42" s="164">
        <v>0</v>
      </c>
      <c r="AI42" s="19">
        <f t="shared" ref="AI42" si="26">O42+Q42+S42+U42+AA42+AC42+AE42+AG42</f>
        <v>455352</v>
      </c>
      <c r="AJ42" s="19">
        <f t="shared" ref="AJ42" si="27">(O42*P42+Q42*R42+S42*T42+U42*V42+AA42*AB42+AC42*AD42+AE42*AF42+AG42*AH42)/AI42</f>
        <v>78.531126746334692</v>
      </c>
      <c r="AL42" s="76">
        <v>42623</v>
      </c>
      <c r="AM42" s="76">
        <v>42620</v>
      </c>
      <c r="AN42" s="11">
        <v>36</v>
      </c>
      <c r="AO42" s="4">
        <v>151432</v>
      </c>
      <c r="AP42" s="4">
        <v>228322</v>
      </c>
      <c r="AQ42" s="4">
        <v>7790</v>
      </c>
      <c r="AR42" s="4">
        <v>3387</v>
      </c>
      <c r="AS42" s="4">
        <v>0</v>
      </c>
      <c r="AT42" s="4">
        <v>0</v>
      </c>
      <c r="AU42" s="4">
        <v>0</v>
      </c>
      <c r="AV42" s="4">
        <v>0</v>
      </c>
      <c r="AW42" s="4">
        <v>0</v>
      </c>
      <c r="AX42" s="19">
        <f t="shared" si="3"/>
        <v>390931</v>
      </c>
      <c r="AY42" s="4">
        <v>99898</v>
      </c>
      <c r="AZ42" s="4">
        <v>92.603955999999997</v>
      </c>
      <c r="BA42" s="4">
        <v>195282</v>
      </c>
      <c r="BB42" s="4">
        <v>103.49212900000001</v>
      </c>
      <c r="BC42" s="4">
        <v>6518</v>
      </c>
      <c r="BD42" s="4">
        <v>110.522706</v>
      </c>
      <c r="BE42" s="4">
        <v>3387</v>
      </c>
      <c r="BF42" s="4">
        <v>93.090935000000002</v>
      </c>
      <c r="BG42" s="4">
        <v>0</v>
      </c>
      <c r="BH42" s="4">
        <v>0</v>
      </c>
      <c r="BI42" s="4">
        <v>0</v>
      </c>
      <c r="BJ42" s="4">
        <v>0</v>
      </c>
      <c r="BK42" s="4">
        <v>0</v>
      </c>
      <c r="BL42" s="4">
        <v>0</v>
      </c>
      <c r="BM42" s="4">
        <v>0</v>
      </c>
      <c r="BN42" s="4">
        <v>0</v>
      </c>
      <c r="BO42" s="4">
        <v>0</v>
      </c>
      <c r="BP42" s="4">
        <v>0</v>
      </c>
      <c r="BQ42" s="19">
        <f t="shared" si="4"/>
        <v>305085</v>
      </c>
      <c r="BR42" s="19">
        <f t="shared" si="5"/>
        <v>99.961603901925685</v>
      </c>
      <c r="BS42" s="27"/>
      <c r="BT42" s="14"/>
    </row>
    <row r="43" spans="1:72" ht="20" customHeight="1" x14ac:dyDescent="0.15">
      <c r="A43" s="76">
        <v>42994</v>
      </c>
      <c r="B43" s="76">
        <v>42991</v>
      </c>
      <c r="C43" s="11">
        <v>37</v>
      </c>
      <c r="D43" s="165">
        <v>145295</v>
      </c>
      <c r="E43" s="165">
        <v>305910</v>
      </c>
      <c r="F43" s="165">
        <v>34165</v>
      </c>
      <c r="G43" s="165">
        <v>18421</v>
      </c>
      <c r="H43" s="165">
        <v>0</v>
      </c>
      <c r="I43" s="165">
        <v>0</v>
      </c>
      <c r="J43" s="165">
        <v>0</v>
      </c>
      <c r="K43" s="165">
        <v>0</v>
      </c>
      <c r="L43" s="165">
        <v>0</v>
      </c>
      <c r="M43" s="165">
        <v>0</v>
      </c>
      <c r="N43" s="19">
        <f t="shared" si="0"/>
        <v>503791</v>
      </c>
      <c r="O43" s="165">
        <v>113509</v>
      </c>
      <c r="P43" s="165">
        <v>70.610884999999996</v>
      </c>
      <c r="Q43" s="165">
        <v>250400</v>
      </c>
      <c r="R43" s="165">
        <v>85.440230999999997</v>
      </c>
      <c r="S43" s="165">
        <v>24383</v>
      </c>
      <c r="T43" s="165">
        <v>83.829307</v>
      </c>
      <c r="U43" s="165">
        <v>10077</v>
      </c>
      <c r="V43" s="165">
        <v>80.589758000000003</v>
      </c>
      <c r="W43" s="165">
        <v>0</v>
      </c>
      <c r="X43" s="165">
        <v>0</v>
      </c>
      <c r="Y43" s="165">
        <v>0</v>
      </c>
      <c r="Z43" s="165">
        <v>0</v>
      </c>
      <c r="AA43" s="165">
        <v>0</v>
      </c>
      <c r="AB43" s="165">
        <v>0</v>
      </c>
      <c r="AC43" s="165">
        <v>0</v>
      </c>
      <c r="AD43" s="165">
        <v>0</v>
      </c>
      <c r="AE43" s="165">
        <v>0</v>
      </c>
      <c r="AF43" s="165">
        <v>0</v>
      </c>
      <c r="AG43" s="165">
        <v>0</v>
      </c>
      <c r="AH43" s="165">
        <v>0</v>
      </c>
      <c r="AI43" s="19">
        <f t="shared" ref="AI43:AI46" si="28">O43+Q43+S43+U43+AA43+AC43+AE43+AG43</f>
        <v>398369</v>
      </c>
      <c r="AJ43" s="19">
        <f t="shared" ref="AJ43:AJ46" si="29">(O43*P43+Q43*R43+S43*T43+U43*V43+AA43*AB43+AC43*AD43+AE43*AF43+AG43*AH43)/AI43</f>
        <v>80.993545611761945</v>
      </c>
      <c r="AL43" s="76">
        <v>42630</v>
      </c>
      <c r="AM43" s="76">
        <v>42627</v>
      </c>
      <c r="AN43" s="11">
        <v>37</v>
      </c>
      <c r="AO43" s="4">
        <v>127698</v>
      </c>
      <c r="AP43" s="4">
        <v>237464</v>
      </c>
      <c r="AQ43" s="4">
        <v>5893</v>
      </c>
      <c r="AR43" s="4">
        <v>3723</v>
      </c>
      <c r="AS43" s="4">
        <v>0</v>
      </c>
      <c r="AT43" s="4">
        <v>0</v>
      </c>
      <c r="AU43" s="4">
        <v>0</v>
      </c>
      <c r="AV43" s="4">
        <v>0</v>
      </c>
      <c r="AW43" s="4">
        <v>0</v>
      </c>
      <c r="AX43" s="19">
        <f t="shared" si="3"/>
        <v>374778</v>
      </c>
      <c r="AY43" s="4">
        <v>102076</v>
      </c>
      <c r="AZ43" s="4">
        <v>93.054782000000003</v>
      </c>
      <c r="BA43" s="4">
        <v>211268</v>
      </c>
      <c r="BB43" s="4">
        <v>103.366884</v>
      </c>
      <c r="BC43" s="4">
        <v>5583</v>
      </c>
      <c r="BD43" s="4">
        <v>115.021135</v>
      </c>
      <c r="BE43" s="4">
        <v>3723</v>
      </c>
      <c r="BF43" s="4">
        <v>91.759871000000004</v>
      </c>
      <c r="BG43" s="4">
        <v>0</v>
      </c>
      <c r="BH43" s="4">
        <v>0</v>
      </c>
      <c r="BI43" s="4">
        <v>0</v>
      </c>
      <c r="BJ43" s="4">
        <v>0</v>
      </c>
      <c r="BK43" s="4">
        <v>0</v>
      </c>
      <c r="BL43" s="4">
        <v>0</v>
      </c>
      <c r="BM43" s="4">
        <v>0</v>
      </c>
      <c r="BN43" s="4">
        <v>0</v>
      </c>
      <c r="BO43" s="4">
        <v>0</v>
      </c>
      <c r="BP43" s="4">
        <v>0</v>
      </c>
      <c r="BQ43" s="19">
        <f t="shared" si="4"/>
        <v>322650</v>
      </c>
      <c r="BR43" s="19">
        <f t="shared" si="5"/>
        <v>100.17219827299552</v>
      </c>
      <c r="BS43" s="27"/>
      <c r="BT43" s="14"/>
    </row>
    <row r="44" spans="1:72" ht="20" customHeight="1" x14ac:dyDescent="0.15">
      <c r="A44" s="76">
        <v>43001</v>
      </c>
      <c r="B44" s="76">
        <v>42998</v>
      </c>
      <c r="C44" s="11">
        <v>38</v>
      </c>
      <c r="D44" s="166">
        <v>133155</v>
      </c>
      <c r="E44" s="166">
        <v>262909</v>
      </c>
      <c r="F44" s="166">
        <v>19945</v>
      </c>
      <c r="G44" s="166">
        <v>16464</v>
      </c>
      <c r="H44" s="4">
        <v>0</v>
      </c>
      <c r="I44" s="125">
        <v>0</v>
      </c>
      <c r="J44" s="4">
        <v>0</v>
      </c>
      <c r="K44" s="4">
        <v>0</v>
      </c>
      <c r="L44" s="4">
        <v>0</v>
      </c>
      <c r="M44" s="4">
        <v>0</v>
      </c>
      <c r="N44" s="19">
        <f t="shared" si="0"/>
        <v>432473</v>
      </c>
      <c r="O44" s="166">
        <v>103292</v>
      </c>
      <c r="P44" s="166">
        <v>72.964642999999995</v>
      </c>
      <c r="Q44" s="166">
        <v>240446</v>
      </c>
      <c r="R44" s="166">
        <v>87.484187000000006</v>
      </c>
      <c r="S44" s="166">
        <v>11694</v>
      </c>
      <c r="T44" s="166">
        <v>96.256113999999997</v>
      </c>
      <c r="U44" s="166">
        <v>8228</v>
      </c>
      <c r="V44" s="166">
        <v>75.012275000000002</v>
      </c>
      <c r="W44" s="4">
        <v>0</v>
      </c>
      <c r="X44" s="4">
        <v>0</v>
      </c>
      <c r="Y44" s="125">
        <v>0</v>
      </c>
      <c r="Z44" s="125">
        <v>0</v>
      </c>
      <c r="AA44" s="4">
        <v>0</v>
      </c>
      <c r="AB44" s="4">
        <v>0</v>
      </c>
      <c r="AC44" s="4">
        <v>0</v>
      </c>
      <c r="AD44" s="4">
        <v>0</v>
      </c>
      <c r="AE44" s="4">
        <v>0</v>
      </c>
      <c r="AF44" s="4">
        <v>0</v>
      </c>
      <c r="AG44" s="4">
        <v>0</v>
      </c>
      <c r="AH44" s="4">
        <v>0</v>
      </c>
      <c r="AI44" s="19">
        <f t="shared" si="28"/>
        <v>363660</v>
      </c>
      <c r="AJ44" s="19">
        <f t="shared" si="29"/>
        <v>83.36002510029698</v>
      </c>
      <c r="AL44" s="76">
        <v>42637</v>
      </c>
      <c r="AM44" s="76">
        <v>42634</v>
      </c>
      <c r="AN44" s="11">
        <v>38</v>
      </c>
      <c r="AO44" s="4">
        <v>115429</v>
      </c>
      <c r="AP44" s="4">
        <v>234281</v>
      </c>
      <c r="AQ44" s="4">
        <v>7270</v>
      </c>
      <c r="AR44" s="4">
        <v>4659</v>
      </c>
      <c r="AS44" s="4">
        <v>0</v>
      </c>
      <c r="AT44" s="4">
        <v>0</v>
      </c>
      <c r="AU44" s="4">
        <v>0</v>
      </c>
      <c r="AV44" s="4">
        <v>0</v>
      </c>
      <c r="AW44" s="4">
        <v>0</v>
      </c>
      <c r="AX44" s="19">
        <f t="shared" si="3"/>
        <v>361639</v>
      </c>
      <c r="AY44" s="4">
        <v>109362</v>
      </c>
      <c r="AZ44" s="4">
        <v>94.055447999999998</v>
      </c>
      <c r="BA44" s="4">
        <v>211842</v>
      </c>
      <c r="BB44" s="4">
        <v>103.24779700000001</v>
      </c>
      <c r="BC44" s="4">
        <v>5881</v>
      </c>
      <c r="BD44" s="4">
        <v>102.544465</v>
      </c>
      <c r="BE44" s="4">
        <v>4659</v>
      </c>
      <c r="BF44" s="4">
        <v>93.035629</v>
      </c>
      <c r="BG44" s="4">
        <v>0</v>
      </c>
      <c r="BH44" s="4">
        <v>0</v>
      </c>
      <c r="BI44" s="4">
        <v>0</v>
      </c>
      <c r="BJ44" s="4">
        <v>0</v>
      </c>
      <c r="BK44" s="4">
        <v>0</v>
      </c>
      <c r="BL44" s="4">
        <v>0</v>
      </c>
      <c r="BM44" s="4">
        <v>0</v>
      </c>
      <c r="BN44" s="4">
        <v>0</v>
      </c>
      <c r="BO44" s="4">
        <v>0</v>
      </c>
      <c r="BP44" s="4">
        <v>0</v>
      </c>
      <c r="BQ44" s="19">
        <f t="shared" si="4"/>
        <v>331744</v>
      </c>
      <c r="BR44" s="19">
        <f t="shared" si="5"/>
        <v>100.06157974349499</v>
      </c>
      <c r="BS44" s="27"/>
      <c r="BT44" s="14"/>
    </row>
    <row r="45" spans="1:72" ht="20" customHeight="1" x14ac:dyDescent="0.15">
      <c r="A45" s="76">
        <v>43008</v>
      </c>
      <c r="B45" s="76">
        <v>43005</v>
      </c>
      <c r="C45" s="11">
        <v>39</v>
      </c>
      <c r="D45" s="167">
        <v>111008</v>
      </c>
      <c r="E45" s="167">
        <v>213066</v>
      </c>
      <c r="F45" s="167">
        <v>27524</v>
      </c>
      <c r="G45" s="167">
        <v>17239</v>
      </c>
      <c r="H45" s="4">
        <v>0</v>
      </c>
      <c r="I45" s="125">
        <v>0</v>
      </c>
      <c r="J45" s="4">
        <v>0</v>
      </c>
      <c r="K45" s="4">
        <v>0</v>
      </c>
      <c r="L45" s="4">
        <v>0</v>
      </c>
      <c r="M45" s="4">
        <v>0</v>
      </c>
      <c r="N45" s="19">
        <f t="shared" si="0"/>
        <v>368837</v>
      </c>
      <c r="O45" s="167">
        <v>92996</v>
      </c>
      <c r="P45" s="167">
        <v>76.459739999999996</v>
      </c>
      <c r="Q45" s="167">
        <v>191743</v>
      </c>
      <c r="R45" s="167">
        <v>88.329121999999998</v>
      </c>
      <c r="S45" s="167">
        <v>16267</v>
      </c>
      <c r="T45" s="167">
        <v>88.925861999999995</v>
      </c>
      <c r="U45" s="167">
        <v>7857</v>
      </c>
      <c r="V45" s="167">
        <v>80.458571000000006</v>
      </c>
      <c r="W45" s="4">
        <v>0</v>
      </c>
      <c r="X45" s="4">
        <v>0</v>
      </c>
      <c r="Y45" s="125">
        <v>0</v>
      </c>
      <c r="Z45" s="125">
        <v>0</v>
      </c>
      <c r="AA45" s="4">
        <v>0</v>
      </c>
      <c r="AB45" s="4">
        <v>0</v>
      </c>
      <c r="AC45" s="4">
        <v>0</v>
      </c>
      <c r="AD45" s="4">
        <v>0</v>
      </c>
      <c r="AE45" s="4">
        <v>0</v>
      </c>
      <c r="AF45" s="4">
        <v>0</v>
      </c>
      <c r="AG45" s="4">
        <v>0</v>
      </c>
      <c r="AH45" s="4">
        <v>0</v>
      </c>
      <c r="AI45" s="19">
        <f t="shared" si="28"/>
        <v>308863</v>
      </c>
      <c r="AJ45" s="19">
        <f t="shared" si="29"/>
        <v>84.586566892722672</v>
      </c>
      <c r="AL45" s="76">
        <v>42644</v>
      </c>
      <c r="AM45" s="76">
        <v>42641</v>
      </c>
      <c r="AN45" s="11">
        <v>39</v>
      </c>
      <c r="AO45" s="4">
        <v>106082</v>
      </c>
      <c r="AP45" s="4">
        <v>218469</v>
      </c>
      <c r="AQ45" s="4">
        <v>5478</v>
      </c>
      <c r="AR45" s="4">
        <v>9785</v>
      </c>
      <c r="AS45" s="4">
        <v>0</v>
      </c>
      <c r="AT45" s="4">
        <v>0</v>
      </c>
      <c r="AU45" s="4">
        <v>0</v>
      </c>
      <c r="AV45" s="4">
        <v>0</v>
      </c>
      <c r="AW45" s="4">
        <v>0</v>
      </c>
      <c r="AX45" s="19">
        <f t="shared" si="3"/>
        <v>339814</v>
      </c>
      <c r="AY45" s="4">
        <v>102323</v>
      </c>
      <c r="AZ45" s="4">
        <v>95.763043999999994</v>
      </c>
      <c r="BA45" s="4">
        <v>191668</v>
      </c>
      <c r="BB45" s="4">
        <v>103.92381</v>
      </c>
      <c r="BC45" s="4">
        <v>5478</v>
      </c>
      <c r="BD45" s="4">
        <v>105.644578</v>
      </c>
      <c r="BE45" s="4">
        <v>9089</v>
      </c>
      <c r="BF45" s="4">
        <v>91.765429999999995</v>
      </c>
      <c r="BG45" s="4">
        <v>0</v>
      </c>
      <c r="BH45" s="4">
        <v>0</v>
      </c>
      <c r="BI45" s="4">
        <v>0</v>
      </c>
      <c r="BJ45" s="4">
        <v>0</v>
      </c>
      <c r="BK45" s="4">
        <v>0</v>
      </c>
      <c r="BL45" s="4">
        <v>0</v>
      </c>
      <c r="BM45" s="4">
        <v>0</v>
      </c>
      <c r="BN45" s="4">
        <v>0</v>
      </c>
      <c r="BO45" s="4">
        <v>0</v>
      </c>
      <c r="BP45" s="4">
        <v>0</v>
      </c>
      <c r="BQ45" s="19">
        <f t="shared" si="4"/>
        <v>308558</v>
      </c>
      <c r="BR45" s="19">
        <f t="shared" si="5"/>
        <v>100.88997127880658</v>
      </c>
      <c r="BS45" s="27"/>
      <c r="BT45" s="14"/>
    </row>
    <row r="46" spans="1:72" ht="20" customHeight="1" x14ac:dyDescent="0.15">
      <c r="A46" s="76">
        <v>43015</v>
      </c>
      <c r="B46" s="76">
        <v>43012</v>
      </c>
      <c r="C46" s="11">
        <v>40</v>
      </c>
      <c r="D46" s="179">
        <v>115512</v>
      </c>
      <c r="E46" s="179">
        <v>218172</v>
      </c>
      <c r="F46" s="179">
        <v>18911</v>
      </c>
      <c r="G46" s="179">
        <v>15520</v>
      </c>
      <c r="H46" s="4">
        <v>0</v>
      </c>
      <c r="I46" s="125">
        <v>0</v>
      </c>
      <c r="J46" s="4">
        <v>0</v>
      </c>
      <c r="K46" s="4">
        <v>0</v>
      </c>
      <c r="L46" s="4">
        <v>0</v>
      </c>
      <c r="M46" s="4">
        <v>0</v>
      </c>
      <c r="N46" s="19">
        <f t="shared" si="0"/>
        <v>368115</v>
      </c>
      <c r="O46" s="179">
        <v>81195</v>
      </c>
      <c r="P46" s="179">
        <v>78.739158000000003</v>
      </c>
      <c r="Q46" s="179">
        <v>194761</v>
      </c>
      <c r="R46" s="179">
        <v>96.233439000000004</v>
      </c>
      <c r="S46" s="179">
        <v>8917</v>
      </c>
      <c r="T46" s="179">
        <v>77.184030000000007</v>
      </c>
      <c r="U46" s="179">
        <v>6165</v>
      </c>
      <c r="V46" s="179">
        <v>74.803567999999999</v>
      </c>
      <c r="W46" s="4">
        <v>0</v>
      </c>
      <c r="X46" s="4">
        <v>0</v>
      </c>
      <c r="Y46" s="125">
        <v>0</v>
      </c>
      <c r="Z46" s="125">
        <v>0</v>
      </c>
      <c r="AA46" s="4">
        <v>0</v>
      </c>
      <c r="AB46" s="4">
        <v>0</v>
      </c>
      <c r="AC46" s="4">
        <v>0</v>
      </c>
      <c r="AD46" s="4">
        <v>0</v>
      </c>
      <c r="AE46" s="4">
        <v>0</v>
      </c>
      <c r="AF46" s="4">
        <v>0</v>
      </c>
      <c r="AG46" s="4">
        <v>0</v>
      </c>
      <c r="AH46" s="4">
        <v>0</v>
      </c>
      <c r="AI46" s="19">
        <f t="shared" si="28"/>
        <v>291038</v>
      </c>
      <c r="AJ46" s="19">
        <f t="shared" si="29"/>
        <v>90.315219109253775</v>
      </c>
      <c r="AL46" s="76">
        <v>42651</v>
      </c>
      <c r="AM46" s="76">
        <v>42648</v>
      </c>
      <c r="AN46" s="11">
        <v>40</v>
      </c>
      <c r="AO46" s="4">
        <v>114316</v>
      </c>
      <c r="AP46" s="4">
        <v>225687</v>
      </c>
      <c r="AQ46" s="4">
        <v>5469</v>
      </c>
      <c r="AR46" s="4">
        <v>4580</v>
      </c>
      <c r="AS46" s="4">
        <v>0</v>
      </c>
      <c r="AT46" s="4">
        <v>0</v>
      </c>
      <c r="AU46" s="4">
        <v>0</v>
      </c>
      <c r="AV46" s="4">
        <v>0</v>
      </c>
      <c r="AW46" s="4">
        <v>0</v>
      </c>
      <c r="AX46" s="19">
        <f t="shared" si="3"/>
        <v>350052</v>
      </c>
      <c r="AY46" s="4">
        <v>106501</v>
      </c>
      <c r="AZ46" s="4">
        <v>94.395281999999995</v>
      </c>
      <c r="BA46" s="4">
        <v>199722</v>
      </c>
      <c r="BB46" s="4">
        <v>104.49376599999999</v>
      </c>
      <c r="BC46" s="4">
        <v>4117</v>
      </c>
      <c r="BD46" s="4">
        <v>102.017974</v>
      </c>
      <c r="BE46" s="4">
        <v>4580</v>
      </c>
      <c r="BF46" s="4">
        <v>90.153492999999997</v>
      </c>
      <c r="BG46" s="4">
        <v>0</v>
      </c>
      <c r="BH46" s="4">
        <v>0</v>
      </c>
      <c r="BI46" s="4">
        <v>0</v>
      </c>
      <c r="BJ46" s="4">
        <v>0</v>
      </c>
      <c r="BK46" s="4">
        <v>0</v>
      </c>
      <c r="BL46" s="4">
        <v>0</v>
      </c>
      <c r="BM46" s="4">
        <v>0</v>
      </c>
      <c r="BN46" s="4">
        <v>0</v>
      </c>
      <c r="BO46" s="4">
        <v>0</v>
      </c>
      <c r="BP46" s="4">
        <v>0</v>
      </c>
      <c r="BQ46" s="19">
        <f t="shared" si="4"/>
        <v>314920</v>
      </c>
      <c r="BR46" s="19">
        <f t="shared" si="5"/>
        <v>100.83769483752064</v>
      </c>
      <c r="BS46" s="27"/>
      <c r="BT46" s="14"/>
    </row>
    <row r="47" spans="1:72" ht="20" customHeight="1" x14ac:dyDescent="0.15">
      <c r="A47" s="76">
        <v>43022</v>
      </c>
      <c r="B47" s="76">
        <v>43019</v>
      </c>
      <c r="C47" s="11">
        <v>41</v>
      </c>
      <c r="D47" s="180">
        <v>83067</v>
      </c>
      <c r="E47" s="180">
        <v>185695</v>
      </c>
      <c r="F47" s="180">
        <v>39723</v>
      </c>
      <c r="G47" s="180">
        <v>14240</v>
      </c>
      <c r="H47" s="180">
        <v>0</v>
      </c>
      <c r="I47" s="180">
        <v>0</v>
      </c>
      <c r="J47" s="180">
        <v>0</v>
      </c>
      <c r="K47" s="180">
        <v>0</v>
      </c>
      <c r="L47" s="180">
        <v>0</v>
      </c>
      <c r="M47" s="180">
        <v>0</v>
      </c>
      <c r="N47" s="19">
        <f t="shared" si="0"/>
        <v>322725</v>
      </c>
      <c r="O47" s="180">
        <v>64092</v>
      </c>
      <c r="P47" s="180">
        <v>79.472522999999995</v>
      </c>
      <c r="Q47" s="180">
        <v>167871</v>
      </c>
      <c r="R47" s="180">
        <v>93.127179999999996</v>
      </c>
      <c r="S47" s="180">
        <v>15975</v>
      </c>
      <c r="T47" s="180">
        <v>85.859341999999998</v>
      </c>
      <c r="U47" s="180">
        <v>6232</v>
      </c>
      <c r="V47" s="180">
        <v>76.152439000000001</v>
      </c>
      <c r="W47" s="180">
        <v>0</v>
      </c>
      <c r="X47" s="180">
        <v>0</v>
      </c>
      <c r="Y47" s="180">
        <v>0</v>
      </c>
      <c r="Z47" s="180">
        <v>0</v>
      </c>
      <c r="AA47" s="180">
        <v>0</v>
      </c>
      <c r="AB47" s="180">
        <v>0</v>
      </c>
      <c r="AC47" s="180">
        <v>0</v>
      </c>
      <c r="AD47" s="180">
        <v>0</v>
      </c>
      <c r="AE47" s="180">
        <v>0</v>
      </c>
      <c r="AF47" s="180">
        <v>0</v>
      </c>
      <c r="AG47" s="180">
        <v>0</v>
      </c>
      <c r="AH47" s="180">
        <v>0</v>
      </c>
      <c r="AI47" s="19">
        <f t="shared" ref="AI47" si="30">O47+Q47+S47+U47+AA47+AC47+AE47+AG47</f>
        <v>254170</v>
      </c>
      <c r="AJ47" s="19">
        <f t="shared" ref="AJ47" si="31">(O47*P47+Q47*R47+S47*T47+U47*V47+AA47*AB47+AC47*AD47+AE47*AF47+AG47*AH47)/AI47</f>
        <v>88.810995657213681</v>
      </c>
      <c r="AL47" s="76">
        <v>42658</v>
      </c>
      <c r="AM47" s="76">
        <v>42656</v>
      </c>
      <c r="AN47" s="11">
        <v>41</v>
      </c>
      <c r="AO47" s="4">
        <v>134370</v>
      </c>
      <c r="AP47" s="4">
        <v>251185</v>
      </c>
      <c r="AQ47" s="4">
        <v>5587</v>
      </c>
      <c r="AR47" s="4">
        <v>9172</v>
      </c>
      <c r="AS47" s="4">
        <v>0</v>
      </c>
      <c r="AT47" s="4">
        <v>0</v>
      </c>
      <c r="AU47" s="4">
        <v>0</v>
      </c>
      <c r="AV47" s="4">
        <v>0</v>
      </c>
      <c r="AW47" s="4">
        <v>0</v>
      </c>
      <c r="AX47" s="19">
        <f t="shared" si="3"/>
        <v>400314</v>
      </c>
      <c r="AY47" s="4">
        <v>76516</v>
      </c>
      <c r="AZ47" s="4">
        <v>95.566338999999999</v>
      </c>
      <c r="BA47" s="4">
        <v>190475</v>
      </c>
      <c r="BB47" s="4">
        <v>105.528305</v>
      </c>
      <c r="BC47" s="4">
        <v>2822</v>
      </c>
      <c r="BD47" s="4">
        <v>109.774627</v>
      </c>
      <c r="BE47" s="4">
        <v>7883</v>
      </c>
      <c r="BF47" s="4">
        <v>93.042368999999994</v>
      </c>
      <c r="BG47" s="4">
        <v>0</v>
      </c>
      <c r="BH47" s="4">
        <v>0</v>
      </c>
      <c r="BI47" s="4">
        <v>0</v>
      </c>
      <c r="BJ47" s="4">
        <v>0</v>
      </c>
      <c r="BK47" s="4">
        <v>0</v>
      </c>
      <c r="BL47" s="4">
        <v>0</v>
      </c>
      <c r="BM47" s="4">
        <v>0</v>
      </c>
      <c r="BN47" s="4">
        <v>0</v>
      </c>
      <c r="BO47" s="4">
        <v>0</v>
      </c>
      <c r="BP47" s="4">
        <v>0</v>
      </c>
      <c r="BQ47" s="19">
        <f t="shared" si="4"/>
        <v>277696</v>
      </c>
      <c r="BR47" s="19">
        <f t="shared" si="5"/>
        <v>102.47210936426883</v>
      </c>
      <c r="BS47" s="27"/>
      <c r="BT47" s="14"/>
    </row>
    <row r="48" spans="1:72" ht="20" customHeight="1" x14ac:dyDescent="0.15">
      <c r="A48" s="76">
        <v>43029</v>
      </c>
      <c r="B48" s="76"/>
      <c r="C48" s="11">
        <v>42</v>
      </c>
      <c r="D48" s="96">
        <v>0</v>
      </c>
      <c r="E48" s="96">
        <v>0</v>
      </c>
      <c r="F48" s="96">
        <v>0</v>
      </c>
      <c r="G48" s="96">
        <v>0</v>
      </c>
      <c r="H48" s="4">
        <v>0</v>
      </c>
      <c r="I48" s="125">
        <v>0</v>
      </c>
      <c r="J48" s="4">
        <v>0</v>
      </c>
      <c r="K48" s="4">
        <v>0</v>
      </c>
      <c r="L48" s="4">
        <v>0</v>
      </c>
      <c r="M48" s="4">
        <v>0</v>
      </c>
      <c r="N48" s="19">
        <v>0</v>
      </c>
      <c r="O48" s="96">
        <v>0</v>
      </c>
      <c r="P48" s="96">
        <v>0</v>
      </c>
      <c r="Q48" s="96">
        <v>0</v>
      </c>
      <c r="R48" s="96">
        <v>0</v>
      </c>
      <c r="S48" s="96">
        <v>0</v>
      </c>
      <c r="T48" s="96">
        <v>0</v>
      </c>
      <c r="U48" s="96">
        <v>0</v>
      </c>
      <c r="V48" s="96">
        <v>0</v>
      </c>
      <c r="W48" s="4">
        <v>0</v>
      </c>
      <c r="X48" s="4">
        <v>0</v>
      </c>
      <c r="Y48" s="125">
        <v>0</v>
      </c>
      <c r="Z48" s="125">
        <v>0</v>
      </c>
      <c r="AA48" s="4">
        <v>0</v>
      </c>
      <c r="AB48" s="4">
        <v>0</v>
      </c>
      <c r="AC48" s="4">
        <v>0</v>
      </c>
      <c r="AD48" s="4">
        <v>0</v>
      </c>
      <c r="AE48" s="4">
        <v>0</v>
      </c>
      <c r="AF48" s="4">
        <v>0</v>
      </c>
      <c r="AG48" s="4">
        <v>0</v>
      </c>
      <c r="AH48" s="4">
        <v>0</v>
      </c>
      <c r="AI48" s="19">
        <v>0</v>
      </c>
      <c r="AJ48" s="19">
        <v>0</v>
      </c>
      <c r="AL48" s="76">
        <v>42665</v>
      </c>
      <c r="AM48" s="76">
        <v>42662</v>
      </c>
      <c r="AN48" s="11">
        <v>42</v>
      </c>
      <c r="AO48" s="4">
        <v>132896</v>
      </c>
      <c r="AP48" s="4">
        <v>244330</v>
      </c>
      <c r="AQ48" s="4">
        <v>8487</v>
      </c>
      <c r="AR48" s="4">
        <v>5553</v>
      </c>
      <c r="AS48" s="4">
        <v>0</v>
      </c>
      <c r="AT48" s="4">
        <v>0</v>
      </c>
      <c r="AU48" s="4">
        <v>0</v>
      </c>
      <c r="AV48" s="4">
        <v>0</v>
      </c>
      <c r="AW48" s="4">
        <v>0</v>
      </c>
      <c r="AX48" s="19">
        <f t="shared" si="3"/>
        <v>391266</v>
      </c>
      <c r="AY48" s="4">
        <v>123047</v>
      </c>
      <c r="AZ48" s="4">
        <v>95.492722000000001</v>
      </c>
      <c r="BA48" s="4">
        <v>214668</v>
      </c>
      <c r="BB48" s="4">
        <v>101.88369</v>
      </c>
      <c r="BC48" s="4">
        <v>8379</v>
      </c>
      <c r="BD48" s="4">
        <v>103.68062999999999</v>
      </c>
      <c r="BE48" s="4">
        <v>5553</v>
      </c>
      <c r="BF48" s="4">
        <v>91.852872000000005</v>
      </c>
      <c r="BG48" s="4">
        <v>0</v>
      </c>
      <c r="BH48" s="4">
        <v>0</v>
      </c>
      <c r="BI48" s="4">
        <v>0</v>
      </c>
      <c r="BJ48" s="4">
        <v>0</v>
      </c>
      <c r="BK48" s="4">
        <v>0</v>
      </c>
      <c r="BL48" s="4">
        <v>0</v>
      </c>
      <c r="BM48" s="4">
        <v>0</v>
      </c>
      <c r="BN48" s="4">
        <v>0</v>
      </c>
      <c r="BO48" s="4">
        <v>0</v>
      </c>
      <c r="BP48" s="4">
        <v>0</v>
      </c>
      <c r="BQ48" s="19">
        <f t="shared" si="4"/>
        <v>351647</v>
      </c>
      <c r="BR48" s="19">
        <f t="shared" si="5"/>
        <v>99.531802989475253</v>
      </c>
      <c r="BS48" s="27"/>
      <c r="BT48" s="14"/>
    </row>
    <row r="49" spans="1:72" ht="20" customHeight="1" x14ac:dyDescent="0.15">
      <c r="A49" s="76">
        <v>43036</v>
      </c>
      <c r="B49" s="76">
        <v>43033</v>
      </c>
      <c r="C49" s="11">
        <v>43</v>
      </c>
      <c r="D49" s="182">
        <v>127590</v>
      </c>
      <c r="E49" s="182">
        <v>241470</v>
      </c>
      <c r="F49" s="182">
        <v>38821</v>
      </c>
      <c r="G49" s="182">
        <v>20216</v>
      </c>
      <c r="H49" s="4">
        <v>0</v>
      </c>
      <c r="I49" s="125">
        <v>0</v>
      </c>
      <c r="J49" s="4">
        <v>0</v>
      </c>
      <c r="K49" s="4">
        <v>0</v>
      </c>
      <c r="L49" s="4">
        <v>0</v>
      </c>
      <c r="M49" s="4">
        <v>0</v>
      </c>
      <c r="N49" s="19">
        <f t="shared" si="0"/>
        <v>428097</v>
      </c>
      <c r="O49" s="182">
        <v>115715</v>
      </c>
      <c r="P49" s="182">
        <v>82.713571999999999</v>
      </c>
      <c r="Q49" s="182">
        <v>205161</v>
      </c>
      <c r="R49" s="182">
        <v>94.709261999999995</v>
      </c>
      <c r="S49" s="182">
        <v>18649</v>
      </c>
      <c r="T49" s="182">
        <v>102.54876899999999</v>
      </c>
      <c r="U49" s="182">
        <v>10822</v>
      </c>
      <c r="V49" s="182">
        <v>74.910644000000005</v>
      </c>
      <c r="W49" s="4">
        <v>0</v>
      </c>
      <c r="X49" s="4">
        <v>0</v>
      </c>
      <c r="Y49" s="125">
        <v>0</v>
      </c>
      <c r="Z49" s="125">
        <v>0</v>
      </c>
      <c r="AA49" s="4">
        <v>0</v>
      </c>
      <c r="AB49" s="4">
        <v>0</v>
      </c>
      <c r="AC49" s="4">
        <v>0</v>
      </c>
      <c r="AD49" s="4">
        <v>0</v>
      </c>
      <c r="AE49" s="4">
        <v>0</v>
      </c>
      <c r="AF49" s="4">
        <v>0</v>
      </c>
      <c r="AG49" s="4">
        <v>0</v>
      </c>
      <c r="AH49" s="4">
        <v>0</v>
      </c>
      <c r="AI49" s="19">
        <f t="shared" ref="AI49" si="32">O49+Q49+S49+U49+AA49+AC49+AE49+AG49</f>
        <v>350347</v>
      </c>
      <c r="AJ49" s="19">
        <f t="shared" ref="AJ49" si="33">(O49*P49+Q49*R49+S49*T49+U49*V49+AA49*AB49+AC49*AD49+AE49*AF49+AG49*AH49)/AI49</f>
        <v>90.552974244423382</v>
      </c>
      <c r="AL49" s="76">
        <v>42672</v>
      </c>
      <c r="AM49" s="76"/>
      <c r="AN49" s="11">
        <v>43</v>
      </c>
      <c r="AO49" s="4">
        <v>0</v>
      </c>
      <c r="AP49" s="4">
        <v>0</v>
      </c>
      <c r="AQ49" s="4">
        <v>0</v>
      </c>
      <c r="AR49" s="4">
        <v>0</v>
      </c>
      <c r="AS49" s="4">
        <v>0</v>
      </c>
      <c r="AT49" s="4">
        <v>0</v>
      </c>
      <c r="AU49" s="4">
        <v>0</v>
      </c>
      <c r="AV49" s="4">
        <v>0</v>
      </c>
      <c r="AW49" s="4">
        <v>0</v>
      </c>
      <c r="AX49" s="19">
        <v>0</v>
      </c>
      <c r="AY49" s="4">
        <v>0</v>
      </c>
      <c r="AZ49" s="4">
        <v>0</v>
      </c>
      <c r="BA49" s="4">
        <v>0</v>
      </c>
      <c r="BB49" s="4">
        <v>0</v>
      </c>
      <c r="BC49" s="4">
        <v>0</v>
      </c>
      <c r="BD49" s="4">
        <v>0</v>
      </c>
      <c r="BE49" s="4">
        <v>0</v>
      </c>
      <c r="BF49" s="4">
        <v>0</v>
      </c>
      <c r="BG49" s="4">
        <v>0</v>
      </c>
      <c r="BH49" s="4">
        <v>0</v>
      </c>
      <c r="BI49" s="4">
        <v>0</v>
      </c>
      <c r="BJ49" s="4">
        <v>0</v>
      </c>
      <c r="BK49" s="4">
        <v>0</v>
      </c>
      <c r="BL49" s="4">
        <v>0</v>
      </c>
      <c r="BM49" s="4">
        <v>0</v>
      </c>
      <c r="BN49" s="4">
        <v>0</v>
      </c>
      <c r="BO49" s="4">
        <v>0</v>
      </c>
      <c r="BP49" s="4">
        <v>0</v>
      </c>
      <c r="BQ49" s="19">
        <f t="shared" si="4"/>
        <v>0</v>
      </c>
      <c r="BR49" s="19">
        <v>0</v>
      </c>
      <c r="BS49" s="27"/>
      <c r="BT49" s="14"/>
    </row>
    <row r="50" spans="1:72" ht="20" customHeight="1" x14ac:dyDescent="0.15">
      <c r="A50" s="76">
        <v>43043</v>
      </c>
      <c r="B50" s="76">
        <v>43040</v>
      </c>
      <c r="C50" s="3">
        <v>44</v>
      </c>
      <c r="D50" s="183">
        <v>107113</v>
      </c>
      <c r="E50" s="183">
        <v>242538</v>
      </c>
      <c r="F50" s="183">
        <v>47496</v>
      </c>
      <c r="G50" s="183">
        <v>19186</v>
      </c>
      <c r="H50" s="183">
        <v>0</v>
      </c>
      <c r="I50" s="183">
        <v>0</v>
      </c>
      <c r="J50" s="183">
        <v>0</v>
      </c>
      <c r="K50" s="183">
        <v>0</v>
      </c>
      <c r="L50" s="183">
        <v>0</v>
      </c>
      <c r="M50" s="183">
        <v>0</v>
      </c>
      <c r="N50" s="19">
        <f t="shared" si="0"/>
        <v>416333</v>
      </c>
      <c r="O50" s="183">
        <v>82576</v>
      </c>
      <c r="P50" s="183">
        <v>85.415011000000007</v>
      </c>
      <c r="Q50" s="183">
        <v>168904</v>
      </c>
      <c r="R50" s="183">
        <v>95.234671000000006</v>
      </c>
      <c r="S50" s="183">
        <v>22519</v>
      </c>
      <c r="T50" s="183">
        <v>105.307917</v>
      </c>
      <c r="U50" s="183">
        <v>5511</v>
      </c>
      <c r="V50" s="183">
        <v>77.439847</v>
      </c>
      <c r="W50" s="183">
        <v>0</v>
      </c>
      <c r="X50" s="183">
        <v>0</v>
      </c>
      <c r="Y50" s="183">
        <v>0</v>
      </c>
      <c r="Z50" s="183">
        <v>0</v>
      </c>
      <c r="AA50" s="183">
        <v>0</v>
      </c>
      <c r="AB50" s="183">
        <v>0</v>
      </c>
      <c r="AC50" s="183">
        <v>0</v>
      </c>
      <c r="AD50" s="183">
        <v>0</v>
      </c>
      <c r="AE50" s="183">
        <v>0</v>
      </c>
      <c r="AF50" s="183">
        <v>0</v>
      </c>
      <c r="AG50" s="183">
        <v>0</v>
      </c>
      <c r="AH50" s="183">
        <v>0</v>
      </c>
      <c r="AI50" s="19">
        <f t="shared" ref="AI50:AI53" si="34">O50+Q50+S50+U50+AA50+AC50+AE50+AG50</f>
        <v>279510</v>
      </c>
      <c r="AJ50" s="19">
        <f t="shared" ref="AJ50:AJ53" si="35">(O50*P50+Q50*R50+S50*T50+U50*V50+AA50*AB50+AC50*AD50+AE50*AF50+AG50*AH50)/AI50</f>
        <v>92.794342952524076</v>
      </c>
      <c r="AL50" s="76">
        <v>42679</v>
      </c>
      <c r="AM50" s="76">
        <v>42676</v>
      </c>
      <c r="AN50" s="11">
        <v>44</v>
      </c>
      <c r="AO50" s="4">
        <v>195340</v>
      </c>
      <c r="AP50" s="4">
        <v>310208</v>
      </c>
      <c r="AQ50" s="4">
        <v>7903</v>
      </c>
      <c r="AR50" s="4">
        <v>4668</v>
      </c>
      <c r="AS50" s="4">
        <v>0</v>
      </c>
      <c r="AT50" s="4">
        <v>0</v>
      </c>
      <c r="AU50" s="4">
        <v>0</v>
      </c>
      <c r="AV50" s="4">
        <v>0</v>
      </c>
      <c r="AW50" s="4">
        <v>0</v>
      </c>
      <c r="AX50" s="19">
        <f t="shared" ref="AX50:AX57" si="36">SUM(AO50:AW50)</f>
        <v>518119</v>
      </c>
      <c r="AY50" s="4">
        <v>184919</v>
      </c>
      <c r="AZ50" s="4">
        <v>95.662495000000007</v>
      </c>
      <c r="BA50" s="4">
        <v>300817</v>
      </c>
      <c r="BB50" s="4">
        <v>103.198898</v>
      </c>
      <c r="BC50" s="4">
        <v>7903</v>
      </c>
      <c r="BD50" s="4">
        <v>114.810451</v>
      </c>
      <c r="BE50" s="4">
        <v>4668</v>
      </c>
      <c r="BF50" s="4">
        <v>93.604754999999997</v>
      </c>
      <c r="BG50" s="4">
        <v>0</v>
      </c>
      <c r="BH50" s="4">
        <v>0</v>
      </c>
      <c r="BI50" s="4">
        <v>0</v>
      </c>
      <c r="BJ50" s="4">
        <v>0</v>
      </c>
      <c r="BK50" s="4">
        <v>0</v>
      </c>
      <c r="BL50" s="4">
        <v>0</v>
      </c>
      <c r="BM50" s="4">
        <v>0</v>
      </c>
      <c r="BN50" s="4">
        <v>0</v>
      </c>
      <c r="BO50" s="4">
        <v>0</v>
      </c>
      <c r="BP50" s="4">
        <v>0</v>
      </c>
      <c r="BQ50" s="19">
        <f t="shared" si="4"/>
        <v>498307</v>
      </c>
      <c r="BR50" s="19">
        <f t="shared" ref="BR50:BR57" si="37">(AY50*AZ50+BA50*BB50+BC50*BD50+BE50*BF50+BI50*BJ50+BK50*BL50+BM50*BN50+BO50*BP50)/BQ50</f>
        <v>100.49646062199409</v>
      </c>
      <c r="BS50" s="27"/>
      <c r="BT50" s="14"/>
    </row>
    <row r="51" spans="1:72" ht="20" customHeight="1" x14ac:dyDescent="0.15">
      <c r="A51" s="76">
        <v>43050</v>
      </c>
      <c r="B51" s="76">
        <v>43047</v>
      </c>
      <c r="C51" s="11">
        <v>45</v>
      </c>
      <c r="D51" s="185">
        <v>117871</v>
      </c>
      <c r="E51" s="185">
        <v>281458</v>
      </c>
      <c r="F51" s="185">
        <v>38930</v>
      </c>
      <c r="G51" s="185">
        <v>24875</v>
      </c>
      <c r="H51" s="4">
        <v>0</v>
      </c>
      <c r="I51" s="125">
        <v>0</v>
      </c>
      <c r="J51" s="4">
        <v>0</v>
      </c>
      <c r="K51" s="4">
        <v>0</v>
      </c>
      <c r="L51" s="4">
        <v>0</v>
      </c>
      <c r="M51" s="4">
        <v>0</v>
      </c>
      <c r="N51" s="19">
        <f t="shared" si="0"/>
        <v>463134</v>
      </c>
      <c r="O51" s="185">
        <v>89519</v>
      </c>
      <c r="P51" s="185">
        <v>83.623912000000004</v>
      </c>
      <c r="Q51" s="185">
        <v>250951</v>
      </c>
      <c r="R51" s="185">
        <v>98.141217999999995</v>
      </c>
      <c r="S51" s="185">
        <v>26824</v>
      </c>
      <c r="T51" s="185">
        <v>94.653070999999997</v>
      </c>
      <c r="U51" s="185">
        <v>16668</v>
      </c>
      <c r="V51" s="185">
        <v>74.042655999999994</v>
      </c>
      <c r="W51" s="4">
        <v>0</v>
      </c>
      <c r="X51" s="4">
        <v>0</v>
      </c>
      <c r="Y51" s="125">
        <v>0</v>
      </c>
      <c r="Z51" s="125">
        <v>0</v>
      </c>
      <c r="AA51" s="4">
        <v>0</v>
      </c>
      <c r="AB51" s="4">
        <v>0</v>
      </c>
      <c r="AC51" s="4">
        <v>0</v>
      </c>
      <c r="AD51" s="4">
        <v>0</v>
      </c>
      <c r="AE51" s="4">
        <v>0</v>
      </c>
      <c r="AF51" s="4">
        <v>0</v>
      </c>
      <c r="AG51" s="4">
        <v>0</v>
      </c>
      <c r="AH51" s="4">
        <v>0</v>
      </c>
      <c r="AI51" s="19">
        <f t="shared" si="34"/>
        <v>383962</v>
      </c>
      <c r="AJ51" s="19">
        <f t="shared" si="35"/>
        <v>93.466756458602674</v>
      </c>
      <c r="AL51" s="76">
        <v>42686</v>
      </c>
      <c r="AM51" s="76">
        <v>42683</v>
      </c>
      <c r="AN51" s="11">
        <v>45</v>
      </c>
      <c r="AO51" s="4">
        <v>165052</v>
      </c>
      <c r="AP51" s="4">
        <v>316527</v>
      </c>
      <c r="AQ51" s="4">
        <v>11946</v>
      </c>
      <c r="AR51" s="4">
        <v>9870</v>
      </c>
      <c r="AS51" s="4">
        <v>0</v>
      </c>
      <c r="AT51" s="4">
        <v>0</v>
      </c>
      <c r="AU51" s="4">
        <v>0</v>
      </c>
      <c r="AV51" s="4">
        <v>0</v>
      </c>
      <c r="AW51" s="4">
        <v>0</v>
      </c>
      <c r="AX51" s="19">
        <f t="shared" si="36"/>
        <v>503395</v>
      </c>
      <c r="AY51" s="4">
        <v>147652</v>
      </c>
      <c r="AZ51" s="4">
        <v>96.818302000000003</v>
      </c>
      <c r="BA51" s="4">
        <v>287120</v>
      </c>
      <c r="BB51" s="4">
        <v>103.432913</v>
      </c>
      <c r="BC51" s="4">
        <v>11946</v>
      </c>
      <c r="BD51" s="4">
        <v>114.489285</v>
      </c>
      <c r="BE51" s="4">
        <v>9272</v>
      </c>
      <c r="BF51" s="4">
        <v>95.577005999999997</v>
      </c>
      <c r="BG51" s="4">
        <v>0</v>
      </c>
      <c r="BH51" s="4">
        <v>0</v>
      </c>
      <c r="BI51" s="4">
        <v>0</v>
      </c>
      <c r="BJ51" s="4">
        <v>0</v>
      </c>
      <c r="BK51" s="4">
        <v>0</v>
      </c>
      <c r="BL51" s="4">
        <v>0</v>
      </c>
      <c r="BM51" s="4">
        <v>0</v>
      </c>
      <c r="BN51" s="4">
        <v>0</v>
      </c>
      <c r="BO51" s="4">
        <v>0</v>
      </c>
      <c r="BP51" s="4">
        <v>0</v>
      </c>
      <c r="BQ51" s="19">
        <f t="shared" si="4"/>
        <v>455990</v>
      </c>
      <c r="BR51" s="19">
        <f t="shared" si="37"/>
        <v>101.42098051647184</v>
      </c>
      <c r="BS51" s="27"/>
      <c r="BT51" s="14"/>
    </row>
    <row r="52" spans="1:72" ht="20" customHeight="1" x14ac:dyDescent="0.15">
      <c r="A52" s="76">
        <v>43057</v>
      </c>
      <c r="B52" s="76">
        <v>43054</v>
      </c>
      <c r="C52" s="11">
        <v>46</v>
      </c>
      <c r="D52" s="186">
        <v>114930</v>
      </c>
      <c r="E52" s="186">
        <v>269972</v>
      </c>
      <c r="F52" s="186">
        <v>45408</v>
      </c>
      <c r="G52" s="186">
        <v>19226</v>
      </c>
      <c r="H52" s="4">
        <v>0</v>
      </c>
      <c r="I52" s="125">
        <v>0</v>
      </c>
      <c r="J52" s="4">
        <v>0</v>
      </c>
      <c r="K52" s="4">
        <v>0</v>
      </c>
      <c r="L52" s="4">
        <v>0</v>
      </c>
      <c r="M52" s="4">
        <v>0</v>
      </c>
      <c r="N52" s="19">
        <f t="shared" si="0"/>
        <v>449536</v>
      </c>
      <c r="O52" s="186">
        <v>82738</v>
      </c>
      <c r="P52" s="186">
        <v>83.907731999999996</v>
      </c>
      <c r="Q52" s="186">
        <v>206022</v>
      </c>
      <c r="R52" s="186">
        <v>92.358116999999993</v>
      </c>
      <c r="S52" s="186">
        <v>11601</v>
      </c>
      <c r="T52" s="186">
        <v>105.737005</v>
      </c>
      <c r="U52" s="186">
        <v>3695</v>
      </c>
      <c r="V52" s="186">
        <v>78.354803000000004</v>
      </c>
      <c r="W52" s="4">
        <v>0</v>
      </c>
      <c r="X52" s="4">
        <v>0</v>
      </c>
      <c r="Y52" s="125">
        <v>0</v>
      </c>
      <c r="Z52" s="125">
        <v>0</v>
      </c>
      <c r="AA52" s="4">
        <v>0</v>
      </c>
      <c r="AB52" s="4">
        <v>0</v>
      </c>
      <c r="AC52" s="4">
        <v>0</v>
      </c>
      <c r="AD52" s="4">
        <v>0</v>
      </c>
      <c r="AE52" s="4">
        <v>0</v>
      </c>
      <c r="AF52" s="4">
        <v>0</v>
      </c>
      <c r="AG52" s="4">
        <v>0</v>
      </c>
      <c r="AH52" s="4">
        <v>0</v>
      </c>
      <c r="AI52" s="19">
        <f t="shared" si="34"/>
        <v>304056</v>
      </c>
      <c r="AJ52" s="19">
        <f t="shared" si="35"/>
        <v>90.398932771857815</v>
      </c>
      <c r="AL52" s="76">
        <v>42693</v>
      </c>
      <c r="AM52" s="21">
        <v>42690</v>
      </c>
      <c r="AN52" s="11">
        <v>46</v>
      </c>
      <c r="AO52" s="4">
        <v>153090</v>
      </c>
      <c r="AP52" s="4">
        <v>279181</v>
      </c>
      <c r="AQ52" s="4">
        <v>7382</v>
      </c>
      <c r="AR52" s="4">
        <v>5704</v>
      </c>
      <c r="AS52" s="4">
        <v>0</v>
      </c>
      <c r="AT52" s="4">
        <v>0</v>
      </c>
      <c r="AU52" s="4">
        <v>0</v>
      </c>
      <c r="AV52" s="4">
        <v>0</v>
      </c>
      <c r="AW52" s="4">
        <v>0</v>
      </c>
      <c r="AX52" s="19">
        <f t="shared" si="36"/>
        <v>445357</v>
      </c>
      <c r="AY52" s="4">
        <v>129167</v>
      </c>
      <c r="AZ52" s="4">
        <v>96.414827000000002</v>
      </c>
      <c r="BA52" s="4">
        <v>227003</v>
      </c>
      <c r="BB52" s="4">
        <v>104.705726</v>
      </c>
      <c r="BC52" s="4">
        <v>5601</v>
      </c>
      <c r="BD52" s="4">
        <v>109.887877</v>
      </c>
      <c r="BE52" s="4">
        <v>5704</v>
      </c>
      <c r="BF52" s="4">
        <v>93.970371</v>
      </c>
      <c r="BG52" s="4">
        <v>0</v>
      </c>
      <c r="BH52" s="4">
        <v>0</v>
      </c>
      <c r="BI52" s="4">
        <v>0</v>
      </c>
      <c r="BJ52" s="4">
        <v>0</v>
      </c>
      <c r="BK52" s="4">
        <v>0</v>
      </c>
      <c r="BL52" s="4">
        <v>0</v>
      </c>
      <c r="BM52" s="4">
        <v>0</v>
      </c>
      <c r="BN52" s="4">
        <v>0</v>
      </c>
      <c r="BO52" s="4">
        <v>0</v>
      </c>
      <c r="BP52" s="4">
        <v>0</v>
      </c>
      <c r="BQ52" s="19">
        <f t="shared" si="4"/>
        <v>367475</v>
      </c>
      <c r="BR52" s="19">
        <f t="shared" si="37"/>
        <v>101.70383529096674</v>
      </c>
      <c r="BS52" s="27"/>
      <c r="BT52" s="14"/>
    </row>
    <row r="53" spans="1:72" ht="20" customHeight="1" x14ac:dyDescent="0.15">
      <c r="A53" s="76">
        <v>43064</v>
      </c>
      <c r="B53" s="76">
        <v>43061</v>
      </c>
      <c r="C53" s="11">
        <v>47</v>
      </c>
      <c r="D53" s="187">
        <v>111064</v>
      </c>
      <c r="E53" s="187">
        <v>276082</v>
      </c>
      <c r="F53" s="187">
        <v>33024</v>
      </c>
      <c r="G53" s="187">
        <v>30009</v>
      </c>
      <c r="H53" s="4">
        <v>0</v>
      </c>
      <c r="I53" s="125">
        <v>0</v>
      </c>
      <c r="J53" s="4">
        <v>0</v>
      </c>
      <c r="K53" s="4">
        <v>0</v>
      </c>
      <c r="L53" s="4">
        <v>0</v>
      </c>
      <c r="M53" s="4">
        <v>0</v>
      </c>
      <c r="N53" s="19">
        <f t="shared" si="0"/>
        <v>450179</v>
      </c>
      <c r="O53" s="187">
        <v>61716</v>
      </c>
      <c r="P53" s="187">
        <v>82.097769999999997</v>
      </c>
      <c r="Q53" s="187">
        <v>180404</v>
      </c>
      <c r="R53" s="187">
        <v>96.444412999999997</v>
      </c>
      <c r="S53" s="187">
        <v>11232</v>
      </c>
      <c r="T53" s="187">
        <v>94.918002000000001</v>
      </c>
      <c r="U53" s="187">
        <v>11812</v>
      </c>
      <c r="V53" s="187">
        <v>73.792074999999997</v>
      </c>
      <c r="W53" s="4">
        <v>0</v>
      </c>
      <c r="X53" s="4">
        <v>0</v>
      </c>
      <c r="Y53" s="125">
        <v>0</v>
      </c>
      <c r="Z53" s="125">
        <v>0</v>
      </c>
      <c r="AA53" s="4">
        <v>0</v>
      </c>
      <c r="AB53" s="4">
        <v>0</v>
      </c>
      <c r="AC53" s="4">
        <v>0</v>
      </c>
      <c r="AD53" s="4">
        <v>0</v>
      </c>
      <c r="AE53" s="4">
        <v>0</v>
      </c>
      <c r="AF53" s="4">
        <v>0</v>
      </c>
      <c r="AG53" s="4">
        <v>0</v>
      </c>
      <c r="AH53" s="4">
        <v>0</v>
      </c>
      <c r="AI53" s="19">
        <f t="shared" si="34"/>
        <v>265164</v>
      </c>
      <c r="AJ53" s="19">
        <f t="shared" si="35"/>
        <v>92.031553470818054</v>
      </c>
      <c r="AL53" s="76">
        <v>42700</v>
      </c>
      <c r="AM53" s="76">
        <v>42697</v>
      </c>
      <c r="AN53" s="11">
        <v>47</v>
      </c>
      <c r="AO53" s="4">
        <v>123673</v>
      </c>
      <c r="AP53" s="4">
        <v>266427</v>
      </c>
      <c r="AQ53" s="4">
        <v>6090</v>
      </c>
      <c r="AR53" s="4">
        <v>6477</v>
      </c>
      <c r="AS53" s="4">
        <v>0</v>
      </c>
      <c r="AT53" s="4">
        <v>0</v>
      </c>
      <c r="AU53" s="4">
        <v>0</v>
      </c>
      <c r="AV53" s="4">
        <v>0</v>
      </c>
      <c r="AW53" s="4">
        <v>0</v>
      </c>
      <c r="AX53" s="19">
        <f t="shared" si="36"/>
        <v>402667</v>
      </c>
      <c r="AY53" s="4">
        <v>112417</v>
      </c>
      <c r="AZ53" s="4">
        <v>97.020886000000004</v>
      </c>
      <c r="BA53" s="4">
        <v>236126</v>
      </c>
      <c r="BB53" s="4">
        <v>103.289688</v>
      </c>
      <c r="BC53" s="4">
        <v>6090</v>
      </c>
      <c r="BD53" s="4">
        <v>110.35812799999999</v>
      </c>
      <c r="BE53" s="4">
        <v>6477</v>
      </c>
      <c r="BF53" s="4">
        <v>95.144356000000002</v>
      </c>
      <c r="BG53" s="4">
        <v>0</v>
      </c>
      <c r="BH53" s="4">
        <v>0</v>
      </c>
      <c r="BI53" s="4">
        <v>0</v>
      </c>
      <c r="BJ53" s="4">
        <v>0</v>
      </c>
      <c r="BK53" s="4">
        <v>0</v>
      </c>
      <c r="BL53" s="4">
        <v>0</v>
      </c>
      <c r="BM53" s="4">
        <v>0</v>
      </c>
      <c r="BN53" s="4">
        <v>0</v>
      </c>
      <c r="BO53" s="4">
        <v>0</v>
      </c>
      <c r="BP53" s="4">
        <v>0</v>
      </c>
      <c r="BQ53" s="19">
        <f t="shared" si="4"/>
        <v>361110</v>
      </c>
      <c r="BR53" s="19">
        <f t="shared" si="37"/>
        <v>101.31125918274763</v>
      </c>
      <c r="BS53" s="27"/>
      <c r="BT53" s="14"/>
    </row>
    <row r="54" spans="1:72" ht="20" customHeight="1" x14ac:dyDescent="0.15">
      <c r="A54" s="76">
        <v>43071</v>
      </c>
      <c r="B54" s="76">
        <v>43068</v>
      </c>
      <c r="C54" s="11">
        <v>48</v>
      </c>
      <c r="D54" s="188">
        <v>130597</v>
      </c>
      <c r="E54" s="188">
        <v>308306</v>
      </c>
      <c r="F54" s="188">
        <v>45016</v>
      </c>
      <c r="G54" s="188">
        <v>20639</v>
      </c>
      <c r="H54" s="188">
        <v>0</v>
      </c>
      <c r="I54" s="188">
        <v>0</v>
      </c>
      <c r="J54" s="188">
        <v>0</v>
      </c>
      <c r="K54" s="188">
        <v>0</v>
      </c>
      <c r="L54" s="188">
        <v>0</v>
      </c>
      <c r="M54" s="188">
        <v>0</v>
      </c>
      <c r="N54" s="19">
        <f t="shared" si="0"/>
        <v>504558</v>
      </c>
      <c r="O54" s="188">
        <v>77232</v>
      </c>
      <c r="P54" s="188">
        <v>81.441889000000003</v>
      </c>
      <c r="Q54" s="188">
        <v>213492</v>
      </c>
      <c r="R54" s="188">
        <v>93.956226999999998</v>
      </c>
      <c r="S54" s="188">
        <v>14072</v>
      </c>
      <c r="T54" s="188">
        <v>87.252274</v>
      </c>
      <c r="U54" s="188">
        <v>12244</v>
      </c>
      <c r="V54" s="188">
        <v>71.800146999999996</v>
      </c>
      <c r="W54" s="188">
        <v>0</v>
      </c>
      <c r="X54" s="188">
        <v>0</v>
      </c>
      <c r="Y54" s="188">
        <v>0</v>
      </c>
      <c r="Z54" s="188">
        <v>0</v>
      </c>
      <c r="AA54" s="188">
        <v>0</v>
      </c>
      <c r="AB54" s="188">
        <v>0</v>
      </c>
      <c r="AC54" s="188">
        <v>0</v>
      </c>
      <c r="AD54" s="188">
        <v>0</v>
      </c>
      <c r="AE54" s="188">
        <v>0</v>
      </c>
      <c r="AF54" s="188">
        <v>0</v>
      </c>
      <c r="AG54" s="188">
        <v>0</v>
      </c>
      <c r="AH54" s="188">
        <v>0</v>
      </c>
      <c r="AI54" s="19">
        <f t="shared" ref="AI54" si="38">O54+Q54+S54+U54+AA54+AC54+AE54+AG54</f>
        <v>317040</v>
      </c>
      <c r="AJ54" s="19">
        <f t="shared" ref="AJ54" si="39">(O54*P54+Q54*R54+S54*T54+U54*V54+AA54*AB54+AC54*AD54+AE54*AF54+AG54*AH54)/AI54</f>
        <v>89.754471945268747</v>
      </c>
      <c r="AL54" s="76">
        <v>42707</v>
      </c>
      <c r="AM54" s="76">
        <v>42704</v>
      </c>
      <c r="AN54" s="11">
        <v>48</v>
      </c>
      <c r="AO54" s="4">
        <v>140231</v>
      </c>
      <c r="AP54" s="4">
        <v>288944</v>
      </c>
      <c r="AQ54" s="4">
        <v>4559</v>
      </c>
      <c r="AR54" s="4">
        <v>5790</v>
      </c>
      <c r="AS54" s="4">
        <v>0</v>
      </c>
      <c r="AT54" s="4">
        <v>0</v>
      </c>
      <c r="AU54" s="4">
        <v>0</v>
      </c>
      <c r="AV54" s="4">
        <v>0</v>
      </c>
      <c r="AW54" s="4">
        <v>0</v>
      </c>
      <c r="AX54" s="19">
        <f t="shared" si="36"/>
        <v>439524</v>
      </c>
      <c r="AY54" s="4">
        <v>137795</v>
      </c>
      <c r="AZ54" s="4">
        <v>98.522717999999998</v>
      </c>
      <c r="BA54" s="4">
        <v>247791</v>
      </c>
      <c r="BB54" s="4">
        <v>103.57580299999999</v>
      </c>
      <c r="BC54" s="4">
        <v>4559</v>
      </c>
      <c r="BD54" s="4">
        <v>104.66878699999999</v>
      </c>
      <c r="BE54" s="4">
        <v>5790</v>
      </c>
      <c r="BF54" s="4">
        <v>100.202417</v>
      </c>
      <c r="BG54" s="4">
        <v>0</v>
      </c>
      <c r="BH54" s="4">
        <v>0</v>
      </c>
      <c r="BI54" s="4">
        <v>0</v>
      </c>
      <c r="BJ54" s="4">
        <v>0</v>
      </c>
      <c r="BK54" s="4">
        <v>0</v>
      </c>
      <c r="BL54" s="4">
        <v>0</v>
      </c>
      <c r="BM54" s="4">
        <v>0</v>
      </c>
      <c r="BN54" s="4">
        <v>0</v>
      </c>
      <c r="BO54" s="4">
        <v>0</v>
      </c>
      <c r="BP54" s="4">
        <v>0</v>
      </c>
      <c r="BQ54" s="19">
        <f t="shared" si="4"/>
        <v>395935</v>
      </c>
      <c r="BR54" s="19">
        <f t="shared" si="37"/>
        <v>101.78046073811609</v>
      </c>
      <c r="BS54" s="27"/>
      <c r="BT54" s="14"/>
    </row>
    <row r="55" spans="1:72" ht="20" customHeight="1" x14ac:dyDescent="0.15">
      <c r="A55" s="76">
        <v>43078</v>
      </c>
      <c r="B55" s="76">
        <v>43075</v>
      </c>
      <c r="C55" s="11">
        <v>49</v>
      </c>
      <c r="D55" s="189">
        <v>121712</v>
      </c>
      <c r="E55" s="189">
        <v>288968</v>
      </c>
      <c r="F55" s="189">
        <v>29812</v>
      </c>
      <c r="G55" s="189">
        <v>25830</v>
      </c>
      <c r="H55" s="189">
        <v>0</v>
      </c>
      <c r="I55" s="189">
        <v>0</v>
      </c>
      <c r="J55" s="189">
        <v>0</v>
      </c>
      <c r="K55" s="189">
        <v>0</v>
      </c>
      <c r="L55" s="189">
        <v>0</v>
      </c>
      <c r="M55" s="189">
        <v>0</v>
      </c>
      <c r="N55" s="19">
        <f t="shared" si="0"/>
        <v>466322</v>
      </c>
      <c r="O55" s="189">
        <v>82387</v>
      </c>
      <c r="P55" s="189">
        <v>84.850194000000002</v>
      </c>
      <c r="Q55" s="189">
        <v>197316</v>
      </c>
      <c r="R55" s="189">
        <v>94.097031999999999</v>
      </c>
      <c r="S55" s="189">
        <v>11938</v>
      </c>
      <c r="T55" s="189">
        <v>91.132518000000005</v>
      </c>
      <c r="U55" s="189">
        <v>14560</v>
      </c>
      <c r="V55" s="189">
        <v>66.103776999999994</v>
      </c>
      <c r="W55" s="189">
        <v>0</v>
      </c>
      <c r="X55" s="189">
        <v>0</v>
      </c>
      <c r="Y55" s="189">
        <v>0</v>
      </c>
      <c r="Z55" s="189">
        <v>0</v>
      </c>
      <c r="AA55" s="189">
        <v>0</v>
      </c>
      <c r="AB55" s="189">
        <v>0</v>
      </c>
      <c r="AC55" s="189">
        <v>0</v>
      </c>
      <c r="AD55" s="189">
        <v>0</v>
      </c>
      <c r="AE55" s="189">
        <v>0</v>
      </c>
      <c r="AF55" s="189">
        <v>0</v>
      </c>
      <c r="AG55" s="189">
        <v>0</v>
      </c>
      <c r="AH55" s="189">
        <v>0</v>
      </c>
      <c r="AI55" s="19">
        <f t="shared" ref="AI55:AI56" si="40">O55+Q55+S55+U55+AA55+AC55+AE55+AG55</f>
        <v>306201</v>
      </c>
      <c r="AJ55" s="19">
        <f t="shared" ref="AJ55:AJ56" si="41">(O55*P55+Q55*R55+S55*T55+U55*V55+AA55*AB55+AC55*AD55+AE55*AF55+AG55*AH55)/AI55</f>
        <v>90.162389711966981</v>
      </c>
      <c r="AL55" s="76">
        <v>42714</v>
      </c>
      <c r="AM55" s="76">
        <v>42711</v>
      </c>
      <c r="AN55" s="11">
        <v>49</v>
      </c>
      <c r="AO55" s="4">
        <v>135305</v>
      </c>
      <c r="AP55" s="4">
        <v>266813.5</v>
      </c>
      <c r="AQ55" s="4">
        <v>7182</v>
      </c>
      <c r="AR55" s="4">
        <v>11507</v>
      </c>
      <c r="AS55" s="4">
        <v>0</v>
      </c>
      <c r="AT55" s="4">
        <v>0</v>
      </c>
      <c r="AU55" s="4">
        <v>0</v>
      </c>
      <c r="AV55" s="4">
        <v>0</v>
      </c>
      <c r="AW55" s="4">
        <v>0</v>
      </c>
      <c r="AX55" s="19">
        <f t="shared" si="36"/>
        <v>420807.5</v>
      </c>
      <c r="AY55" s="4">
        <v>134700</v>
      </c>
      <c r="AZ55" s="4">
        <v>101.63950199999999</v>
      </c>
      <c r="BA55" s="4">
        <v>241776</v>
      </c>
      <c r="BB55" s="4">
        <v>104.335757</v>
      </c>
      <c r="BC55" s="4">
        <v>7182</v>
      </c>
      <c r="BD55" s="4">
        <v>112.959621</v>
      </c>
      <c r="BE55" s="4">
        <v>11507</v>
      </c>
      <c r="BF55" s="4">
        <v>98.913183000000004</v>
      </c>
      <c r="BG55" s="4">
        <v>0</v>
      </c>
      <c r="BH55" s="4">
        <v>0</v>
      </c>
      <c r="BI55" s="4">
        <v>0</v>
      </c>
      <c r="BJ55" s="4">
        <v>0</v>
      </c>
      <c r="BK55" s="4">
        <v>0</v>
      </c>
      <c r="BL55" s="4">
        <v>0</v>
      </c>
      <c r="BM55" s="4">
        <v>0</v>
      </c>
      <c r="BN55" s="4">
        <v>0</v>
      </c>
      <c r="BO55" s="4">
        <v>0</v>
      </c>
      <c r="BP55" s="4">
        <v>0</v>
      </c>
      <c r="BQ55" s="58">
        <f t="shared" si="4"/>
        <v>395165</v>
      </c>
      <c r="BR55" s="58">
        <f t="shared" si="37"/>
        <v>103.41551731209748</v>
      </c>
      <c r="BS55" s="27"/>
      <c r="BT55" s="14"/>
    </row>
    <row r="56" spans="1:72" ht="20" customHeight="1" x14ac:dyDescent="0.15">
      <c r="A56" s="76">
        <v>43085</v>
      </c>
      <c r="B56" s="76">
        <v>43082</v>
      </c>
      <c r="C56" s="3">
        <v>50</v>
      </c>
      <c r="D56" s="190">
        <v>127889</v>
      </c>
      <c r="E56" s="190">
        <v>276064</v>
      </c>
      <c r="F56" s="190">
        <v>34232</v>
      </c>
      <c r="G56" s="104">
        <v>19230</v>
      </c>
      <c r="H56" s="4">
        <v>0</v>
      </c>
      <c r="I56" s="125">
        <v>0</v>
      </c>
      <c r="J56" s="4">
        <v>0</v>
      </c>
      <c r="K56" s="4">
        <v>0</v>
      </c>
      <c r="L56" s="4">
        <v>0</v>
      </c>
      <c r="M56" s="4">
        <v>0</v>
      </c>
      <c r="N56" s="19">
        <f t="shared" si="0"/>
        <v>457415</v>
      </c>
      <c r="O56" s="190">
        <v>101972</v>
      </c>
      <c r="P56" s="190">
        <v>82.129339000000002</v>
      </c>
      <c r="Q56" s="190">
        <v>227321</v>
      </c>
      <c r="R56" s="190">
        <v>94.744765999999998</v>
      </c>
      <c r="S56" s="190">
        <v>12225</v>
      </c>
      <c r="T56" s="190">
        <v>95.196072999999998</v>
      </c>
      <c r="U56" s="190">
        <v>5656</v>
      </c>
      <c r="V56" s="190">
        <v>70.696427999999997</v>
      </c>
      <c r="W56" s="4">
        <v>0</v>
      </c>
      <c r="X56" s="4">
        <v>0</v>
      </c>
      <c r="Y56" s="125">
        <v>0</v>
      </c>
      <c r="Z56" s="125">
        <v>0</v>
      </c>
      <c r="AA56" s="4">
        <v>0</v>
      </c>
      <c r="AB56" s="4">
        <v>0</v>
      </c>
      <c r="AC56" s="4">
        <v>0</v>
      </c>
      <c r="AD56" s="4">
        <v>0</v>
      </c>
      <c r="AE56" s="4">
        <v>0</v>
      </c>
      <c r="AF56" s="4">
        <v>0</v>
      </c>
      <c r="AG56" s="4">
        <v>0</v>
      </c>
      <c r="AH56" s="4">
        <v>0</v>
      </c>
      <c r="AI56" s="58">
        <f t="shared" si="40"/>
        <v>347174</v>
      </c>
      <c r="AJ56" s="58">
        <f t="shared" si="41"/>
        <v>90.663468167509663</v>
      </c>
      <c r="AL56" s="76">
        <v>42721</v>
      </c>
      <c r="AM56" s="76">
        <v>42718</v>
      </c>
      <c r="AN56" s="11">
        <v>50</v>
      </c>
      <c r="AO56" s="4">
        <v>113568.5</v>
      </c>
      <c r="AP56" s="4">
        <v>270032.5</v>
      </c>
      <c r="AQ56" s="4">
        <v>8971</v>
      </c>
      <c r="AR56" s="4">
        <v>15054</v>
      </c>
      <c r="AS56" s="4">
        <v>0</v>
      </c>
      <c r="AT56" s="4">
        <v>0</v>
      </c>
      <c r="AU56" s="4">
        <v>0</v>
      </c>
      <c r="AV56" s="4">
        <v>0</v>
      </c>
      <c r="AW56" s="4">
        <v>0</v>
      </c>
      <c r="AX56" s="19">
        <f t="shared" si="36"/>
        <v>407626</v>
      </c>
      <c r="AY56" s="4">
        <v>107004</v>
      </c>
      <c r="AZ56" s="4">
        <v>102.05896</v>
      </c>
      <c r="BA56" s="4">
        <v>230278</v>
      </c>
      <c r="BB56" s="4">
        <v>105.162312</v>
      </c>
      <c r="BC56" s="4">
        <v>7181</v>
      </c>
      <c r="BD56" s="4">
        <v>118.755048</v>
      </c>
      <c r="BE56" s="4">
        <v>13732</v>
      </c>
      <c r="BF56" s="4">
        <v>97.122050000000002</v>
      </c>
      <c r="BG56" s="4">
        <v>0</v>
      </c>
      <c r="BH56" s="4">
        <v>0</v>
      </c>
      <c r="BI56" s="4">
        <v>0</v>
      </c>
      <c r="BJ56" s="4">
        <v>0</v>
      </c>
      <c r="BK56" s="4">
        <v>0</v>
      </c>
      <c r="BL56" s="4">
        <v>0</v>
      </c>
      <c r="BM56" s="4">
        <v>0</v>
      </c>
      <c r="BN56" s="4">
        <v>0</v>
      </c>
      <c r="BO56" s="4">
        <v>0</v>
      </c>
      <c r="BP56" s="4">
        <v>0</v>
      </c>
      <c r="BQ56" s="58">
        <f t="shared" si="4"/>
        <v>358195</v>
      </c>
      <c r="BR56" s="58">
        <f t="shared" si="37"/>
        <v>104.19951096152654</v>
      </c>
      <c r="BS56" s="27"/>
      <c r="BT56" s="14"/>
    </row>
    <row r="57" spans="1:72" ht="20" customHeight="1" x14ac:dyDescent="0.15">
      <c r="A57" s="76">
        <v>43092</v>
      </c>
      <c r="B57" s="76">
        <v>43089</v>
      </c>
      <c r="C57" s="11">
        <v>51</v>
      </c>
      <c r="D57" s="191">
        <v>128987</v>
      </c>
      <c r="E57" s="191">
        <v>319281</v>
      </c>
      <c r="F57" s="191">
        <v>28990</v>
      </c>
      <c r="G57" s="191">
        <v>25200</v>
      </c>
      <c r="H57" s="191">
        <v>0</v>
      </c>
      <c r="I57" s="191">
        <v>0</v>
      </c>
      <c r="J57" s="191">
        <v>0</v>
      </c>
      <c r="K57" s="191">
        <v>0</v>
      </c>
      <c r="L57" s="191">
        <v>0</v>
      </c>
      <c r="M57" s="191">
        <v>0</v>
      </c>
      <c r="N57" s="19">
        <f t="shared" si="0"/>
        <v>502458</v>
      </c>
      <c r="O57" s="191">
        <v>98463</v>
      </c>
      <c r="P57" s="191">
        <v>83.732600000000005</v>
      </c>
      <c r="Q57" s="192">
        <v>283895</v>
      </c>
      <c r="R57" s="192">
        <v>97.184740000000005</v>
      </c>
      <c r="S57" s="191">
        <v>8803</v>
      </c>
      <c r="T57" s="191">
        <v>101.587754</v>
      </c>
      <c r="U57" s="191">
        <v>18235</v>
      </c>
      <c r="V57" s="191">
        <v>66.686372000000006</v>
      </c>
      <c r="W57" s="191">
        <v>0</v>
      </c>
      <c r="X57" s="191">
        <v>0</v>
      </c>
      <c r="Y57" s="191">
        <v>0</v>
      </c>
      <c r="Z57" s="191">
        <v>0</v>
      </c>
      <c r="AA57" s="191">
        <v>0</v>
      </c>
      <c r="AB57" s="191">
        <v>0</v>
      </c>
      <c r="AC57" s="191">
        <v>0</v>
      </c>
      <c r="AD57" s="191">
        <v>0</v>
      </c>
      <c r="AE57" s="191">
        <v>0</v>
      </c>
      <c r="AF57" s="191">
        <v>0</v>
      </c>
      <c r="AG57" s="191">
        <v>0</v>
      </c>
      <c r="AH57" s="191">
        <v>0</v>
      </c>
      <c r="AI57" s="58">
        <f t="shared" ref="AI57" si="42">O57+Q57+S57+U57+AA57+AC57+AE57+AG57</f>
        <v>409396</v>
      </c>
      <c r="AJ57" s="58">
        <f t="shared" ref="AJ57" si="43">(O57*P57+Q57*R57+S57*T57+U57*V57+AA57*AB57+AC57*AD57+AE57*AF57+AG57*AH57)/AI57</f>
        <v>92.685633831258727</v>
      </c>
      <c r="AL57" s="76">
        <v>42728</v>
      </c>
      <c r="AM57" s="76">
        <v>42725</v>
      </c>
      <c r="AN57" s="11">
        <v>51</v>
      </c>
      <c r="AO57" s="4">
        <v>106714</v>
      </c>
      <c r="AP57" s="4">
        <v>279255</v>
      </c>
      <c r="AQ57" s="4">
        <v>7455</v>
      </c>
      <c r="AR57" s="4">
        <v>9606</v>
      </c>
      <c r="AS57" s="4">
        <v>0</v>
      </c>
      <c r="AT57" s="4">
        <v>0</v>
      </c>
      <c r="AU57" s="4">
        <v>0</v>
      </c>
      <c r="AV57" s="4">
        <v>0</v>
      </c>
      <c r="AW57" s="4">
        <v>0</v>
      </c>
      <c r="AX57" s="19">
        <f t="shared" si="36"/>
        <v>403030</v>
      </c>
      <c r="AY57" s="4">
        <v>106471</v>
      </c>
      <c r="AZ57" s="4">
        <v>104.38455</v>
      </c>
      <c r="BA57" s="4">
        <v>258675.5</v>
      </c>
      <c r="BB57" s="4">
        <v>108.636291</v>
      </c>
      <c r="BC57" s="4">
        <v>7455</v>
      </c>
      <c r="BD57" s="4">
        <v>111.306371</v>
      </c>
      <c r="BE57" s="4">
        <v>9606</v>
      </c>
      <c r="BF57" s="4">
        <v>100.587757</v>
      </c>
      <c r="BG57" s="4">
        <v>0</v>
      </c>
      <c r="BH57" s="4">
        <v>0</v>
      </c>
      <c r="BI57" s="4">
        <v>0</v>
      </c>
      <c r="BJ57" s="4">
        <v>0</v>
      </c>
      <c r="BK57" s="4">
        <v>0</v>
      </c>
      <c r="BL57" s="4">
        <v>0</v>
      </c>
      <c r="BM57" s="4">
        <v>0</v>
      </c>
      <c r="BN57" s="4">
        <v>0</v>
      </c>
      <c r="BO57" s="4">
        <v>0</v>
      </c>
      <c r="BP57" s="4">
        <v>0</v>
      </c>
      <c r="BQ57" s="58">
        <f t="shared" si="4"/>
        <v>382207.5</v>
      </c>
      <c r="BR57" s="58">
        <f t="shared" si="37"/>
        <v>107.30168640114989</v>
      </c>
      <c r="BS57" s="27"/>
      <c r="BT57" s="14"/>
    </row>
    <row r="58" spans="1:72" x14ac:dyDescent="0.15">
      <c r="A58" s="76">
        <v>43099</v>
      </c>
      <c r="B58" s="1"/>
      <c r="C58" s="11">
        <v>52</v>
      </c>
      <c r="D58" s="4">
        <v>0</v>
      </c>
      <c r="E58" s="4">
        <v>0</v>
      </c>
      <c r="F58" s="4">
        <v>0</v>
      </c>
      <c r="G58" s="4">
        <v>0</v>
      </c>
      <c r="H58" s="4">
        <v>0</v>
      </c>
      <c r="I58" s="125">
        <v>0</v>
      </c>
      <c r="J58" s="4">
        <v>0</v>
      </c>
      <c r="K58" s="4">
        <v>0</v>
      </c>
      <c r="L58" s="4">
        <v>0</v>
      </c>
      <c r="M58" s="4">
        <v>0</v>
      </c>
      <c r="N58" s="58">
        <v>0</v>
      </c>
      <c r="O58" s="4">
        <v>0</v>
      </c>
      <c r="P58" s="4">
        <v>0</v>
      </c>
      <c r="Q58" s="4">
        <v>0</v>
      </c>
      <c r="R58" s="4">
        <v>0</v>
      </c>
      <c r="S58" s="4">
        <v>0</v>
      </c>
      <c r="T58" s="4">
        <v>0</v>
      </c>
      <c r="U58" s="4">
        <v>0</v>
      </c>
      <c r="V58" s="4">
        <v>0</v>
      </c>
      <c r="W58" s="4">
        <v>0</v>
      </c>
      <c r="X58" s="4">
        <v>0</v>
      </c>
      <c r="Y58" s="125">
        <v>0</v>
      </c>
      <c r="Z58" s="125">
        <v>0</v>
      </c>
      <c r="AA58" s="4">
        <v>0</v>
      </c>
      <c r="AB58" s="4">
        <v>0</v>
      </c>
      <c r="AC58" s="4">
        <v>0</v>
      </c>
      <c r="AD58" s="4">
        <v>0</v>
      </c>
      <c r="AE58" s="4">
        <v>0</v>
      </c>
      <c r="AF58" s="4">
        <v>0</v>
      </c>
      <c r="AG58" s="4">
        <v>0</v>
      </c>
      <c r="AH58" s="4">
        <v>0</v>
      </c>
      <c r="AI58" s="58">
        <v>0</v>
      </c>
      <c r="AJ58" s="58">
        <v>0</v>
      </c>
      <c r="AL58" s="76">
        <v>42735</v>
      </c>
      <c r="AM58" s="1"/>
      <c r="AN58" s="11">
        <v>52</v>
      </c>
      <c r="AO58" s="4">
        <v>0</v>
      </c>
      <c r="AP58" s="4">
        <v>0</v>
      </c>
      <c r="AQ58" s="4">
        <v>0</v>
      </c>
      <c r="AR58" s="4">
        <v>0</v>
      </c>
      <c r="AS58" s="4">
        <v>0</v>
      </c>
      <c r="AT58" s="4">
        <v>0</v>
      </c>
      <c r="AU58" s="4">
        <v>0</v>
      </c>
      <c r="AV58" s="4">
        <v>0</v>
      </c>
      <c r="AW58" s="4">
        <v>0</v>
      </c>
      <c r="AX58" s="58">
        <v>0</v>
      </c>
      <c r="AY58" s="4">
        <v>0</v>
      </c>
      <c r="AZ58" s="4">
        <v>0</v>
      </c>
      <c r="BA58" s="4">
        <v>0</v>
      </c>
      <c r="BB58" s="4">
        <v>0</v>
      </c>
      <c r="BC58" s="4">
        <v>0</v>
      </c>
      <c r="BD58" s="4">
        <v>0</v>
      </c>
      <c r="BE58" s="4">
        <v>0</v>
      </c>
      <c r="BF58" s="4">
        <v>0</v>
      </c>
      <c r="BG58" s="4">
        <v>0</v>
      </c>
      <c r="BH58" s="4">
        <v>0</v>
      </c>
      <c r="BI58" s="4">
        <v>0</v>
      </c>
      <c r="BJ58" s="4">
        <v>0</v>
      </c>
      <c r="BK58" s="4">
        <v>0</v>
      </c>
      <c r="BL58" s="4">
        <v>0</v>
      </c>
      <c r="BM58" s="4">
        <v>0</v>
      </c>
      <c r="BN58" s="4">
        <v>0</v>
      </c>
      <c r="BO58" s="4">
        <v>0</v>
      </c>
      <c r="BP58" s="4">
        <v>0</v>
      </c>
      <c r="BQ58" s="58">
        <f t="shared" si="4"/>
        <v>0</v>
      </c>
      <c r="BR58" s="58">
        <v>0</v>
      </c>
    </row>
    <row r="59" spans="1:72" x14ac:dyDescent="0.15">
      <c r="A59" s="76"/>
      <c r="B59" s="76"/>
      <c r="C59" s="3"/>
      <c r="D59" s="4"/>
      <c r="E59" s="4"/>
      <c r="F59" s="4"/>
      <c r="G59" s="4"/>
      <c r="H59" s="4"/>
      <c r="I59" s="125"/>
      <c r="J59" s="4"/>
      <c r="K59" s="4"/>
      <c r="L59" s="4"/>
      <c r="M59" s="4"/>
      <c r="N59" s="58"/>
      <c r="O59" s="4"/>
      <c r="P59" s="4"/>
      <c r="Q59" s="4"/>
      <c r="R59" s="4"/>
      <c r="S59" s="4"/>
      <c r="T59" s="4"/>
      <c r="U59" s="4"/>
      <c r="V59" s="4"/>
      <c r="W59" s="4"/>
      <c r="X59" s="4"/>
      <c r="Y59" s="125"/>
      <c r="Z59" s="125"/>
      <c r="AA59" s="4"/>
      <c r="AB59" s="4"/>
      <c r="AC59" s="4"/>
      <c r="AD59" s="4"/>
      <c r="AE59" s="4"/>
      <c r="AF59" s="4"/>
      <c r="AG59" s="4"/>
      <c r="AH59" s="4"/>
      <c r="AI59" s="58"/>
      <c r="AJ59" s="58"/>
      <c r="AL59" s="76"/>
      <c r="AM59" s="76"/>
      <c r="AN59" s="3"/>
      <c r="AO59" s="4"/>
      <c r="AP59" s="4"/>
      <c r="AQ59" s="4"/>
      <c r="AR59" s="4"/>
      <c r="AS59" s="4"/>
      <c r="AT59" s="4"/>
      <c r="AU59" s="4"/>
      <c r="AV59" s="4"/>
      <c r="AW59" s="4"/>
      <c r="AX59" s="58"/>
      <c r="AY59" s="4"/>
      <c r="AZ59" s="4"/>
      <c r="BA59" s="4"/>
      <c r="BB59" s="4"/>
      <c r="BC59" s="4"/>
      <c r="BD59" s="4"/>
      <c r="BE59" s="4"/>
      <c r="BF59" s="4"/>
      <c r="BG59" s="4"/>
      <c r="BH59" s="4"/>
      <c r="BI59" s="4"/>
      <c r="BJ59" s="4"/>
      <c r="BK59" s="4"/>
      <c r="BL59" s="4"/>
      <c r="BM59" s="4"/>
      <c r="BN59" s="4"/>
      <c r="BO59" s="4"/>
      <c r="BP59" s="4"/>
      <c r="BQ59" s="58"/>
      <c r="BR59" s="58"/>
    </row>
    <row r="60" spans="1:72" x14ac:dyDescent="0.15">
      <c r="AL60" s="36"/>
    </row>
  </sheetData>
  <mergeCells count="31">
    <mergeCell ref="BI4:BJ4"/>
    <mergeCell ref="BG4:BH4"/>
    <mergeCell ref="BE4:BF4"/>
    <mergeCell ref="AY4:AZ4"/>
    <mergeCell ref="AL3:AL5"/>
    <mergeCell ref="A3:A5"/>
    <mergeCell ref="C3:C5"/>
    <mergeCell ref="O4:P4"/>
    <mergeCell ref="Q4:R4"/>
    <mergeCell ref="O3:AJ3"/>
    <mergeCell ref="S4:T4"/>
    <mergeCell ref="W4:X4"/>
    <mergeCell ref="AG4:AH4"/>
    <mergeCell ref="AC4:AD4"/>
    <mergeCell ref="Y4:Z4"/>
    <mergeCell ref="BO4:BP4"/>
    <mergeCell ref="BM4:BN4"/>
    <mergeCell ref="AM2:BN2"/>
    <mergeCell ref="AA4:AB4"/>
    <mergeCell ref="AE4:AF4"/>
    <mergeCell ref="AY3:BR3"/>
    <mergeCell ref="B2:AF2"/>
    <mergeCell ref="B3:B5"/>
    <mergeCell ref="D3:N3"/>
    <mergeCell ref="AO3:AX3"/>
    <mergeCell ref="U4:V4"/>
    <mergeCell ref="BA4:BB4"/>
    <mergeCell ref="BC4:BD4"/>
    <mergeCell ref="BK4:BL4"/>
    <mergeCell ref="AM3:AM5"/>
    <mergeCell ref="AN3:AN5"/>
  </mergeCells>
  <phoneticPr fontId="8" type="noConversion"/>
  <pageMargins left="0.75" right="0.75" top="1" bottom="1" header="0.5" footer="0.5"/>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BR59"/>
  <sheetViews>
    <sheetView tabSelected="1" topLeftCell="A27" workbookViewId="0">
      <selection activeCell="B58" sqref="B58"/>
    </sheetView>
  </sheetViews>
  <sheetFormatPr baseColWidth="10" defaultColWidth="8.83203125" defaultRowHeight="13" x14ac:dyDescent="0.15"/>
  <cols>
    <col min="1" max="1" width="9.83203125" bestFit="1" customWidth="1"/>
    <col min="2" max="2" width="12.1640625" bestFit="1" customWidth="1"/>
    <col min="3" max="3" width="9.5" bestFit="1" customWidth="1"/>
    <col min="4" max="4" width="10.1640625" style="7" bestFit="1" customWidth="1"/>
    <col min="5" max="5" width="10.33203125" style="7" customWidth="1"/>
    <col min="6" max="6" width="10.83203125" style="7" customWidth="1"/>
    <col min="7" max="7" width="10.5" style="7" bestFit="1" customWidth="1"/>
    <col min="8" max="8" width="12.1640625" style="7" bestFit="1" customWidth="1"/>
    <col min="9" max="9" width="12.1640625" style="7" customWidth="1"/>
    <col min="10" max="11" width="10.1640625" style="7" bestFit="1" customWidth="1"/>
    <col min="12" max="12" width="11.1640625" style="7" bestFit="1" customWidth="1"/>
    <col min="13" max="13" width="11" style="7" bestFit="1" customWidth="1"/>
    <col min="14" max="14" width="10.5" style="7" bestFit="1" customWidth="1"/>
    <col min="15" max="15" width="9.5" style="7" bestFit="1" customWidth="1"/>
    <col min="16" max="16" width="9.33203125" style="7" bestFit="1" customWidth="1"/>
    <col min="17" max="17" width="10.5" style="7" bestFit="1" customWidth="1"/>
    <col min="18" max="18" width="9.5" style="7" bestFit="1" customWidth="1"/>
    <col min="19" max="19" width="10.5" style="7" bestFit="1" customWidth="1"/>
    <col min="20" max="20" width="9.5" style="7" bestFit="1" customWidth="1"/>
    <col min="21" max="21" width="9.6640625" style="7" bestFit="1" customWidth="1"/>
    <col min="22" max="22" width="9.5" style="7" bestFit="1" customWidth="1"/>
    <col min="23" max="34" width="9.33203125" style="7" customWidth="1"/>
    <col min="35" max="35" width="12.1640625" style="7" bestFit="1" customWidth="1"/>
    <col min="36" max="36" width="9.83203125" style="7" bestFit="1" customWidth="1"/>
    <col min="38" max="38" width="9.6640625" bestFit="1" customWidth="1"/>
    <col min="39" max="39" width="12.1640625" style="23" bestFit="1" customWidth="1"/>
    <col min="40" max="40" width="9.1640625" style="18"/>
    <col min="41" max="41" width="9.5" bestFit="1" customWidth="1"/>
    <col min="42" max="42" width="10.6640625" bestFit="1" customWidth="1"/>
    <col min="43" max="43" width="9.6640625" bestFit="1" customWidth="1"/>
    <col min="44" max="44" width="10.6640625" bestFit="1" customWidth="1"/>
    <col min="45" max="45" width="10.6640625" customWidth="1"/>
    <col min="46" max="47" width="10.5" customWidth="1"/>
    <col min="48" max="48" width="11.1640625" bestFit="1" customWidth="1"/>
    <col min="49" max="49" width="11.1640625" customWidth="1"/>
    <col min="50" max="50" width="10.5" customWidth="1"/>
    <col min="51" max="52" width="9.5" bestFit="1" customWidth="1"/>
    <col min="53" max="53" width="10.6640625" bestFit="1" customWidth="1"/>
    <col min="54" max="54" width="9.5" bestFit="1" customWidth="1"/>
    <col min="55" max="55" width="9.6640625" bestFit="1" customWidth="1"/>
    <col min="56" max="58" width="9.5" bestFit="1" customWidth="1"/>
    <col min="59" max="60" width="9.5" customWidth="1"/>
    <col min="61" max="62" width="9.5" bestFit="1" customWidth="1"/>
    <col min="63" max="64" width="9.5" customWidth="1"/>
    <col min="65" max="66" width="9.5" bestFit="1" customWidth="1"/>
    <col min="67" max="68" width="9.5" customWidth="1"/>
    <col min="69" max="69" width="10.5" bestFit="1" customWidth="1"/>
    <col min="70" max="70" width="9.6640625" bestFit="1" customWidth="1"/>
  </cols>
  <sheetData>
    <row r="2" spans="1:70" ht="20" customHeight="1" x14ac:dyDescent="0.15">
      <c r="B2" s="209" t="s">
        <v>40</v>
      </c>
      <c r="C2" s="210"/>
      <c r="D2" s="210"/>
      <c r="E2" s="210"/>
      <c r="F2" s="210"/>
      <c r="G2" s="210"/>
      <c r="H2" s="210"/>
      <c r="I2" s="210"/>
      <c r="J2" s="210"/>
      <c r="K2" s="210"/>
      <c r="L2" s="210"/>
      <c r="M2" s="210"/>
      <c r="N2" s="210"/>
      <c r="O2" s="211"/>
      <c r="P2" s="211"/>
      <c r="Q2" s="211"/>
      <c r="R2" s="211"/>
      <c r="S2" s="211"/>
      <c r="T2" s="211"/>
      <c r="U2" s="211"/>
      <c r="V2" s="211"/>
      <c r="W2" s="211"/>
      <c r="X2" s="211"/>
      <c r="Y2" s="211"/>
      <c r="Z2" s="211"/>
      <c r="AA2" s="211"/>
      <c r="AB2" s="211"/>
      <c r="AC2" s="211"/>
      <c r="AD2" s="211"/>
      <c r="AE2" s="211"/>
      <c r="AF2" s="211"/>
      <c r="AG2" s="29"/>
      <c r="AH2" s="29"/>
      <c r="AI2" s="49"/>
      <c r="AJ2" s="49"/>
      <c r="AM2" s="209" t="s">
        <v>28</v>
      </c>
      <c r="AN2" s="210"/>
      <c r="AO2" s="210"/>
      <c r="AP2" s="210"/>
      <c r="AQ2" s="210"/>
      <c r="AR2" s="210"/>
      <c r="AS2" s="210"/>
      <c r="AT2" s="210"/>
      <c r="AU2" s="210"/>
      <c r="AV2" s="210"/>
      <c r="AW2" s="210"/>
      <c r="AX2" s="210"/>
      <c r="AY2" s="211"/>
      <c r="AZ2" s="211"/>
      <c r="BA2" s="211"/>
      <c r="BB2" s="211"/>
      <c r="BC2" s="211"/>
      <c r="BD2" s="211"/>
      <c r="BE2" s="211"/>
      <c r="BF2" s="211"/>
      <c r="BG2" s="211"/>
      <c r="BH2" s="211"/>
      <c r="BI2" s="211"/>
      <c r="BJ2" s="211"/>
      <c r="BK2" s="211"/>
      <c r="BL2" s="211"/>
      <c r="BM2" s="211"/>
      <c r="BN2" s="211"/>
      <c r="BO2" s="29"/>
      <c r="BP2" s="29"/>
    </row>
    <row r="3" spans="1:70" ht="33" customHeight="1" x14ac:dyDescent="0.15">
      <c r="A3" s="208" t="s">
        <v>14</v>
      </c>
      <c r="B3" s="208" t="s">
        <v>9</v>
      </c>
      <c r="C3" s="208" t="s">
        <v>17</v>
      </c>
      <c r="D3" s="213" t="s">
        <v>10</v>
      </c>
      <c r="E3" s="215"/>
      <c r="F3" s="215"/>
      <c r="G3" s="215"/>
      <c r="H3" s="215"/>
      <c r="I3" s="215"/>
      <c r="J3" s="215"/>
      <c r="K3" s="215"/>
      <c r="L3" s="215"/>
      <c r="M3" s="215"/>
      <c r="N3" s="214"/>
      <c r="O3" s="207" t="s">
        <v>1</v>
      </c>
      <c r="P3" s="207"/>
      <c r="Q3" s="207"/>
      <c r="R3" s="207"/>
      <c r="S3" s="207"/>
      <c r="T3" s="207"/>
      <c r="U3" s="207"/>
      <c r="V3" s="207"/>
      <c r="W3" s="207"/>
      <c r="X3" s="207"/>
      <c r="Y3" s="207"/>
      <c r="Z3" s="207"/>
      <c r="AA3" s="207"/>
      <c r="AB3" s="207"/>
      <c r="AC3" s="207"/>
      <c r="AD3" s="207"/>
      <c r="AE3" s="207"/>
      <c r="AF3" s="207"/>
      <c r="AG3" s="207"/>
      <c r="AH3" s="207"/>
      <c r="AI3" s="207"/>
      <c r="AJ3" s="207"/>
      <c r="AL3" s="208" t="s">
        <v>14</v>
      </c>
      <c r="AM3" s="229" t="s">
        <v>9</v>
      </c>
      <c r="AN3" s="208" t="s">
        <v>17</v>
      </c>
      <c r="AO3" s="218" t="s">
        <v>10</v>
      </c>
      <c r="AP3" s="219"/>
      <c r="AQ3" s="219"/>
      <c r="AR3" s="219"/>
      <c r="AS3" s="219"/>
      <c r="AT3" s="219"/>
      <c r="AU3" s="219"/>
      <c r="AV3" s="219"/>
      <c r="AW3" s="219"/>
      <c r="AX3" s="220"/>
      <c r="AY3" s="207" t="s">
        <v>1</v>
      </c>
      <c r="AZ3" s="207"/>
      <c r="BA3" s="207"/>
      <c r="BB3" s="207"/>
      <c r="BC3" s="207"/>
      <c r="BD3" s="207"/>
      <c r="BE3" s="207"/>
      <c r="BF3" s="207"/>
      <c r="BG3" s="207"/>
      <c r="BH3" s="207"/>
      <c r="BI3" s="207"/>
      <c r="BJ3" s="207"/>
      <c r="BK3" s="207"/>
      <c r="BL3" s="207"/>
      <c r="BM3" s="207"/>
      <c r="BN3" s="207"/>
      <c r="BO3" s="207"/>
      <c r="BP3" s="207"/>
      <c r="BQ3" s="207"/>
      <c r="BR3" s="207"/>
    </row>
    <row r="4" spans="1:70" ht="33" customHeight="1" x14ac:dyDescent="0.15">
      <c r="A4" s="208"/>
      <c r="B4" s="208"/>
      <c r="C4" s="208"/>
      <c r="D4" s="52" t="s">
        <v>3</v>
      </c>
      <c r="E4" s="52" t="s">
        <v>4</v>
      </c>
      <c r="F4" s="52" t="s">
        <v>5</v>
      </c>
      <c r="G4" s="52" t="s">
        <v>6</v>
      </c>
      <c r="H4" s="52" t="s">
        <v>16</v>
      </c>
      <c r="I4" s="52" t="s">
        <v>47</v>
      </c>
      <c r="J4" s="50" t="s">
        <v>7</v>
      </c>
      <c r="K4" s="50" t="s">
        <v>8</v>
      </c>
      <c r="L4" s="32" t="s">
        <v>13</v>
      </c>
      <c r="M4" s="32" t="s">
        <v>32</v>
      </c>
      <c r="N4" s="42"/>
      <c r="O4" s="207" t="s">
        <v>3</v>
      </c>
      <c r="P4" s="207"/>
      <c r="Q4" s="212" t="s">
        <v>4</v>
      </c>
      <c r="R4" s="212"/>
      <c r="S4" s="212" t="s">
        <v>5</v>
      </c>
      <c r="T4" s="212"/>
      <c r="U4" s="212" t="s">
        <v>6</v>
      </c>
      <c r="V4" s="212"/>
      <c r="W4" s="212" t="s">
        <v>16</v>
      </c>
      <c r="X4" s="212"/>
      <c r="Y4" s="212" t="s">
        <v>47</v>
      </c>
      <c r="Z4" s="212"/>
      <c r="AA4" s="212" t="s">
        <v>7</v>
      </c>
      <c r="AB4" s="212"/>
      <c r="AC4" s="212" t="s">
        <v>8</v>
      </c>
      <c r="AD4" s="212"/>
      <c r="AE4" s="207" t="s">
        <v>13</v>
      </c>
      <c r="AF4" s="207"/>
      <c r="AG4" s="207" t="s">
        <v>32</v>
      </c>
      <c r="AH4" s="207"/>
      <c r="AI4" s="42"/>
      <c r="AJ4" s="42"/>
      <c r="AL4" s="208"/>
      <c r="AM4" s="229"/>
      <c r="AN4" s="208"/>
      <c r="AO4" s="2" t="s">
        <v>3</v>
      </c>
      <c r="AP4" s="2" t="s">
        <v>4</v>
      </c>
      <c r="AQ4" s="2" t="s">
        <v>5</v>
      </c>
      <c r="AR4" s="2" t="s">
        <v>6</v>
      </c>
      <c r="AS4" s="52" t="s">
        <v>16</v>
      </c>
      <c r="AT4" s="10" t="s">
        <v>7</v>
      </c>
      <c r="AU4" s="10" t="s">
        <v>8</v>
      </c>
      <c r="AV4" s="10" t="s">
        <v>13</v>
      </c>
      <c r="AW4" s="10" t="s">
        <v>32</v>
      </c>
      <c r="AX4" s="34"/>
      <c r="AY4" s="207" t="s">
        <v>3</v>
      </c>
      <c r="AZ4" s="207"/>
      <c r="BA4" s="207" t="s">
        <v>4</v>
      </c>
      <c r="BB4" s="207"/>
      <c r="BC4" s="207" t="s">
        <v>5</v>
      </c>
      <c r="BD4" s="207"/>
      <c r="BE4" s="207" t="s">
        <v>6</v>
      </c>
      <c r="BF4" s="207"/>
      <c r="BG4" s="212" t="s">
        <v>16</v>
      </c>
      <c r="BH4" s="212"/>
      <c r="BI4" s="207" t="s">
        <v>7</v>
      </c>
      <c r="BJ4" s="207"/>
      <c r="BK4" s="207" t="s">
        <v>8</v>
      </c>
      <c r="BL4" s="207"/>
      <c r="BM4" s="207" t="s">
        <v>13</v>
      </c>
      <c r="BN4" s="207"/>
      <c r="BO4" s="207" t="s">
        <v>32</v>
      </c>
      <c r="BP4" s="207"/>
      <c r="BQ4" s="34"/>
      <c r="BR4" s="34"/>
    </row>
    <row r="5" spans="1:70" ht="29.25" customHeight="1" x14ac:dyDescent="0.15">
      <c r="A5" s="208"/>
      <c r="B5" s="208"/>
      <c r="C5" s="208"/>
      <c r="D5" s="51" t="s">
        <v>0</v>
      </c>
      <c r="E5" s="51" t="s">
        <v>0</v>
      </c>
      <c r="F5" s="51" t="s">
        <v>0</v>
      </c>
      <c r="G5" s="51" t="s">
        <v>0</v>
      </c>
      <c r="H5" s="51" t="s">
        <v>0</v>
      </c>
      <c r="I5" s="51" t="s">
        <v>0</v>
      </c>
      <c r="J5" s="51" t="s">
        <v>0</v>
      </c>
      <c r="K5" s="51" t="s">
        <v>0</v>
      </c>
      <c r="L5" s="51" t="s">
        <v>0</v>
      </c>
      <c r="M5" s="51" t="s">
        <v>0</v>
      </c>
      <c r="N5" s="35" t="s">
        <v>38</v>
      </c>
      <c r="O5" s="51" t="s">
        <v>0</v>
      </c>
      <c r="P5" s="51" t="s">
        <v>2</v>
      </c>
      <c r="Q5" s="51" t="s">
        <v>0</v>
      </c>
      <c r="R5" s="51" t="s">
        <v>2</v>
      </c>
      <c r="S5" s="51" t="s">
        <v>0</v>
      </c>
      <c r="T5" s="51" t="s">
        <v>2</v>
      </c>
      <c r="U5" s="51" t="s">
        <v>0</v>
      </c>
      <c r="V5" s="51" t="s">
        <v>2</v>
      </c>
      <c r="W5" s="51" t="s">
        <v>0</v>
      </c>
      <c r="X5" s="51" t="s">
        <v>2</v>
      </c>
      <c r="Y5" s="51" t="s">
        <v>0</v>
      </c>
      <c r="Z5" s="51" t="s">
        <v>2</v>
      </c>
      <c r="AA5" s="51" t="s">
        <v>0</v>
      </c>
      <c r="AB5" s="51" t="s">
        <v>2</v>
      </c>
      <c r="AC5" s="51" t="s">
        <v>0</v>
      </c>
      <c r="AD5" s="51" t="s">
        <v>2</v>
      </c>
      <c r="AE5" s="51" t="s">
        <v>0</v>
      </c>
      <c r="AF5" s="51" t="s">
        <v>2</v>
      </c>
      <c r="AG5" s="51" t="s">
        <v>0</v>
      </c>
      <c r="AH5" s="51" t="s">
        <v>2</v>
      </c>
      <c r="AI5" s="35" t="s">
        <v>35</v>
      </c>
      <c r="AJ5" s="35" t="s">
        <v>34</v>
      </c>
      <c r="AL5" s="208"/>
      <c r="AM5" s="229"/>
      <c r="AN5" s="208"/>
      <c r="AO5" s="5" t="s">
        <v>0</v>
      </c>
      <c r="AP5" s="5" t="s">
        <v>0</v>
      </c>
      <c r="AQ5" s="5" t="s">
        <v>0</v>
      </c>
      <c r="AR5" s="5" t="s">
        <v>0</v>
      </c>
      <c r="AS5" s="51" t="s">
        <v>0</v>
      </c>
      <c r="AT5" s="5" t="s">
        <v>0</v>
      </c>
      <c r="AU5" s="5" t="s">
        <v>0</v>
      </c>
      <c r="AV5" s="5" t="s">
        <v>0</v>
      </c>
      <c r="AW5" s="5" t="s">
        <v>0</v>
      </c>
      <c r="AX5" s="35" t="s">
        <v>22</v>
      </c>
      <c r="AY5" s="5" t="s">
        <v>0</v>
      </c>
      <c r="AZ5" s="5" t="s">
        <v>2</v>
      </c>
      <c r="BA5" s="5" t="s">
        <v>0</v>
      </c>
      <c r="BB5" s="5" t="s">
        <v>2</v>
      </c>
      <c r="BC5" s="5" t="s">
        <v>0</v>
      </c>
      <c r="BD5" s="5" t="s">
        <v>2</v>
      </c>
      <c r="BE5" s="5" t="s">
        <v>0</v>
      </c>
      <c r="BF5" s="5" t="s">
        <v>2</v>
      </c>
      <c r="BG5" s="51" t="s">
        <v>0</v>
      </c>
      <c r="BH5" s="51" t="s">
        <v>2</v>
      </c>
      <c r="BI5" s="5" t="s">
        <v>0</v>
      </c>
      <c r="BJ5" s="5" t="s">
        <v>2</v>
      </c>
      <c r="BK5" s="5" t="s">
        <v>0</v>
      </c>
      <c r="BL5" s="5" t="s">
        <v>2</v>
      </c>
      <c r="BM5" s="5" t="s">
        <v>0</v>
      </c>
      <c r="BN5" s="5" t="s">
        <v>2</v>
      </c>
      <c r="BO5" s="5" t="s">
        <v>0</v>
      </c>
      <c r="BP5" s="5" t="s">
        <v>2</v>
      </c>
      <c r="BQ5" s="35" t="s">
        <v>20</v>
      </c>
      <c r="BR5" s="35" t="s">
        <v>21</v>
      </c>
    </row>
    <row r="6" spans="1:70" ht="20" customHeight="1" x14ac:dyDescent="0.15">
      <c r="A6" s="21"/>
      <c r="B6" s="21"/>
      <c r="C6" s="3"/>
      <c r="D6" s="4"/>
      <c r="E6" s="4"/>
      <c r="F6" s="4"/>
      <c r="G6" s="4"/>
      <c r="H6" s="4"/>
      <c r="I6" s="125"/>
      <c r="J6" s="4"/>
      <c r="K6" s="4"/>
      <c r="L6" s="4"/>
      <c r="M6" s="4"/>
      <c r="N6" s="19"/>
      <c r="O6" s="4"/>
      <c r="P6" s="4"/>
      <c r="Q6" s="4"/>
      <c r="R6" s="4"/>
      <c r="S6" s="4"/>
      <c r="T6" s="4"/>
      <c r="U6" s="4"/>
      <c r="V6" s="4"/>
      <c r="W6" s="4"/>
      <c r="X6" s="4"/>
      <c r="Y6" s="125"/>
      <c r="Z6" s="125"/>
      <c r="AA6" s="4"/>
      <c r="AB6" s="4"/>
      <c r="AC6" s="4"/>
      <c r="AD6" s="4"/>
      <c r="AE6" s="4"/>
      <c r="AF6" s="4"/>
      <c r="AG6" s="4"/>
      <c r="AH6" s="4"/>
      <c r="AI6" s="19"/>
      <c r="AJ6" s="19"/>
      <c r="AL6" s="21"/>
      <c r="AM6" s="21"/>
      <c r="AN6" s="3"/>
      <c r="AO6" s="4"/>
      <c r="AP6" s="4"/>
      <c r="AQ6" s="4"/>
      <c r="AR6" s="4"/>
      <c r="AS6" s="4"/>
      <c r="AT6" s="4"/>
      <c r="AU6" s="4"/>
      <c r="AV6" s="4"/>
      <c r="AW6" s="4"/>
      <c r="AX6" s="19"/>
      <c r="AY6" s="4"/>
      <c r="AZ6" s="4"/>
      <c r="BA6" s="4"/>
      <c r="BB6" s="4"/>
      <c r="BC6" s="4"/>
      <c r="BD6" s="4"/>
      <c r="BE6" s="4"/>
      <c r="BF6" s="4"/>
      <c r="BG6" s="4"/>
      <c r="BH6" s="4"/>
      <c r="BI6" s="4"/>
      <c r="BJ6" s="4"/>
      <c r="BK6" s="4"/>
      <c r="BL6" s="4"/>
      <c r="BM6" s="4"/>
      <c r="BN6" s="4"/>
      <c r="BO6" s="4"/>
      <c r="BP6" s="4"/>
      <c r="BQ6" s="19"/>
      <c r="BR6" s="19"/>
    </row>
    <row r="7" spans="1:70" ht="20" customHeight="1" x14ac:dyDescent="0.15">
      <c r="A7" s="76">
        <v>42742</v>
      </c>
      <c r="B7" s="76">
        <v>42738</v>
      </c>
      <c r="C7" s="3">
        <v>1</v>
      </c>
      <c r="D7" s="106">
        <v>78006</v>
      </c>
      <c r="E7" s="12">
        <v>1254129.7</v>
      </c>
      <c r="F7" s="106">
        <v>223851</v>
      </c>
      <c r="G7" s="106">
        <v>30831</v>
      </c>
      <c r="H7" s="4">
        <v>0</v>
      </c>
      <c r="I7" s="126">
        <v>0</v>
      </c>
      <c r="J7" s="4">
        <v>0</v>
      </c>
      <c r="K7" s="4">
        <v>0</v>
      </c>
      <c r="L7" s="4">
        <v>0</v>
      </c>
      <c r="M7" s="4">
        <v>0</v>
      </c>
      <c r="N7" s="33">
        <f t="shared" ref="N7:N58" si="0">SUM(D7:M7)</f>
        <v>1586817.7</v>
      </c>
      <c r="O7" s="12">
        <v>71023</v>
      </c>
      <c r="P7" s="12">
        <v>103.934331</v>
      </c>
      <c r="Q7" s="106">
        <v>1114446.7</v>
      </c>
      <c r="R7" s="106">
        <v>113.813036</v>
      </c>
      <c r="S7" s="106">
        <v>158618</v>
      </c>
      <c r="T7" s="106">
        <v>139.030236</v>
      </c>
      <c r="U7" s="106">
        <v>25697</v>
      </c>
      <c r="V7" s="106">
        <v>95.891621000000001</v>
      </c>
      <c r="W7" s="4">
        <v>0</v>
      </c>
      <c r="X7" s="4">
        <v>0</v>
      </c>
      <c r="Y7" s="126">
        <v>0</v>
      </c>
      <c r="Z7" s="126">
        <v>0</v>
      </c>
      <c r="AA7" s="4">
        <v>0</v>
      </c>
      <c r="AB7" s="4">
        <v>0</v>
      </c>
      <c r="AC7" s="4">
        <v>0</v>
      </c>
      <c r="AD7" s="4">
        <v>0</v>
      </c>
      <c r="AE7" s="4">
        <v>0</v>
      </c>
      <c r="AF7" s="4">
        <v>0</v>
      </c>
      <c r="AG7" s="4">
        <v>0</v>
      </c>
      <c r="AH7" s="4">
        <v>0</v>
      </c>
      <c r="AI7" s="19">
        <f>O7+Q7+S7+U7+AA7+AC7+AE7+AG7+Y7</f>
        <v>1369784.7</v>
      </c>
      <c r="AJ7" s="19">
        <f>(O7*P7+Q7*R7+S7*T7+U7*V7+AA7*AB7+AC7*AD7+AE7*AF7+AG7*AH7+Y7*Z7)/AI7</f>
        <v>115.88471920914228</v>
      </c>
      <c r="AL7" s="76">
        <v>42378</v>
      </c>
      <c r="AM7" s="76">
        <v>42374</v>
      </c>
      <c r="AN7" s="3">
        <v>1</v>
      </c>
      <c r="AO7" s="105">
        <v>47718</v>
      </c>
      <c r="AP7" s="12">
        <v>944778.6</v>
      </c>
      <c r="AQ7" s="105">
        <v>133167</v>
      </c>
      <c r="AR7" s="105">
        <v>13636</v>
      </c>
      <c r="AS7" s="105">
        <v>0</v>
      </c>
      <c r="AT7" s="105">
        <v>0</v>
      </c>
      <c r="AU7" s="105">
        <v>0</v>
      </c>
      <c r="AV7" s="105">
        <v>0</v>
      </c>
      <c r="AW7" s="105">
        <v>0</v>
      </c>
      <c r="AX7" s="33">
        <f t="shared" ref="AX7:AX17" si="1">SUM(AO7:AW7)</f>
        <v>1139299.6000000001</v>
      </c>
      <c r="AY7" s="12">
        <v>43137</v>
      </c>
      <c r="AZ7" s="12">
        <v>84.124416999999994</v>
      </c>
      <c r="BA7" s="105">
        <v>884058.9</v>
      </c>
      <c r="BB7" s="105">
        <v>115.588187</v>
      </c>
      <c r="BC7" s="105">
        <v>120222</v>
      </c>
      <c r="BD7" s="105">
        <v>134.487165</v>
      </c>
      <c r="BE7" s="105">
        <v>9758</v>
      </c>
      <c r="BF7" s="105">
        <v>83.709776000000005</v>
      </c>
      <c r="BG7" s="105">
        <v>0</v>
      </c>
      <c r="BH7" s="105">
        <v>0</v>
      </c>
      <c r="BI7" s="105">
        <v>0</v>
      </c>
      <c r="BJ7" s="105">
        <v>0</v>
      </c>
      <c r="BK7" s="105">
        <v>0</v>
      </c>
      <c r="BL7" s="105">
        <v>0</v>
      </c>
      <c r="BM7" s="105">
        <v>0</v>
      </c>
      <c r="BN7" s="105">
        <v>0</v>
      </c>
      <c r="BO7" s="105">
        <v>0</v>
      </c>
      <c r="BP7" s="105">
        <v>0</v>
      </c>
      <c r="BQ7" s="19">
        <f t="shared" ref="BQ7:BQ17" si="2">AY7+BA7+BC7+BE7+BI7+BK7+BM7+BO7</f>
        <v>1057175.8999999999</v>
      </c>
      <c r="BR7" s="19">
        <f t="shared" ref="BR7:BR17" si="3">(AY7*AZ7+BA7*BB7+BC7*BD7+BE7*BF7+BI7*BJ7+BK7*BL7+BM7*BN7+BO7*BP7)/BQ7</f>
        <v>116.15928472563677</v>
      </c>
    </row>
    <row r="8" spans="1:70" ht="20" customHeight="1" x14ac:dyDescent="0.15">
      <c r="A8" s="76">
        <v>42749</v>
      </c>
      <c r="B8" s="76">
        <v>42745</v>
      </c>
      <c r="C8" s="3">
        <v>2</v>
      </c>
      <c r="D8" s="107">
        <v>63030</v>
      </c>
      <c r="E8" s="107">
        <v>942886.1</v>
      </c>
      <c r="F8" s="107">
        <v>188266</v>
      </c>
      <c r="G8" s="107">
        <v>21458</v>
      </c>
      <c r="H8" s="4">
        <v>0</v>
      </c>
      <c r="I8" s="126">
        <v>0</v>
      </c>
      <c r="J8" s="4">
        <v>0</v>
      </c>
      <c r="K8" s="4">
        <v>0</v>
      </c>
      <c r="L8" s="4">
        <v>0</v>
      </c>
      <c r="M8" s="4">
        <v>0</v>
      </c>
      <c r="N8" s="33">
        <f t="shared" si="0"/>
        <v>1215640.1000000001</v>
      </c>
      <c r="O8" s="107">
        <v>52756</v>
      </c>
      <c r="P8" s="107">
        <v>107.906854</v>
      </c>
      <c r="Q8" s="107">
        <v>866914.2</v>
      </c>
      <c r="R8" s="107">
        <v>116.68885</v>
      </c>
      <c r="S8" s="107">
        <v>142398</v>
      </c>
      <c r="T8" s="107">
        <v>142.76110600000001</v>
      </c>
      <c r="U8" s="107">
        <v>19759</v>
      </c>
      <c r="V8" s="107">
        <v>95.509590000000003</v>
      </c>
      <c r="W8" s="4">
        <v>0</v>
      </c>
      <c r="X8" s="4">
        <v>0</v>
      </c>
      <c r="Y8" s="126">
        <v>0</v>
      </c>
      <c r="Z8" s="126">
        <v>0</v>
      </c>
      <c r="AA8" s="4">
        <v>0</v>
      </c>
      <c r="AB8" s="4">
        <v>0</v>
      </c>
      <c r="AC8" s="4">
        <v>0</v>
      </c>
      <c r="AD8" s="4">
        <v>0</v>
      </c>
      <c r="AE8" s="4">
        <v>0</v>
      </c>
      <c r="AF8" s="4">
        <v>0</v>
      </c>
      <c r="AG8" s="4">
        <v>0</v>
      </c>
      <c r="AH8" s="4">
        <v>0</v>
      </c>
      <c r="AI8" s="19">
        <f t="shared" ref="AI8:AI24" si="4">O8+Q8+S8+U8+AA8+AC8+AE8+AG8+Y8</f>
        <v>1081827.2</v>
      </c>
      <c r="AJ8" s="19">
        <f t="shared" ref="AJ8:AJ24" si="5">(O8*P8+Q8*R8+S8*T8+U8*V8+AA8*AB8+AC8*AD8+AE8*AF8+AG8*AH8+Y8*Z8)/AI8</f>
        <v>119.30558318120674</v>
      </c>
      <c r="AL8" s="76">
        <v>42385</v>
      </c>
      <c r="AM8" s="76">
        <v>42381</v>
      </c>
      <c r="AN8" s="3">
        <v>2</v>
      </c>
      <c r="AO8" s="105">
        <v>65377</v>
      </c>
      <c r="AP8" s="105">
        <v>877404.5</v>
      </c>
      <c r="AQ8" s="105">
        <v>227606</v>
      </c>
      <c r="AR8" s="105">
        <v>13545</v>
      </c>
      <c r="AS8" s="105">
        <v>0</v>
      </c>
      <c r="AT8" s="105">
        <v>0</v>
      </c>
      <c r="AU8" s="105">
        <v>0</v>
      </c>
      <c r="AV8" s="105">
        <v>0</v>
      </c>
      <c r="AW8" s="105">
        <v>0</v>
      </c>
      <c r="AX8" s="33">
        <f t="shared" si="1"/>
        <v>1183932.5</v>
      </c>
      <c r="AY8" s="105">
        <v>63553</v>
      </c>
      <c r="AZ8" s="105">
        <v>90.849653000000004</v>
      </c>
      <c r="BA8" s="105">
        <v>868587.5</v>
      </c>
      <c r="BB8" s="105">
        <v>121.386594</v>
      </c>
      <c r="BC8" s="105">
        <v>201190</v>
      </c>
      <c r="BD8" s="105">
        <v>139.98182800000001</v>
      </c>
      <c r="BE8" s="105">
        <v>11861</v>
      </c>
      <c r="BF8" s="105">
        <v>89.817806000000004</v>
      </c>
      <c r="BG8" s="105">
        <v>0</v>
      </c>
      <c r="BH8" s="105">
        <v>0</v>
      </c>
      <c r="BI8" s="105">
        <v>0</v>
      </c>
      <c r="BJ8" s="105">
        <v>0</v>
      </c>
      <c r="BK8" s="105">
        <v>0</v>
      </c>
      <c r="BL8" s="105">
        <v>0</v>
      </c>
      <c r="BM8" s="105">
        <v>0</v>
      </c>
      <c r="BN8" s="105">
        <v>0</v>
      </c>
      <c r="BO8" s="105">
        <v>0</v>
      </c>
      <c r="BP8" s="105">
        <v>0</v>
      </c>
      <c r="BQ8" s="19">
        <f t="shared" si="2"/>
        <v>1145191.5</v>
      </c>
      <c r="BR8" s="19">
        <f t="shared" si="3"/>
        <v>122.63182112805588</v>
      </c>
    </row>
    <row r="9" spans="1:70" ht="20" customHeight="1" x14ac:dyDescent="0.15">
      <c r="A9" s="76">
        <v>42756</v>
      </c>
      <c r="B9" s="76">
        <v>42752</v>
      </c>
      <c r="C9" s="3">
        <v>3</v>
      </c>
      <c r="D9" s="108">
        <v>53373</v>
      </c>
      <c r="E9" s="108">
        <v>890634.4</v>
      </c>
      <c r="F9" s="108">
        <v>197418</v>
      </c>
      <c r="G9" s="108">
        <v>14943</v>
      </c>
      <c r="H9" s="4">
        <v>0</v>
      </c>
      <c r="I9" s="126">
        <v>0</v>
      </c>
      <c r="J9" s="4">
        <v>0</v>
      </c>
      <c r="K9" s="4">
        <v>0</v>
      </c>
      <c r="L9" s="4">
        <v>0</v>
      </c>
      <c r="M9" s="4">
        <v>0</v>
      </c>
      <c r="N9" s="33">
        <f t="shared" si="0"/>
        <v>1156368.3999999999</v>
      </c>
      <c r="O9" s="108">
        <v>52604</v>
      </c>
      <c r="P9" s="108">
        <v>107.43314100000001</v>
      </c>
      <c r="Q9" s="108">
        <v>854612.5</v>
      </c>
      <c r="R9" s="108">
        <v>120.165806</v>
      </c>
      <c r="S9" s="108">
        <v>128619</v>
      </c>
      <c r="T9" s="108">
        <v>140.642999</v>
      </c>
      <c r="U9" s="108">
        <v>13359</v>
      </c>
      <c r="V9" s="108">
        <v>97.592333999999994</v>
      </c>
      <c r="W9" s="4">
        <v>0</v>
      </c>
      <c r="X9" s="4">
        <v>0</v>
      </c>
      <c r="Y9" s="126">
        <v>0</v>
      </c>
      <c r="Z9" s="126">
        <v>0</v>
      </c>
      <c r="AA9" s="4">
        <v>0</v>
      </c>
      <c r="AB9" s="4">
        <v>0</v>
      </c>
      <c r="AC9" s="4">
        <v>0</v>
      </c>
      <c r="AD9" s="4">
        <v>0</v>
      </c>
      <c r="AE9" s="4">
        <v>0</v>
      </c>
      <c r="AF9" s="4">
        <v>0</v>
      </c>
      <c r="AG9" s="4">
        <v>0</v>
      </c>
      <c r="AH9" s="4">
        <v>0</v>
      </c>
      <c r="AI9" s="19">
        <f t="shared" si="4"/>
        <v>1049194.5</v>
      </c>
      <c r="AJ9" s="19">
        <f t="shared" si="5"/>
        <v>121.75026718842504</v>
      </c>
      <c r="AL9" s="76">
        <v>42392</v>
      </c>
      <c r="AM9" s="76">
        <v>42388</v>
      </c>
      <c r="AN9" s="3">
        <v>3</v>
      </c>
      <c r="AO9" s="105">
        <v>50339</v>
      </c>
      <c r="AP9" s="105">
        <v>870027.4</v>
      </c>
      <c r="AQ9" s="105">
        <v>199281</v>
      </c>
      <c r="AR9" s="105">
        <v>7137</v>
      </c>
      <c r="AS9" s="105">
        <v>0</v>
      </c>
      <c r="AT9" s="105">
        <v>0</v>
      </c>
      <c r="AU9" s="105">
        <v>0</v>
      </c>
      <c r="AV9" s="105">
        <v>0</v>
      </c>
      <c r="AW9" s="105">
        <v>0</v>
      </c>
      <c r="AX9" s="33">
        <f t="shared" si="1"/>
        <v>1126784.3999999999</v>
      </c>
      <c r="AY9" s="105">
        <v>43046</v>
      </c>
      <c r="AZ9" s="105">
        <v>91.477650999999994</v>
      </c>
      <c r="BA9" s="105">
        <v>774005.6</v>
      </c>
      <c r="BB9" s="105">
        <v>121.48835699999999</v>
      </c>
      <c r="BC9" s="105">
        <v>161137</v>
      </c>
      <c r="BD9" s="105">
        <v>137.573958</v>
      </c>
      <c r="BE9" s="105">
        <v>7137</v>
      </c>
      <c r="BF9" s="105">
        <v>88.886086000000006</v>
      </c>
      <c r="BG9" s="105">
        <v>0</v>
      </c>
      <c r="BH9" s="105">
        <v>0</v>
      </c>
      <c r="BI9" s="105">
        <v>0</v>
      </c>
      <c r="BJ9" s="105">
        <v>0</v>
      </c>
      <c r="BK9" s="105">
        <v>0</v>
      </c>
      <c r="BL9" s="105">
        <v>0</v>
      </c>
      <c r="BM9" s="105">
        <v>0</v>
      </c>
      <c r="BN9" s="105">
        <v>0</v>
      </c>
      <c r="BO9" s="105">
        <v>0</v>
      </c>
      <c r="BP9" s="105">
        <v>0</v>
      </c>
      <c r="BQ9" s="19">
        <f t="shared" si="2"/>
        <v>985325.6</v>
      </c>
      <c r="BR9" s="19">
        <f t="shared" si="3"/>
        <v>122.57171688604578</v>
      </c>
    </row>
    <row r="10" spans="1:70" ht="20" customHeight="1" x14ac:dyDescent="0.15">
      <c r="A10" s="76">
        <v>42763</v>
      </c>
      <c r="B10" s="76">
        <v>42759</v>
      </c>
      <c r="C10" s="3">
        <v>4</v>
      </c>
      <c r="D10" s="109">
        <v>63635</v>
      </c>
      <c r="E10" s="109">
        <v>818730</v>
      </c>
      <c r="F10" s="109">
        <v>162499</v>
      </c>
      <c r="G10" s="109">
        <v>15991</v>
      </c>
      <c r="H10" s="4">
        <v>0</v>
      </c>
      <c r="I10" s="126">
        <v>0</v>
      </c>
      <c r="J10" s="4">
        <v>0</v>
      </c>
      <c r="K10" s="4">
        <v>0</v>
      </c>
      <c r="L10" s="4">
        <v>0</v>
      </c>
      <c r="M10" s="4">
        <v>0</v>
      </c>
      <c r="N10" s="33">
        <f t="shared" si="0"/>
        <v>1060855</v>
      </c>
      <c r="O10" s="109">
        <v>56379</v>
      </c>
      <c r="P10" s="109">
        <v>108.167633</v>
      </c>
      <c r="Q10" s="109">
        <v>705040</v>
      </c>
      <c r="R10" s="109">
        <v>122.52132</v>
      </c>
      <c r="S10" s="109">
        <v>98044</v>
      </c>
      <c r="T10" s="109">
        <v>143.10558499999999</v>
      </c>
      <c r="U10" s="109">
        <v>9849</v>
      </c>
      <c r="V10" s="109">
        <v>95.810030999999995</v>
      </c>
      <c r="W10" s="4">
        <v>0</v>
      </c>
      <c r="X10" s="4">
        <v>0</v>
      </c>
      <c r="Y10" s="126">
        <v>0</v>
      </c>
      <c r="Z10" s="126">
        <v>0</v>
      </c>
      <c r="AA10" s="4">
        <v>0</v>
      </c>
      <c r="AB10" s="4">
        <v>0</v>
      </c>
      <c r="AC10" s="4">
        <v>0</v>
      </c>
      <c r="AD10" s="4">
        <v>0</v>
      </c>
      <c r="AE10" s="4">
        <v>0</v>
      </c>
      <c r="AF10" s="4">
        <v>0</v>
      </c>
      <c r="AG10" s="4">
        <v>0</v>
      </c>
      <c r="AH10" s="4">
        <v>0</v>
      </c>
      <c r="AI10" s="19">
        <f t="shared" si="4"/>
        <v>869312</v>
      </c>
      <c r="AJ10" s="19">
        <f t="shared" si="5"/>
        <v>123.60935015824697</v>
      </c>
      <c r="AL10" s="76">
        <v>42399</v>
      </c>
      <c r="AM10" s="76">
        <v>42395</v>
      </c>
      <c r="AN10" s="3">
        <v>4</v>
      </c>
      <c r="AO10" s="105">
        <v>65024</v>
      </c>
      <c r="AP10" s="105">
        <v>915093.2</v>
      </c>
      <c r="AQ10" s="105">
        <v>192084</v>
      </c>
      <c r="AR10" s="105">
        <v>7099</v>
      </c>
      <c r="AS10" s="105">
        <v>0</v>
      </c>
      <c r="AT10" s="105">
        <v>0</v>
      </c>
      <c r="AU10" s="105">
        <v>0</v>
      </c>
      <c r="AV10" s="105">
        <v>0</v>
      </c>
      <c r="AW10" s="105">
        <v>0</v>
      </c>
      <c r="AX10" s="33">
        <f t="shared" si="1"/>
        <v>1179300.2</v>
      </c>
      <c r="AY10" s="105">
        <v>62153</v>
      </c>
      <c r="AZ10" s="105">
        <v>93.936526999999998</v>
      </c>
      <c r="BA10" s="105">
        <v>849140.2</v>
      </c>
      <c r="BB10" s="105">
        <v>123.558162</v>
      </c>
      <c r="BC10" s="105">
        <v>164644</v>
      </c>
      <c r="BD10" s="105">
        <v>137.176174</v>
      </c>
      <c r="BE10" s="105">
        <v>3949</v>
      </c>
      <c r="BF10" s="105">
        <v>91.500885999999994</v>
      </c>
      <c r="BG10" s="105">
        <v>0</v>
      </c>
      <c r="BH10" s="105">
        <v>0</v>
      </c>
      <c r="BI10" s="105">
        <v>0</v>
      </c>
      <c r="BJ10" s="105">
        <v>0</v>
      </c>
      <c r="BK10" s="105">
        <v>0</v>
      </c>
      <c r="BL10" s="105">
        <v>0</v>
      </c>
      <c r="BM10" s="105">
        <v>0</v>
      </c>
      <c r="BN10" s="105">
        <v>0</v>
      </c>
      <c r="BO10" s="105">
        <v>0</v>
      </c>
      <c r="BP10" s="105">
        <v>0</v>
      </c>
      <c r="BQ10" s="19">
        <f t="shared" si="2"/>
        <v>1079886.2</v>
      </c>
      <c r="BR10" s="19">
        <f t="shared" si="3"/>
        <v>123.81231498820283</v>
      </c>
    </row>
    <row r="11" spans="1:70" ht="20" customHeight="1" x14ac:dyDescent="0.15">
      <c r="A11" s="76">
        <v>42770</v>
      </c>
      <c r="B11" s="76">
        <v>42766</v>
      </c>
      <c r="C11" s="3">
        <v>5</v>
      </c>
      <c r="D11" s="110">
        <v>65548</v>
      </c>
      <c r="E11" s="110">
        <v>731443.3</v>
      </c>
      <c r="F11" s="110">
        <v>133503</v>
      </c>
      <c r="G11" s="110">
        <v>16417</v>
      </c>
      <c r="H11" s="4">
        <v>0</v>
      </c>
      <c r="I11" s="126">
        <v>0</v>
      </c>
      <c r="J11" s="4">
        <v>0</v>
      </c>
      <c r="K11" s="4">
        <v>0</v>
      </c>
      <c r="L11" s="4">
        <v>0</v>
      </c>
      <c r="M11" s="4">
        <v>0</v>
      </c>
      <c r="N11" s="19">
        <f t="shared" si="0"/>
        <v>946911.3</v>
      </c>
      <c r="O11" s="110">
        <v>45251</v>
      </c>
      <c r="P11" s="110">
        <v>105.029347</v>
      </c>
      <c r="Q11" s="110">
        <v>690532.8</v>
      </c>
      <c r="R11" s="110">
        <v>125.849113</v>
      </c>
      <c r="S11" s="110">
        <v>90872</v>
      </c>
      <c r="T11" s="110">
        <v>140.322123</v>
      </c>
      <c r="U11" s="110">
        <v>16417</v>
      </c>
      <c r="V11" s="110">
        <v>100.469756</v>
      </c>
      <c r="W11" s="4">
        <v>0</v>
      </c>
      <c r="X11" s="4">
        <v>0</v>
      </c>
      <c r="Y11" s="126">
        <v>0</v>
      </c>
      <c r="Z11" s="126">
        <v>0</v>
      </c>
      <c r="AA11" s="4">
        <v>0</v>
      </c>
      <c r="AB11" s="4">
        <v>0</v>
      </c>
      <c r="AC11" s="4">
        <v>0</v>
      </c>
      <c r="AD11" s="4">
        <v>0</v>
      </c>
      <c r="AE11" s="4">
        <v>0</v>
      </c>
      <c r="AF11" s="4">
        <v>0</v>
      </c>
      <c r="AG11" s="4">
        <v>0</v>
      </c>
      <c r="AH11" s="4">
        <v>0</v>
      </c>
      <c r="AI11" s="19">
        <f t="shared" si="4"/>
        <v>843072.8</v>
      </c>
      <c r="AJ11" s="19">
        <f t="shared" si="5"/>
        <v>125.79742497209185</v>
      </c>
      <c r="AL11" s="76">
        <v>42406</v>
      </c>
      <c r="AM11" s="76">
        <v>42402</v>
      </c>
      <c r="AN11" s="3">
        <v>5</v>
      </c>
      <c r="AO11" s="105">
        <v>64277</v>
      </c>
      <c r="AP11" s="105">
        <v>862402</v>
      </c>
      <c r="AQ11" s="105">
        <v>199153</v>
      </c>
      <c r="AR11" s="105">
        <v>9070</v>
      </c>
      <c r="AS11" s="105">
        <v>0</v>
      </c>
      <c r="AT11" s="105">
        <v>0</v>
      </c>
      <c r="AU11" s="105">
        <v>0</v>
      </c>
      <c r="AV11" s="105">
        <v>0</v>
      </c>
      <c r="AW11" s="105">
        <v>0</v>
      </c>
      <c r="AX11" s="19">
        <f t="shared" si="1"/>
        <v>1134902</v>
      </c>
      <c r="AY11" s="105">
        <v>63581</v>
      </c>
      <c r="AZ11" s="105">
        <v>100.790471</v>
      </c>
      <c r="BA11" s="105">
        <v>810536</v>
      </c>
      <c r="BB11" s="105">
        <v>125.567177</v>
      </c>
      <c r="BC11" s="105">
        <v>158598</v>
      </c>
      <c r="BD11" s="105">
        <v>138.77403200000001</v>
      </c>
      <c r="BE11" s="105">
        <v>5674</v>
      </c>
      <c r="BF11" s="105">
        <v>92.327457999999993</v>
      </c>
      <c r="BG11" s="105">
        <v>0</v>
      </c>
      <c r="BH11" s="105">
        <v>0</v>
      </c>
      <c r="BI11" s="105">
        <v>0</v>
      </c>
      <c r="BJ11" s="105">
        <v>0</v>
      </c>
      <c r="BK11" s="105">
        <v>0</v>
      </c>
      <c r="BL11" s="105">
        <v>0</v>
      </c>
      <c r="BM11" s="105">
        <v>0</v>
      </c>
      <c r="BN11" s="105">
        <v>0</v>
      </c>
      <c r="BO11" s="105">
        <v>0</v>
      </c>
      <c r="BP11" s="105">
        <v>0</v>
      </c>
      <c r="BQ11" s="19">
        <f t="shared" si="2"/>
        <v>1038389</v>
      </c>
      <c r="BR11" s="19">
        <f t="shared" si="3"/>
        <v>125.88560379332891</v>
      </c>
    </row>
    <row r="12" spans="1:70" ht="20" customHeight="1" x14ac:dyDescent="0.15">
      <c r="A12" s="76">
        <v>42777</v>
      </c>
      <c r="B12" s="76">
        <v>42773</v>
      </c>
      <c r="C12" s="3">
        <v>6</v>
      </c>
      <c r="D12" s="111">
        <v>58333</v>
      </c>
      <c r="E12" s="111">
        <v>726331.2</v>
      </c>
      <c r="F12" s="111">
        <v>127366</v>
      </c>
      <c r="G12" s="111">
        <v>10696</v>
      </c>
      <c r="H12" s="4">
        <v>0</v>
      </c>
      <c r="I12" s="126">
        <v>0</v>
      </c>
      <c r="J12" s="4">
        <v>0</v>
      </c>
      <c r="K12" s="4">
        <v>0</v>
      </c>
      <c r="L12" s="4">
        <v>0</v>
      </c>
      <c r="M12" s="4">
        <v>0</v>
      </c>
      <c r="N12" s="19">
        <f t="shared" si="0"/>
        <v>922726.2</v>
      </c>
      <c r="O12" s="111">
        <v>50517</v>
      </c>
      <c r="P12" s="111">
        <v>106.786903</v>
      </c>
      <c r="Q12" s="111">
        <v>696861.2</v>
      </c>
      <c r="R12" s="111">
        <v>130.83563899999999</v>
      </c>
      <c r="S12" s="111">
        <v>79875</v>
      </c>
      <c r="T12" s="111">
        <v>148.257327</v>
      </c>
      <c r="U12" s="111">
        <v>7540</v>
      </c>
      <c r="V12" s="111">
        <v>98.276392000000001</v>
      </c>
      <c r="W12" s="4">
        <v>0</v>
      </c>
      <c r="X12" s="4">
        <v>0</v>
      </c>
      <c r="Y12" s="126">
        <v>0</v>
      </c>
      <c r="Z12" s="126">
        <v>0</v>
      </c>
      <c r="AA12" s="4">
        <v>0</v>
      </c>
      <c r="AB12" s="4">
        <v>0</v>
      </c>
      <c r="AC12" s="4">
        <v>0</v>
      </c>
      <c r="AD12" s="4">
        <v>0</v>
      </c>
      <c r="AE12" s="4">
        <v>0</v>
      </c>
      <c r="AF12" s="4">
        <v>0</v>
      </c>
      <c r="AG12" s="4">
        <v>0</v>
      </c>
      <c r="AH12" s="4">
        <v>0</v>
      </c>
      <c r="AI12" s="19">
        <f t="shared" si="4"/>
        <v>834793.2</v>
      </c>
      <c r="AJ12" s="19">
        <f t="shared" si="5"/>
        <v>130.75321213081611</v>
      </c>
      <c r="AL12" s="76">
        <v>42413</v>
      </c>
      <c r="AM12" s="76">
        <v>42409</v>
      </c>
      <c r="AN12" s="3">
        <v>6</v>
      </c>
      <c r="AO12" s="105">
        <v>84422</v>
      </c>
      <c r="AP12" s="105">
        <v>960007.7</v>
      </c>
      <c r="AQ12" s="105">
        <v>168194</v>
      </c>
      <c r="AR12" s="105">
        <v>9074</v>
      </c>
      <c r="AS12" s="105">
        <v>0</v>
      </c>
      <c r="AT12" s="105">
        <v>0</v>
      </c>
      <c r="AU12" s="105">
        <v>0</v>
      </c>
      <c r="AV12" s="105">
        <v>0</v>
      </c>
      <c r="AW12" s="105">
        <v>0</v>
      </c>
      <c r="AX12" s="19">
        <f t="shared" si="1"/>
        <v>1221697.7</v>
      </c>
      <c r="AY12" s="105">
        <v>53821</v>
      </c>
      <c r="AZ12" s="105">
        <v>96.177514000000002</v>
      </c>
      <c r="BA12" s="105">
        <v>854103</v>
      </c>
      <c r="BB12" s="105">
        <v>123.390062</v>
      </c>
      <c r="BC12" s="105">
        <v>127614</v>
      </c>
      <c r="BD12" s="105">
        <v>138.47033999999999</v>
      </c>
      <c r="BE12" s="105">
        <v>8082</v>
      </c>
      <c r="BF12" s="105">
        <v>97.840385999999995</v>
      </c>
      <c r="BG12" s="105">
        <v>0</v>
      </c>
      <c r="BH12" s="105">
        <v>0</v>
      </c>
      <c r="BI12" s="105">
        <v>0</v>
      </c>
      <c r="BJ12" s="105">
        <v>0</v>
      </c>
      <c r="BK12" s="105">
        <v>0</v>
      </c>
      <c r="BL12" s="105">
        <v>0</v>
      </c>
      <c r="BM12" s="105">
        <v>0</v>
      </c>
      <c r="BN12" s="105">
        <v>0</v>
      </c>
      <c r="BO12" s="105">
        <v>0</v>
      </c>
      <c r="BP12" s="105">
        <v>0</v>
      </c>
      <c r="BQ12" s="19">
        <f t="shared" si="2"/>
        <v>1043620</v>
      </c>
      <c r="BR12" s="19">
        <f t="shared" si="3"/>
        <v>123.6328281115655</v>
      </c>
    </row>
    <row r="13" spans="1:70" s="13" customFormat="1" ht="20" customHeight="1" x14ac:dyDescent="0.15">
      <c r="A13" s="76">
        <v>42784</v>
      </c>
      <c r="B13" s="76">
        <v>42780</v>
      </c>
      <c r="C13" s="11">
        <v>7</v>
      </c>
      <c r="D13" s="12">
        <v>61050</v>
      </c>
      <c r="E13" s="12">
        <v>702046.5</v>
      </c>
      <c r="F13" s="12">
        <v>123049</v>
      </c>
      <c r="G13" s="12">
        <v>3854</v>
      </c>
      <c r="H13" s="4">
        <v>0</v>
      </c>
      <c r="I13" s="126">
        <v>0</v>
      </c>
      <c r="J13" s="4">
        <v>0</v>
      </c>
      <c r="K13" s="4">
        <v>0</v>
      </c>
      <c r="L13" s="4">
        <v>0</v>
      </c>
      <c r="M13" s="4">
        <v>0</v>
      </c>
      <c r="N13" s="19">
        <f t="shared" si="0"/>
        <v>889999.5</v>
      </c>
      <c r="O13" s="12">
        <v>51193</v>
      </c>
      <c r="P13" s="12">
        <v>108.14919999999999</v>
      </c>
      <c r="Q13" s="12">
        <v>652907.4</v>
      </c>
      <c r="R13" s="12">
        <v>135.25828300000001</v>
      </c>
      <c r="S13" s="12">
        <v>95003</v>
      </c>
      <c r="T13" s="12">
        <v>144.332663</v>
      </c>
      <c r="U13" s="12">
        <v>3438</v>
      </c>
      <c r="V13" s="12">
        <v>107.098894</v>
      </c>
      <c r="W13" s="4">
        <v>0</v>
      </c>
      <c r="X13" s="4">
        <v>0</v>
      </c>
      <c r="Y13" s="126">
        <v>0</v>
      </c>
      <c r="Z13" s="126">
        <v>0</v>
      </c>
      <c r="AA13" s="4">
        <v>0</v>
      </c>
      <c r="AB13" s="4">
        <v>0</v>
      </c>
      <c r="AC13" s="4">
        <v>0</v>
      </c>
      <c r="AD13" s="4">
        <v>0</v>
      </c>
      <c r="AE13" s="4">
        <v>0</v>
      </c>
      <c r="AF13" s="4">
        <v>0</v>
      </c>
      <c r="AG13" s="4">
        <v>0</v>
      </c>
      <c r="AH13" s="4">
        <v>0</v>
      </c>
      <c r="AI13" s="19">
        <f t="shared" si="4"/>
        <v>802541.4</v>
      </c>
      <c r="AJ13" s="19">
        <f t="shared" si="5"/>
        <v>134.48260470818727</v>
      </c>
      <c r="AL13" s="76">
        <v>42420</v>
      </c>
      <c r="AM13" s="76">
        <v>42416</v>
      </c>
      <c r="AN13" s="11">
        <v>7</v>
      </c>
      <c r="AO13" s="12">
        <v>62805</v>
      </c>
      <c r="AP13" s="12">
        <v>929965.3</v>
      </c>
      <c r="AQ13" s="12">
        <v>180877</v>
      </c>
      <c r="AR13" s="12">
        <v>9511</v>
      </c>
      <c r="AS13" s="105">
        <v>0</v>
      </c>
      <c r="AT13" s="105">
        <v>0</v>
      </c>
      <c r="AU13" s="105">
        <v>0</v>
      </c>
      <c r="AV13" s="105">
        <v>0</v>
      </c>
      <c r="AW13" s="105">
        <v>0</v>
      </c>
      <c r="AX13" s="19">
        <f t="shared" si="1"/>
        <v>1183158.3</v>
      </c>
      <c r="AY13" s="12">
        <v>61331</v>
      </c>
      <c r="AZ13" s="12">
        <v>99.767295000000004</v>
      </c>
      <c r="BA13" s="12">
        <v>858137.3</v>
      </c>
      <c r="BB13" s="12">
        <v>121.81407799999999</v>
      </c>
      <c r="BC13" s="12">
        <v>158115</v>
      </c>
      <c r="BD13" s="12">
        <v>127.58860900000001</v>
      </c>
      <c r="BE13" s="12">
        <v>9511</v>
      </c>
      <c r="BF13" s="12">
        <v>93.628325000000004</v>
      </c>
      <c r="BG13" s="105">
        <v>0</v>
      </c>
      <c r="BH13" s="105">
        <v>0</v>
      </c>
      <c r="BI13" s="105">
        <v>0</v>
      </c>
      <c r="BJ13" s="105">
        <v>0</v>
      </c>
      <c r="BK13" s="105">
        <v>0</v>
      </c>
      <c r="BL13" s="105">
        <v>0</v>
      </c>
      <c r="BM13" s="105">
        <v>0</v>
      </c>
      <c r="BN13" s="105">
        <v>0</v>
      </c>
      <c r="BO13" s="105">
        <v>0</v>
      </c>
      <c r="BP13" s="105">
        <v>0</v>
      </c>
      <c r="BQ13" s="19">
        <f t="shared" si="2"/>
        <v>1087094.3</v>
      </c>
      <c r="BR13" s="19">
        <f t="shared" si="3"/>
        <v>121.16354936058848</v>
      </c>
    </row>
    <row r="14" spans="1:70" ht="20" customHeight="1" x14ac:dyDescent="0.15">
      <c r="A14" s="76">
        <v>42791</v>
      </c>
      <c r="B14" s="76">
        <v>42787</v>
      </c>
      <c r="C14" s="3">
        <v>8</v>
      </c>
      <c r="D14" s="113">
        <v>69259</v>
      </c>
      <c r="E14" s="113">
        <v>696610.3</v>
      </c>
      <c r="F14" s="113">
        <v>140016</v>
      </c>
      <c r="G14" s="113">
        <v>10549</v>
      </c>
      <c r="H14" s="4">
        <v>0</v>
      </c>
      <c r="I14" s="126">
        <v>0</v>
      </c>
      <c r="J14" s="4">
        <v>0</v>
      </c>
      <c r="K14" s="4">
        <v>0</v>
      </c>
      <c r="L14" s="4">
        <v>0</v>
      </c>
      <c r="M14" s="4">
        <v>0</v>
      </c>
      <c r="N14" s="19">
        <f t="shared" si="0"/>
        <v>916434.3</v>
      </c>
      <c r="O14" s="113">
        <v>53297</v>
      </c>
      <c r="P14" s="113">
        <v>104.371972</v>
      </c>
      <c r="Q14" s="113">
        <v>608108.30000000005</v>
      </c>
      <c r="R14" s="113">
        <v>134.93410900000001</v>
      </c>
      <c r="S14" s="113">
        <v>108329</v>
      </c>
      <c r="T14" s="113">
        <v>140.73382000000001</v>
      </c>
      <c r="U14" s="113">
        <v>9090</v>
      </c>
      <c r="V14" s="113">
        <v>97.624641999999994</v>
      </c>
      <c r="W14" s="4">
        <v>0</v>
      </c>
      <c r="X14" s="4">
        <v>0</v>
      </c>
      <c r="Y14" s="126">
        <v>0</v>
      </c>
      <c r="Z14" s="126">
        <v>0</v>
      </c>
      <c r="AA14" s="4">
        <v>0</v>
      </c>
      <c r="AB14" s="4">
        <v>0</v>
      </c>
      <c r="AC14" s="4">
        <v>0</v>
      </c>
      <c r="AD14" s="4">
        <v>0</v>
      </c>
      <c r="AE14" s="4">
        <v>0</v>
      </c>
      <c r="AF14" s="4">
        <v>0</v>
      </c>
      <c r="AG14" s="4">
        <v>0</v>
      </c>
      <c r="AH14" s="4">
        <v>0</v>
      </c>
      <c r="AI14" s="19">
        <f t="shared" si="4"/>
        <v>778824.3</v>
      </c>
      <c r="AJ14" s="19">
        <f t="shared" si="5"/>
        <v>133.21390538308668</v>
      </c>
      <c r="AL14" s="76">
        <v>42427</v>
      </c>
      <c r="AM14" s="76">
        <v>42423</v>
      </c>
      <c r="AN14" s="3">
        <v>8</v>
      </c>
      <c r="AO14" s="105">
        <v>71174</v>
      </c>
      <c r="AP14" s="105">
        <v>953744.5</v>
      </c>
      <c r="AQ14" s="105">
        <v>140574</v>
      </c>
      <c r="AR14" s="105">
        <v>8834</v>
      </c>
      <c r="AS14" s="105">
        <v>0</v>
      </c>
      <c r="AT14" s="105">
        <v>0</v>
      </c>
      <c r="AU14" s="105">
        <v>0</v>
      </c>
      <c r="AV14" s="105">
        <v>0</v>
      </c>
      <c r="AW14" s="105">
        <v>0</v>
      </c>
      <c r="AX14" s="19">
        <f t="shared" si="1"/>
        <v>1174326.5</v>
      </c>
      <c r="AY14" s="105">
        <v>53621</v>
      </c>
      <c r="AZ14" s="105">
        <v>92.759832000000003</v>
      </c>
      <c r="BA14" s="105">
        <v>787614.3</v>
      </c>
      <c r="BB14" s="105">
        <v>116.13636</v>
      </c>
      <c r="BC14" s="105">
        <v>99690</v>
      </c>
      <c r="BD14" s="105">
        <v>132.011054</v>
      </c>
      <c r="BE14" s="105">
        <v>7713</v>
      </c>
      <c r="BF14" s="105">
        <v>92.404899999999998</v>
      </c>
      <c r="BG14" s="105">
        <v>0</v>
      </c>
      <c r="BH14" s="105">
        <v>0</v>
      </c>
      <c r="BI14" s="105">
        <v>0</v>
      </c>
      <c r="BJ14" s="105">
        <v>0</v>
      </c>
      <c r="BK14" s="105">
        <v>0</v>
      </c>
      <c r="BL14" s="105">
        <v>0</v>
      </c>
      <c r="BM14" s="105">
        <v>0</v>
      </c>
      <c r="BN14" s="105">
        <v>0</v>
      </c>
      <c r="BO14" s="105">
        <v>0</v>
      </c>
      <c r="BP14" s="105">
        <v>0</v>
      </c>
      <c r="BQ14" s="19">
        <f t="shared" si="2"/>
        <v>948638.3</v>
      </c>
      <c r="BR14" s="19">
        <f t="shared" si="3"/>
        <v>116.29030137680505</v>
      </c>
    </row>
    <row r="15" spans="1:70" ht="20" customHeight="1" x14ac:dyDescent="0.15">
      <c r="A15" s="76">
        <v>42798</v>
      </c>
      <c r="B15" s="76">
        <v>42794</v>
      </c>
      <c r="C15" s="3">
        <v>9</v>
      </c>
      <c r="D15" s="114">
        <v>61848</v>
      </c>
      <c r="E15" s="114">
        <v>750640.2</v>
      </c>
      <c r="F15" s="114">
        <v>149684</v>
      </c>
      <c r="G15" s="114">
        <v>5309</v>
      </c>
      <c r="H15" s="4">
        <v>0</v>
      </c>
      <c r="I15" s="126">
        <v>0</v>
      </c>
      <c r="J15" s="4">
        <v>0</v>
      </c>
      <c r="K15" s="4">
        <v>0</v>
      </c>
      <c r="L15" s="4">
        <v>0</v>
      </c>
      <c r="M15" s="4">
        <v>0</v>
      </c>
      <c r="N15" s="19">
        <f t="shared" si="0"/>
        <v>967481.2</v>
      </c>
      <c r="O15" s="114">
        <v>49101</v>
      </c>
      <c r="P15" s="114">
        <v>106.27013700000001</v>
      </c>
      <c r="Q15">
        <v>659675.19999999995</v>
      </c>
      <c r="R15" s="114">
        <v>137.37876199999999</v>
      </c>
      <c r="S15" s="114">
        <v>109491</v>
      </c>
      <c r="T15" s="114">
        <v>147.104839</v>
      </c>
      <c r="U15" s="114">
        <v>4773</v>
      </c>
      <c r="V15" s="114">
        <v>103.81793399999999</v>
      </c>
      <c r="W15" s="4">
        <v>0</v>
      </c>
      <c r="X15" s="4">
        <v>0</v>
      </c>
      <c r="Y15" s="126">
        <v>0</v>
      </c>
      <c r="Z15" s="126">
        <v>0</v>
      </c>
      <c r="AA15" s="4">
        <v>0</v>
      </c>
      <c r="AB15" s="4">
        <v>0</v>
      </c>
      <c r="AC15" s="4">
        <v>0</v>
      </c>
      <c r="AD15" s="4">
        <v>0</v>
      </c>
      <c r="AE15" s="4">
        <v>0</v>
      </c>
      <c r="AF15" s="4">
        <v>0</v>
      </c>
      <c r="AG15" s="4">
        <v>0</v>
      </c>
      <c r="AH15" s="4">
        <v>0</v>
      </c>
      <c r="AI15" s="19">
        <f t="shared" si="4"/>
        <v>823040.2</v>
      </c>
      <c r="AJ15" s="19">
        <f t="shared" si="5"/>
        <v>136.62213731585697</v>
      </c>
      <c r="AL15" s="76">
        <v>42434</v>
      </c>
      <c r="AM15" s="76">
        <v>42430</v>
      </c>
      <c r="AN15" s="3">
        <v>9</v>
      </c>
      <c r="AO15" s="105">
        <v>72835</v>
      </c>
      <c r="AP15" s="105">
        <v>975302.2</v>
      </c>
      <c r="AQ15" s="105">
        <v>132338</v>
      </c>
      <c r="AR15" s="105">
        <v>8439</v>
      </c>
      <c r="AS15" s="105">
        <v>0</v>
      </c>
      <c r="AT15" s="105">
        <v>0</v>
      </c>
      <c r="AU15" s="105">
        <v>0</v>
      </c>
      <c r="AV15" s="105">
        <v>0</v>
      </c>
      <c r="AW15" s="105">
        <v>0</v>
      </c>
      <c r="AX15" s="19">
        <f t="shared" si="1"/>
        <v>1188914.2</v>
      </c>
      <c r="AY15" s="105">
        <v>53060</v>
      </c>
      <c r="AZ15" s="105">
        <v>92.052543999999997</v>
      </c>
      <c r="BA15">
        <v>792083.9</v>
      </c>
      <c r="BB15" s="105">
        <v>110.837932</v>
      </c>
      <c r="BC15" s="105">
        <v>99018</v>
      </c>
      <c r="BD15" s="105">
        <v>132.829859</v>
      </c>
      <c r="BE15" s="105">
        <v>5268</v>
      </c>
      <c r="BF15" s="105">
        <v>85.594153000000006</v>
      </c>
      <c r="BG15" s="105">
        <v>0</v>
      </c>
      <c r="BH15" s="105">
        <v>0</v>
      </c>
      <c r="BI15" s="105">
        <v>0</v>
      </c>
      <c r="BJ15" s="105">
        <v>0</v>
      </c>
      <c r="BK15" s="105">
        <v>0</v>
      </c>
      <c r="BL15" s="105">
        <v>0</v>
      </c>
      <c r="BM15" s="105">
        <v>0</v>
      </c>
      <c r="BN15" s="105">
        <v>0</v>
      </c>
      <c r="BO15" s="105">
        <v>0</v>
      </c>
      <c r="BP15" s="105">
        <v>0</v>
      </c>
      <c r="BQ15" s="19">
        <f t="shared" si="2"/>
        <v>949429.9</v>
      </c>
      <c r="BR15" s="19">
        <f t="shared" si="3"/>
        <v>111.94160454352743</v>
      </c>
    </row>
    <row r="16" spans="1:70" ht="20" customHeight="1" x14ac:dyDescent="0.15">
      <c r="A16" s="76">
        <v>42805</v>
      </c>
      <c r="B16" s="76">
        <v>42801</v>
      </c>
      <c r="C16" s="3">
        <v>10</v>
      </c>
      <c r="D16" s="115">
        <v>46071</v>
      </c>
      <c r="E16" s="115">
        <v>662448</v>
      </c>
      <c r="F16" s="115">
        <v>137781</v>
      </c>
      <c r="G16" s="115">
        <v>6262</v>
      </c>
      <c r="H16" s="4">
        <v>0</v>
      </c>
      <c r="I16" s="126">
        <v>0</v>
      </c>
      <c r="J16" s="4">
        <v>0</v>
      </c>
      <c r="K16" s="4">
        <v>0</v>
      </c>
      <c r="L16" s="4">
        <v>0</v>
      </c>
      <c r="M16" s="4">
        <v>0</v>
      </c>
      <c r="N16" s="19">
        <f t="shared" si="0"/>
        <v>852562</v>
      </c>
      <c r="O16" s="115">
        <v>27027</v>
      </c>
      <c r="P16" s="115">
        <v>105.377289</v>
      </c>
      <c r="Q16" s="115">
        <v>510879.6</v>
      </c>
      <c r="R16" s="115">
        <v>137.01858899999999</v>
      </c>
      <c r="S16" s="115">
        <v>105417</v>
      </c>
      <c r="T16" s="115">
        <v>146.598783</v>
      </c>
      <c r="U16" s="115">
        <v>5074</v>
      </c>
      <c r="V16" s="115">
        <v>103.841939</v>
      </c>
      <c r="W16" s="4">
        <v>0</v>
      </c>
      <c r="X16" s="4">
        <v>0</v>
      </c>
      <c r="Y16" s="126">
        <v>0</v>
      </c>
      <c r="Z16" s="126">
        <v>0</v>
      </c>
      <c r="AA16" s="4">
        <v>0</v>
      </c>
      <c r="AB16" s="4">
        <v>0</v>
      </c>
      <c r="AC16" s="4">
        <v>0</v>
      </c>
      <c r="AD16" s="4">
        <v>0</v>
      </c>
      <c r="AE16" s="4">
        <v>0</v>
      </c>
      <c r="AF16" s="4">
        <v>0</v>
      </c>
      <c r="AG16" s="4">
        <v>0</v>
      </c>
      <c r="AH16" s="4">
        <v>0</v>
      </c>
      <c r="AI16" s="19">
        <f t="shared" si="4"/>
        <v>648397.6</v>
      </c>
      <c r="AJ16" s="19">
        <f t="shared" si="5"/>
        <v>136.99762589603108</v>
      </c>
      <c r="AL16" s="76">
        <v>42441</v>
      </c>
      <c r="AM16" s="76">
        <v>42437</v>
      </c>
      <c r="AN16" s="3">
        <v>10</v>
      </c>
      <c r="AO16" s="105">
        <v>77074</v>
      </c>
      <c r="AP16" s="105">
        <v>958938.8</v>
      </c>
      <c r="AQ16" s="105">
        <v>146089</v>
      </c>
      <c r="AR16" s="105">
        <v>14515</v>
      </c>
      <c r="AS16" s="105">
        <v>0</v>
      </c>
      <c r="AT16" s="105">
        <v>0</v>
      </c>
      <c r="AU16" s="105">
        <v>0</v>
      </c>
      <c r="AV16" s="105">
        <v>0</v>
      </c>
      <c r="AW16" s="105">
        <v>0</v>
      </c>
      <c r="AX16" s="19">
        <f t="shared" si="1"/>
        <v>1196616.8</v>
      </c>
      <c r="AY16" s="105">
        <v>58105</v>
      </c>
      <c r="AZ16" s="105">
        <v>88.444815000000006</v>
      </c>
      <c r="BA16" s="105">
        <v>844028.6</v>
      </c>
      <c r="BB16" s="105">
        <v>108.549947</v>
      </c>
      <c r="BC16" s="105">
        <v>109417</v>
      </c>
      <c r="BD16" s="105">
        <v>127.26165899999999</v>
      </c>
      <c r="BE16" s="105">
        <v>7846</v>
      </c>
      <c r="BF16" s="105">
        <v>90.320162999999994</v>
      </c>
      <c r="BG16" s="105">
        <v>0</v>
      </c>
      <c r="BH16" s="105">
        <v>0</v>
      </c>
      <c r="BI16" s="105">
        <v>0</v>
      </c>
      <c r="BJ16" s="105">
        <v>0</v>
      </c>
      <c r="BK16" s="105">
        <v>0</v>
      </c>
      <c r="BL16" s="105">
        <v>0</v>
      </c>
      <c r="BM16" s="105">
        <v>0</v>
      </c>
      <c r="BN16" s="105">
        <v>0</v>
      </c>
      <c r="BO16" s="105">
        <v>0</v>
      </c>
      <c r="BP16" s="105">
        <v>0</v>
      </c>
      <c r="BQ16" s="19">
        <f t="shared" si="2"/>
        <v>1019396.6</v>
      </c>
      <c r="BR16" s="19">
        <f t="shared" si="3"/>
        <v>109.2720798889855</v>
      </c>
    </row>
    <row r="17" spans="1:70" ht="20" customHeight="1" x14ac:dyDescent="0.15">
      <c r="A17" s="76">
        <v>42812</v>
      </c>
      <c r="B17" s="76">
        <v>42808</v>
      </c>
      <c r="C17" s="3">
        <v>11</v>
      </c>
      <c r="D17" s="117">
        <v>60311</v>
      </c>
      <c r="E17" s="117">
        <v>719914.4</v>
      </c>
      <c r="F17" s="117">
        <v>139696</v>
      </c>
      <c r="G17" s="117">
        <v>9889</v>
      </c>
      <c r="H17" s="117">
        <v>0</v>
      </c>
      <c r="I17" s="126">
        <v>0</v>
      </c>
      <c r="J17" s="117">
        <v>0</v>
      </c>
      <c r="K17" s="117">
        <v>0</v>
      </c>
      <c r="L17" s="117">
        <v>0</v>
      </c>
      <c r="M17" s="117">
        <v>0</v>
      </c>
      <c r="N17" s="19">
        <f t="shared" si="0"/>
        <v>929810.4</v>
      </c>
      <c r="O17" s="117">
        <v>49349</v>
      </c>
      <c r="P17" s="117">
        <v>100.383594</v>
      </c>
      <c r="Q17" s="117">
        <v>588799.5</v>
      </c>
      <c r="R17" s="117">
        <v>136.82191399999999</v>
      </c>
      <c r="S17" s="117">
        <v>110822</v>
      </c>
      <c r="T17" s="117">
        <v>142.87386000000001</v>
      </c>
      <c r="U17" s="117">
        <v>9889</v>
      </c>
      <c r="V17" s="117">
        <v>96.443421000000001</v>
      </c>
      <c r="W17" s="117">
        <v>0</v>
      </c>
      <c r="X17" s="117">
        <v>0</v>
      </c>
      <c r="Y17" s="126">
        <v>0</v>
      </c>
      <c r="Z17" s="126">
        <v>0</v>
      </c>
      <c r="AA17" s="117">
        <v>0</v>
      </c>
      <c r="AB17" s="117">
        <v>0</v>
      </c>
      <c r="AC17" s="117">
        <v>0</v>
      </c>
      <c r="AD17" s="117">
        <v>0</v>
      </c>
      <c r="AE17" s="117">
        <v>0</v>
      </c>
      <c r="AF17" s="117">
        <v>0</v>
      </c>
      <c r="AG17" s="117">
        <v>0</v>
      </c>
      <c r="AH17" s="117">
        <v>0</v>
      </c>
      <c r="AI17" s="19">
        <f t="shared" si="4"/>
        <v>758859.5</v>
      </c>
      <c r="AJ17" s="19">
        <f t="shared" si="5"/>
        <v>134.80993574665402</v>
      </c>
      <c r="AL17" s="76">
        <v>42448</v>
      </c>
      <c r="AM17" s="76">
        <v>42444</v>
      </c>
      <c r="AN17" s="3">
        <v>11</v>
      </c>
      <c r="AO17" s="105">
        <v>76768</v>
      </c>
      <c r="AP17" s="105">
        <v>969136.1</v>
      </c>
      <c r="AQ17" s="105">
        <v>135033</v>
      </c>
      <c r="AR17" s="105">
        <v>10024</v>
      </c>
      <c r="AS17" s="105">
        <v>0</v>
      </c>
      <c r="AT17" s="105">
        <v>0</v>
      </c>
      <c r="AU17" s="105">
        <v>0</v>
      </c>
      <c r="AV17" s="105">
        <v>0</v>
      </c>
      <c r="AW17" s="105">
        <v>0</v>
      </c>
      <c r="AX17" s="19">
        <f t="shared" si="1"/>
        <v>1190961.1000000001</v>
      </c>
      <c r="AY17" s="105">
        <v>60339</v>
      </c>
      <c r="AZ17" s="105">
        <v>87.627056999999994</v>
      </c>
      <c r="BA17" s="105">
        <v>928149.7</v>
      </c>
      <c r="BB17" s="105">
        <v>112.788237</v>
      </c>
      <c r="BC17" s="105">
        <v>101417</v>
      </c>
      <c r="BD17" s="105">
        <v>132.49856500000001</v>
      </c>
      <c r="BE17" s="105">
        <v>6652</v>
      </c>
      <c r="BF17" s="105">
        <v>96.423331000000005</v>
      </c>
      <c r="BG17" s="105">
        <v>0</v>
      </c>
      <c r="BH17" s="105">
        <v>0</v>
      </c>
      <c r="BI17" s="105">
        <v>0</v>
      </c>
      <c r="BJ17" s="105">
        <v>0</v>
      </c>
      <c r="BK17" s="105">
        <v>0</v>
      </c>
      <c r="BL17" s="105">
        <v>0</v>
      </c>
      <c r="BM17" s="105">
        <v>0</v>
      </c>
      <c r="BN17" s="105">
        <v>0</v>
      </c>
      <c r="BO17" s="105">
        <v>0</v>
      </c>
      <c r="BP17" s="105">
        <v>0</v>
      </c>
      <c r="BQ17" s="19">
        <f t="shared" si="2"/>
        <v>1096557.7</v>
      </c>
      <c r="BR17" s="19">
        <f t="shared" si="3"/>
        <v>113.12739155615697</v>
      </c>
    </row>
    <row r="18" spans="1:70" ht="20" customHeight="1" x14ac:dyDescent="0.15">
      <c r="A18" s="76">
        <v>42819</v>
      </c>
      <c r="B18" s="76">
        <v>42815</v>
      </c>
      <c r="C18" s="3">
        <v>12</v>
      </c>
      <c r="D18" s="118">
        <v>63738</v>
      </c>
      <c r="E18" s="118">
        <v>760160.6</v>
      </c>
      <c r="F18" s="118">
        <v>94466</v>
      </c>
      <c r="G18" s="118">
        <v>6215</v>
      </c>
      <c r="H18" s="4">
        <v>0</v>
      </c>
      <c r="I18" s="126">
        <v>0</v>
      </c>
      <c r="J18" s="4">
        <v>0</v>
      </c>
      <c r="K18" s="4">
        <v>0</v>
      </c>
      <c r="L18" s="4">
        <v>0</v>
      </c>
      <c r="M18" s="4">
        <v>0</v>
      </c>
      <c r="N18" s="19">
        <f t="shared" si="0"/>
        <v>924579.6</v>
      </c>
      <c r="O18" s="118">
        <v>35123</v>
      </c>
      <c r="P18" s="118">
        <v>101.682942</v>
      </c>
      <c r="Q18" s="118">
        <v>658818.6</v>
      </c>
      <c r="R18" s="118">
        <v>135.789591</v>
      </c>
      <c r="S18" s="118">
        <v>70035</v>
      </c>
      <c r="T18" s="118">
        <v>156.329892</v>
      </c>
      <c r="U18" s="118">
        <v>6044</v>
      </c>
      <c r="V18" s="118">
        <v>100.862673</v>
      </c>
      <c r="W18" s="4">
        <v>0</v>
      </c>
      <c r="X18" s="4">
        <v>0</v>
      </c>
      <c r="Y18" s="126">
        <v>0</v>
      </c>
      <c r="Z18" s="126">
        <v>0</v>
      </c>
      <c r="AA18" s="4">
        <v>0</v>
      </c>
      <c r="AB18" s="4">
        <v>0</v>
      </c>
      <c r="AC18" s="4">
        <v>0</v>
      </c>
      <c r="AD18" s="4">
        <v>0</v>
      </c>
      <c r="AE18" s="4">
        <v>0</v>
      </c>
      <c r="AF18" s="4">
        <v>0</v>
      </c>
      <c r="AG18" s="4">
        <v>0</v>
      </c>
      <c r="AH18" s="4">
        <v>0</v>
      </c>
      <c r="AI18" s="19">
        <f t="shared" si="4"/>
        <v>770020.6</v>
      </c>
      <c r="AJ18" s="19">
        <f t="shared" si="5"/>
        <v>135.82791965681255</v>
      </c>
      <c r="AL18" s="76">
        <v>42455</v>
      </c>
      <c r="AM18" s="76"/>
      <c r="AN18" s="3">
        <v>12</v>
      </c>
      <c r="AO18" s="105">
        <v>0</v>
      </c>
      <c r="AP18" s="105">
        <v>0</v>
      </c>
      <c r="AQ18" s="105">
        <v>0</v>
      </c>
      <c r="AR18" s="105">
        <v>0</v>
      </c>
      <c r="AS18" s="105">
        <v>0</v>
      </c>
      <c r="AT18" s="105">
        <v>0</v>
      </c>
      <c r="AU18" s="105">
        <v>0</v>
      </c>
      <c r="AV18" s="105">
        <v>0</v>
      </c>
      <c r="AW18" s="105">
        <v>0</v>
      </c>
      <c r="AX18" s="19">
        <v>0</v>
      </c>
      <c r="AY18" s="105">
        <v>0</v>
      </c>
      <c r="AZ18" s="105">
        <v>0</v>
      </c>
      <c r="BA18" s="105">
        <v>0</v>
      </c>
      <c r="BB18" s="105">
        <v>0</v>
      </c>
      <c r="BC18" s="105">
        <v>0</v>
      </c>
      <c r="BD18" s="105">
        <v>0</v>
      </c>
      <c r="BE18" s="105">
        <v>0</v>
      </c>
      <c r="BF18" s="105">
        <v>0</v>
      </c>
      <c r="BG18" s="105">
        <v>0</v>
      </c>
      <c r="BH18" s="105">
        <v>0</v>
      </c>
      <c r="BI18" s="105">
        <v>0</v>
      </c>
      <c r="BJ18" s="105">
        <v>0</v>
      </c>
      <c r="BK18" s="105">
        <v>0</v>
      </c>
      <c r="BL18" s="105">
        <v>0</v>
      </c>
      <c r="BM18" s="105">
        <v>0</v>
      </c>
      <c r="BN18" s="105">
        <v>0</v>
      </c>
      <c r="BO18" s="105">
        <v>0</v>
      </c>
      <c r="BP18" s="105">
        <v>0</v>
      </c>
      <c r="BQ18" s="19">
        <v>0</v>
      </c>
      <c r="BR18" s="19">
        <v>0</v>
      </c>
    </row>
    <row r="19" spans="1:70" ht="20" customHeight="1" x14ac:dyDescent="0.15">
      <c r="A19" s="76">
        <v>42826</v>
      </c>
      <c r="B19" s="76">
        <v>42822</v>
      </c>
      <c r="C19" s="11">
        <v>13</v>
      </c>
      <c r="D19" s="119">
        <v>52757</v>
      </c>
      <c r="E19" s="119">
        <v>688531.2</v>
      </c>
      <c r="F19" s="119">
        <v>108154</v>
      </c>
      <c r="G19" s="119">
        <v>10269</v>
      </c>
      <c r="H19" s="4">
        <v>0</v>
      </c>
      <c r="I19" s="126">
        <v>0</v>
      </c>
      <c r="J19" s="4">
        <v>0</v>
      </c>
      <c r="K19" s="4">
        <v>0</v>
      </c>
      <c r="L19" s="4">
        <v>0</v>
      </c>
      <c r="M19" s="4">
        <v>0</v>
      </c>
      <c r="N19" s="19">
        <f t="shared" si="0"/>
        <v>859711.2</v>
      </c>
      <c r="O19" s="119">
        <v>39272</v>
      </c>
      <c r="P19" s="119">
        <v>100.642646</v>
      </c>
      <c r="Q19" s="119">
        <v>642619.30000000005</v>
      </c>
      <c r="R19" s="119">
        <v>139.37170800000001</v>
      </c>
      <c r="S19" s="119">
        <v>75684</v>
      </c>
      <c r="T19" s="119">
        <v>158.114912</v>
      </c>
      <c r="U19" s="119">
        <v>9302</v>
      </c>
      <c r="V19" s="119">
        <v>96.906255999999999</v>
      </c>
      <c r="W19" s="4">
        <v>0</v>
      </c>
      <c r="X19" s="4">
        <v>0</v>
      </c>
      <c r="Y19" s="126">
        <v>0</v>
      </c>
      <c r="Z19" s="126">
        <v>0</v>
      </c>
      <c r="AA19" s="4">
        <v>0</v>
      </c>
      <c r="AB19" s="4">
        <v>0</v>
      </c>
      <c r="AC19" s="4">
        <v>0</v>
      </c>
      <c r="AD19" s="4">
        <v>0</v>
      </c>
      <c r="AE19" s="4">
        <v>0</v>
      </c>
      <c r="AF19" s="4">
        <v>0</v>
      </c>
      <c r="AG19" s="4">
        <v>0</v>
      </c>
      <c r="AH19" s="4">
        <v>0</v>
      </c>
      <c r="AI19" s="19">
        <f t="shared" si="4"/>
        <v>766877.3</v>
      </c>
      <c r="AJ19" s="19">
        <f t="shared" si="5"/>
        <v>138.72307658812747</v>
      </c>
      <c r="AL19" s="76">
        <v>42462</v>
      </c>
      <c r="AM19" s="76">
        <v>42458</v>
      </c>
      <c r="AN19" s="11">
        <v>13</v>
      </c>
      <c r="AO19" s="105">
        <v>77162</v>
      </c>
      <c r="AP19" s="105">
        <v>874769.2</v>
      </c>
      <c r="AQ19" s="105">
        <v>137787.75</v>
      </c>
      <c r="AR19" s="105">
        <v>12720</v>
      </c>
      <c r="AS19" s="105">
        <v>0</v>
      </c>
      <c r="AT19" s="105">
        <v>0</v>
      </c>
      <c r="AU19" s="105">
        <v>0</v>
      </c>
      <c r="AV19" s="105">
        <v>0</v>
      </c>
      <c r="AW19" s="105">
        <v>0</v>
      </c>
      <c r="AX19" s="19">
        <f t="shared" ref="AX19:AX42" si="6">SUM(AO19:AW19)</f>
        <v>1102438.95</v>
      </c>
      <c r="AY19" s="105">
        <v>58539</v>
      </c>
      <c r="AZ19" s="105">
        <v>87.385536999999999</v>
      </c>
      <c r="BA19" s="105">
        <v>815813.3</v>
      </c>
      <c r="BB19" s="105">
        <v>118.20854300000001</v>
      </c>
      <c r="BC19" s="105">
        <v>117917</v>
      </c>
      <c r="BD19" s="105">
        <v>133.71612200000001</v>
      </c>
      <c r="BE19" s="105">
        <v>6248</v>
      </c>
      <c r="BF19" s="105">
        <v>95.279128999999998</v>
      </c>
      <c r="BG19" s="105">
        <v>0</v>
      </c>
      <c r="BH19" s="105">
        <v>0</v>
      </c>
      <c r="BI19" s="105">
        <v>0</v>
      </c>
      <c r="BJ19" s="105">
        <v>0</v>
      </c>
      <c r="BK19" s="105">
        <v>0</v>
      </c>
      <c r="BL19" s="105">
        <v>0</v>
      </c>
      <c r="BM19" s="105">
        <v>0</v>
      </c>
      <c r="BN19" s="105">
        <v>0</v>
      </c>
      <c r="BO19" s="105">
        <v>0</v>
      </c>
      <c r="BP19" s="105">
        <v>0</v>
      </c>
      <c r="BQ19" s="19">
        <f t="shared" ref="BQ19:BQ57" si="7">AY19+BA19+BC19+BE19+BI19+BK19+BM19+BO19</f>
        <v>998517.3</v>
      </c>
      <c r="BR19" s="19">
        <f t="shared" ref="BR19:BR42" si="8">(AY19*AZ19+BA19*BB19+BC19*BD19+BE19*BF19+BI19*BJ19+BK19*BL19+BM19*BN19+BO19*BP19)/BQ19</f>
        <v>118.08936255719445</v>
      </c>
    </row>
    <row r="20" spans="1:70" ht="20" customHeight="1" x14ac:dyDescent="0.15">
      <c r="A20" s="76">
        <v>42833</v>
      </c>
      <c r="B20" s="76">
        <v>42829</v>
      </c>
      <c r="C20" s="11">
        <v>14</v>
      </c>
      <c r="D20" s="120">
        <v>49304</v>
      </c>
      <c r="E20" s="120">
        <v>687692.2</v>
      </c>
      <c r="F20" s="120">
        <v>80329</v>
      </c>
      <c r="G20" s="120">
        <v>3743</v>
      </c>
      <c r="H20" s="4">
        <v>0</v>
      </c>
      <c r="I20" s="126">
        <v>0</v>
      </c>
      <c r="J20" s="4">
        <v>0</v>
      </c>
      <c r="K20" s="4">
        <v>0</v>
      </c>
      <c r="L20" s="4">
        <v>0</v>
      </c>
      <c r="M20" s="4">
        <v>0</v>
      </c>
      <c r="N20" s="19">
        <f t="shared" si="0"/>
        <v>821068.2</v>
      </c>
      <c r="O20" s="120">
        <v>42463</v>
      </c>
      <c r="P20" s="120">
        <v>101.37757499999999</v>
      </c>
      <c r="Q20" s="122">
        <v>594049.19999999995</v>
      </c>
      <c r="R20" s="122">
        <v>140.01103900000001</v>
      </c>
      <c r="S20" s="120">
        <v>68638</v>
      </c>
      <c r="T20" s="120">
        <v>168.62866</v>
      </c>
      <c r="U20" s="120">
        <v>3572</v>
      </c>
      <c r="V20" s="120">
        <v>104.99776</v>
      </c>
      <c r="W20" s="4">
        <v>0</v>
      </c>
      <c r="X20" s="4">
        <v>0</v>
      </c>
      <c r="Y20" s="126">
        <v>0</v>
      </c>
      <c r="Z20" s="126">
        <v>0</v>
      </c>
      <c r="AA20" s="4">
        <v>0</v>
      </c>
      <c r="AB20" s="4">
        <v>0</v>
      </c>
      <c r="AC20" s="4">
        <v>0</v>
      </c>
      <c r="AD20" s="4">
        <v>0</v>
      </c>
      <c r="AE20" s="4">
        <v>0</v>
      </c>
      <c r="AF20" s="4">
        <v>0</v>
      </c>
      <c r="AG20" s="4">
        <v>0</v>
      </c>
      <c r="AH20" s="4">
        <v>0</v>
      </c>
      <c r="AI20" s="19">
        <f t="shared" si="4"/>
        <v>708722.2</v>
      </c>
      <c r="AJ20" s="19">
        <f t="shared" si="5"/>
        <v>140.29139716541093</v>
      </c>
      <c r="AL20" s="76">
        <v>42469</v>
      </c>
      <c r="AM20" s="76">
        <v>42465</v>
      </c>
      <c r="AN20" s="11">
        <v>14</v>
      </c>
      <c r="AO20" s="105">
        <v>70843</v>
      </c>
      <c r="AP20" s="105">
        <v>788851.19999999995</v>
      </c>
      <c r="AQ20" s="105">
        <v>72928.75</v>
      </c>
      <c r="AR20" s="105">
        <v>12924</v>
      </c>
      <c r="AS20" s="105">
        <v>0</v>
      </c>
      <c r="AT20" s="105">
        <v>0</v>
      </c>
      <c r="AU20" s="105">
        <v>0</v>
      </c>
      <c r="AV20" s="105">
        <v>0</v>
      </c>
      <c r="AW20" s="105">
        <v>0</v>
      </c>
      <c r="AX20" s="19">
        <f t="shared" si="6"/>
        <v>945546.95</v>
      </c>
      <c r="AY20" s="105">
        <v>48783</v>
      </c>
      <c r="AZ20" s="105">
        <v>90.690792999999999</v>
      </c>
      <c r="BA20" s="105">
        <v>685328.9</v>
      </c>
      <c r="BB20" s="105">
        <v>117.57368099999999</v>
      </c>
      <c r="BC20" s="105">
        <v>62067.75</v>
      </c>
      <c r="BD20" s="105">
        <v>151.562679</v>
      </c>
      <c r="BE20" s="105">
        <v>3132</v>
      </c>
      <c r="BF20" s="105">
        <v>86.193167000000003</v>
      </c>
      <c r="BG20" s="105">
        <v>0</v>
      </c>
      <c r="BH20" s="105">
        <v>0</v>
      </c>
      <c r="BI20" s="105">
        <v>0</v>
      </c>
      <c r="BJ20" s="105">
        <v>0</v>
      </c>
      <c r="BK20" s="105">
        <v>0</v>
      </c>
      <c r="BL20" s="105">
        <v>0</v>
      </c>
      <c r="BM20" s="105">
        <v>0</v>
      </c>
      <c r="BN20" s="105">
        <v>0</v>
      </c>
      <c r="BO20" s="105">
        <v>0</v>
      </c>
      <c r="BP20" s="105">
        <v>0</v>
      </c>
      <c r="BQ20" s="19">
        <f t="shared" si="7"/>
        <v>799311.65</v>
      </c>
      <c r="BR20" s="19">
        <f t="shared" si="8"/>
        <v>118.44932060247858</v>
      </c>
    </row>
    <row r="21" spans="1:70" ht="20" customHeight="1" x14ac:dyDescent="0.15">
      <c r="A21" s="199">
        <v>42840</v>
      </c>
      <c r="B21" s="199">
        <v>42836</v>
      </c>
      <c r="C21" s="11">
        <v>15</v>
      </c>
      <c r="D21" s="98">
        <f>AVERAGE(D18:D20)</f>
        <v>55266.333333333336</v>
      </c>
      <c r="E21" s="98">
        <f t="shared" ref="E21:G21" si="9">AVERAGE(E18:E20)</f>
        <v>712128</v>
      </c>
      <c r="F21" s="98">
        <f t="shared" si="9"/>
        <v>94316.333333333328</v>
      </c>
      <c r="G21" s="98">
        <f t="shared" si="9"/>
        <v>6742.333333333333</v>
      </c>
      <c r="H21" s="4">
        <v>0</v>
      </c>
      <c r="I21" s="126">
        <v>0</v>
      </c>
      <c r="J21" s="4">
        <v>0</v>
      </c>
      <c r="K21" s="4">
        <v>0</v>
      </c>
      <c r="L21" s="4">
        <v>0</v>
      </c>
      <c r="M21" s="4">
        <v>0</v>
      </c>
      <c r="N21" s="19">
        <f t="shared" si="0"/>
        <v>868453.00000000012</v>
      </c>
      <c r="O21" s="98">
        <f>AVERAGE(O18:O20)</f>
        <v>38952.666666666664</v>
      </c>
      <c r="P21" s="98">
        <f t="shared" ref="P21:V21" si="10">AVERAGE(P18:P20)</f>
        <v>101.23438766666665</v>
      </c>
      <c r="Q21" s="98">
        <f t="shared" si="10"/>
        <v>631829.03333333333</v>
      </c>
      <c r="R21" s="98">
        <f t="shared" si="10"/>
        <v>138.39077933333331</v>
      </c>
      <c r="S21" s="98">
        <f t="shared" si="10"/>
        <v>71452.333333333328</v>
      </c>
      <c r="T21" s="98">
        <f t="shared" si="10"/>
        <v>161.02448799999999</v>
      </c>
      <c r="U21" s="98">
        <f t="shared" si="10"/>
        <v>6306</v>
      </c>
      <c r="V21" s="98">
        <f t="shared" si="10"/>
        <v>100.92222966666668</v>
      </c>
      <c r="W21" s="4">
        <v>0</v>
      </c>
      <c r="X21" s="4">
        <v>0</v>
      </c>
      <c r="Y21" s="126">
        <v>0</v>
      </c>
      <c r="Z21" s="126">
        <v>0</v>
      </c>
      <c r="AA21" s="4">
        <v>0</v>
      </c>
      <c r="AB21" s="4">
        <v>0</v>
      </c>
      <c r="AC21" s="4">
        <v>0</v>
      </c>
      <c r="AD21" s="4">
        <v>0</v>
      </c>
      <c r="AE21" s="4">
        <v>0</v>
      </c>
      <c r="AF21" s="4">
        <v>0</v>
      </c>
      <c r="AG21" s="4">
        <v>0</v>
      </c>
      <c r="AH21" s="4">
        <v>0</v>
      </c>
      <c r="AI21" s="19">
        <f t="shared" si="4"/>
        <v>748540.03333333333</v>
      </c>
      <c r="AJ21" s="19">
        <v>0</v>
      </c>
      <c r="AL21" s="76">
        <v>42476</v>
      </c>
      <c r="AM21" s="76">
        <v>42472</v>
      </c>
      <c r="AN21" s="11">
        <v>15</v>
      </c>
      <c r="AO21" s="105">
        <v>91914</v>
      </c>
      <c r="AP21" s="105">
        <v>1068666.3</v>
      </c>
      <c r="AQ21" s="105">
        <v>122651</v>
      </c>
      <c r="AR21" s="105">
        <v>16523</v>
      </c>
      <c r="AS21" s="105">
        <v>0</v>
      </c>
      <c r="AT21" s="105">
        <v>0</v>
      </c>
      <c r="AU21" s="105">
        <v>0</v>
      </c>
      <c r="AV21" s="105">
        <v>0</v>
      </c>
      <c r="AW21" s="105">
        <v>0</v>
      </c>
      <c r="AX21" s="19">
        <f t="shared" si="6"/>
        <v>1299754.3</v>
      </c>
      <c r="AY21" s="105">
        <v>61998</v>
      </c>
      <c r="AZ21" s="105">
        <v>88.310816000000003</v>
      </c>
      <c r="BA21" s="105">
        <v>957891.4</v>
      </c>
      <c r="BB21" s="105">
        <v>114.845412</v>
      </c>
      <c r="BC21" s="105">
        <v>109040</v>
      </c>
      <c r="BD21" s="105">
        <v>149.48527999999999</v>
      </c>
      <c r="BE21" s="105">
        <v>14539</v>
      </c>
      <c r="BF21" s="105">
        <v>86.671435000000002</v>
      </c>
      <c r="BG21" s="105">
        <v>0</v>
      </c>
      <c r="BH21" s="105">
        <v>0</v>
      </c>
      <c r="BI21" s="105">
        <v>0</v>
      </c>
      <c r="BJ21" s="105">
        <v>0</v>
      </c>
      <c r="BK21" s="105">
        <v>0</v>
      </c>
      <c r="BL21" s="105">
        <v>0</v>
      </c>
      <c r="BM21" s="105">
        <v>0</v>
      </c>
      <c r="BN21" s="105">
        <v>0</v>
      </c>
      <c r="BO21" s="105">
        <v>0</v>
      </c>
      <c r="BP21" s="105">
        <v>0</v>
      </c>
      <c r="BQ21" s="19">
        <f t="shared" si="7"/>
        <v>1143468.3999999999</v>
      </c>
      <c r="BR21" s="19">
        <f t="shared" si="8"/>
        <v>116.35172198837311</v>
      </c>
    </row>
    <row r="22" spans="1:70" ht="20" customHeight="1" x14ac:dyDescent="0.15">
      <c r="A22" s="76">
        <v>42847</v>
      </c>
      <c r="B22" s="76">
        <v>42843</v>
      </c>
      <c r="C22" s="11">
        <v>16</v>
      </c>
      <c r="D22" s="122">
        <v>55754</v>
      </c>
      <c r="E22" s="122">
        <v>773774.9</v>
      </c>
      <c r="F22" s="122">
        <v>108059</v>
      </c>
      <c r="G22" s="122">
        <v>1764</v>
      </c>
      <c r="H22" s="4">
        <v>0</v>
      </c>
      <c r="I22" s="126">
        <v>0</v>
      </c>
      <c r="J22" s="4">
        <v>0</v>
      </c>
      <c r="K22" s="4">
        <v>0</v>
      </c>
      <c r="L22" s="4">
        <v>0</v>
      </c>
      <c r="M22" s="4">
        <v>0</v>
      </c>
      <c r="N22" s="19">
        <f t="shared" si="0"/>
        <v>939351.9</v>
      </c>
      <c r="O22" s="122">
        <v>40280</v>
      </c>
      <c r="P22" s="122">
        <v>98.216683000000003</v>
      </c>
      <c r="Q22" s="122">
        <v>680658.9</v>
      </c>
      <c r="R22" s="122">
        <v>136.36671799999999</v>
      </c>
      <c r="S22" s="122">
        <v>95449</v>
      </c>
      <c r="T22" s="122">
        <v>164.74123299999999</v>
      </c>
      <c r="U22" s="122">
        <v>1764</v>
      </c>
      <c r="V22" s="122">
        <v>114</v>
      </c>
      <c r="W22" s="4">
        <v>0</v>
      </c>
      <c r="X22" s="4">
        <v>0</v>
      </c>
      <c r="Y22" s="126">
        <v>0</v>
      </c>
      <c r="Z22" s="126">
        <v>0</v>
      </c>
      <c r="AA22" s="4">
        <v>0</v>
      </c>
      <c r="AB22" s="4">
        <v>0</v>
      </c>
      <c r="AC22" s="4">
        <v>0</v>
      </c>
      <c r="AD22" s="4">
        <v>0</v>
      </c>
      <c r="AE22" s="4">
        <v>0</v>
      </c>
      <c r="AF22" s="4">
        <v>0</v>
      </c>
      <c r="AG22" s="4">
        <v>0</v>
      </c>
      <c r="AH22" s="4">
        <v>0</v>
      </c>
      <c r="AI22" s="19">
        <f t="shared" si="4"/>
        <v>818151.9</v>
      </c>
      <c r="AJ22" s="19">
        <f t="shared" si="5"/>
        <v>137.75054511313508</v>
      </c>
      <c r="AL22" s="76">
        <v>42483</v>
      </c>
      <c r="AM22" s="76">
        <v>42479</v>
      </c>
      <c r="AN22" s="11">
        <v>16</v>
      </c>
      <c r="AO22" s="105">
        <v>80036</v>
      </c>
      <c r="AP22" s="105">
        <v>1052745.8</v>
      </c>
      <c r="AQ22" s="105">
        <v>136039</v>
      </c>
      <c r="AR22" s="105">
        <v>9875</v>
      </c>
      <c r="AS22" s="105">
        <v>0</v>
      </c>
      <c r="AT22" s="105">
        <v>0</v>
      </c>
      <c r="AU22" s="105">
        <v>0</v>
      </c>
      <c r="AV22" s="105">
        <v>0</v>
      </c>
      <c r="AW22" s="105">
        <v>0</v>
      </c>
      <c r="AX22" s="19">
        <f t="shared" si="6"/>
        <v>1278695.8</v>
      </c>
      <c r="AY22" s="105">
        <v>61563</v>
      </c>
      <c r="AZ22" s="105">
        <v>89.894351999999998</v>
      </c>
      <c r="BA22" s="105">
        <v>916755.9</v>
      </c>
      <c r="BB22" s="105">
        <v>112.0552</v>
      </c>
      <c r="BC22" s="105">
        <v>121169</v>
      </c>
      <c r="BD22" s="105">
        <v>147.090757</v>
      </c>
      <c r="BE22" s="105">
        <v>8095</v>
      </c>
      <c r="BF22" s="105">
        <v>86.784558000000004</v>
      </c>
      <c r="BG22" s="105">
        <v>0</v>
      </c>
      <c r="BH22" s="105">
        <v>0</v>
      </c>
      <c r="BI22" s="105">
        <v>0</v>
      </c>
      <c r="BJ22" s="105">
        <v>0</v>
      </c>
      <c r="BK22" s="105">
        <v>0</v>
      </c>
      <c r="BL22" s="105">
        <v>0</v>
      </c>
      <c r="BM22" s="105">
        <v>0</v>
      </c>
      <c r="BN22" s="105">
        <v>0</v>
      </c>
      <c r="BO22" s="105">
        <v>0</v>
      </c>
      <c r="BP22" s="105">
        <v>0</v>
      </c>
      <c r="BQ22" s="19">
        <f t="shared" si="7"/>
        <v>1107582.8999999999</v>
      </c>
      <c r="BR22" s="19">
        <f t="shared" si="8"/>
        <v>114.47160537581341</v>
      </c>
    </row>
    <row r="23" spans="1:70" ht="20" customHeight="1" x14ac:dyDescent="0.15">
      <c r="A23" s="76">
        <v>42854</v>
      </c>
      <c r="B23" s="76">
        <v>42850</v>
      </c>
      <c r="C23" s="11">
        <v>17</v>
      </c>
      <c r="D23" s="123">
        <v>43397</v>
      </c>
      <c r="E23" s="123">
        <v>848455.8</v>
      </c>
      <c r="F23" s="123">
        <v>73626</v>
      </c>
      <c r="G23" s="123">
        <v>2276</v>
      </c>
      <c r="H23" s="123">
        <v>0</v>
      </c>
      <c r="I23" s="126">
        <v>0</v>
      </c>
      <c r="J23" s="123">
        <v>0</v>
      </c>
      <c r="K23" s="123">
        <v>0</v>
      </c>
      <c r="L23" s="123">
        <v>0</v>
      </c>
      <c r="M23" s="123">
        <v>0</v>
      </c>
      <c r="N23" s="19">
        <f t="shared" si="0"/>
        <v>967754.8</v>
      </c>
      <c r="O23" s="123">
        <v>38435</v>
      </c>
      <c r="P23" s="123">
        <v>95.648289000000005</v>
      </c>
      <c r="Q23" s="123">
        <v>707225.8</v>
      </c>
      <c r="R23" s="123">
        <v>126.881778</v>
      </c>
      <c r="S23" s="123">
        <v>60185</v>
      </c>
      <c r="T23" s="123">
        <v>158.31906599999999</v>
      </c>
      <c r="U23" s="123">
        <v>2276</v>
      </c>
      <c r="V23" s="123">
        <v>102.11775</v>
      </c>
      <c r="W23" s="123">
        <v>0</v>
      </c>
      <c r="X23" s="123">
        <v>0</v>
      </c>
      <c r="Y23" s="126">
        <v>0</v>
      </c>
      <c r="Z23" s="126">
        <v>0</v>
      </c>
      <c r="AA23" s="123">
        <v>0</v>
      </c>
      <c r="AB23" s="123">
        <v>0</v>
      </c>
      <c r="AC23" s="123">
        <v>0</v>
      </c>
      <c r="AD23" s="123">
        <v>0</v>
      </c>
      <c r="AE23" s="123">
        <v>0</v>
      </c>
      <c r="AF23" s="123">
        <v>0</v>
      </c>
      <c r="AG23" s="123">
        <v>0</v>
      </c>
      <c r="AH23" s="123">
        <v>0</v>
      </c>
      <c r="AI23" s="19">
        <f t="shared" si="4"/>
        <v>808121.8</v>
      </c>
      <c r="AJ23" s="19">
        <f t="shared" si="5"/>
        <v>127.66783661249752</v>
      </c>
      <c r="AL23" s="76">
        <v>42490</v>
      </c>
      <c r="AM23" s="76">
        <v>42486</v>
      </c>
      <c r="AN23" s="11">
        <v>17</v>
      </c>
      <c r="AO23" s="105">
        <v>75309</v>
      </c>
      <c r="AP23" s="105">
        <v>1079749.2</v>
      </c>
      <c r="AQ23" s="105">
        <v>137425</v>
      </c>
      <c r="AR23" s="105">
        <v>10997</v>
      </c>
      <c r="AS23" s="105">
        <v>0</v>
      </c>
      <c r="AT23" s="105">
        <v>0</v>
      </c>
      <c r="AU23" s="105">
        <v>0</v>
      </c>
      <c r="AV23" s="105">
        <v>0</v>
      </c>
      <c r="AW23" s="105">
        <v>0</v>
      </c>
      <c r="AX23" s="19">
        <f t="shared" si="6"/>
        <v>1303480.2</v>
      </c>
      <c r="AY23" s="105">
        <v>58148</v>
      </c>
      <c r="AZ23" s="105">
        <v>90.058522999999994</v>
      </c>
      <c r="BA23" s="105">
        <v>981140.7</v>
      </c>
      <c r="BB23" s="105">
        <v>111.33711700000001</v>
      </c>
      <c r="BC23" s="105">
        <v>104288</v>
      </c>
      <c r="BD23" s="105">
        <v>145.276004</v>
      </c>
      <c r="BE23" s="105">
        <v>10190</v>
      </c>
      <c r="BF23" s="105">
        <v>92.070460999999995</v>
      </c>
      <c r="BG23" s="105">
        <v>0</v>
      </c>
      <c r="BH23" s="105">
        <v>0</v>
      </c>
      <c r="BI23" s="105">
        <v>0</v>
      </c>
      <c r="BJ23" s="105">
        <v>0</v>
      </c>
      <c r="BK23" s="105">
        <v>0</v>
      </c>
      <c r="BL23" s="105">
        <v>0</v>
      </c>
      <c r="BM23" s="105">
        <v>0</v>
      </c>
      <c r="BN23" s="105">
        <v>0</v>
      </c>
      <c r="BO23" s="105">
        <v>0</v>
      </c>
      <c r="BP23" s="105">
        <v>0</v>
      </c>
      <c r="BQ23" s="19">
        <f t="shared" si="7"/>
        <v>1153766.7</v>
      </c>
      <c r="BR23" s="19">
        <f t="shared" si="8"/>
        <v>113.16225525273688</v>
      </c>
    </row>
    <row r="24" spans="1:70" ht="20" customHeight="1" x14ac:dyDescent="0.15">
      <c r="A24" s="76">
        <v>42861</v>
      </c>
      <c r="B24" s="76">
        <v>42857</v>
      </c>
      <c r="C24" s="11">
        <v>18</v>
      </c>
      <c r="D24" s="124">
        <v>77167</v>
      </c>
      <c r="E24" s="124">
        <v>1248078.3</v>
      </c>
      <c r="F24" s="124">
        <v>226353</v>
      </c>
      <c r="G24" s="124">
        <v>5000</v>
      </c>
      <c r="H24" s="4">
        <v>0</v>
      </c>
      <c r="I24" s="126">
        <v>0</v>
      </c>
      <c r="J24" s="4">
        <v>0</v>
      </c>
      <c r="K24" s="4">
        <v>0</v>
      </c>
      <c r="L24" s="4">
        <v>0</v>
      </c>
      <c r="M24" s="4">
        <v>0</v>
      </c>
      <c r="N24" s="19">
        <f t="shared" si="0"/>
        <v>1556598.3</v>
      </c>
      <c r="O24" s="124">
        <v>55274</v>
      </c>
      <c r="P24" s="124">
        <v>86.264861999999994</v>
      </c>
      <c r="Q24" s="124">
        <v>924285.3</v>
      </c>
      <c r="R24" s="124">
        <v>118.293694</v>
      </c>
      <c r="S24" s="124">
        <v>187774</v>
      </c>
      <c r="T24" s="124">
        <v>156.67214300000001</v>
      </c>
      <c r="U24" s="124">
        <v>5000</v>
      </c>
      <c r="V24" s="124">
        <v>103.7484</v>
      </c>
      <c r="W24" s="4">
        <v>0</v>
      </c>
      <c r="X24" s="4">
        <v>0</v>
      </c>
      <c r="Y24" s="126">
        <v>0</v>
      </c>
      <c r="Z24" s="126">
        <v>0</v>
      </c>
      <c r="AA24" s="4">
        <v>0</v>
      </c>
      <c r="AB24" s="4">
        <v>0</v>
      </c>
      <c r="AC24" s="4">
        <v>0</v>
      </c>
      <c r="AD24" s="4">
        <v>0</v>
      </c>
      <c r="AE24" s="4">
        <v>0</v>
      </c>
      <c r="AF24" s="4">
        <v>0</v>
      </c>
      <c r="AG24" s="4">
        <v>0</v>
      </c>
      <c r="AH24" s="4">
        <v>0</v>
      </c>
      <c r="AI24" s="19">
        <f t="shared" si="4"/>
        <v>1172333.3</v>
      </c>
      <c r="AJ24" s="19">
        <f t="shared" si="5"/>
        <v>122.86866150502438</v>
      </c>
      <c r="AL24" s="76">
        <v>42497</v>
      </c>
      <c r="AM24" s="76">
        <v>42463</v>
      </c>
      <c r="AN24" s="11">
        <v>18</v>
      </c>
      <c r="AO24" s="105">
        <v>55202</v>
      </c>
      <c r="AP24" s="105">
        <v>946747.2</v>
      </c>
      <c r="AQ24" s="105">
        <v>105786</v>
      </c>
      <c r="AR24" s="105">
        <v>8725</v>
      </c>
      <c r="AS24" s="105">
        <v>0</v>
      </c>
      <c r="AT24" s="105">
        <v>0</v>
      </c>
      <c r="AU24" s="105">
        <v>0</v>
      </c>
      <c r="AV24" s="105">
        <v>0</v>
      </c>
      <c r="AW24" s="105">
        <v>0</v>
      </c>
      <c r="AX24" s="19">
        <f t="shared" si="6"/>
        <v>1116460.2</v>
      </c>
      <c r="AY24" s="105">
        <v>45658</v>
      </c>
      <c r="AZ24" s="105">
        <v>88.687875000000005</v>
      </c>
      <c r="BA24" s="105">
        <v>877765.5</v>
      </c>
      <c r="BB24" s="105">
        <v>113.770139</v>
      </c>
      <c r="BC24" s="105">
        <v>86737</v>
      </c>
      <c r="BD24" s="105">
        <v>145.406193</v>
      </c>
      <c r="BE24" s="105">
        <v>6645</v>
      </c>
      <c r="BF24" s="105">
        <v>87.725357000000002</v>
      </c>
      <c r="BG24" s="105">
        <v>0</v>
      </c>
      <c r="BH24" s="105">
        <v>0</v>
      </c>
      <c r="BI24" s="105">
        <v>0</v>
      </c>
      <c r="BJ24" s="105">
        <v>0</v>
      </c>
      <c r="BK24" s="105">
        <v>0</v>
      </c>
      <c r="BL24" s="105">
        <v>0</v>
      </c>
      <c r="BM24" s="105">
        <v>0</v>
      </c>
      <c r="BN24" s="105">
        <v>0</v>
      </c>
      <c r="BO24" s="105">
        <v>0</v>
      </c>
      <c r="BP24" s="105">
        <v>0</v>
      </c>
      <c r="BQ24" s="19">
        <f t="shared" si="7"/>
        <v>1016805.5</v>
      </c>
      <c r="BR24" s="19">
        <f t="shared" si="8"/>
        <v>115.17231751860163</v>
      </c>
    </row>
    <row r="25" spans="1:70" ht="20" customHeight="1" x14ac:dyDescent="0.15">
      <c r="A25" s="76">
        <v>42868</v>
      </c>
      <c r="B25" s="76">
        <v>42864</v>
      </c>
      <c r="C25" s="3">
        <v>19</v>
      </c>
      <c r="D25" s="125">
        <v>84162</v>
      </c>
      <c r="E25" s="125">
        <v>1274914.3999999999</v>
      </c>
      <c r="F25" s="125">
        <v>190495</v>
      </c>
      <c r="G25" s="125">
        <v>7236</v>
      </c>
      <c r="H25" s="125">
        <v>29634</v>
      </c>
      <c r="I25" s="126">
        <v>13545</v>
      </c>
      <c r="J25" s="125">
        <v>0</v>
      </c>
      <c r="K25" s="125">
        <v>0</v>
      </c>
      <c r="L25" s="125">
        <v>0</v>
      </c>
      <c r="M25" s="125">
        <v>0</v>
      </c>
      <c r="N25" s="19">
        <f t="shared" si="0"/>
        <v>1599986.4</v>
      </c>
      <c r="O25" s="125">
        <v>53415</v>
      </c>
      <c r="P25" s="125">
        <v>88.051632999999995</v>
      </c>
      <c r="Q25" s="125">
        <v>1136181.3999999999</v>
      </c>
      <c r="R25" s="125">
        <v>115.798716</v>
      </c>
      <c r="S25" s="125">
        <v>139320</v>
      </c>
      <c r="T25" s="125">
        <v>147.99221900000001</v>
      </c>
      <c r="U25" s="125">
        <v>6790</v>
      </c>
      <c r="V25" s="125">
        <v>102.655964</v>
      </c>
      <c r="W25" s="125">
        <v>14449</v>
      </c>
      <c r="X25" s="125">
        <v>160.01903200000001</v>
      </c>
      <c r="Y25" s="126">
        <v>9185</v>
      </c>
      <c r="Z25" s="126">
        <v>130.39303200000001</v>
      </c>
      <c r="AA25" s="125">
        <v>0</v>
      </c>
      <c r="AB25" s="125">
        <v>0</v>
      </c>
      <c r="AC25" s="125">
        <v>0</v>
      </c>
      <c r="AD25" s="125">
        <v>0</v>
      </c>
      <c r="AE25" s="125">
        <v>0</v>
      </c>
      <c r="AF25" s="125">
        <v>0</v>
      </c>
      <c r="AG25" s="125">
        <v>0</v>
      </c>
      <c r="AH25" s="125">
        <v>0</v>
      </c>
      <c r="AI25" s="19">
        <f t="shared" ref="AI25:AI31" si="11">O25+Q25+S25+U25+AA25+AC25+AE25+AG25+Y25+W25</f>
        <v>1359340.4</v>
      </c>
      <c r="AJ25" s="19">
        <f t="shared" ref="AJ25:AJ31" si="12">(O25*P25+Q25*R25+S25*T25+U25*V25+AA25*AB25+AC25*AD25+AE25*AF25+AG25*AH25+Y25*Z25+W25*X25)/AI25</f>
        <v>118.51094117316411</v>
      </c>
      <c r="AL25" s="76">
        <v>42504</v>
      </c>
      <c r="AM25" s="76">
        <v>42500</v>
      </c>
      <c r="AN25" s="11">
        <v>19</v>
      </c>
      <c r="AO25" s="105">
        <v>60009</v>
      </c>
      <c r="AP25" s="105">
        <v>969002.7</v>
      </c>
      <c r="AQ25" s="105">
        <v>111700</v>
      </c>
      <c r="AR25" s="105">
        <v>10827</v>
      </c>
      <c r="AS25" s="105">
        <v>0</v>
      </c>
      <c r="AT25" s="105">
        <v>0</v>
      </c>
      <c r="AU25" s="105">
        <v>0</v>
      </c>
      <c r="AV25" s="105">
        <v>0</v>
      </c>
      <c r="AW25" s="105">
        <v>0</v>
      </c>
      <c r="AX25" s="19">
        <f t="shared" si="6"/>
        <v>1151538.7</v>
      </c>
      <c r="AY25" s="105">
        <v>48935</v>
      </c>
      <c r="AZ25" s="105">
        <v>90.740838999999994</v>
      </c>
      <c r="BA25" s="105">
        <v>908275.8</v>
      </c>
      <c r="BB25" s="105">
        <v>116.87994399999999</v>
      </c>
      <c r="BC25" s="105">
        <v>86051</v>
      </c>
      <c r="BD25" s="105">
        <v>152.13055</v>
      </c>
      <c r="BE25" s="105">
        <v>10581</v>
      </c>
      <c r="BF25" s="105">
        <v>92.865134999999995</v>
      </c>
      <c r="BG25" s="105">
        <v>0</v>
      </c>
      <c r="BH25" s="105">
        <v>0</v>
      </c>
      <c r="BI25" s="105">
        <v>0</v>
      </c>
      <c r="BJ25" s="105">
        <v>0</v>
      </c>
      <c r="BK25" s="105">
        <v>0</v>
      </c>
      <c r="BL25" s="105">
        <v>0</v>
      </c>
      <c r="BM25" s="105">
        <v>0</v>
      </c>
      <c r="BN25" s="105">
        <v>0</v>
      </c>
      <c r="BO25" s="105">
        <v>0</v>
      </c>
      <c r="BP25" s="105">
        <v>0</v>
      </c>
      <c r="BQ25" s="19">
        <f t="shared" si="7"/>
        <v>1053842.8</v>
      </c>
      <c r="BR25" s="19">
        <f t="shared" si="8"/>
        <v>118.3034315445389</v>
      </c>
    </row>
    <row r="26" spans="1:70" ht="20" customHeight="1" x14ac:dyDescent="0.15">
      <c r="A26" s="76">
        <v>42875</v>
      </c>
      <c r="B26" s="76">
        <v>42871</v>
      </c>
      <c r="C26" s="3">
        <v>20</v>
      </c>
      <c r="D26" s="127">
        <v>77767</v>
      </c>
      <c r="E26" s="127">
        <v>1190373.8999999999</v>
      </c>
      <c r="F26" s="127">
        <v>212467</v>
      </c>
      <c r="G26" s="127">
        <v>6915</v>
      </c>
      <c r="H26" s="127">
        <v>0</v>
      </c>
      <c r="I26" s="127">
        <v>0</v>
      </c>
      <c r="J26" s="127">
        <v>0</v>
      </c>
      <c r="K26" s="127">
        <v>0</v>
      </c>
      <c r="L26" s="127">
        <v>0</v>
      </c>
      <c r="M26" s="127">
        <v>0</v>
      </c>
      <c r="N26" s="19">
        <f t="shared" si="0"/>
        <v>1487522.9</v>
      </c>
      <c r="O26" s="127">
        <v>44166</v>
      </c>
      <c r="P26" s="127">
        <v>86.782320999999996</v>
      </c>
      <c r="Q26" s="127">
        <v>1057833.8999999999</v>
      </c>
      <c r="R26" s="127">
        <v>117.194396</v>
      </c>
      <c r="S26" s="127">
        <v>165582</v>
      </c>
      <c r="T26" s="127">
        <v>144.29155299999999</v>
      </c>
      <c r="U26" s="127">
        <v>6915</v>
      </c>
      <c r="V26" s="127">
        <v>104.169342</v>
      </c>
      <c r="W26" s="127">
        <v>0</v>
      </c>
      <c r="X26" s="127">
        <v>0</v>
      </c>
      <c r="Y26" s="127">
        <v>0</v>
      </c>
      <c r="Z26" s="127">
        <v>0</v>
      </c>
      <c r="AA26" s="127">
        <v>0</v>
      </c>
      <c r="AB26" s="127">
        <v>0</v>
      </c>
      <c r="AC26" s="127">
        <v>0</v>
      </c>
      <c r="AD26" s="127">
        <v>0</v>
      </c>
      <c r="AE26" s="127">
        <v>0</v>
      </c>
      <c r="AF26" s="127">
        <v>0</v>
      </c>
      <c r="AG26" s="127">
        <v>0</v>
      </c>
      <c r="AH26" s="127">
        <v>0</v>
      </c>
      <c r="AI26" s="19">
        <f t="shared" si="11"/>
        <v>1274496.8999999999</v>
      </c>
      <c r="AJ26" s="19">
        <f t="shared" si="12"/>
        <v>119.59028530935335</v>
      </c>
      <c r="AL26" s="76">
        <v>42511</v>
      </c>
      <c r="AM26" s="76">
        <v>42507</v>
      </c>
      <c r="AN26" s="11">
        <v>20</v>
      </c>
      <c r="AO26" s="105">
        <v>55949.8</v>
      </c>
      <c r="AP26" s="105">
        <v>868364.1</v>
      </c>
      <c r="AQ26" s="105">
        <v>117884</v>
      </c>
      <c r="AR26" s="105">
        <v>11425</v>
      </c>
      <c r="AS26" s="105">
        <v>0</v>
      </c>
      <c r="AT26" s="105">
        <v>0</v>
      </c>
      <c r="AU26" s="105">
        <v>0</v>
      </c>
      <c r="AV26" s="105">
        <v>0</v>
      </c>
      <c r="AW26" s="105">
        <v>0</v>
      </c>
      <c r="AX26" s="19">
        <f t="shared" si="6"/>
        <v>1053622.8999999999</v>
      </c>
      <c r="AY26" s="105">
        <v>49564</v>
      </c>
      <c r="AZ26" s="105">
        <v>90.726029999999994</v>
      </c>
      <c r="BA26" s="105">
        <v>780446.4</v>
      </c>
      <c r="BB26" s="105">
        <v>115.47075599999999</v>
      </c>
      <c r="BC26" s="105">
        <v>100193</v>
      </c>
      <c r="BD26" s="105">
        <v>141.80481599999999</v>
      </c>
      <c r="BE26" s="105">
        <v>7027</v>
      </c>
      <c r="BF26" s="105">
        <v>85.494521000000006</v>
      </c>
      <c r="BG26" s="105">
        <v>0</v>
      </c>
      <c r="BH26" s="105">
        <v>0</v>
      </c>
      <c r="BI26" s="105">
        <v>0</v>
      </c>
      <c r="BJ26" s="105">
        <v>0</v>
      </c>
      <c r="BK26" s="105">
        <v>0</v>
      </c>
      <c r="BL26" s="105">
        <v>0</v>
      </c>
      <c r="BM26" s="105">
        <v>0</v>
      </c>
      <c r="BN26" s="105">
        <v>0</v>
      </c>
      <c r="BO26" s="105">
        <v>0</v>
      </c>
      <c r="BP26" s="105">
        <v>0</v>
      </c>
      <c r="BQ26" s="19">
        <f t="shared" si="7"/>
        <v>937230.4</v>
      </c>
      <c r="BR26" s="19">
        <f t="shared" si="8"/>
        <v>116.75261569081989</v>
      </c>
    </row>
    <row r="27" spans="1:70" ht="20" customHeight="1" x14ac:dyDescent="0.15">
      <c r="A27" s="76">
        <v>42882</v>
      </c>
      <c r="B27" s="76">
        <v>42878</v>
      </c>
      <c r="C27" s="3">
        <v>21</v>
      </c>
      <c r="D27" s="128">
        <v>79036</v>
      </c>
      <c r="E27" s="128">
        <v>1192795</v>
      </c>
      <c r="F27" s="128">
        <v>209842</v>
      </c>
      <c r="G27" s="128">
        <v>7905</v>
      </c>
      <c r="H27" s="128">
        <v>0</v>
      </c>
      <c r="I27" s="128">
        <v>0</v>
      </c>
      <c r="J27" s="128">
        <v>0</v>
      </c>
      <c r="K27" s="128">
        <v>0</v>
      </c>
      <c r="L27" s="128">
        <v>0</v>
      </c>
      <c r="M27" s="128">
        <v>0</v>
      </c>
      <c r="N27" s="19">
        <f t="shared" si="0"/>
        <v>1489578</v>
      </c>
      <c r="O27" s="128">
        <v>51215</v>
      </c>
      <c r="P27" s="128">
        <v>80.992735999999994</v>
      </c>
      <c r="Q27" s="128">
        <v>932884.1</v>
      </c>
      <c r="R27" s="128">
        <v>113.99542</v>
      </c>
      <c r="S27" s="128">
        <v>144920</v>
      </c>
      <c r="T27" s="128">
        <v>144.697778</v>
      </c>
      <c r="U27" s="128">
        <v>7509</v>
      </c>
      <c r="V27" s="128">
        <v>97.205886000000007</v>
      </c>
      <c r="W27" s="128">
        <v>0</v>
      </c>
      <c r="X27" s="128">
        <v>0</v>
      </c>
      <c r="Y27" s="128">
        <v>0</v>
      </c>
      <c r="Z27" s="128">
        <v>0</v>
      </c>
      <c r="AA27" s="128">
        <v>0</v>
      </c>
      <c r="AB27" s="128">
        <v>0</v>
      </c>
      <c r="AC27" s="128">
        <v>0</v>
      </c>
      <c r="AD27" s="128">
        <v>0</v>
      </c>
      <c r="AE27" s="128">
        <v>0</v>
      </c>
      <c r="AF27" s="128">
        <v>0</v>
      </c>
      <c r="AG27" s="128">
        <v>0</v>
      </c>
      <c r="AH27" s="128">
        <v>0</v>
      </c>
      <c r="AI27" s="19">
        <f t="shared" si="11"/>
        <v>1136528.1000000001</v>
      </c>
      <c r="AJ27" s="19">
        <f t="shared" si="12"/>
        <v>116.31219566924565</v>
      </c>
      <c r="AL27" s="76">
        <v>42518</v>
      </c>
      <c r="AM27" s="76">
        <v>42514</v>
      </c>
      <c r="AN27" s="11">
        <v>21</v>
      </c>
      <c r="AO27" s="105">
        <v>43815.8</v>
      </c>
      <c r="AP27" s="105">
        <v>865922</v>
      </c>
      <c r="AQ27" s="105">
        <v>146798</v>
      </c>
      <c r="AR27" s="105">
        <v>11018</v>
      </c>
      <c r="AS27" s="105">
        <v>0</v>
      </c>
      <c r="AT27" s="105">
        <v>0</v>
      </c>
      <c r="AU27" s="105">
        <v>0</v>
      </c>
      <c r="AV27" s="105">
        <v>0</v>
      </c>
      <c r="AW27" s="105">
        <v>0</v>
      </c>
      <c r="AX27" s="19">
        <f t="shared" si="6"/>
        <v>1067553.8</v>
      </c>
      <c r="AY27" s="105">
        <v>33938.800000000003</v>
      </c>
      <c r="AZ27" s="105">
        <v>93.899607000000003</v>
      </c>
      <c r="BA27" s="105">
        <v>739570.4</v>
      </c>
      <c r="BB27" s="105">
        <v>115.20506899999999</v>
      </c>
      <c r="BC27" s="105">
        <v>117668</v>
      </c>
      <c r="BD27" s="105">
        <v>140.66045099999999</v>
      </c>
      <c r="BE27" s="105">
        <v>8246</v>
      </c>
      <c r="BF27" s="105">
        <v>89.611204999999998</v>
      </c>
      <c r="BG27" s="105">
        <v>0</v>
      </c>
      <c r="BH27" s="105">
        <v>0</v>
      </c>
      <c r="BI27" s="105">
        <v>0</v>
      </c>
      <c r="BJ27" s="105">
        <v>0</v>
      </c>
      <c r="BK27" s="105">
        <v>0</v>
      </c>
      <c r="BL27" s="105">
        <v>0</v>
      </c>
      <c r="BM27" s="105">
        <v>0</v>
      </c>
      <c r="BN27" s="105">
        <v>0</v>
      </c>
      <c r="BO27" s="105">
        <v>0</v>
      </c>
      <c r="BP27" s="105">
        <v>0</v>
      </c>
      <c r="BQ27" s="19">
        <f t="shared" si="7"/>
        <v>899423.20000000007</v>
      </c>
      <c r="BR27" s="19">
        <f t="shared" si="8"/>
        <v>117.49670999047743</v>
      </c>
    </row>
    <row r="28" spans="1:70" ht="20" customHeight="1" x14ac:dyDescent="0.15">
      <c r="A28" s="76">
        <v>42889</v>
      </c>
      <c r="B28" s="76">
        <v>42885</v>
      </c>
      <c r="C28" s="43">
        <v>22</v>
      </c>
      <c r="D28" s="129">
        <v>61527</v>
      </c>
      <c r="E28" s="129">
        <v>1152880.5</v>
      </c>
      <c r="F28" s="129">
        <v>182526</v>
      </c>
      <c r="G28" s="129">
        <v>8845</v>
      </c>
      <c r="H28" s="4">
        <v>0</v>
      </c>
      <c r="I28" s="125">
        <v>0</v>
      </c>
      <c r="J28" s="4">
        <v>0</v>
      </c>
      <c r="K28" s="4">
        <v>0</v>
      </c>
      <c r="L28" s="4">
        <v>0</v>
      </c>
      <c r="M28" s="4">
        <v>0</v>
      </c>
      <c r="N28" s="19">
        <f t="shared" si="0"/>
        <v>1405778.5</v>
      </c>
      <c r="O28" s="129">
        <v>35917</v>
      </c>
      <c r="P28" s="129">
        <v>82.621431999999999</v>
      </c>
      <c r="Q28" s="129">
        <v>890271.5</v>
      </c>
      <c r="R28" s="129">
        <v>108.960739</v>
      </c>
      <c r="S28" s="129">
        <v>127787</v>
      </c>
      <c r="T28" s="129">
        <v>141.159077</v>
      </c>
      <c r="U28" s="129">
        <v>8624</v>
      </c>
      <c r="V28" s="129">
        <v>92.366534999999999</v>
      </c>
      <c r="W28" s="4">
        <v>0</v>
      </c>
      <c r="X28" s="4">
        <v>0</v>
      </c>
      <c r="Y28" s="125">
        <v>0</v>
      </c>
      <c r="Z28" s="125">
        <v>0</v>
      </c>
      <c r="AA28" s="4">
        <v>0</v>
      </c>
      <c r="AB28" s="4">
        <v>0</v>
      </c>
      <c r="AC28" s="4">
        <v>0</v>
      </c>
      <c r="AD28" s="4">
        <v>0</v>
      </c>
      <c r="AE28" s="4">
        <v>0</v>
      </c>
      <c r="AF28" s="4">
        <v>0</v>
      </c>
      <c r="AG28" s="4">
        <v>0</v>
      </c>
      <c r="AH28" s="4">
        <v>0</v>
      </c>
      <c r="AI28" s="19">
        <f t="shared" si="11"/>
        <v>1062599.5</v>
      </c>
      <c r="AJ28" s="19">
        <f t="shared" si="12"/>
        <v>111.80789986652685</v>
      </c>
      <c r="AL28" s="76">
        <v>42525</v>
      </c>
      <c r="AM28" s="76">
        <v>42521</v>
      </c>
      <c r="AN28" s="43">
        <v>22</v>
      </c>
      <c r="AO28" s="105">
        <v>50073</v>
      </c>
      <c r="AP28" s="105">
        <v>904390.4</v>
      </c>
      <c r="AQ28" s="105">
        <v>119780</v>
      </c>
      <c r="AR28" s="105">
        <v>13216</v>
      </c>
      <c r="AS28" s="105">
        <v>0</v>
      </c>
      <c r="AT28" s="105">
        <v>0</v>
      </c>
      <c r="AU28" s="105">
        <v>0</v>
      </c>
      <c r="AV28" s="105">
        <v>0</v>
      </c>
      <c r="AW28" s="105">
        <v>0</v>
      </c>
      <c r="AX28" s="19">
        <f t="shared" si="6"/>
        <v>1087459.3999999999</v>
      </c>
      <c r="AY28" s="105">
        <v>44857</v>
      </c>
      <c r="AZ28" s="105">
        <v>93.773970000000006</v>
      </c>
      <c r="BA28" s="105">
        <v>771517.6</v>
      </c>
      <c r="BB28" s="105">
        <v>112.587735</v>
      </c>
      <c r="BC28" s="105">
        <v>104985</v>
      </c>
      <c r="BD28" s="105">
        <v>140.37490099999999</v>
      </c>
      <c r="BE28" s="105">
        <v>12424</v>
      </c>
      <c r="BF28" s="105">
        <v>89.947198</v>
      </c>
      <c r="BG28" s="105">
        <v>0</v>
      </c>
      <c r="BH28" s="105">
        <v>0</v>
      </c>
      <c r="BI28" s="105">
        <v>0</v>
      </c>
      <c r="BJ28" s="105">
        <v>0</v>
      </c>
      <c r="BK28" s="105">
        <v>0</v>
      </c>
      <c r="BL28" s="105">
        <v>0</v>
      </c>
      <c r="BM28" s="105">
        <v>0</v>
      </c>
      <c r="BN28" s="105">
        <v>0</v>
      </c>
      <c r="BO28" s="105">
        <v>0</v>
      </c>
      <c r="BP28" s="105">
        <v>0</v>
      </c>
      <c r="BQ28" s="19">
        <f t="shared" si="7"/>
        <v>933783.6</v>
      </c>
      <c r="BR28" s="19">
        <f t="shared" si="8"/>
        <v>114.50683117412105</v>
      </c>
    </row>
    <row r="29" spans="1:70" ht="20" customHeight="1" x14ac:dyDescent="0.15">
      <c r="A29" s="76">
        <v>42896</v>
      </c>
      <c r="B29" s="76">
        <v>42892</v>
      </c>
      <c r="C29" s="11">
        <v>23</v>
      </c>
      <c r="D29" s="149">
        <v>67434</v>
      </c>
      <c r="E29" s="149">
        <v>1097789.3999999999</v>
      </c>
      <c r="F29" s="149">
        <v>196166</v>
      </c>
      <c r="G29" s="149">
        <v>10658</v>
      </c>
      <c r="H29" s="4">
        <v>0</v>
      </c>
      <c r="I29" s="125">
        <v>0</v>
      </c>
      <c r="J29" s="4">
        <v>0</v>
      </c>
      <c r="K29" s="4">
        <v>0</v>
      </c>
      <c r="L29" s="4">
        <v>0</v>
      </c>
      <c r="M29" s="4">
        <v>0</v>
      </c>
      <c r="N29" s="19">
        <f t="shared" si="0"/>
        <v>1372047.4</v>
      </c>
      <c r="O29" s="149">
        <v>36504</v>
      </c>
      <c r="P29" s="149">
        <v>80.054569000000001</v>
      </c>
      <c r="Q29" s="149">
        <v>815669.5</v>
      </c>
      <c r="R29" s="149">
        <v>112.481211</v>
      </c>
      <c r="S29" s="149">
        <v>130594</v>
      </c>
      <c r="T29" s="149">
        <v>141.34841499999999</v>
      </c>
      <c r="U29" s="149">
        <v>6944</v>
      </c>
      <c r="V29" s="149">
        <v>94.034850000000006</v>
      </c>
      <c r="W29" s="4">
        <v>0</v>
      </c>
      <c r="X29" s="4">
        <v>0</v>
      </c>
      <c r="Y29" s="125">
        <v>0</v>
      </c>
      <c r="Z29" s="125">
        <v>0</v>
      </c>
      <c r="AA29" s="4">
        <v>0</v>
      </c>
      <c r="AB29" s="4">
        <v>0</v>
      </c>
      <c r="AC29" s="4">
        <v>0</v>
      </c>
      <c r="AD29" s="4">
        <v>0</v>
      </c>
      <c r="AE29" s="4">
        <v>0</v>
      </c>
      <c r="AF29" s="4">
        <v>0</v>
      </c>
      <c r="AG29" s="4">
        <v>0</v>
      </c>
      <c r="AH29" s="4">
        <v>0</v>
      </c>
      <c r="AI29" s="19">
        <f t="shared" si="11"/>
        <v>989711.5</v>
      </c>
      <c r="AJ29" s="19">
        <f t="shared" si="12"/>
        <v>114.96485392910003</v>
      </c>
      <c r="AL29" s="76">
        <v>42532</v>
      </c>
      <c r="AM29" s="76">
        <v>42528</v>
      </c>
      <c r="AN29" s="11">
        <v>23</v>
      </c>
      <c r="AO29" s="105">
        <v>39267</v>
      </c>
      <c r="AP29" s="105">
        <v>863345.2</v>
      </c>
      <c r="AQ29" s="105">
        <v>133985</v>
      </c>
      <c r="AR29" s="105">
        <v>7957</v>
      </c>
      <c r="AS29" s="105">
        <v>0</v>
      </c>
      <c r="AT29" s="105">
        <v>0</v>
      </c>
      <c r="AU29" s="105">
        <v>0</v>
      </c>
      <c r="AV29" s="105">
        <v>0</v>
      </c>
      <c r="AW29" s="105">
        <v>0</v>
      </c>
      <c r="AX29" s="19">
        <f t="shared" si="6"/>
        <v>1044554.2</v>
      </c>
      <c r="AY29" s="105">
        <v>36229</v>
      </c>
      <c r="AZ29" s="105">
        <v>92.805651999999995</v>
      </c>
      <c r="BA29" s="105">
        <v>787058.2</v>
      </c>
      <c r="BB29" s="105">
        <v>115.434186</v>
      </c>
      <c r="BC29" s="105">
        <v>122499</v>
      </c>
      <c r="BD29" s="105">
        <v>149.66874000000001</v>
      </c>
      <c r="BE29" s="105">
        <v>7165</v>
      </c>
      <c r="BF29" s="105">
        <v>96.203767999999997</v>
      </c>
      <c r="BG29" s="105">
        <v>0</v>
      </c>
      <c r="BH29" s="105">
        <v>0</v>
      </c>
      <c r="BI29" s="105">
        <v>0</v>
      </c>
      <c r="BJ29" s="105">
        <v>0</v>
      </c>
      <c r="BK29" s="105">
        <v>0</v>
      </c>
      <c r="BL29" s="105">
        <v>0</v>
      </c>
      <c r="BM29" s="105">
        <v>0</v>
      </c>
      <c r="BN29" s="105">
        <v>0</v>
      </c>
      <c r="BO29" s="105">
        <v>0</v>
      </c>
      <c r="BP29" s="105">
        <v>0</v>
      </c>
      <c r="BQ29" s="19">
        <f t="shared" si="7"/>
        <v>952951.2</v>
      </c>
      <c r="BR29" s="19">
        <f t="shared" si="8"/>
        <v>118.83006138920146</v>
      </c>
    </row>
    <row r="30" spans="1:70" ht="20" customHeight="1" x14ac:dyDescent="0.15">
      <c r="A30" s="76">
        <v>42903</v>
      </c>
      <c r="B30" s="76">
        <v>42899</v>
      </c>
      <c r="C30" s="11">
        <v>24</v>
      </c>
      <c r="D30" s="152">
        <v>61460</v>
      </c>
      <c r="E30" s="152">
        <v>1155663.1000000001</v>
      </c>
      <c r="F30" s="152">
        <v>206955</v>
      </c>
      <c r="G30" s="152">
        <v>15548</v>
      </c>
      <c r="H30" s="4">
        <v>0</v>
      </c>
      <c r="I30" s="125">
        <v>0</v>
      </c>
      <c r="J30" s="4">
        <v>0</v>
      </c>
      <c r="K30" s="4">
        <v>0</v>
      </c>
      <c r="L30" s="4">
        <v>0</v>
      </c>
      <c r="M30" s="4">
        <v>0</v>
      </c>
      <c r="N30" s="19">
        <f t="shared" si="0"/>
        <v>1439626.1</v>
      </c>
      <c r="O30" s="152">
        <v>31655</v>
      </c>
      <c r="P30" s="152">
        <v>77.349390999999997</v>
      </c>
      <c r="Q30" s="152">
        <v>885002.5</v>
      </c>
      <c r="R30" s="152">
        <v>111.50684800000001</v>
      </c>
      <c r="S30" s="152">
        <v>141196</v>
      </c>
      <c r="T30" s="152">
        <v>144.95394999999999</v>
      </c>
      <c r="U30" s="152">
        <v>12892</v>
      </c>
      <c r="V30" s="152">
        <v>91.525597000000005</v>
      </c>
      <c r="W30" s="4">
        <v>0</v>
      </c>
      <c r="X30" s="4">
        <v>0</v>
      </c>
      <c r="Y30" s="125">
        <v>0</v>
      </c>
      <c r="Z30" s="125">
        <v>0</v>
      </c>
      <c r="AA30" s="4">
        <v>0</v>
      </c>
      <c r="AB30" s="4">
        <v>0</v>
      </c>
      <c r="AC30" s="4">
        <v>0</v>
      </c>
      <c r="AD30" s="4">
        <v>0</v>
      </c>
      <c r="AE30" s="4">
        <v>0</v>
      </c>
      <c r="AF30" s="4">
        <v>0</v>
      </c>
      <c r="AG30" s="4">
        <v>0</v>
      </c>
      <c r="AH30" s="4">
        <v>0</v>
      </c>
      <c r="AI30" s="19">
        <f t="shared" si="11"/>
        <v>1070745.5</v>
      </c>
      <c r="AJ30" s="19">
        <f t="shared" si="12"/>
        <v>114.66702418076845</v>
      </c>
      <c r="AL30" s="76">
        <v>42539</v>
      </c>
      <c r="AM30" s="76">
        <v>42535</v>
      </c>
      <c r="AN30" s="11">
        <v>24</v>
      </c>
      <c r="AO30" s="105">
        <v>60142</v>
      </c>
      <c r="AP30" s="105">
        <v>976912.5</v>
      </c>
      <c r="AQ30" s="105">
        <v>174004</v>
      </c>
      <c r="AR30" s="105">
        <v>17072</v>
      </c>
      <c r="AS30" s="105">
        <v>0</v>
      </c>
      <c r="AT30" s="105">
        <v>0</v>
      </c>
      <c r="AU30" s="105">
        <v>0</v>
      </c>
      <c r="AV30" s="105">
        <v>0</v>
      </c>
      <c r="AW30" s="105">
        <v>0</v>
      </c>
      <c r="AX30" s="19">
        <f t="shared" si="6"/>
        <v>1228130.5</v>
      </c>
      <c r="AY30" s="105">
        <v>59098</v>
      </c>
      <c r="AZ30" s="105">
        <v>94.274204999999995</v>
      </c>
      <c r="BA30" s="105">
        <v>893763.6</v>
      </c>
      <c r="BB30" s="105">
        <v>114.26338200000001</v>
      </c>
      <c r="BC30" s="105">
        <v>145631</v>
      </c>
      <c r="BD30" s="105">
        <v>152.06802099999999</v>
      </c>
      <c r="BE30" s="105">
        <v>17072</v>
      </c>
      <c r="BF30" s="105">
        <v>94.709757999999994</v>
      </c>
      <c r="BG30" s="105">
        <v>0</v>
      </c>
      <c r="BH30" s="105">
        <v>0</v>
      </c>
      <c r="BI30" s="105">
        <v>0</v>
      </c>
      <c r="BJ30" s="105">
        <v>0</v>
      </c>
      <c r="BK30" s="105">
        <v>0</v>
      </c>
      <c r="BL30" s="105">
        <v>0</v>
      </c>
      <c r="BM30" s="105">
        <v>0</v>
      </c>
      <c r="BN30" s="105">
        <v>0</v>
      </c>
      <c r="BO30" s="105">
        <v>0</v>
      </c>
      <c r="BP30" s="105">
        <v>0</v>
      </c>
      <c r="BQ30" s="19">
        <f t="shared" si="7"/>
        <v>1115564.6000000001</v>
      </c>
      <c r="BR30" s="19">
        <f t="shared" si="8"/>
        <v>117.84039361450891</v>
      </c>
    </row>
    <row r="31" spans="1:70" ht="20" customHeight="1" x14ac:dyDescent="0.15">
      <c r="A31" s="76">
        <v>42910</v>
      </c>
      <c r="B31" s="76">
        <v>42906</v>
      </c>
      <c r="C31" s="11">
        <v>25</v>
      </c>
      <c r="D31" s="153">
        <v>68865</v>
      </c>
      <c r="E31" s="153">
        <v>1124722.3999999999</v>
      </c>
      <c r="F31" s="153">
        <v>193962</v>
      </c>
      <c r="G31" s="153">
        <v>11678</v>
      </c>
      <c r="H31" s="4">
        <v>0</v>
      </c>
      <c r="I31" s="125">
        <v>0</v>
      </c>
      <c r="J31" s="4">
        <v>0</v>
      </c>
      <c r="K31" s="4">
        <v>0</v>
      </c>
      <c r="L31" s="4">
        <v>0</v>
      </c>
      <c r="M31" s="4">
        <v>0</v>
      </c>
      <c r="N31" s="19">
        <f t="shared" si="0"/>
        <v>1399227.4</v>
      </c>
      <c r="O31" s="153">
        <v>28827</v>
      </c>
      <c r="P31" s="153">
        <v>85.324000999999996</v>
      </c>
      <c r="Q31" s="153">
        <v>747282.9</v>
      </c>
      <c r="R31" s="153">
        <v>108.442571</v>
      </c>
      <c r="S31" s="153">
        <v>136109</v>
      </c>
      <c r="T31" s="153">
        <v>146.44126299999999</v>
      </c>
      <c r="U31" s="153">
        <v>9897</v>
      </c>
      <c r="V31" s="153">
        <v>92.986358999999993</v>
      </c>
      <c r="W31" s="4">
        <v>0</v>
      </c>
      <c r="X31" s="4">
        <v>0</v>
      </c>
      <c r="Y31" s="125">
        <v>0</v>
      </c>
      <c r="Z31" s="125">
        <v>0</v>
      </c>
      <c r="AA31" s="4">
        <v>0</v>
      </c>
      <c r="AB31" s="4">
        <v>0</v>
      </c>
      <c r="AC31" s="4">
        <v>0</v>
      </c>
      <c r="AD31" s="4">
        <v>0</v>
      </c>
      <c r="AE31" s="4">
        <v>0</v>
      </c>
      <c r="AF31" s="4">
        <v>0</v>
      </c>
      <c r="AG31" s="4">
        <v>0</v>
      </c>
      <c r="AH31" s="4">
        <v>0</v>
      </c>
      <c r="AI31" s="19">
        <f t="shared" si="11"/>
        <v>922115.9</v>
      </c>
      <c r="AJ31" s="19">
        <f t="shared" si="12"/>
        <v>113.16275294445404</v>
      </c>
      <c r="AL31" s="76">
        <v>42546</v>
      </c>
      <c r="AM31" s="76">
        <v>42544</v>
      </c>
      <c r="AN31" s="11">
        <v>25</v>
      </c>
      <c r="AO31" s="105">
        <v>45818</v>
      </c>
      <c r="AP31" s="105">
        <v>1047001.4</v>
      </c>
      <c r="AQ31" s="105">
        <v>208710</v>
      </c>
      <c r="AR31" s="105">
        <v>13527</v>
      </c>
      <c r="AS31" s="105">
        <v>0</v>
      </c>
      <c r="AT31" s="105">
        <v>0</v>
      </c>
      <c r="AU31" s="105">
        <v>0</v>
      </c>
      <c r="AV31" s="105">
        <v>0</v>
      </c>
      <c r="AW31" s="105">
        <v>0</v>
      </c>
      <c r="AX31" s="19">
        <f t="shared" si="6"/>
        <v>1315056.3999999999</v>
      </c>
      <c r="AY31" s="105">
        <v>19424</v>
      </c>
      <c r="AZ31" s="105">
        <v>90.588549999999998</v>
      </c>
      <c r="BA31" s="105">
        <v>430323</v>
      </c>
      <c r="BB31" s="105">
        <v>115.247348</v>
      </c>
      <c r="BC31" s="105">
        <v>110171</v>
      </c>
      <c r="BD31" s="105">
        <v>148.90016399999999</v>
      </c>
      <c r="BE31" s="105">
        <v>5322</v>
      </c>
      <c r="BF31" s="105">
        <v>93.864148</v>
      </c>
      <c r="BG31" s="105">
        <v>0</v>
      </c>
      <c r="BH31" s="105">
        <v>0</v>
      </c>
      <c r="BI31" s="105">
        <v>0</v>
      </c>
      <c r="BJ31" s="105">
        <v>0</v>
      </c>
      <c r="BK31" s="105">
        <v>0</v>
      </c>
      <c r="BL31" s="105">
        <v>0</v>
      </c>
      <c r="BM31" s="105">
        <v>0</v>
      </c>
      <c r="BN31" s="105">
        <v>0</v>
      </c>
      <c r="BO31" s="105">
        <v>0</v>
      </c>
      <c r="BP31" s="105">
        <v>0</v>
      </c>
      <c r="BQ31" s="19">
        <f t="shared" si="7"/>
        <v>565240</v>
      </c>
      <c r="BR31" s="19">
        <f t="shared" si="8"/>
        <v>120.7579107853372</v>
      </c>
    </row>
    <row r="32" spans="1:70" ht="20" customHeight="1" x14ac:dyDescent="0.15">
      <c r="A32" s="76">
        <v>42917</v>
      </c>
      <c r="B32" s="76">
        <v>42913</v>
      </c>
      <c r="C32" s="11">
        <v>26</v>
      </c>
      <c r="D32" s="154">
        <v>72837</v>
      </c>
      <c r="E32" s="154">
        <v>1273253.7</v>
      </c>
      <c r="F32" s="154">
        <v>235285</v>
      </c>
      <c r="G32" s="154">
        <v>15121</v>
      </c>
      <c r="H32" s="154">
        <v>0</v>
      </c>
      <c r="I32" s="154">
        <v>0</v>
      </c>
      <c r="J32" s="154">
        <v>0</v>
      </c>
      <c r="K32" s="154">
        <v>0</v>
      </c>
      <c r="L32" s="154">
        <v>0</v>
      </c>
      <c r="M32" s="154">
        <v>0</v>
      </c>
      <c r="N32" s="19">
        <f t="shared" si="0"/>
        <v>1596496.7</v>
      </c>
      <c r="O32" s="154">
        <v>25862</v>
      </c>
      <c r="P32" s="154">
        <v>74.965857</v>
      </c>
      <c r="Q32" s="154">
        <v>792834.4</v>
      </c>
      <c r="R32" s="154">
        <v>105.241353</v>
      </c>
      <c r="S32" s="154">
        <v>168819</v>
      </c>
      <c r="T32" s="154">
        <v>131.71524500000001</v>
      </c>
      <c r="U32" s="154">
        <v>11846</v>
      </c>
      <c r="V32" s="154">
        <v>83.008104000000003</v>
      </c>
      <c r="W32" s="154">
        <v>0</v>
      </c>
      <c r="X32" s="154">
        <v>0</v>
      </c>
      <c r="Y32" s="154">
        <v>0</v>
      </c>
      <c r="Z32" s="154">
        <v>0</v>
      </c>
      <c r="AA32" s="154">
        <v>0</v>
      </c>
      <c r="AB32" s="154">
        <v>0</v>
      </c>
      <c r="AC32" s="154">
        <v>0</v>
      </c>
      <c r="AD32" s="154">
        <v>0</v>
      </c>
      <c r="AE32" s="154">
        <v>0</v>
      </c>
      <c r="AF32" s="154">
        <v>0</v>
      </c>
      <c r="AG32" s="154">
        <v>0</v>
      </c>
      <c r="AH32" s="154">
        <v>0</v>
      </c>
      <c r="AI32" s="19">
        <f t="shared" ref="AI32" si="13">O32+Q32+S32+U32+AA32+AC32+AE32+AG32+Y32+W32</f>
        <v>999361.4</v>
      </c>
      <c r="AJ32" s="19">
        <f t="shared" ref="AJ32" si="14">(O32*P32+Q32*R32+S32*T32+U32*V32+AA32*AB32+AC32*AD32+AE32*AF32+AG32*AH32+Y32*Z32+W32*X32)/AI32</f>
        <v>108.6664763120891</v>
      </c>
      <c r="AL32" s="76">
        <v>42553</v>
      </c>
      <c r="AM32" s="76">
        <v>42549</v>
      </c>
      <c r="AN32" s="11">
        <v>26</v>
      </c>
      <c r="AO32" s="105">
        <v>64603</v>
      </c>
      <c r="AP32" s="105">
        <v>1151429</v>
      </c>
      <c r="AQ32" s="105">
        <v>202384</v>
      </c>
      <c r="AR32" s="105">
        <v>15649</v>
      </c>
      <c r="AS32" s="105">
        <v>0</v>
      </c>
      <c r="AT32" s="105">
        <v>0</v>
      </c>
      <c r="AU32" s="105">
        <v>0</v>
      </c>
      <c r="AV32" s="105">
        <v>0</v>
      </c>
      <c r="AW32" s="105">
        <v>0</v>
      </c>
      <c r="AX32" s="19">
        <f t="shared" si="6"/>
        <v>1434065</v>
      </c>
      <c r="AY32" s="105">
        <v>2323</v>
      </c>
      <c r="AZ32" s="105">
        <v>89.347395000000006</v>
      </c>
      <c r="BA32" s="105">
        <v>332056.2</v>
      </c>
      <c r="BB32" s="105">
        <v>114.83372300000001</v>
      </c>
      <c r="BC32" s="105">
        <v>2698</v>
      </c>
      <c r="BD32" s="105">
        <v>126.453298</v>
      </c>
      <c r="BE32" s="105">
        <v>0</v>
      </c>
      <c r="BF32" s="105">
        <v>0</v>
      </c>
      <c r="BG32" s="105">
        <v>0</v>
      </c>
      <c r="BH32" s="105">
        <v>0</v>
      </c>
      <c r="BI32" s="105">
        <v>0</v>
      </c>
      <c r="BJ32" s="105">
        <v>0</v>
      </c>
      <c r="BK32" s="105">
        <v>0</v>
      </c>
      <c r="BL32" s="105">
        <v>0</v>
      </c>
      <c r="BM32" s="105">
        <v>0</v>
      </c>
      <c r="BN32" s="105">
        <v>0</v>
      </c>
      <c r="BO32" s="105">
        <v>0</v>
      </c>
      <c r="BP32" s="105">
        <v>0</v>
      </c>
      <c r="BQ32" s="19">
        <f t="shared" si="7"/>
        <v>337077.2</v>
      </c>
      <c r="BR32" s="19">
        <f t="shared" si="8"/>
        <v>114.7510857685468</v>
      </c>
    </row>
    <row r="33" spans="1:70" ht="20" customHeight="1" x14ac:dyDescent="0.15">
      <c r="A33" s="76">
        <v>42924</v>
      </c>
      <c r="B33" s="76">
        <v>42923</v>
      </c>
      <c r="C33" s="11">
        <v>27</v>
      </c>
      <c r="D33" s="155">
        <v>67428</v>
      </c>
      <c r="E33" s="155">
        <v>1173058.3999999999</v>
      </c>
      <c r="F33" s="155">
        <v>223726</v>
      </c>
      <c r="G33" s="155">
        <v>14603</v>
      </c>
      <c r="H33" s="155">
        <v>0</v>
      </c>
      <c r="I33" s="155">
        <v>0</v>
      </c>
      <c r="J33" s="155">
        <v>0</v>
      </c>
      <c r="K33" s="155">
        <v>0</v>
      </c>
      <c r="L33" s="155">
        <v>0</v>
      </c>
      <c r="M33" s="155">
        <v>0</v>
      </c>
      <c r="N33" s="19">
        <f t="shared" si="0"/>
        <v>1478815.4</v>
      </c>
      <c r="O33" s="155">
        <v>46262</v>
      </c>
      <c r="P33" s="155">
        <v>77.043772000000004</v>
      </c>
      <c r="Q33" s="155">
        <v>1013227.3</v>
      </c>
      <c r="R33" s="155">
        <v>106.47309199999999</v>
      </c>
      <c r="S33" s="156">
        <v>166055</v>
      </c>
      <c r="T33" s="156">
        <v>134.56566100000001</v>
      </c>
      <c r="U33" s="155">
        <v>14603</v>
      </c>
      <c r="V33" s="155">
        <v>85.105868000000001</v>
      </c>
      <c r="W33" s="155">
        <v>0</v>
      </c>
      <c r="X33" s="155">
        <v>0</v>
      </c>
      <c r="Y33" s="155">
        <v>0</v>
      </c>
      <c r="Z33" s="155">
        <v>0</v>
      </c>
      <c r="AA33" s="155">
        <v>0</v>
      </c>
      <c r="AB33" s="155">
        <v>0</v>
      </c>
      <c r="AC33" s="155">
        <v>0</v>
      </c>
      <c r="AD33" s="155">
        <v>0</v>
      </c>
      <c r="AE33" s="155">
        <v>0</v>
      </c>
      <c r="AF33" s="155">
        <v>0</v>
      </c>
      <c r="AG33" s="155">
        <v>0</v>
      </c>
      <c r="AH33" s="155">
        <v>0</v>
      </c>
      <c r="AI33" s="19">
        <f t="shared" ref="AI33" si="15">O33+Q33+S33+U33+AA33+AC33+AE33+AG33+Y33+W33</f>
        <v>1240147.3</v>
      </c>
      <c r="AJ33" s="19">
        <f t="shared" ref="AJ33" si="16">(O33*P33+Q33*R33+S33*T33+U33*V33+AA33*AB33+AC33*AD33+AE33*AF33+AG33*AH33+Y33*Z33+W33*X33)/AI33</f>
        <v>108.88524640406393</v>
      </c>
      <c r="AL33" s="76">
        <v>42560</v>
      </c>
      <c r="AM33" s="76">
        <v>42555</v>
      </c>
      <c r="AN33" s="11">
        <v>27</v>
      </c>
      <c r="AO33" s="105">
        <v>69855</v>
      </c>
      <c r="AP33" s="105">
        <v>1079178.7</v>
      </c>
      <c r="AQ33" s="105">
        <v>207975</v>
      </c>
      <c r="AR33" s="105">
        <v>17469</v>
      </c>
      <c r="AS33" s="105">
        <v>0</v>
      </c>
      <c r="AT33" s="105">
        <v>0</v>
      </c>
      <c r="AU33" s="105">
        <v>0</v>
      </c>
      <c r="AV33" s="105">
        <v>0</v>
      </c>
      <c r="AW33" s="105">
        <v>0</v>
      </c>
      <c r="AX33" s="19">
        <f t="shared" si="6"/>
        <v>1374477.7</v>
      </c>
      <c r="AY33" s="105">
        <v>0</v>
      </c>
      <c r="AZ33" s="105">
        <v>0</v>
      </c>
      <c r="BA33" s="105">
        <v>285711.5</v>
      </c>
      <c r="BB33" s="105">
        <v>111.71944999999999</v>
      </c>
      <c r="BC33" s="105">
        <v>0</v>
      </c>
      <c r="BD33" s="105">
        <v>0</v>
      </c>
      <c r="BE33" s="105">
        <v>0</v>
      </c>
      <c r="BF33" s="105">
        <v>0</v>
      </c>
      <c r="BG33" s="105">
        <v>0</v>
      </c>
      <c r="BH33" s="105">
        <v>0</v>
      </c>
      <c r="BI33" s="105">
        <v>0</v>
      </c>
      <c r="BJ33" s="105">
        <v>0</v>
      </c>
      <c r="BK33" s="105">
        <v>0</v>
      </c>
      <c r="BL33" s="105">
        <v>0</v>
      </c>
      <c r="BM33" s="105">
        <v>0</v>
      </c>
      <c r="BN33" s="105">
        <v>0</v>
      </c>
      <c r="BO33" s="105">
        <v>0</v>
      </c>
      <c r="BP33" s="105">
        <v>0</v>
      </c>
      <c r="BQ33" s="19">
        <f t="shared" si="7"/>
        <v>285711.5</v>
      </c>
      <c r="BR33" s="19">
        <f t="shared" si="8"/>
        <v>111.71944999999999</v>
      </c>
    </row>
    <row r="34" spans="1:70" ht="20" customHeight="1" x14ac:dyDescent="0.15">
      <c r="A34" s="76">
        <v>42931</v>
      </c>
      <c r="B34" s="76">
        <v>42928</v>
      </c>
      <c r="C34" s="11">
        <v>28</v>
      </c>
      <c r="D34" s="156">
        <v>64366</v>
      </c>
      <c r="E34" s="156">
        <v>1084309.3999999999</v>
      </c>
      <c r="F34" s="156">
        <v>172125</v>
      </c>
      <c r="G34" s="156">
        <v>11390</v>
      </c>
      <c r="H34" s="156">
        <v>0</v>
      </c>
      <c r="I34" s="156">
        <v>0</v>
      </c>
      <c r="J34" s="156">
        <v>0</v>
      </c>
      <c r="K34" s="156">
        <v>0</v>
      </c>
      <c r="L34" s="156">
        <v>0</v>
      </c>
      <c r="M34" s="156">
        <v>0</v>
      </c>
      <c r="N34" s="19">
        <f t="shared" si="0"/>
        <v>1332190.3999999999</v>
      </c>
      <c r="O34" s="156">
        <v>39836</v>
      </c>
      <c r="P34" s="156">
        <v>80.003136999999995</v>
      </c>
      <c r="Q34" s="156">
        <v>870848.5</v>
      </c>
      <c r="R34" s="156">
        <v>107.98624700000001</v>
      </c>
      <c r="S34" s="156">
        <v>130902</v>
      </c>
      <c r="T34" s="156">
        <v>140.440245</v>
      </c>
      <c r="U34" s="156">
        <v>11390</v>
      </c>
      <c r="V34" s="156">
        <v>94.720983000000004</v>
      </c>
      <c r="W34" s="156">
        <v>0</v>
      </c>
      <c r="X34" s="156">
        <v>0</v>
      </c>
      <c r="Y34" s="156">
        <v>0</v>
      </c>
      <c r="Z34" s="156">
        <v>0</v>
      </c>
      <c r="AA34" s="156">
        <v>0</v>
      </c>
      <c r="AB34" s="156">
        <v>0</v>
      </c>
      <c r="AC34" s="156">
        <v>0</v>
      </c>
      <c r="AD34" s="156">
        <v>0</v>
      </c>
      <c r="AE34" s="156">
        <v>0</v>
      </c>
      <c r="AF34" s="156">
        <v>0</v>
      </c>
      <c r="AG34" s="156">
        <v>0</v>
      </c>
      <c r="AH34" s="156">
        <v>0</v>
      </c>
      <c r="AI34" s="19">
        <f t="shared" ref="AI34:AI37" si="17">O34+Q34+S34+U34+AA34+AC34+AE34+AG34+Y34+W34</f>
        <v>1052976.5</v>
      </c>
      <c r="AJ34" s="19">
        <f t="shared" ref="AJ34:AJ37" si="18">(O34*P34+Q34*R34+S34*T34+U34*V34+AA34*AB34+AC34*AD34+AE34*AF34+AG34*AH34+Y34*Z34+W34*X34)/AI34</f>
        <v>110.81866227163808</v>
      </c>
      <c r="AL34" s="76">
        <v>42567</v>
      </c>
      <c r="AM34" s="76">
        <v>42563</v>
      </c>
      <c r="AN34" s="11">
        <v>28</v>
      </c>
      <c r="AO34" s="105">
        <v>68450</v>
      </c>
      <c r="AP34" s="105">
        <v>1052140.5</v>
      </c>
      <c r="AQ34" s="105">
        <v>157891</v>
      </c>
      <c r="AR34" s="105">
        <v>12408</v>
      </c>
      <c r="AS34" s="105">
        <v>0</v>
      </c>
      <c r="AT34" s="105">
        <v>0</v>
      </c>
      <c r="AU34" s="105">
        <v>0</v>
      </c>
      <c r="AV34" s="105">
        <v>0</v>
      </c>
      <c r="AW34" s="105">
        <v>0</v>
      </c>
      <c r="AX34" s="19">
        <f t="shared" si="6"/>
        <v>1290889.5</v>
      </c>
      <c r="AY34" s="105">
        <v>2358</v>
      </c>
      <c r="AZ34" s="105">
        <v>80.415605999999997</v>
      </c>
      <c r="BA34" s="105">
        <v>425751.2</v>
      </c>
      <c r="BB34" s="105">
        <v>113.327175</v>
      </c>
      <c r="BC34" s="105">
        <v>4232</v>
      </c>
      <c r="BD34" s="105">
        <v>162.48015100000001</v>
      </c>
      <c r="BE34" s="105">
        <v>0</v>
      </c>
      <c r="BF34" s="105">
        <v>0</v>
      </c>
      <c r="BG34" s="105">
        <v>0</v>
      </c>
      <c r="BH34" s="105">
        <v>0</v>
      </c>
      <c r="BI34" s="105">
        <v>0</v>
      </c>
      <c r="BJ34" s="105">
        <v>0</v>
      </c>
      <c r="BK34" s="105">
        <v>0</v>
      </c>
      <c r="BL34" s="105">
        <v>0</v>
      </c>
      <c r="BM34" s="105">
        <v>0</v>
      </c>
      <c r="BN34" s="105">
        <v>0</v>
      </c>
      <c r="BO34" s="105">
        <v>0</v>
      </c>
      <c r="BP34" s="105">
        <v>0</v>
      </c>
      <c r="BQ34" s="19">
        <f t="shared" si="7"/>
        <v>432341.2</v>
      </c>
      <c r="BR34" s="19">
        <f t="shared" si="8"/>
        <v>113.62881156558754</v>
      </c>
    </row>
    <row r="35" spans="1:70" ht="20" customHeight="1" x14ac:dyDescent="0.15">
      <c r="A35" s="76">
        <v>42938</v>
      </c>
      <c r="B35" s="76">
        <v>42935</v>
      </c>
      <c r="C35" s="11">
        <v>29</v>
      </c>
      <c r="D35" s="157">
        <v>70582</v>
      </c>
      <c r="E35" s="157">
        <v>1206828.6000000001</v>
      </c>
      <c r="F35" s="157">
        <v>221866</v>
      </c>
      <c r="G35" s="157">
        <v>16388</v>
      </c>
      <c r="H35" s="4">
        <v>0</v>
      </c>
      <c r="I35" s="125">
        <v>0</v>
      </c>
      <c r="J35" s="4">
        <v>0</v>
      </c>
      <c r="K35" s="4">
        <v>0</v>
      </c>
      <c r="L35" s="4">
        <v>0</v>
      </c>
      <c r="M35" s="4">
        <v>0</v>
      </c>
      <c r="N35" s="19">
        <f t="shared" si="0"/>
        <v>1515664.6</v>
      </c>
      <c r="O35" s="157">
        <v>43732</v>
      </c>
      <c r="P35" s="157">
        <v>78.419189000000003</v>
      </c>
      <c r="Q35" s="157">
        <v>915621.7</v>
      </c>
      <c r="R35" s="157">
        <v>106.197777</v>
      </c>
      <c r="S35" s="157">
        <v>163998</v>
      </c>
      <c r="T35" s="157">
        <v>140.456188</v>
      </c>
      <c r="U35" s="157">
        <v>13872</v>
      </c>
      <c r="V35" s="157">
        <v>92.898860999999997</v>
      </c>
      <c r="W35" s="4">
        <v>0</v>
      </c>
      <c r="X35" s="4">
        <v>0</v>
      </c>
      <c r="Y35" s="125">
        <v>0</v>
      </c>
      <c r="Z35" s="125">
        <v>0</v>
      </c>
      <c r="AA35" s="4">
        <v>0</v>
      </c>
      <c r="AB35" s="4">
        <v>0</v>
      </c>
      <c r="AC35" s="4">
        <v>0</v>
      </c>
      <c r="AD35" s="4">
        <v>0</v>
      </c>
      <c r="AE35" s="4">
        <v>0</v>
      </c>
      <c r="AF35" s="4">
        <v>0</v>
      </c>
      <c r="AG35" s="4">
        <v>0</v>
      </c>
      <c r="AH35" s="4">
        <v>0</v>
      </c>
      <c r="AI35" s="19">
        <f t="shared" si="17"/>
        <v>1137223.7</v>
      </c>
      <c r="AJ35" s="19">
        <f t="shared" si="18"/>
        <v>109.90770242101435</v>
      </c>
      <c r="AL35" s="76">
        <v>42574</v>
      </c>
      <c r="AM35" s="76">
        <v>42570</v>
      </c>
      <c r="AN35" s="11">
        <v>29</v>
      </c>
      <c r="AO35" s="105">
        <v>48241</v>
      </c>
      <c r="AP35" s="105">
        <v>808170.6</v>
      </c>
      <c r="AQ35" s="105">
        <v>130515</v>
      </c>
      <c r="AR35" s="105">
        <v>13225</v>
      </c>
      <c r="AS35" s="105">
        <v>0</v>
      </c>
      <c r="AT35" s="105">
        <v>0</v>
      </c>
      <c r="AU35" s="105">
        <v>0</v>
      </c>
      <c r="AV35" s="105">
        <v>0</v>
      </c>
      <c r="AW35" s="105">
        <v>0</v>
      </c>
      <c r="AX35" s="19">
        <f t="shared" si="6"/>
        <v>1000151.6</v>
      </c>
      <c r="AY35" s="105">
        <v>6285</v>
      </c>
      <c r="AZ35" s="105">
        <v>88.326650000000001</v>
      </c>
      <c r="BA35" s="105">
        <v>359579.4</v>
      </c>
      <c r="BB35" s="105">
        <v>114.684847</v>
      </c>
      <c r="BC35" s="105">
        <v>7533</v>
      </c>
      <c r="BD35" s="105">
        <v>177.04128499999999</v>
      </c>
      <c r="BE35" s="105">
        <v>0</v>
      </c>
      <c r="BF35" s="105">
        <v>0</v>
      </c>
      <c r="BG35" s="105">
        <v>0</v>
      </c>
      <c r="BH35" s="105">
        <v>0</v>
      </c>
      <c r="BI35" s="105">
        <v>0</v>
      </c>
      <c r="BJ35" s="105">
        <v>0</v>
      </c>
      <c r="BK35" s="105">
        <v>0</v>
      </c>
      <c r="BL35" s="105">
        <v>0</v>
      </c>
      <c r="BM35" s="105">
        <v>0</v>
      </c>
      <c r="BN35" s="105">
        <v>0</v>
      </c>
      <c r="BO35" s="105">
        <v>0</v>
      </c>
      <c r="BP35" s="105">
        <v>0</v>
      </c>
      <c r="BQ35" s="19">
        <f t="shared" si="7"/>
        <v>373397.4</v>
      </c>
      <c r="BR35" s="19">
        <f t="shared" si="8"/>
        <v>115.49917987781062</v>
      </c>
    </row>
    <row r="36" spans="1:70" ht="20" customHeight="1" x14ac:dyDescent="0.15">
      <c r="A36" s="76">
        <v>42945</v>
      </c>
      <c r="B36" s="76">
        <v>42941</v>
      </c>
      <c r="C36" s="11">
        <v>30</v>
      </c>
      <c r="D36" s="158">
        <v>63115</v>
      </c>
      <c r="E36" s="158">
        <v>1125162.3</v>
      </c>
      <c r="F36" s="158">
        <v>216684</v>
      </c>
      <c r="G36" s="158">
        <v>15402</v>
      </c>
      <c r="H36" s="4">
        <v>0</v>
      </c>
      <c r="I36" s="125">
        <v>0</v>
      </c>
      <c r="J36" s="4">
        <v>0</v>
      </c>
      <c r="K36" s="4">
        <v>0</v>
      </c>
      <c r="L36" s="4">
        <v>0</v>
      </c>
      <c r="M36" s="4">
        <v>0</v>
      </c>
      <c r="N36" s="19">
        <f t="shared" si="0"/>
        <v>1420363.3</v>
      </c>
      <c r="O36" s="158">
        <v>54211</v>
      </c>
      <c r="P36" s="158">
        <v>77.957278000000002</v>
      </c>
      <c r="Q36" s="158">
        <v>892742.2</v>
      </c>
      <c r="R36" s="158">
        <v>108.01016799999999</v>
      </c>
      <c r="S36" s="158">
        <v>137985</v>
      </c>
      <c r="T36" s="158">
        <v>137.530202</v>
      </c>
      <c r="U36" s="158">
        <v>11454</v>
      </c>
      <c r="V36" s="158">
        <v>90.91086</v>
      </c>
      <c r="W36" s="4">
        <v>0</v>
      </c>
      <c r="X36" s="4">
        <v>0</v>
      </c>
      <c r="Y36" s="125">
        <v>0</v>
      </c>
      <c r="Z36" s="125">
        <v>0</v>
      </c>
      <c r="AA36" s="4">
        <v>0</v>
      </c>
      <c r="AB36" s="4">
        <v>0</v>
      </c>
      <c r="AC36" s="4">
        <v>0</v>
      </c>
      <c r="AD36" s="4">
        <v>0</v>
      </c>
      <c r="AE36" s="4">
        <v>0</v>
      </c>
      <c r="AF36" s="4">
        <v>0</v>
      </c>
      <c r="AG36" s="4">
        <v>0</v>
      </c>
      <c r="AH36" s="4">
        <v>0</v>
      </c>
      <c r="AI36" s="19">
        <f t="shared" si="17"/>
        <v>1096392.2</v>
      </c>
      <c r="AJ36" s="19">
        <f t="shared" si="18"/>
        <v>110.06077470612942</v>
      </c>
      <c r="AL36" s="76">
        <v>42581</v>
      </c>
      <c r="AM36" s="76">
        <v>42578</v>
      </c>
      <c r="AN36" s="11">
        <v>30</v>
      </c>
      <c r="AO36" s="105">
        <v>48240</v>
      </c>
      <c r="AP36" s="105">
        <v>931813.4</v>
      </c>
      <c r="AQ36" s="105">
        <v>197677</v>
      </c>
      <c r="AR36" s="105">
        <v>24608</v>
      </c>
      <c r="AS36" s="105">
        <v>0</v>
      </c>
      <c r="AT36" s="105">
        <v>0</v>
      </c>
      <c r="AU36" s="105">
        <v>0</v>
      </c>
      <c r="AV36" s="105">
        <v>0</v>
      </c>
      <c r="AW36" s="105">
        <v>0</v>
      </c>
      <c r="AX36" s="19">
        <f t="shared" si="6"/>
        <v>1202338.3999999999</v>
      </c>
      <c r="AY36" s="105">
        <v>42487</v>
      </c>
      <c r="AZ36" s="105">
        <v>88.880598000000006</v>
      </c>
      <c r="BA36" s="105">
        <v>728543.6</v>
      </c>
      <c r="BB36" s="105">
        <v>117.78073000000001</v>
      </c>
      <c r="BC36" s="105">
        <v>129170</v>
      </c>
      <c r="BD36" s="105">
        <v>152.22114999999999</v>
      </c>
      <c r="BE36" s="105">
        <v>6268</v>
      </c>
      <c r="BF36" s="105">
        <v>90.201020999999997</v>
      </c>
      <c r="BG36" s="105">
        <v>0</v>
      </c>
      <c r="BH36" s="105">
        <v>0</v>
      </c>
      <c r="BI36" s="105">
        <v>0</v>
      </c>
      <c r="BJ36" s="105">
        <v>0</v>
      </c>
      <c r="BK36" s="105">
        <v>0</v>
      </c>
      <c r="BL36" s="105">
        <v>0</v>
      </c>
      <c r="BM36" s="105">
        <v>0</v>
      </c>
      <c r="BN36" s="105">
        <v>0</v>
      </c>
      <c r="BO36" s="105">
        <v>0</v>
      </c>
      <c r="BP36" s="105">
        <v>0</v>
      </c>
      <c r="BQ36" s="19">
        <f t="shared" si="7"/>
        <v>906468.6</v>
      </c>
      <c r="BR36" s="19">
        <f t="shared" si="8"/>
        <v>121.14314048736161</v>
      </c>
    </row>
    <row r="37" spans="1:70" ht="20" customHeight="1" x14ac:dyDescent="0.15">
      <c r="A37" s="76">
        <v>42952</v>
      </c>
      <c r="B37" s="76">
        <v>42948</v>
      </c>
      <c r="C37" s="11">
        <v>31</v>
      </c>
      <c r="D37" s="159">
        <v>74207</v>
      </c>
      <c r="E37" s="159">
        <v>1061514.8999999999</v>
      </c>
      <c r="F37" s="159">
        <v>246541</v>
      </c>
      <c r="G37" s="159">
        <v>11021</v>
      </c>
      <c r="H37" s="4">
        <v>0</v>
      </c>
      <c r="I37" s="125">
        <v>0</v>
      </c>
      <c r="J37" s="4">
        <v>0</v>
      </c>
      <c r="K37" s="4">
        <v>0</v>
      </c>
      <c r="L37" s="4">
        <v>0</v>
      </c>
      <c r="M37" s="4">
        <v>0</v>
      </c>
      <c r="N37" s="19">
        <f t="shared" si="0"/>
        <v>1393283.9</v>
      </c>
      <c r="O37" s="159">
        <v>50590</v>
      </c>
      <c r="P37" s="159">
        <v>77.568055999999999</v>
      </c>
      <c r="Q37" s="159">
        <v>838053.9</v>
      </c>
      <c r="R37" s="159">
        <v>108.74937</v>
      </c>
      <c r="S37" s="159">
        <v>150339</v>
      </c>
      <c r="T37" s="159">
        <v>151.60170600000001</v>
      </c>
      <c r="U37" s="159">
        <v>10374</v>
      </c>
      <c r="V37" s="159">
        <v>93.274050000000003</v>
      </c>
      <c r="W37" s="4">
        <v>0</v>
      </c>
      <c r="X37" s="4">
        <v>0</v>
      </c>
      <c r="Y37" s="125">
        <v>0</v>
      </c>
      <c r="Z37" s="125">
        <v>0</v>
      </c>
      <c r="AA37" s="4">
        <v>0</v>
      </c>
      <c r="AB37" s="4">
        <v>0</v>
      </c>
      <c r="AC37" s="4">
        <v>0</v>
      </c>
      <c r="AD37" s="4">
        <v>0</v>
      </c>
      <c r="AE37" s="4">
        <v>0</v>
      </c>
      <c r="AF37" s="4">
        <v>0</v>
      </c>
      <c r="AG37" s="4">
        <v>0</v>
      </c>
      <c r="AH37" s="4">
        <v>0</v>
      </c>
      <c r="AI37" s="19">
        <f t="shared" si="17"/>
        <v>1049356.8999999999</v>
      </c>
      <c r="AJ37" s="19">
        <f t="shared" si="18"/>
        <v>113.2324716949181</v>
      </c>
      <c r="AL37" s="76">
        <v>42588</v>
      </c>
      <c r="AM37" s="76">
        <v>42584</v>
      </c>
      <c r="AN37" s="11">
        <v>31</v>
      </c>
      <c r="AO37" s="105">
        <v>46111</v>
      </c>
      <c r="AP37" s="105">
        <v>755132.2</v>
      </c>
      <c r="AQ37" s="105">
        <v>136079</v>
      </c>
      <c r="AR37" s="105">
        <v>18126</v>
      </c>
      <c r="AS37" s="105">
        <v>0</v>
      </c>
      <c r="AT37" s="105">
        <v>0</v>
      </c>
      <c r="AU37" s="105">
        <v>0</v>
      </c>
      <c r="AV37" s="105">
        <v>0</v>
      </c>
      <c r="AW37" s="105">
        <v>0</v>
      </c>
      <c r="AX37" s="19">
        <f t="shared" si="6"/>
        <v>955448.2</v>
      </c>
      <c r="AY37" s="105">
        <v>38526</v>
      </c>
      <c r="AZ37" s="105">
        <v>88.010097000000002</v>
      </c>
      <c r="BA37" s="105">
        <v>624156.5</v>
      </c>
      <c r="BB37" s="105">
        <v>116.63654699999999</v>
      </c>
      <c r="BC37" s="105">
        <v>65548</v>
      </c>
      <c r="BD37" s="105">
        <v>146.073274</v>
      </c>
      <c r="BE37" s="105">
        <v>14950</v>
      </c>
      <c r="BF37" s="105">
        <v>92.220200000000006</v>
      </c>
      <c r="BG37" s="105">
        <v>0</v>
      </c>
      <c r="BH37" s="105">
        <v>0</v>
      </c>
      <c r="BI37" s="105">
        <v>0</v>
      </c>
      <c r="BJ37" s="105">
        <v>0</v>
      </c>
      <c r="BK37" s="105">
        <v>0</v>
      </c>
      <c r="BL37" s="105">
        <v>0</v>
      </c>
      <c r="BM37" s="105">
        <v>0</v>
      </c>
      <c r="BN37" s="105">
        <v>0</v>
      </c>
      <c r="BO37" s="105">
        <v>0</v>
      </c>
      <c r="BP37" s="105">
        <v>0</v>
      </c>
      <c r="BQ37" s="19">
        <f t="shared" si="7"/>
        <v>743180.5</v>
      </c>
      <c r="BR37" s="19">
        <f t="shared" si="8"/>
        <v>117.25770374596681</v>
      </c>
    </row>
    <row r="38" spans="1:70" ht="20" customHeight="1" x14ac:dyDescent="0.15">
      <c r="A38" s="76">
        <v>42959</v>
      </c>
      <c r="B38" s="76">
        <v>42955</v>
      </c>
      <c r="C38" s="3">
        <v>32</v>
      </c>
      <c r="D38" s="160">
        <v>70632</v>
      </c>
      <c r="E38" s="160">
        <v>1159417.3</v>
      </c>
      <c r="F38" s="160">
        <v>263273</v>
      </c>
      <c r="G38" s="160">
        <v>12680</v>
      </c>
      <c r="H38" s="160">
        <v>0</v>
      </c>
      <c r="I38" s="160">
        <v>0</v>
      </c>
      <c r="J38" s="160">
        <v>0</v>
      </c>
      <c r="K38" s="160">
        <v>0</v>
      </c>
      <c r="L38" s="160">
        <v>0</v>
      </c>
      <c r="M38" s="160">
        <v>0</v>
      </c>
      <c r="N38" s="19">
        <f t="shared" si="0"/>
        <v>1506002.3</v>
      </c>
      <c r="O38" s="160">
        <v>51395</v>
      </c>
      <c r="P38" s="160">
        <v>75.175931000000006</v>
      </c>
      <c r="Q38" s="160">
        <v>858809.7</v>
      </c>
      <c r="R38" s="160">
        <v>110.785313</v>
      </c>
      <c r="S38" s="160">
        <v>155058</v>
      </c>
      <c r="T38" s="160">
        <v>136.90580199999999</v>
      </c>
      <c r="U38" s="160">
        <v>12680</v>
      </c>
      <c r="V38" s="160">
        <v>89.802049999999994</v>
      </c>
      <c r="W38" s="160">
        <v>0</v>
      </c>
      <c r="X38" s="160">
        <v>0</v>
      </c>
      <c r="Y38" s="160">
        <v>0</v>
      </c>
      <c r="Z38" s="160">
        <v>0</v>
      </c>
      <c r="AA38" s="160">
        <v>0</v>
      </c>
      <c r="AB38" s="160">
        <v>0</v>
      </c>
      <c r="AC38" s="160">
        <v>0</v>
      </c>
      <c r="AD38" s="160">
        <v>0</v>
      </c>
      <c r="AE38" s="160">
        <v>0</v>
      </c>
      <c r="AF38" s="160">
        <v>0</v>
      </c>
      <c r="AG38" s="160">
        <v>0</v>
      </c>
      <c r="AH38" s="160">
        <v>0</v>
      </c>
      <c r="AI38" s="19">
        <f t="shared" ref="AI38" si="19">O38+Q38+S38+U38+AA38+AC38+AE38+AG38+Y38+W38</f>
        <v>1077942.7</v>
      </c>
      <c r="AJ38" s="19">
        <f t="shared" ref="AJ38" si="20">(O38*P38+Q38*R38+S38*T38+U38*V38+AA38*AB38+AC38*AD38+AE38*AF38+AG38*AH38+Y38*Z38+W38*X38)/AI38</f>
        <v>112.5980056604095</v>
      </c>
      <c r="AL38" s="76">
        <v>42595</v>
      </c>
      <c r="AM38" s="76">
        <v>42591</v>
      </c>
      <c r="AN38" s="3">
        <v>32</v>
      </c>
      <c r="AO38" s="105">
        <v>37692</v>
      </c>
      <c r="AP38" s="105">
        <v>882060.85</v>
      </c>
      <c r="AQ38" s="105">
        <v>183515</v>
      </c>
      <c r="AR38" s="105">
        <v>19432</v>
      </c>
      <c r="AS38" s="105">
        <v>0</v>
      </c>
      <c r="AT38" s="105">
        <v>0</v>
      </c>
      <c r="AU38" s="105">
        <v>0</v>
      </c>
      <c r="AV38" s="105">
        <v>0</v>
      </c>
      <c r="AW38" s="105">
        <v>0</v>
      </c>
      <c r="AX38" s="19">
        <f t="shared" si="6"/>
        <v>1122699.8500000001</v>
      </c>
      <c r="AY38" s="105">
        <v>29189</v>
      </c>
      <c r="AZ38" s="105">
        <v>90.610057999999995</v>
      </c>
      <c r="BA38" s="105">
        <v>722734.25</v>
      </c>
      <c r="BB38" s="105">
        <v>112.721356</v>
      </c>
      <c r="BC38" s="105">
        <v>134880</v>
      </c>
      <c r="BD38" s="105">
        <v>151.59497300000001</v>
      </c>
      <c r="BE38" s="105">
        <v>6957</v>
      </c>
      <c r="BF38" s="105">
        <v>91.579991000000007</v>
      </c>
      <c r="BG38" s="105">
        <v>0</v>
      </c>
      <c r="BH38" s="105">
        <v>0</v>
      </c>
      <c r="BI38" s="105">
        <v>0</v>
      </c>
      <c r="BJ38" s="105">
        <v>0</v>
      </c>
      <c r="BK38" s="105">
        <v>0</v>
      </c>
      <c r="BL38" s="105">
        <v>0</v>
      </c>
      <c r="BM38" s="105">
        <v>0</v>
      </c>
      <c r="BN38" s="105">
        <v>0</v>
      </c>
      <c r="BO38" s="105">
        <v>0</v>
      </c>
      <c r="BP38" s="105">
        <v>0</v>
      </c>
      <c r="BQ38" s="19">
        <f t="shared" si="7"/>
        <v>893760.25</v>
      </c>
      <c r="BR38" s="19">
        <f t="shared" si="8"/>
        <v>117.70119965195589</v>
      </c>
    </row>
    <row r="39" spans="1:70" ht="20" customHeight="1" x14ac:dyDescent="0.15">
      <c r="A39" s="76">
        <v>42966</v>
      </c>
      <c r="B39" s="76">
        <v>42963</v>
      </c>
      <c r="C39" s="11">
        <v>33</v>
      </c>
      <c r="D39" s="161">
        <v>61976</v>
      </c>
      <c r="E39" s="161">
        <v>1006867.9</v>
      </c>
      <c r="F39" s="161">
        <v>229456</v>
      </c>
      <c r="G39" s="161">
        <v>8892</v>
      </c>
      <c r="H39" s="161">
        <v>0</v>
      </c>
      <c r="I39" s="161">
        <v>0</v>
      </c>
      <c r="J39" s="161">
        <v>0</v>
      </c>
      <c r="K39" s="161">
        <v>0</v>
      </c>
      <c r="L39" s="161">
        <v>0</v>
      </c>
      <c r="M39" s="161">
        <v>0</v>
      </c>
      <c r="N39" s="19">
        <f t="shared" si="0"/>
        <v>1307191.8999999999</v>
      </c>
      <c r="O39" s="161">
        <v>40941</v>
      </c>
      <c r="P39" s="161">
        <v>82.017488</v>
      </c>
      <c r="Q39" s="161">
        <v>791262.9</v>
      </c>
      <c r="R39" s="161">
        <v>109.26408499999999</v>
      </c>
      <c r="S39" s="161">
        <v>140820</v>
      </c>
      <c r="T39" s="161">
        <v>142.18718200000001</v>
      </c>
      <c r="U39" s="161">
        <v>5850</v>
      </c>
      <c r="V39" s="161">
        <v>92.959486999999996</v>
      </c>
      <c r="W39" s="161">
        <v>0</v>
      </c>
      <c r="X39" s="161">
        <v>0</v>
      </c>
      <c r="Y39" s="161">
        <v>0</v>
      </c>
      <c r="Z39" s="161">
        <v>0</v>
      </c>
      <c r="AA39" s="161">
        <v>0</v>
      </c>
      <c r="AB39" s="161">
        <v>0</v>
      </c>
      <c r="AC39" s="161">
        <v>0</v>
      </c>
      <c r="AD39" s="161">
        <v>0</v>
      </c>
      <c r="AE39" s="161">
        <v>0</v>
      </c>
      <c r="AF39" s="161">
        <v>0</v>
      </c>
      <c r="AG39" s="161">
        <v>0</v>
      </c>
      <c r="AH39" s="161">
        <v>0</v>
      </c>
      <c r="AI39" s="19">
        <f t="shared" ref="AI39:AI46" si="21">O39+Q39+S39+U39+AA39+AC39+AE39+AG39+Y39+W39</f>
        <v>978873.9</v>
      </c>
      <c r="AJ39" s="19">
        <f t="shared" ref="AJ39:AJ46" si="22">(O39*P39+Q39*R39+S39*T39+U39*V39+AA39*AB39+AC39*AD39+AE39*AF39+AG39*AH39+Y39*Z39+W39*X39)/AI39</f>
        <v>112.76335665640335</v>
      </c>
      <c r="AL39" s="76">
        <v>42602</v>
      </c>
      <c r="AM39" s="76">
        <v>42598</v>
      </c>
      <c r="AN39" s="11">
        <v>33</v>
      </c>
      <c r="AO39" s="105">
        <v>61608</v>
      </c>
      <c r="AP39" s="105">
        <v>1022363.7</v>
      </c>
      <c r="AQ39" s="105">
        <v>197899.5</v>
      </c>
      <c r="AR39" s="105">
        <v>18494</v>
      </c>
      <c r="AS39" s="105">
        <v>0</v>
      </c>
      <c r="AT39" s="105">
        <v>0</v>
      </c>
      <c r="AU39" s="105">
        <v>0</v>
      </c>
      <c r="AV39" s="105">
        <v>0</v>
      </c>
      <c r="AW39" s="105">
        <v>0</v>
      </c>
      <c r="AX39" s="19">
        <f t="shared" si="6"/>
        <v>1300365.2</v>
      </c>
      <c r="AY39" s="105">
        <v>44155</v>
      </c>
      <c r="AZ39" s="105">
        <v>88.871520000000004</v>
      </c>
      <c r="BA39" s="105">
        <v>839708</v>
      </c>
      <c r="BB39" s="105">
        <v>112.895447</v>
      </c>
      <c r="BC39" s="105">
        <v>148669.5</v>
      </c>
      <c r="BD39" s="105">
        <v>148.09119799999999</v>
      </c>
      <c r="BE39" s="105">
        <v>10166</v>
      </c>
      <c r="BF39" s="105">
        <v>85.158371000000002</v>
      </c>
      <c r="BG39" s="105">
        <v>0</v>
      </c>
      <c r="BH39" s="105">
        <v>0</v>
      </c>
      <c r="BI39" s="105">
        <v>0</v>
      </c>
      <c r="BJ39" s="105">
        <v>0</v>
      </c>
      <c r="BK39" s="105">
        <v>0</v>
      </c>
      <c r="BL39" s="105">
        <v>0</v>
      </c>
      <c r="BM39" s="105">
        <v>0</v>
      </c>
      <c r="BN39" s="105">
        <v>0</v>
      </c>
      <c r="BO39" s="105">
        <v>0</v>
      </c>
      <c r="BP39" s="105">
        <v>0</v>
      </c>
      <c r="BQ39" s="19">
        <f t="shared" si="7"/>
        <v>1042698.5</v>
      </c>
      <c r="BR39" s="19">
        <f t="shared" si="8"/>
        <v>116.62594348771289</v>
      </c>
    </row>
    <row r="40" spans="1:70" ht="20" customHeight="1" x14ac:dyDescent="0.15">
      <c r="A40" s="76">
        <v>42973</v>
      </c>
      <c r="B40" s="76">
        <v>42969</v>
      </c>
      <c r="C40" s="11">
        <v>34</v>
      </c>
      <c r="D40" s="162">
        <v>51384</v>
      </c>
      <c r="E40" s="162">
        <v>1062903.8</v>
      </c>
      <c r="F40" s="162">
        <v>237432</v>
      </c>
      <c r="G40" s="4">
        <v>17928</v>
      </c>
      <c r="H40" s="4">
        <v>0</v>
      </c>
      <c r="I40" s="125">
        <v>0</v>
      </c>
      <c r="J40" s="4">
        <v>0</v>
      </c>
      <c r="K40" s="4">
        <v>0</v>
      </c>
      <c r="L40" s="4">
        <v>0</v>
      </c>
      <c r="M40" s="4">
        <v>0</v>
      </c>
      <c r="N40" s="19">
        <f t="shared" si="0"/>
        <v>1369647.8</v>
      </c>
      <c r="O40" s="162">
        <v>31095</v>
      </c>
      <c r="P40" s="162">
        <v>81.091267999999999</v>
      </c>
      <c r="Q40" s="162">
        <v>799544.1</v>
      </c>
      <c r="R40" s="162">
        <v>111.41698</v>
      </c>
      <c r="S40" s="162">
        <v>163332</v>
      </c>
      <c r="T40" s="162">
        <v>136.07573500000001</v>
      </c>
      <c r="U40" s="162">
        <v>16900</v>
      </c>
      <c r="V40" s="162">
        <v>92.283313000000007</v>
      </c>
      <c r="W40" s="4">
        <v>0</v>
      </c>
      <c r="X40" s="4">
        <v>0</v>
      </c>
      <c r="Y40" s="125">
        <v>0</v>
      </c>
      <c r="Z40" s="125">
        <v>0</v>
      </c>
      <c r="AA40" s="4">
        <v>0</v>
      </c>
      <c r="AB40" s="4">
        <v>0</v>
      </c>
      <c r="AC40" s="4">
        <v>0</v>
      </c>
      <c r="AD40" s="4">
        <v>0</v>
      </c>
      <c r="AE40" s="4">
        <v>0</v>
      </c>
      <c r="AF40" s="4">
        <v>0</v>
      </c>
      <c r="AG40" s="4">
        <v>0</v>
      </c>
      <c r="AH40" s="4">
        <v>0</v>
      </c>
      <c r="AI40" s="19">
        <f t="shared" si="21"/>
        <v>1010871.1</v>
      </c>
      <c r="AJ40" s="19">
        <f t="shared" si="22"/>
        <v>114.14851202690234</v>
      </c>
      <c r="AL40" s="76">
        <v>42609</v>
      </c>
      <c r="AM40" s="76">
        <v>42605</v>
      </c>
      <c r="AN40" s="11">
        <v>34</v>
      </c>
      <c r="AO40" s="105">
        <v>48557</v>
      </c>
      <c r="AP40" s="105">
        <v>882513.9</v>
      </c>
      <c r="AQ40" s="105">
        <v>152811</v>
      </c>
      <c r="AR40" s="105">
        <v>13178</v>
      </c>
      <c r="AS40" s="105">
        <v>0</v>
      </c>
      <c r="AT40" s="105">
        <v>0</v>
      </c>
      <c r="AU40" s="105">
        <v>0</v>
      </c>
      <c r="AV40" s="105">
        <v>0</v>
      </c>
      <c r="AW40" s="105">
        <v>0</v>
      </c>
      <c r="AX40" s="19">
        <f t="shared" si="6"/>
        <v>1097059.8999999999</v>
      </c>
      <c r="AY40" s="105">
        <v>42452</v>
      </c>
      <c r="AZ40" s="105">
        <v>89.879509999999996</v>
      </c>
      <c r="BA40" s="105">
        <v>807365.1</v>
      </c>
      <c r="BB40" s="105">
        <v>116.258278</v>
      </c>
      <c r="BC40" s="105">
        <v>125604</v>
      </c>
      <c r="BD40" s="105">
        <v>156.58712299999999</v>
      </c>
      <c r="BE40" s="105">
        <v>9625</v>
      </c>
      <c r="BF40" s="105">
        <v>93.145038</v>
      </c>
      <c r="BG40" s="105">
        <v>0</v>
      </c>
      <c r="BH40" s="105">
        <v>0</v>
      </c>
      <c r="BI40" s="105">
        <v>0</v>
      </c>
      <c r="BJ40" s="105">
        <v>0</v>
      </c>
      <c r="BK40" s="105">
        <v>0</v>
      </c>
      <c r="BL40" s="105">
        <v>0</v>
      </c>
      <c r="BM40" s="105">
        <v>0</v>
      </c>
      <c r="BN40" s="105">
        <v>0</v>
      </c>
      <c r="BO40" s="105">
        <v>0</v>
      </c>
      <c r="BP40" s="105">
        <v>0</v>
      </c>
      <c r="BQ40" s="19">
        <f t="shared" si="7"/>
        <v>985046.1</v>
      </c>
      <c r="BR40" s="19">
        <f t="shared" si="8"/>
        <v>120.03796694373979</v>
      </c>
    </row>
    <row r="41" spans="1:70" ht="20" customHeight="1" x14ac:dyDescent="0.15">
      <c r="A41" s="76">
        <v>42980</v>
      </c>
      <c r="B41" s="76">
        <v>42977</v>
      </c>
      <c r="C41" s="11">
        <v>35</v>
      </c>
      <c r="D41" s="163">
        <v>52318</v>
      </c>
      <c r="E41" s="163">
        <v>1078326.3999999999</v>
      </c>
      <c r="F41" s="163">
        <v>229394</v>
      </c>
      <c r="G41" s="163">
        <v>14997</v>
      </c>
      <c r="H41" s="4">
        <v>0</v>
      </c>
      <c r="I41" s="125">
        <v>0</v>
      </c>
      <c r="J41" s="4">
        <v>0</v>
      </c>
      <c r="K41" s="4">
        <v>0</v>
      </c>
      <c r="L41" s="4">
        <v>0</v>
      </c>
      <c r="M41" s="4">
        <v>0</v>
      </c>
      <c r="N41" s="19">
        <f t="shared" si="0"/>
        <v>1375035.4</v>
      </c>
      <c r="O41" s="163">
        <v>31137</v>
      </c>
      <c r="P41" s="163">
        <v>75.497670999999997</v>
      </c>
      <c r="Q41" s="97">
        <v>845613.8</v>
      </c>
      <c r="R41" s="97">
        <v>109.558888</v>
      </c>
      <c r="S41" s="163">
        <v>143486</v>
      </c>
      <c r="T41" s="163">
        <v>139.39924400000001</v>
      </c>
      <c r="U41" s="163">
        <v>12720</v>
      </c>
      <c r="V41" s="163">
        <v>86.623976999999996</v>
      </c>
      <c r="W41" s="4">
        <v>0</v>
      </c>
      <c r="X41" s="4">
        <v>0</v>
      </c>
      <c r="Y41" s="125">
        <v>0</v>
      </c>
      <c r="Z41" s="125">
        <v>0</v>
      </c>
      <c r="AA41" s="4">
        <v>0</v>
      </c>
      <c r="AB41" s="4">
        <v>0</v>
      </c>
      <c r="AC41" s="4">
        <v>0</v>
      </c>
      <c r="AD41" s="4">
        <v>0</v>
      </c>
      <c r="AE41" s="4">
        <v>0</v>
      </c>
      <c r="AF41" s="4">
        <v>0</v>
      </c>
      <c r="AG41" s="4">
        <v>0</v>
      </c>
      <c r="AH41" s="4">
        <v>0</v>
      </c>
      <c r="AI41" s="19">
        <f t="shared" si="21"/>
        <v>1032956.8</v>
      </c>
      <c r="AJ41" s="19">
        <f t="shared" si="22"/>
        <v>112.39480247325483</v>
      </c>
      <c r="AL41" s="76">
        <v>42616</v>
      </c>
      <c r="AM41" s="76">
        <v>42612</v>
      </c>
      <c r="AN41" s="11">
        <v>35</v>
      </c>
      <c r="AO41" s="105">
        <v>55123</v>
      </c>
      <c r="AP41" s="105">
        <v>889652.6</v>
      </c>
      <c r="AQ41" s="105">
        <v>181951</v>
      </c>
      <c r="AR41" s="105">
        <v>18704</v>
      </c>
      <c r="AS41" s="105">
        <v>0</v>
      </c>
      <c r="AT41" s="105">
        <v>0</v>
      </c>
      <c r="AU41" s="105">
        <v>0</v>
      </c>
      <c r="AV41" s="105">
        <v>0</v>
      </c>
      <c r="AW41" s="105">
        <v>0</v>
      </c>
      <c r="AX41" s="19">
        <f t="shared" si="6"/>
        <v>1145430.6000000001</v>
      </c>
      <c r="AY41" s="105">
        <v>50719</v>
      </c>
      <c r="AZ41" s="105">
        <v>91.661644999999993</v>
      </c>
      <c r="BA41" s="105">
        <v>790695.7</v>
      </c>
      <c r="BB41" s="105">
        <v>116.397764</v>
      </c>
      <c r="BC41" s="105">
        <v>160532</v>
      </c>
      <c r="BD41" s="105">
        <v>155.67992599999999</v>
      </c>
      <c r="BE41" s="105">
        <v>11269</v>
      </c>
      <c r="BF41" s="105">
        <v>92.981542000000005</v>
      </c>
      <c r="BG41" s="105">
        <v>0</v>
      </c>
      <c r="BH41" s="105">
        <v>0</v>
      </c>
      <c r="BI41" s="105">
        <v>0</v>
      </c>
      <c r="BJ41" s="105">
        <v>0</v>
      </c>
      <c r="BK41" s="105">
        <v>0</v>
      </c>
      <c r="BL41" s="105">
        <v>0</v>
      </c>
      <c r="BM41" s="105">
        <v>0</v>
      </c>
      <c r="BN41" s="105">
        <v>0</v>
      </c>
      <c r="BO41" s="105">
        <v>0</v>
      </c>
      <c r="BP41" s="105">
        <v>0</v>
      </c>
      <c r="BQ41" s="19">
        <f t="shared" si="7"/>
        <v>1013215.7</v>
      </c>
      <c r="BR41" s="19">
        <f t="shared" si="8"/>
        <v>121.12289351082872</v>
      </c>
    </row>
    <row r="42" spans="1:70" ht="20" customHeight="1" x14ac:dyDescent="0.15">
      <c r="A42" s="199">
        <v>42987</v>
      </c>
      <c r="B42" s="199">
        <v>42984</v>
      </c>
      <c r="C42" s="11">
        <v>36</v>
      </c>
      <c r="D42" s="98">
        <f>AVERAGE(D39:D41)</f>
        <v>55226</v>
      </c>
      <c r="E42" s="98">
        <f t="shared" ref="E42:G42" si="23">AVERAGE(E39:E41)</f>
        <v>1049366.0333333334</v>
      </c>
      <c r="F42" s="98">
        <f t="shared" si="23"/>
        <v>232094</v>
      </c>
      <c r="G42" s="98">
        <f t="shared" si="23"/>
        <v>13939</v>
      </c>
      <c r="H42" s="164">
        <v>0</v>
      </c>
      <c r="I42" s="164">
        <v>0</v>
      </c>
      <c r="J42" s="164">
        <v>0</v>
      </c>
      <c r="K42" s="164">
        <v>0</v>
      </c>
      <c r="L42" s="164">
        <v>0</v>
      </c>
      <c r="M42" s="164">
        <v>0</v>
      </c>
      <c r="N42" s="19">
        <f t="shared" si="0"/>
        <v>1350625.0333333334</v>
      </c>
      <c r="O42" s="98">
        <f>AVERAGE(O39:O41)</f>
        <v>34391</v>
      </c>
      <c r="P42" s="98">
        <f t="shared" ref="P42:V42" si="24">AVERAGE(P39:P41)</f>
        <v>79.53547566666667</v>
      </c>
      <c r="Q42" s="98">
        <f t="shared" si="24"/>
        <v>812140.2666666666</v>
      </c>
      <c r="R42" s="98">
        <f t="shared" si="24"/>
        <v>110.07998433333334</v>
      </c>
      <c r="S42" s="98">
        <f t="shared" si="24"/>
        <v>149212.66666666666</v>
      </c>
      <c r="T42" s="98">
        <f t="shared" si="24"/>
        <v>139.22072033333333</v>
      </c>
      <c r="U42" s="98">
        <f t="shared" si="24"/>
        <v>11823.333333333334</v>
      </c>
      <c r="V42" s="98">
        <f t="shared" si="24"/>
        <v>90.622258999999985</v>
      </c>
      <c r="W42" s="164">
        <v>0</v>
      </c>
      <c r="X42" s="164">
        <v>0</v>
      </c>
      <c r="Y42" s="164">
        <v>0</v>
      </c>
      <c r="Z42" s="164">
        <v>0</v>
      </c>
      <c r="AA42" s="164">
        <v>0</v>
      </c>
      <c r="AB42" s="164">
        <v>0</v>
      </c>
      <c r="AC42" s="164">
        <v>0</v>
      </c>
      <c r="AD42" s="164">
        <v>0</v>
      </c>
      <c r="AE42" s="164">
        <v>0</v>
      </c>
      <c r="AF42" s="164">
        <v>0</v>
      </c>
      <c r="AG42" s="164">
        <v>0</v>
      </c>
      <c r="AH42" s="164">
        <v>0</v>
      </c>
      <c r="AI42" s="19">
        <f t="shared" ref="AI42" si="25">O42+Q42+S42+U42+AA42+AC42+AE42+AG42+Y42</f>
        <v>1007567.2666666666</v>
      </c>
      <c r="AJ42" s="19">
        <v>0</v>
      </c>
      <c r="AL42" s="76">
        <v>42623</v>
      </c>
      <c r="AM42" s="76">
        <v>42619</v>
      </c>
      <c r="AN42" s="11">
        <v>36</v>
      </c>
      <c r="AO42" s="105">
        <v>71928</v>
      </c>
      <c r="AP42" s="105">
        <v>1076170.6000000001</v>
      </c>
      <c r="AQ42" s="105">
        <v>196819</v>
      </c>
      <c r="AR42" s="105">
        <v>15837</v>
      </c>
      <c r="AS42" s="105">
        <v>0</v>
      </c>
      <c r="AT42" s="105">
        <v>0</v>
      </c>
      <c r="AU42" s="105">
        <v>0</v>
      </c>
      <c r="AV42" s="105">
        <v>0</v>
      </c>
      <c r="AW42" s="105">
        <v>0</v>
      </c>
      <c r="AX42" s="19">
        <f t="shared" si="6"/>
        <v>1360754.6</v>
      </c>
      <c r="AY42" s="105">
        <v>66959</v>
      </c>
      <c r="AZ42" s="105">
        <v>91.893068</v>
      </c>
      <c r="BA42" s="105">
        <v>875351.9</v>
      </c>
      <c r="BB42" s="105">
        <v>113.34767600000001</v>
      </c>
      <c r="BC42" s="105">
        <v>165845</v>
      </c>
      <c r="BD42" s="105">
        <v>158.90346400000001</v>
      </c>
      <c r="BE42" s="105">
        <v>13935</v>
      </c>
      <c r="BF42" s="105">
        <v>90.095513999999994</v>
      </c>
      <c r="BG42" s="105">
        <v>0</v>
      </c>
      <c r="BH42" s="105">
        <v>0</v>
      </c>
      <c r="BI42" s="105">
        <v>0</v>
      </c>
      <c r="BJ42" s="105">
        <v>0</v>
      </c>
      <c r="BK42" s="105">
        <v>0</v>
      </c>
      <c r="BL42" s="105">
        <v>0</v>
      </c>
      <c r="BM42" s="105">
        <v>0</v>
      </c>
      <c r="BN42" s="105">
        <v>0</v>
      </c>
      <c r="BO42" s="105">
        <v>0</v>
      </c>
      <c r="BP42" s="105">
        <v>0</v>
      </c>
      <c r="BQ42" s="19">
        <f t="shared" si="7"/>
        <v>1122090.8999999999</v>
      </c>
      <c r="BR42" s="19">
        <f t="shared" si="8"/>
        <v>118.51178675637279</v>
      </c>
    </row>
    <row r="43" spans="1:70" ht="20" customHeight="1" x14ac:dyDescent="0.15">
      <c r="A43" s="76">
        <v>42994</v>
      </c>
      <c r="B43" s="76">
        <v>42991</v>
      </c>
      <c r="C43" s="11">
        <v>37</v>
      </c>
      <c r="D43" s="165">
        <v>64476</v>
      </c>
      <c r="E43" s="165">
        <v>1117201.6000000001</v>
      </c>
      <c r="F43" s="165">
        <v>282844</v>
      </c>
      <c r="G43" s="165">
        <v>17277</v>
      </c>
      <c r="H43" s="165">
        <v>0</v>
      </c>
      <c r="I43" s="165">
        <v>0</v>
      </c>
      <c r="J43" s="165">
        <v>0</v>
      </c>
      <c r="K43" s="165">
        <v>0</v>
      </c>
      <c r="L43" s="165">
        <v>0</v>
      </c>
      <c r="M43" s="165">
        <v>0</v>
      </c>
      <c r="N43" s="19">
        <f t="shared" si="0"/>
        <v>1481798.6</v>
      </c>
      <c r="O43" s="165">
        <v>45627</v>
      </c>
      <c r="P43" s="165">
        <v>75.147412000000003</v>
      </c>
      <c r="Q43" s="165">
        <v>941088.6</v>
      </c>
      <c r="R43" s="165">
        <v>107.362606</v>
      </c>
      <c r="S43" s="165">
        <v>205215</v>
      </c>
      <c r="T43" s="165">
        <v>131.421367</v>
      </c>
      <c r="U43" s="165">
        <v>14256</v>
      </c>
      <c r="V43" s="165">
        <v>85.787107000000006</v>
      </c>
      <c r="W43" s="165">
        <v>0</v>
      </c>
      <c r="X43" s="165">
        <v>0</v>
      </c>
      <c r="Y43" s="165">
        <v>0</v>
      </c>
      <c r="Z43" s="165">
        <v>0</v>
      </c>
      <c r="AA43" s="165">
        <v>0</v>
      </c>
      <c r="AB43" s="165">
        <v>0</v>
      </c>
      <c r="AC43" s="165">
        <v>0</v>
      </c>
      <c r="AD43" s="165">
        <v>0</v>
      </c>
      <c r="AE43" s="165">
        <v>0</v>
      </c>
      <c r="AF43" s="165">
        <v>0</v>
      </c>
      <c r="AG43" s="165">
        <v>0</v>
      </c>
      <c r="AH43" s="165">
        <v>0</v>
      </c>
      <c r="AI43" s="19">
        <f t="shared" si="21"/>
        <v>1206186.6000000001</v>
      </c>
      <c r="AJ43" s="19">
        <f t="shared" si="22"/>
        <v>109.98223025070298</v>
      </c>
      <c r="AL43" s="76">
        <v>42630</v>
      </c>
      <c r="AM43" s="76"/>
      <c r="AN43" s="11">
        <v>37</v>
      </c>
      <c r="AO43" s="105">
        <v>0</v>
      </c>
      <c r="AP43" s="105">
        <v>0</v>
      </c>
      <c r="AQ43" s="105">
        <v>0</v>
      </c>
      <c r="AR43" s="105">
        <v>0</v>
      </c>
      <c r="AS43" s="105">
        <v>0</v>
      </c>
      <c r="AT43" s="105">
        <v>0</v>
      </c>
      <c r="AU43" s="105">
        <v>0</v>
      </c>
      <c r="AV43" s="105">
        <v>0</v>
      </c>
      <c r="AW43" s="105">
        <v>0</v>
      </c>
      <c r="AX43" s="19">
        <v>0</v>
      </c>
      <c r="AY43" s="105">
        <v>0</v>
      </c>
      <c r="AZ43" s="105">
        <v>0</v>
      </c>
      <c r="BA43" s="105">
        <v>0</v>
      </c>
      <c r="BB43" s="105">
        <v>0</v>
      </c>
      <c r="BC43" s="105">
        <v>0</v>
      </c>
      <c r="BD43" s="105">
        <v>0</v>
      </c>
      <c r="BE43" s="105">
        <v>0</v>
      </c>
      <c r="BF43" s="105">
        <v>0</v>
      </c>
      <c r="BG43" s="105">
        <v>0</v>
      </c>
      <c r="BH43" s="105">
        <v>0</v>
      </c>
      <c r="BI43" s="105">
        <v>0</v>
      </c>
      <c r="BJ43" s="105">
        <v>0</v>
      </c>
      <c r="BK43" s="105">
        <v>0</v>
      </c>
      <c r="BL43" s="105">
        <v>0</v>
      </c>
      <c r="BM43" s="105">
        <v>0</v>
      </c>
      <c r="BN43" s="105">
        <v>0</v>
      </c>
      <c r="BO43" s="105">
        <v>0</v>
      </c>
      <c r="BP43" s="105">
        <v>0</v>
      </c>
      <c r="BQ43" s="19">
        <f t="shared" si="7"/>
        <v>0</v>
      </c>
      <c r="BR43" s="19">
        <v>0</v>
      </c>
    </row>
    <row r="44" spans="1:70" ht="20" customHeight="1" x14ac:dyDescent="0.15">
      <c r="A44" s="76">
        <v>43001</v>
      </c>
      <c r="B44" s="76">
        <v>42997</v>
      </c>
      <c r="C44" s="11">
        <v>38</v>
      </c>
      <c r="D44" s="166">
        <v>69813</v>
      </c>
      <c r="E44" s="166">
        <v>1084327.1000000001</v>
      </c>
      <c r="F44" s="166">
        <v>256945</v>
      </c>
      <c r="G44" s="166">
        <v>18202</v>
      </c>
      <c r="H44" s="4">
        <v>0</v>
      </c>
      <c r="I44" s="125">
        <v>0</v>
      </c>
      <c r="J44" s="4">
        <v>0</v>
      </c>
      <c r="K44" s="4">
        <v>0</v>
      </c>
      <c r="L44" s="4">
        <v>0</v>
      </c>
      <c r="M44" s="4">
        <v>0</v>
      </c>
      <c r="N44" s="19">
        <f t="shared" si="0"/>
        <v>1429287.1</v>
      </c>
      <c r="O44" s="97">
        <v>50670</v>
      </c>
      <c r="P44" s="97">
        <v>73.412097000000003</v>
      </c>
      <c r="Q44" s="97">
        <v>926655.9</v>
      </c>
      <c r="R44" s="97">
        <v>111.735832</v>
      </c>
      <c r="S44" s="97">
        <v>170153</v>
      </c>
      <c r="T44" s="97">
        <v>143.516493</v>
      </c>
      <c r="U44" s="97">
        <v>11774</v>
      </c>
      <c r="V44" s="97">
        <v>77.114148999999998</v>
      </c>
      <c r="W44" s="97">
        <v>0</v>
      </c>
      <c r="X44" s="97">
        <v>0</v>
      </c>
      <c r="Y44" s="97">
        <v>0</v>
      </c>
      <c r="Z44" s="97">
        <v>0</v>
      </c>
      <c r="AA44" s="97">
        <v>0</v>
      </c>
      <c r="AB44" s="97">
        <v>0</v>
      </c>
      <c r="AC44" s="97">
        <v>0</v>
      </c>
      <c r="AD44" s="97">
        <v>0</v>
      </c>
      <c r="AE44" s="97">
        <v>0</v>
      </c>
      <c r="AF44" s="97">
        <v>0</v>
      </c>
      <c r="AG44" s="97">
        <v>0</v>
      </c>
      <c r="AH44" s="97">
        <v>0</v>
      </c>
      <c r="AI44" s="98">
        <f t="shared" si="21"/>
        <v>1159252.8999999999</v>
      </c>
      <c r="AJ44" s="98">
        <f t="shared" si="22"/>
        <v>114.37380294062999</v>
      </c>
      <c r="AL44" s="76">
        <v>42637</v>
      </c>
      <c r="AM44" s="76">
        <v>42633</v>
      </c>
      <c r="AN44" s="11">
        <v>38</v>
      </c>
      <c r="AO44" s="105">
        <v>84178</v>
      </c>
      <c r="AP44" s="105">
        <v>1117619</v>
      </c>
      <c r="AQ44" s="105">
        <v>206777</v>
      </c>
      <c r="AR44" s="105">
        <v>19314</v>
      </c>
      <c r="AS44" s="105">
        <v>0</v>
      </c>
      <c r="AT44" s="105">
        <v>0</v>
      </c>
      <c r="AU44" s="105">
        <v>0</v>
      </c>
      <c r="AV44" s="105">
        <v>0</v>
      </c>
      <c r="AW44" s="105">
        <v>0</v>
      </c>
      <c r="AX44" s="19">
        <f t="shared" ref="AX44:AX57" si="26">SUM(AO44:AW44)</f>
        <v>1427888</v>
      </c>
      <c r="AY44" s="97">
        <v>69498</v>
      </c>
      <c r="AZ44" s="97">
        <v>93.683025999999998</v>
      </c>
      <c r="BA44" s="97">
        <v>827893.5</v>
      </c>
      <c r="BB44" s="97">
        <v>112.980926</v>
      </c>
      <c r="BC44" s="97">
        <v>156928</v>
      </c>
      <c r="BD44" s="97">
        <v>154.99311700000001</v>
      </c>
      <c r="BE44" s="97">
        <v>17780</v>
      </c>
      <c r="BF44" s="97">
        <v>92.428908000000007</v>
      </c>
      <c r="BG44" s="97">
        <v>0</v>
      </c>
      <c r="BH44" s="97">
        <v>0</v>
      </c>
      <c r="BI44" s="97">
        <v>0</v>
      </c>
      <c r="BJ44" s="97">
        <v>0</v>
      </c>
      <c r="BK44" s="97">
        <v>0</v>
      </c>
      <c r="BL44" s="97">
        <v>0</v>
      </c>
      <c r="BM44" s="97">
        <v>0</v>
      </c>
      <c r="BN44" s="97">
        <v>0</v>
      </c>
      <c r="BO44" s="97">
        <v>0</v>
      </c>
      <c r="BP44" s="97">
        <v>0</v>
      </c>
      <c r="BQ44" s="98">
        <f t="shared" si="7"/>
        <v>1072099.5</v>
      </c>
      <c r="BR44" s="98">
        <f t="shared" ref="BR44:BR57" si="27">(AY44*AZ44+BA44*BB44+BC44*BD44+BE44*BF44+BI44*BJ44+BK44*BL44+BM44*BN44+BO44*BP44)/BQ44</f>
        <v>117.53862682441786</v>
      </c>
    </row>
    <row r="45" spans="1:70" ht="20" customHeight="1" x14ac:dyDescent="0.15">
      <c r="A45" s="76">
        <v>43008</v>
      </c>
      <c r="B45" s="76">
        <v>43004</v>
      </c>
      <c r="C45" s="11">
        <v>39</v>
      </c>
      <c r="D45" s="167">
        <v>58041</v>
      </c>
      <c r="E45" s="167">
        <v>1188995.3</v>
      </c>
      <c r="F45" s="167">
        <v>334970</v>
      </c>
      <c r="G45" s="167">
        <v>22785</v>
      </c>
      <c r="H45" s="4">
        <v>0</v>
      </c>
      <c r="I45" s="125">
        <v>0</v>
      </c>
      <c r="J45" s="4">
        <v>0</v>
      </c>
      <c r="K45" s="4">
        <v>0</v>
      </c>
      <c r="L45" s="4">
        <v>0</v>
      </c>
      <c r="M45" s="4">
        <v>0</v>
      </c>
      <c r="N45" s="19">
        <f t="shared" si="0"/>
        <v>1604791.3</v>
      </c>
      <c r="O45" s="167">
        <v>48588</v>
      </c>
      <c r="P45" s="167">
        <v>73.03931</v>
      </c>
      <c r="Q45" s="167">
        <v>1013418.3</v>
      </c>
      <c r="R45" s="167">
        <v>108.967426</v>
      </c>
      <c r="S45" s="167">
        <v>218753</v>
      </c>
      <c r="T45" s="167">
        <v>135.66090500000001</v>
      </c>
      <c r="U45" s="167">
        <v>16458</v>
      </c>
      <c r="V45" s="167">
        <v>77.700935000000001</v>
      </c>
      <c r="W45" s="4">
        <v>0</v>
      </c>
      <c r="X45" s="4">
        <v>0</v>
      </c>
      <c r="Y45" s="125">
        <v>0</v>
      </c>
      <c r="Z45" s="125">
        <v>0</v>
      </c>
      <c r="AA45" s="4">
        <v>0</v>
      </c>
      <c r="AB45" s="4">
        <v>0</v>
      </c>
      <c r="AC45" s="4">
        <v>0</v>
      </c>
      <c r="AD45" s="4">
        <v>0</v>
      </c>
      <c r="AE45" s="4">
        <v>0</v>
      </c>
      <c r="AF45" s="4">
        <v>0</v>
      </c>
      <c r="AG45" s="4">
        <v>0</v>
      </c>
      <c r="AH45" s="4">
        <v>0</v>
      </c>
      <c r="AI45" s="19">
        <f t="shared" si="21"/>
        <v>1297217.3</v>
      </c>
      <c r="AJ45" s="19">
        <f t="shared" si="22"/>
        <v>111.72642358860831</v>
      </c>
      <c r="AL45" s="76">
        <v>42644</v>
      </c>
      <c r="AM45" s="76">
        <v>42640</v>
      </c>
      <c r="AN45" s="11">
        <v>39</v>
      </c>
      <c r="AO45" s="105">
        <v>64859</v>
      </c>
      <c r="AP45" s="105">
        <v>1071229.8</v>
      </c>
      <c r="AQ45" s="105">
        <v>173421</v>
      </c>
      <c r="AR45" s="105">
        <v>16068</v>
      </c>
      <c r="AS45" s="105">
        <v>0</v>
      </c>
      <c r="AT45" s="105">
        <v>0</v>
      </c>
      <c r="AU45" s="105">
        <v>0</v>
      </c>
      <c r="AV45" s="105">
        <v>0</v>
      </c>
      <c r="AW45" s="105">
        <v>0</v>
      </c>
      <c r="AX45" s="19">
        <f t="shared" si="26"/>
        <v>1325577.8</v>
      </c>
      <c r="AY45" s="105">
        <v>54051</v>
      </c>
      <c r="AZ45" s="105">
        <v>92.701059999999998</v>
      </c>
      <c r="BA45" s="105">
        <v>815806.2</v>
      </c>
      <c r="BB45" s="105">
        <v>112.91572600000001</v>
      </c>
      <c r="BC45" s="105">
        <v>88301</v>
      </c>
      <c r="BD45" s="105">
        <v>150.005843</v>
      </c>
      <c r="BE45" s="105">
        <v>9412</v>
      </c>
      <c r="BF45" s="105">
        <v>95.609540999999993</v>
      </c>
      <c r="BG45" s="105">
        <v>0</v>
      </c>
      <c r="BH45" s="105">
        <v>0</v>
      </c>
      <c r="BI45" s="105">
        <v>0</v>
      </c>
      <c r="BJ45" s="105">
        <v>0</v>
      </c>
      <c r="BK45" s="105">
        <v>0</v>
      </c>
      <c r="BL45" s="105">
        <v>0</v>
      </c>
      <c r="BM45" s="105">
        <v>0</v>
      </c>
      <c r="BN45" s="105">
        <v>0</v>
      </c>
      <c r="BO45" s="105">
        <v>0</v>
      </c>
      <c r="BP45" s="105">
        <v>0</v>
      </c>
      <c r="BQ45" s="19">
        <f t="shared" si="7"/>
        <v>967570.2</v>
      </c>
      <c r="BR45" s="19">
        <f t="shared" si="27"/>
        <v>115.00300162716483</v>
      </c>
    </row>
    <row r="46" spans="1:70" ht="20" customHeight="1" x14ac:dyDescent="0.15">
      <c r="A46" s="76">
        <v>43015</v>
      </c>
      <c r="B46" s="76">
        <v>43011</v>
      </c>
      <c r="C46" s="11">
        <v>40</v>
      </c>
      <c r="D46" s="179">
        <v>39399</v>
      </c>
      <c r="E46" s="179">
        <v>1073838.5</v>
      </c>
      <c r="F46" s="179">
        <v>295543</v>
      </c>
      <c r="G46" s="179">
        <v>11106</v>
      </c>
      <c r="H46" s="4">
        <v>0</v>
      </c>
      <c r="I46" s="125">
        <v>0</v>
      </c>
      <c r="J46" s="4">
        <v>0</v>
      </c>
      <c r="K46" s="4">
        <v>0</v>
      </c>
      <c r="L46" s="4">
        <v>0</v>
      </c>
      <c r="M46" s="4">
        <v>0</v>
      </c>
      <c r="N46" s="19">
        <f t="shared" si="0"/>
        <v>1419886.5</v>
      </c>
      <c r="O46" s="179">
        <v>39399</v>
      </c>
      <c r="P46" s="179">
        <v>79.137287000000001</v>
      </c>
      <c r="Q46" s="179">
        <v>777659.6</v>
      </c>
      <c r="R46" s="179">
        <v>107.926405</v>
      </c>
      <c r="S46" s="179">
        <v>172817</v>
      </c>
      <c r="T46" s="179">
        <v>148.40752900000001</v>
      </c>
      <c r="U46" s="179">
        <v>6990</v>
      </c>
      <c r="V46" s="179">
        <v>74.494420000000005</v>
      </c>
      <c r="W46" s="4">
        <v>0</v>
      </c>
      <c r="X46" s="4">
        <v>0</v>
      </c>
      <c r="Y46" s="125">
        <v>0</v>
      </c>
      <c r="Z46" s="125">
        <v>0</v>
      </c>
      <c r="AA46" s="4">
        <v>0</v>
      </c>
      <c r="AB46" s="4">
        <v>0</v>
      </c>
      <c r="AC46" s="4">
        <v>0</v>
      </c>
      <c r="AD46" s="4">
        <v>0</v>
      </c>
      <c r="AE46" s="4">
        <v>0</v>
      </c>
      <c r="AF46" s="4">
        <v>0</v>
      </c>
      <c r="AG46" s="4">
        <v>0</v>
      </c>
      <c r="AH46" s="4">
        <v>0</v>
      </c>
      <c r="AI46" s="19">
        <f t="shared" si="21"/>
        <v>996865.6</v>
      </c>
      <c r="AJ46" s="19">
        <f t="shared" si="22"/>
        <v>113.57197484519881</v>
      </c>
      <c r="AL46" s="76">
        <v>42651</v>
      </c>
      <c r="AM46" s="76">
        <v>42647</v>
      </c>
      <c r="AN46" s="11">
        <v>40</v>
      </c>
      <c r="AO46" s="105">
        <v>56285</v>
      </c>
      <c r="AP46" s="105">
        <v>1126227.6000000001</v>
      </c>
      <c r="AQ46" s="105">
        <v>246104</v>
      </c>
      <c r="AR46" s="105">
        <v>17406</v>
      </c>
      <c r="AS46" s="105">
        <v>0</v>
      </c>
      <c r="AT46" s="105">
        <v>0</v>
      </c>
      <c r="AU46" s="105">
        <v>0</v>
      </c>
      <c r="AV46" s="105">
        <v>0</v>
      </c>
      <c r="AW46" s="105">
        <v>0</v>
      </c>
      <c r="AX46" s="19">
        <f t="shared" si="26"/>
        <v>1446022.6</v>
      </c>
      <c r="AY46" s="105">
        <v>46881</v>
      </c>
      <c r="AZ46" s="105">
        <v>92.772678999999997</v>
      </c>
      <c r="BA46" s="105">
        <v>908890.1</v>
      </c>
      <c r="BB46" s="105">
        <v>111.880235</v>
      </c>
      <c r="BC46" s="105">
        <v>164143</v>
      </c>
      <c r="BD46" s="105">
        <v>154.138555</v>
      </c>
      <c r="BE46" s="105">
        <v>16910</v>
      </c>
      <c r="BF46" s="105">
        <v>93.684092000000007</v>
      </c>
      <c r="BG46" s="105">
        <v>0</v>
      </c>
      <c r="BH46" s="105">
        <v>0</v>
      </c>
      <c r="BI46" s="105">
        <v>0</v>
      </c>
      <c r="BJ46" s="105">
        <v>0</v>
      </c>
      <c r="BK46" s="105">
        <v>0</v>
      </c>
      <c r="BL46" s="105">
        <v>0</v>
      </c>
      <c r="BM46" s="105">
        <v>0</v>
      </c>
      <c r="BN46" s="105">
        <v>0</v>
      </c>
      <c r="BO46" s="105">
        <v>0</v>
      </c>
      <c r="BP46" s="105">
        <v>0</v>
      </c>
      <c r="BQ46" s="19">
        <f t="shared" si="7"/>
        <v>1136824.1000000001</v>
      </c>
      <c r="BR46" s="19">
        <f t="shared" si="27"/>
        <v>116.92316935439484</v>
      </c>
    </row>
    <row r="47" spans="1:70" ht="20" customHeight="1" x14ac:dyDescent="0.15">
      <c r="A47" s="76">
        <v>43022</v>
      </c>
      <c r="B47" s="76">
        <v>43018</v>
      </c>
      <c r="C47" s="11">
        <v>41</v>
      </c>
      <c r="D47" s="180">
        <v>42992</v>
      </c>
      <c r="E47" s="180">
        <v>957984.5</v>
      </c>
      <c r="F47" s="180">
        <v>270056</v>
      </c>
      <c r="G47" s="180">
        <v>10546</v>
      </c>
      <c r="H47" s="180">
        <v>0</v>
      </c>
      <c r="I47" s="180">
        <v>0</v>
      </c>
      <c r="J47" s="180">
        <v>0</v>
      </c>
      <c r="K47" s="180">
        <v>0</v>
      </c>
      <c r="L47" s="180">
        <v>0</v>
      </c>
      <c r="M47" s="180">
        <v>0</v>
      </c>
      <c r="N47" s="19">
        <f t="shared" si="0"/>
        <v>1281578.5</v>
      </c>
      <c r="O47" s="180">
        <v>38365</v>
      </c>
      <c r="P47" s="180">
        <v>82.926546999999999</v>
      </c>
      <c r="Q47" s="180">
        <v>807008.5</v>
      </c>
      <c r="R47" s="180">
        <v>111.30234</v>
      </c>
      <c r="S47" s="180">
        <v>180208</v>
      </c>
      <c r="T47" s="180">
        <v>140.61730800000001</v>
      </c>
      <c r="U47" s="180">
        <v>9508</v>
      </c>
      <c r="V47" s="180">
        <v>80.757782000000006</v>
      </c>
      <c r="W47" s="180">
        <v>0</v>
      </c>
      <c r="X47" s="180">
        <v>0</v>
      </c>
      <c r="Y47" s="180">
        <v>0</v>
      </c>
      <c r="Z47" s="180">
        <v>0</v>
      </c>
      <c r="AA47" s="180">
        <v>0</v>
      </c>
      <c r="AB47" s="180">
        <v>0</v>
      </c>
      <c r="AC47" s="180">
        <v>0</v>
      </c>
      <c r="AD47" s="180">
        <v>0</v>
      </c>
      <c r="AE47" s="180">
        <v>0</v>
      </c>
      <c r="AF47" s="180">
        <v>0</v>
      </c>
      <c r="AG47" s="180">
        <v>0</v>
      </c>
      <c r="AH47" s="180">
        <v>0</v>
      </c>
      <c r="AI47" s="19">
        <f t="shared" ref="AI47:AI49" si="28">O47+Q47+S47+U47+AA47+AC47+AE47+AG47+Y47+W47</f>
        <v>1035089.5</v>
      </c>
      <c r="AJ47" s="19">
        <f t="shared" ref="AJ47:AJ49" si="29">(O47*P47+Q47*R47+S47*T47+U47*V47+AA47*AB47+AC47*AD47+AE47*AF47+AG47*AH47+Y47*Z47+W47*X47)/AI47</f>
        <v>115.07374024841815</v>
      </c>
      <c r="AL47" s="76">
        <v>42658</v>
      </c>
      <c r="AM47" s="76"/>
      <c r="AN47" s="11">
        <v>41</v>
      </c>
      <c r="AO47" s="105">
        <v>59146</v>
      </c>
      <c r="AP47" s="105">
        <v>1130577.3999999999</v>
      </c>
      <c r="AQ47" s="105">
        <v>202229.4</v>
      </c>
      <c r="AR47" s="105">
        <v>13094</v>
      </c>
      <c r="AS47" s="105">
        <v>0</v>
      </c>
      <c r="AT47" s="105">
        <v>0</v>
      </c>
      <c r="AU47" s="105">
        <v>0</v>
      </c>
      <c r="AV47" s="105">
        <v>0</v>
      </c>
      <c r="AW47" s="105">
        <v>0</v>
      </c>
      <c r="AX47" s="19">
        <f t="shared" si="26"/>
        <v>1405046.7999999998</v>
      </c>
      <c r="AY47" s="105">
        <v>45456</v>
      </c>
      <c r="AZ47" s="105">
        <v>92.986140000000006</v>
      </c>
      <c r="BA47" s="105">
        <v>879546.1</v>
      </c>
      <c r="BB47" s="105">
        <v>112.65526699999999</v>
      </c>
      <c r="BC47" s="105">
        <v>109078</v>
      </c>
      <c r="BD47" s="105">
        <v>143.73661000000001</v>
      </c>
      <c r="BE47" s="105">
        <v>10614</v>
      </c>
      <c r="BF47" s="105">
        <v>90.957980000000006</v>
      </c>
      <c r="BG47" s="105">
        <v>0</v>
      </c>
      <c r="BH47" s="105">
        <v>0</v>
      </c>
      <c r="BI47" s="105">
        <v>0</v>
      </c>
      <c r="BJ47" s="105">
        <v>0</v>
      </c>
      <c r="BK47" s="105">
        <v>0</v>
      </c>
      <c r="BL47" s="105">
        <v>0</v>
      </c>
      <c r="BM47" s="105">
        <v>0</v>
      </c>
      <c r="BN47" s="105">
        <v>0</v>
      </c>
      <c r="BO47" s="105">
        <v>0</v>
      </c>
      <c r="BP47" s="105">
        <v>0</v>
      </c>
      <c r="BQ47" s="19">
        <f t="shared" si="7"/>
        <v>1044694.1</v>
      </c>
      <c r="BR47" s="19">
        <f t="shared" si="27"/>
        <v>114.82424248346832</v>
      </c>
    </row>
    <row r="48" spans="1:70" ht="20" customHeight="1" x14ac:dyDescent="0.15">
      <c r="A48" s="76">
        <v>43029</v>
      </c>
      <c r="B48" s="76">
        <v>43025</v>
      </c>
      <c r="C48" s="11">
        <v>42</v>
      </c>
      <c r="D48" s="181">
        <v>40508</v>
      </c>
      <c r="E48" s="181">
        <v>887962.2</v>
      </c>
      <c r="F48" s="181">
        <v>203616</v>
      </c>
      <c r="G48" s="99">
        <v>10407</v>
      </c>
      <c r="H48" s="4">
        <v>0</v>
      </c>
      <c r="I48" s="125">
        <v>0</v>
      </c>
      <c r="J48" s="4">
        <v>0</v>
      </c>
      <c r="K48" s="4">
        <v>0</v>
      </c>
      <c r="L48" s="4">
        <v>0</v>
      </c>
      <c r="M48" s="4">
        <v>0</v>
      </c>
      <c r="N48" s="19">
        <f t="shared" si="0"/>
        <v>1142493.2</v>
      </c>
      <c r="O48" s="181">
        <v>37314</v>
      </c>
      <c r="P48" s="181">
        <v>82.272766000000004</v>
      </c>
      <c r="Q48" s="181">
        <v>731412.4</v>
      </c>
      <c r="R48" s="181">
        <v>111.855001</v>
      </c>
      <c r="S48" s="181">
        <v>116381</v>
      </c>
      <c r="T48" s="181">
        <v>140.33157399999999</v>
      </c>
      <c r="U48" s="181">
        <v>5325</v>
      </c>
      <c r="V48" s="181">
        <v>74.135773999999998</v>
      </c>
      <c r="W48" s="4">
        <v>0</v>
      </c>
      <c r="X48" s="4">
        <v>0</v>
      </c>
      <c r="Y48" s="125">
        <v>0</v>
      </c>
      <c r="Z48" s="125">
        <v>0</v>
      </c>
      <c r="AA48" s="4">
        <v>0</v>
      </c>
      <c r="AB48" s="4">
        <v>0</v>
      </c>
      <c r="AC48" s="4">
        <v>0</v>
      </c>
      <c r="AD48" s="4">
        <v>0</v>
      </c>
      <c r="AE48" s="4">
        <v>0</v>
      </c>
      <c r="AF48" s="4">
        <v>0</v>
      </c>
      <c r="AG48" s="4">
        <v>0</v>
      </c>
      <c r="AH48" s="4">
        <v>0</v>
      </c>
      <c r="AI48" s="19">
        <f t="shared" si="28"/>
        <v>890432.4</v>
      </c>
      <c r="AJ48" s="19">
        <f t="shared" si="29"/>
        <v>114.11170868690355</v>
      </c>
      <c r="AL48" s="76">
        <v>42665</v>
      </c>
      <c r="AM48" s="76">
        <v>42662</v>
      </c>
      <c r="AN48" s="11">
        <v>42</v>
      </c>
      <c r="AO48" s="105">
        <v>61084</v>
      </c>
      <c r="AP48" s="105">
        <v>999667.6</v>
      </c>
      <c r="AQ48" s="105">
        <v>198887</v>
      </c>
      <c r="AR48" s="105">
        <v>4920</v>
      </c>
      <c r="AS48" s="105">
        <v>0</v>
      </c>
      <c r="AT48" s="105">
        <v>0</v>
      </c>
      <c r="AU48" s="105">
        <v>0</v>
      </c>
      <c r="AV48" s="105">
        <v>0</v>
      </c>
      <c r="AW48" s="105">
        <v>0</v>
      </c>
      <c r="AX48" s="19">
        <f t="shared" si="26"/>
        <v>1264558.6000000001</v>
      </c>
      <c r="AY48" s="105">
        <v>54355</v>
      </c>
      <c r="AZ48" s="105">
        <v>93.570655000000002</v>
      </c>
      <c r="BA48" s="105">
        <v>817213.7</v>
      </c>
      <c r="BB48" s="105">
        <v>113.846609</v>
      </c>
      <c r="BC48" s="105">
        <v>122884</v>
      </c>
      <c r="BD48" s="105">
        <v>144.96665899999999</v>
      </c>
      <c r="BE48" s="105">
        <v>3752</v>
      </c>
      <c r="BF48" s="105">
        <v>97.819828999999999</v>
      </c>
      <c r="BG48" s="105">
        <v>0</v>
      </c>
      <c r="BH48" s="105">
        <v>0</v>
      </c>
      <c r="BI48" s="105">
        <v>0</v>
      </c>
      <c r="BJ48" s="105">
        <v>0</v>
      </c>
      <c r="BK48" s="105">
        <v>0</v>
      </c>
      <c r="BL48" s="105">
        <v>0</v>
      </c>
      <c r="BM48" s="105">
        <v>0</v>
      </c>
      <c r="BN48" s="105">
        <v>0</v>
      </c>
      <c r="BO48" s="105">
        <v>0</v>
      </c>
      <c r="BP48" s="105">
        <v>0</v>
      </c>
      <c r="BQ48" s="19">
        <f t="shared" si="7"/>
        <v>998204.7</v>
      </c>
      <c r="BR48" s="19">
        <f t="shared" si="27"/>
        <v>116.51332081368912</v>
      </c>
    </row>
    <row r="49" spans="1:70" ht="20" customHeight="1" x14ac:dyDescent="0.15">
      <c r="A49" s="76">
        <v>43036</v>
      </c>
      <c r="B49" s="76">
        <v>43032</v>
      </c>
      <c r="C49" s="11">
        <v>43</v>
      </c>
      <c r="D49" s="182">
        <v>44665</v>
      </c>
      <c r="E49" s="182">
        <v>1000904.4</v>
      </c>
      <c r="F49" s="182">
        <v>255008</v>
      </c>
      <c r="G49" s="182">
        <v>18356</v>
      </c>
      <c r="H49" s="4">
        <v>0</v>
      </c>
      <c r="I49" s="125">
        <v>0</v>
      </c>
      <c r="J49" s="4">
        <v>0</v>
      </c>
      <c r="K49" s="4">
        <v>0</v>
      </c>
      <c r="L49" s="4">
        <v>0</v>
      </c>
      <c r="M49" s="4">
        <v>0</v>
      </c>
      <c r="N49" s="19">
        <f t="shared" si="0"/>
        <v>1318933.3999999999</v>
      </c>
      <c r="O49" s="182">
        <v>39422</v>
      </c>
      <c r="P49" s="182">
        <v>80.726853000000006</v>
      </c>
      <c r="Q49" s="182">
        <v>856968.6</v>
      </c>
      <c r="R49" s="182">
        <v>109.565365</v>
      </c>
      <c r="S49" s="182">
        <v>167035</v>
      </c>
      <c r="T49" s="182">
        <v>136.69565</v>
      </c>
      <c r="U49" s="182">
        <v>12844</v>
      </c>
      <c r="V49" s="182">
        <v>73.624104000000003</v>
      </c>
      <c r="W49" s="4">
        <v>0</v>
      </c>
      <c r="X49" s="4">
        <v>0</v>
      </c>
      <c r="Y49" s="125">
        <v>0</v>
      </c>
      <c r="Z49" s="125">
        <v>0</v>
      </c>
      <c r="AA49" s="4">
        <v>0</v>
      </c>
      <c r="AB49" s="4">
        <v>0</v>
      </c>
      <c r="AC49" s="4">
        <v>0</v>
      </c>
      <c r="AD49" s="4">
        <v>0</v>
      </c>
      <c r="AE49" s="4">
        <v>0</v>
      </c>
      <c r="AF49" s="4">
        <v>0</v>
      </c>
      <c r="AG49" s="4">
        <v>0</v>
      </c>
      <c r="AH49" s="4">
        <v>0</v>
      </c>
      <c r="AI49" s="19">
        <f t="shared" si="28"/>
        <v>1076269.6000000001</v>
      </c>
      <c r="AJ49" s="19">
        <f t="shared" si="29"/>
        <v>112.29070981939005</v>
      </c>
      <c r="AL49" s="76">
        <v>42672</v>
      </c>
      <c r="AM49" s="76">
        <v>42668</v>
      </c>
      <c r="AN49" s="11">
        <v>43</v>
      </c>
      <c r="AO49" s="105">
        <v>67863</v>
      </c>
      <c r="AP49" s="105">
        <v>814151.5</v>
      </c>
      <c r="AQ49" s="105">
        <v>196757</v>
      </c>
      <c r="AR49" s="105">
        <v>14088</v>
      </c>
      <c r="AS49" s="105">
        <v>0</v>
      </c>
      <c r="AT49" s="105">
        <v>0</v>
      </c>
      <c r="AU49" s="105">
        <v>0</v>
      </c>
      <c r="AV49" s="105">
        <v>0</v>
      </c>
      <c r="AW49" s="105">
        <v>0</v>
      </c>
      <c r="AX49" s="19">
        <f t="shared" si="26"/>
        <v>1092859.5</v>
      </c>
      <c r="AY49" s="105">
        <v>65499</v>
      </c>
      <c r="AZ49" s="105">
        <v>92.876210999999998</v>
      </c>
      <c r="BA49" s="105">
        <v>696978.7</v>
      </c>
      <c r="BB49" s="105">
        <v>114.728317</v>
      </c>
      <c r="BC49" s="105">
        <v>119668</v>
      </c>
      <c r="BD49" s="105">
        <v>144.620316</v>
      </c>
      <c r="BE49" s="105">
        <v>11874</v>
      </c>
      <c r="BF49" s="105">
        <v>92.742715000000004</v>
      </c>
      <c r="BG49" s="105">
        <v>0</v>
      </c>
      <c r="BH49" s="105">
        <v>0</v>
      </c>
      <c r="BI49" s="105">
        <v>0</v>
      </c>
      <c r="BJ49" s="105">
        <v>0</v>
      </c>
      <c r="BK49" s="105">
        <v>0</v>
      </c>
      <c r="BL49" s="105">
        <v>0</v>
      </c>
      <c r="BM49" s="105">
        <v>0</v>
      </c>
      <c r="BN49" s="105">
        <v>0</v>
      </c>
      <c r="BO49" s="105">
        <v>0</v>
      </c>
      <c r="BP49" s="105">
        <v>0</v>
      </c>
      <c r="BQ49" s="19">
        <f t="shared" si="7"/>
        <v>894019.7</v>
      </c>
      <c r="BR49" s="19">
        <f t="shared" si="27"/>
        <v>116.83651171572046</v>
      </c>
    </row>
    <row r="50" spans="1:70" ht="20" customHeight="1" x14ac:dyDescent="0.15">
      <c r="A50" s="76">
        <v>43043</v>
      </c>
      <c r="B50" s="76">
        <v>43039</v>
      </c>
      <c r="C50" s="3">
        <v>44</v>
      </c>
      <c r="D50" s="183">
        <v>38869</v>
      </c>
      <c r="E50" s="183">
        <v>914649.7</v>
      </c>
      <c r="F50" s="183">
        <v>215427</v>
      </c>
      <c r="G50" s="183">
        <v>6773</v>
      </c>
      <c r="H50" s="183">
        <v>0</v>
      </c>
      <c r="I50" s="183">
        <v>0</v>
      </c>
      <c r="J50" s="183">
        <v>0</v>
      </c>
      <c r="K50" s="183">
        <v>0</v>
      </c>
      <c r="L50" s="183">
        <v>0</v>
      </c>
      <c r="M50" s="183">
        <v>0</v>
      </c>
      <c r="N50" s="19">
        <f t="shared" si="0"/>
        <v>1175718.7</v>
      </c>
      <c r="O50" s="183">
        <v>33349</v>
      </c>
      <c r="P50" s="183">
        <v>82.762421000000003</v>
      </c>
      <c r="Q50" s="183">
        <v>746639.9</v>
      </c>
      <c r="R50" s="183">
        <v>110.60381599999999</v>
      </c>
      <c r="S50" s="183">
        <v>146734</v>
      </c>
      <c r="T50" s="183">
        <v>135.535922</v>
      </c>
      <c r="U50" s="183">
        <v>3204</v>
      </c>
      <c r="V50" s="183">
        <v>81.637327999999997</v>
      </c>
      <c r="W50" s="183">
        <v>0</v>
      </c>
      <c r="X50" s="183">
        <v>0</v>
      </c>
      <c r="Y50" s="183">
        <v>0</v>
      </c>
      <c r="Z50" s="183">
        <v>0</v>
      </c>
      <c r="AA50" s="183">
        <v>0</v>
      </c>
      <c r="AB50" s="183">
        <v>0</v>
      </c>
      <c r="AC50" s="183">
        <v>0</v>
      </c>
      <c r="AD50" s="183">
        <v>0</v>
      </c>
      <c r="AE50" s="183">
        <v>0</v>
      </c>
      <c r="AF50" s="183">
        <v>0</v>
      </c>
      <c r="AG50" s="183">
        <v>0</v>
      </c>
      <c r="AH50" s="183">
        <v>0</v>
      </c>
      <c r="AI50" s="19">
        <f t="shared" ref="AI50:AI53" si="30">O50+Q50+S50+U50+AA50+AC50+AE50+AG50+Y50+W50</f>
        <v>929926.9</v>
      </c>
      <c r="AJ50" s="19">
        <f t="shared" ref="AJ50:AJ53" si="31">(O50*P50+Q50*R50+S50*T50+U50*V50+AA50*AB50+AC50*AD50+AE50*AF50+AG50*AH50+Y50*Z50+W50*X50)/AI50</f>
        <v>113.43962635498275</v>
      </c>
      <c r="AL50" s="76">
        <v>42679</v>
      </c>
      <c r="AM50" s="76">
        <v>42675</v>
      </c>
      <c r="AN50" s="11">
        <v>44</v>
      </c>
      <c r="AO50" s="105">
        <v>71331</v>
      </c>
      <c r="AP50" s="105">
        <v>955556.7</v>
      </c>
      <c r="AQ50" s="105">
        <v>176317</v>
      </c>
      <c r="AR50" s="105">
        <v>7522</v>
      </c>
      <c r="AS50" s="105">
        <v>0</v>
      </c>
      <c r="AT50" s="105">
        <v>0</v>
      </c>
      <c r="AU50" s="105">
        <v>0</v>
      </c>
      <c r="AV50" s="105">
        <v>0</v>
      </c>
      <c r="AW50" s="105">
        <v>0</v>
      </c>
      <c r="AX50" s="19">
        <f t="shared" si="26"/>
        <v>1210726.7</v>
      </c>
      <c r="AY50" s="105">
        <v>70130</v>
      </c>
      <c r="AZ50" s="105">
        <v>95.189290999999997</v>
      </c>
      <c r="BA50" s="105">
        <v>810419.7</v>
      </c>
      <c r="BB50" s="105">
        <v>114.08670100000001</v>
      </c>
      <c r="BC50" s="105">
        <v>126084</v>
      </c>
      <c r="BD50" s="105">
        <v>142.996613</v>
      </c>
      <c r="BE50" s="105">
        <v>7351</v>
      </c>
      <c r="BF50" s="105">
        <v>94.518704</v>
      </c>
      <c r="BG50" s="105">
        <v>0</v>
      </c>
      <c r="BH50" s="105">
        <v>0</v>
      </c>
      <c r="BI50" s="105">
        <v>0</v>
      </c>
      <c r="BJ50" s="105">
        <v>0</v>
      </c>
      <c r="BK50" s="105">
        <v>0</v>
      </c>
      <c r="BL50" s="105">
        <v>0</v>
      </c>
      <c r="BM50" s="105">
        <v>0</v>
      </c>
      <c r="BN50" s="105">
        <v>0</v>
      </c>
      <c r="BO50" s="105">
        <v>0</v>
      </c>
      <c r="BP50" s="105">
        <v>0</v>
      </c>
      <c r="BQ50" s="19">
        <f t="shared" si="7"/>
        <v>1013984.7</v>
      </c>
      <c r="BR50" s="19">
        <f t="shared" si="27"/>
        <v>116.232648207449</v>
      </c>
    </row>
    <row r="51" spans="1:70" ht="20" customHeight="1" x14ac:dyDescent="0.15">
      <c r="A51" s="76">
        <v>43050</v>
      </c>
      <c r="B51" s="76">
        <v>43046</v>
      </c>
      <c r="C51" s="11">
        <v>45</v>
      </c>
      <c r="D51" s="185">
        <v>41652</v>
      </c>
      <c r="E51" s="185">
        <v>958989.7</v>
      </c>
      <c r="F51" s="185">
        <v>228321</v>
      </c>
      <c r="G51" s="185">
        <v>8078</v>
      </c>
      <c r="H51" s="4">
        <v>0</v>
      </c>
      <c r="I51" s="125">
        <v>0</v>
      </c>
      <c r="J51" s="4">
        <v>0</v>
      </c>
      <c r="K51" s="4">
        <v>0</v>
      </c>
      <c r="L51" s="4">
        <v>0</v>
      </c>
      <c r="M51" s="4">
        <v>0</v>
      </c>
      <c r="N51" s="19">
        <f t="shared" si="0"/>
        <v>1237040.7</v>
      </c>
      <c r="O51" s="185">
        <v>33190</v>
      </c>
      <c r="P51" s="185">
        <v>82.681922</v>
      </c>
      <c r="Q51" s="185">
        <v>853039.2</v>
      </c>
      <c r="R51" s="185">
        <v>110.696279</v>
      </c>
      <c r="S51" s="185">
        <v>157677</v>
      </c>
      <c r="T51" s="185">
        <v>133.70749599999999</v>
      </c>
      <c r="U51" s="185">
        <v>6180</v>
      </c>
      <c r="V51" s="185">
        <v>76.073785999999998</v>
      </c>
      <c r="W51" s="4">
        <v>0</v>
      </c>
      <c r="X51" s="4">
        <v>0</v>
      </c>
      <c r="Y51" s="125">
        <v>0</v>
      </c>
      <c r="Z51" s="125">
        <v>0</v>
      </c>
      <c r="AA51" s="4">
        <v>0</v>
      </c>
      <c r="AB51" s="4">
        <v>0</v>
      </c>
      <c r="AC51" s="4">
        <v>0</v>
      </c>
      <c r="AD51" s="4">
        <v>0</v>
      </c>
      <c r="AE51" s="4">
        <v>0</v>
      </c>
      <c r="AF51" s="4">
        <v>0</v>
      </c>
      <c r="AG51" s="4">
        <v>0</v>
      </c>
      <c r="AH51" s="4">
        <v>0</v>
      </c>
      <c r="AI51" s="19">
        <f t="shared" si="30"/>
        <v>1050086.2</v>
      </c>
      <c r="AJ51" s="19">
        <f t="shared" si="31"/>
        <v>113.06234775448797</v>
      </c>
      <c r="AL51" s="76">
        <v>42686</v>
      </c>
      <c r="AM51" s="76">
        <v>42682</v>
      </c>
      <c r="AN51" s="11">
        <v>45</v>
      </c>
      <c r="AO51" s="105">
        <v>39317</v>
      </c>
      <c r="AP51" s="105">
        <v>846780</v>
      </c>
      <c r="AQ51" s="105">
        <v>212167.2</v>
      </c>
      <c r="AR51" s="105">
        <v>14154</v>
      </c>
      <c r="AS51" s="105">
        <v>0</v>
      </c>
      <c r="AT51" s="105">
        <v>0</v>
      </c>
      <c r="AU51" s="105">
        <v>0</v>
      </c>
      <c r="AV51" s="105">
        <v>0</v>
      </c>
      <c r="AW51" s="105">
        <v>0</v>
      </c>
      <c r="AX51" s="19">
        <f t="shared" si="26"/>
        <v>1112418.2</v>
      </c>
      <c r="AY51" s="105">
        <v>38678</v>
      </c>
      <c r="AZ51" s="105">
        <v>97.743471</v>
      </c>
      <c r="BA51" s="105">
        <v>734134</v>
      </c>
      <c r="BB51" s="105">
        <v>115.945148</v>
      </c>
      <c r="BC51" s="105">
        <v>161988.6</v>
      </c>
      <c r="BD51" s="105">
        <v>146.96124499999999</v>
      </c>
      <c r="BE51" s="105">
        <v>13047</v>
      </c>
      <c r="BF51" s="105">
        <v>96.543572999999995</v>
      </c>
      <c r="BG51" s="105">
        <v>0</v>
      </c>
      <c r="BH51" s="105">
        <v>0</v>
      </c>
      <c r="BI51" s="105">
        <v>0</v>
      </c>
      <c r="BJ51" s="105">
        <v>0</v>
      </c>
      <c r="BK51" s="105">
        <v>0</v>
      </c>
      <c r="BL51" s="105">
        <v>0</v>
      </c>
      <c r="BM51" s="105">
        <v>0</v>
      </c>
      <c r="BN51" s="105">
        <v>0</v>
      </c>
      <c r="BO51" s="105">
        <v>0</v>
      </c>
      <c r="BP51" s="105">
        <v>0</v>
      </c>
      <c r="BQ51" s="19">
        <f t="shared" si="7"/>
        <v>947847.6</v>
      </c>
      <c r="BR51" s="19">
        <f t="shared" si="27"/>
        <v>120.23604594441977</v>
      </c>
    </row>
    <row r="52" spans="1:70" ht="20" customHeight="1" x14ac:dyDescent="0.15">
      <c r="A52" s="76">
        <v>43057</v>
      </c>
      <c r="B52" s="76">
        <v>43053</v>
      </c>
      <c r="C52" s="11">
        <v>46</v>
      </c>
      <c r="D52" s="186">
        <v>45759</v>
      </c>
      <c r="E52" s="186">
        <v>925772.6</v>
      </c>
      <c r="F52" s="186">
        <v>273747.20000000001</v>
      </c>
      <c r="G52" s="186">
        <v>11277</v>
      </c>
      <c r="H52" s="4">
        <v>0</v>
      </c>
      <c r="I52" s="125">
        <v>0</v>
      </c>
      <c r="J52" s="4">
        <v>0</v>
      </c>
      <c r="K52" s="4">
        <v>0</v>
      </c>
      <c r="L52" s="4">
        <v>0</v>
      </c>
      <c r="M52" s="4">
        <v>0</v>
      </c>
      <c r="N52" s="19">
        <f t="shared" si="0"/>
        <v>1256555.8</v>
      </c>
      <c r="O52" s="186">
        <v>42407</v>
      </c>
      <c r="P52" s="186">
        <v>83.445233000000002</v>
      </c>
      <c r="Q52" s="186">
        <v>843070.6</v>
      </c>
      <c r="R52" s="186">
        <v>111.14080800000001</v>
      </c>
      <c r="S52" s="186">
        <v>173290.4</v>
      </c>
      <c r="T52" s="186">
        <v>134.78266500000001</v>
      </c>
      <c r="U52" s="186">
        <v>8764</v>
      </c>
      <c r="V52" s="186">
        <v>78.929597999999999</v>
      </c>
      <c r="W52" s="4">
        <v>0</v>
      </c>
      <c r="X52" s="4">
        <v>0</v>
      </c>
      <c r="Y52" s="125">
        <v>0</v>
      </c>
      <c r="Z52" s="125">
        <v>0</v>
      </c>
      <c r="AA52" s="4">
        <v>0</v>
      </c>
      <c r="AB52" s="4">
        <v>0</v>
      </c>
      <c r="AC52" s="4">
        <v>0</v>
      </c>
      <c r="AD52" s="4">
        <v>0</v>
      </c>
      <c r="AE52" s="4">
        <v>0</v>
      </c>
      <c r="AF52" s="4">
        <v>0</v>
      </c>
      <c r="AG52" s="4">
        <v>0</v>
      </c>
      <c r="AH52" s="4">
        <v>0</v>
      </c>
      <c r="AI52" s="19">
        <f t="shared" si="30"/>
        <v>1067532</v>
      </c>
      <c r="AJ52" s="19">
        <f t="shared" si="31"/>
        <v>113.61391565654594</v>
      </c>
      <c r="AL52" s="76">
        <v>42693</v>
      </c>
      <c r="AM52" s="76">
        <v>42689</v>
      </c>
      <c r="AN52" s="11">
        <v>46</v>
      </c>
      <c r="AO52" s="105">
        <v>44394</v>
      </c>
      <c r="AP52" s="105">
        <v>794936.4</v>
      </c>
      <c r="AQ52" s="105">
        <v>161182</v>
      </c>
      <c r="AR52" s="105">
        <v>8736</v>
      </c>
      <c r="AS52" s="105">
        <v>0</v>
      </c>
      <c r="AT52" s="105">
        <v>0</v>
      </c>
      <c r="AU52" s="105">
        <v>0</v>
      </c>
      <c r="AV52" s="105">
        <v>0</v>
      </c>
      <c r="AW52" s="105">
        <v>0</v>
      </c>
      <c r="AX52" s="19">
        <f t="shared" si="26"/>
        <v>1009248.4</v>
      </c>
      <c r="AY52" s="105">
        <v>40387</v>
      </c>
      <c r="AZ52" s="105">
        <v>96.788199000000006</v>
      </c>
      <c r="BA52" s="105">
        <v>645267.4</v>
      </c>
      <c r="BB52" s="105">
        <v>112.209835</v>
      </c>
      <c r="BC52" s="105">
        <v>116531</v>
      </c>
      <c r="BD52" s="105">
        <v>140.13930999999999</v>
      </c>
      <c r="BE52" s="105">
        <v>8736</v>
      </c>
      <c r="BF52" s="105">
        <v>95.048991999999998</v>
      </c>
      <c r="BG52" s="105">
        <v>0</v>
      </c>
      <c r="BH52" s="105">
        <v>0</v>
      </c>
      <c r="BI52" s="105">
        <v>0</v>
      </c>
      <c r="BJ52" s="105">
        <v>0</v>
      </c>
      <c r="BK52" s="105">
        <v>0</v>
      </c>
      <c r="BL52" s="105">
        <v>0</v>
      </c>
      <c r="BM52" s="105">
        <v>0</v>
      </c>
      <c r="BN52" s="105">
        <v>0</v>
      </c>
      <c r="BO52" s="105">
        <v>0</v>
      </c>
      <c r="BP52" s="105">
        <v>0</v>
      </c>
      <c r="BQ52" s="19">
        <f t="shared" si="7"/>
        <v>810921.4</v>
      </c>
      <c r="BR52" s="19">
        <f t="shared" si="27"/>
        <v>115.27042621592426</v>
      </c>
    </row>
    <row r="53" spans="1:70" ht="20" customHeight="1" x14ac:dyDescent="0.15">
      <c r="A53" s="76">
        <v>43064</v>
      </c>
      <c r="B53" s="76">
        <v>43060</v>
      </c>
      <c r="C53" s="11">
        <v>47</v>
      </c>
      <c r="D53" s="187">
        <v>42226</v>
      </c>
      <c r="E53" s="187">
        <v>1040681.7</v>
      </c>
      <c r="F53" s="187">
        <v>250999.8</v>
      </c>
      <c r="G53" s="187">
        <v>8628</v>
      </c>
      <c r="H53" s="4">
        <v>0</v>
      </c>
      <c r="I53" s="125">
        <v>0</v>
      </c>
      <c r="J53" s="4">
        <v>0</v>
      </c>
      <c r="K53" s="4">
        <v>0</v>
      </c>
      <c r="L53" s="4">
        <v>0</v>
      </c>
      <c r="M53" s="4">
        <v>0</v>
      </c>
      <c r="N53" s="19">
        <f t="shared" si="0"/>
        <v>1342535.5</v>
      </c>
      <c r="O53" s="187">
        <v>33261</v>
      </c>
      <c r="P53" s="187">
        <v>82.506448000000006</v>
      </c>
      <c r="Q53" s="187">
        <v>877053.7</v>
      </c>
      <c r="R53" s="187">
        <v>111.879991</v>
      </c>
      <c r="S53" s="188">
        <v>129438</v>
      </c>
      <c r="T53" s="188">
        <v>145.029628</v>
      </c>
      <c r="U53" s="187">
        <v>3477</v>
      </c>
      <c r="V53" s="187">
        <v>73.792349000000002</v>
      </c>
      <c r="W53" s="4">
        <v>0</v>
      </c>
      <c r="X53" s="4">
        <v>0</v>
      </c>
      <c r="Y53" s="125">
        <v>0</v>
      </c>
      <c r="Z53" s="125">
        <v>0</v>
      </c>
      <c r="AA53" s="4">
        <v>0</v>
      </c>
      <c r="AB53" s="4">
        <v>0</v>
      </c>
      <c r="AC53" s="4">
        <v>0</v>
      </c>
      <c r="AD53" s="4">
        <v>0</v>
      </c>
      <c r="AE53" s="4">
        <v>0</v>
      </c>
      <c r="AF53" s="4">
        <v>0</v>
      </c>
      <c r="AG53" s="4">
        <v>0</v>
      </c>
      <c r="AH53" s="4">
        <v>0</v>
      </c>
      <c r="AI53" s="19">
        <f t="shared" si="30"/>
        <v>1043229.7</v>
      </c>
      <c r="AJ53" s="19">
        <f t="shared" si="31"/>
        <v>114.92955771483663</v>
      </c>
      <c r="AL53" s="76">
        <v>42700</v>
      </c>
      <c r="AM53" s="76">
        <v>42696</v>
      </c>
      <c r="AN53" s="11">
        <v>47</v>
      </c>
      <c r="AO53" s="105">
        <v>55619</v>
      </c>
      <c r="AP53" s="105">
        <v>893088.5</v>
      </c>
      <c r="AQ53" s="105">
        <v>197233</v>
      </c>
      <c r="AR53" s="105">
        <v>9931</v>
      </c>
      <c r="AS53" s="105">
        <v>0</v>
      </c>
      <c r="AT53" s="105">
        <v>0</v>
      </c>
      <c r="AU53" s="105">
        <v>0</v>
      </c>
      <c r="AV53" s="105">
        <v>0</v>
      </c>
      <c r="AW53" s="105">
        <v>0</v>
      </c>
      <c r="AX53" s="19">
        <f t="shared" si="26"/>
        <v>1155871.5</v>
      </c>
      <c r="AY53" s="105">
        <v>53351</v>
      </c>
      <c r="AZ53" s="105">
        <v>96.134991999999997</v>
      </c>
      <c r="BA53" s="105">
        <v>762619.2</v>
      </c>
      <c r="BB53" s="105">
        <v>111.131574</v>
      </c>
      <c r="BC53" s="105">
        <v>145838</v>
      </c>
      <c r="BD53" s="105">
        <v>141.27887699999999</v>
      </c>
      <c r="BE53" s="105">
        <v>9931</v>
      </c>
      <c r="BF53" s="105">
        <v>97.914409000000006</v>
      </c>
      <c r="BG53" s="105">
        <v>0</v>
      </c>
      <c r="BH53" s="105">
        <v>0</v>
      </c>
      <c r="BI53" s="105">
        <v>0</v>
      </c>
      <c r="BJ53" s="105">
        <v>0</v>
      </c>
      <c r="BK53" s="105">
        <v>0</v>
      </c>
      <c r="BL53" s="105">
        <v>0</v>
      </c>
      <c r="BM53" s="105">
        <v>0</v>
      </c>
      <c r="BN53" s="105">
        <v>0</v>
      </c>
      <c r="BO53" s="105">
        <v>0</v>
      </c>
      <c r="BP53" s="105">
        <v>0</v>
      </c>
      <c r="BQ53" s="19">
        <f t="shared" si="7"/>
        <v>971739.2</v>
      </c>
      <c r="BR53" s="19">
        <f t="shared" si="27"/>
        <v>114.69763376481858</v>
      </c>
    </row>
    <row r="54" spans="1:70" ht="20" customHeight="1" x14ac:dyDescent="0.15">
      <c r="A54" s="76">
        <v>43071</v>
      </c>
      <c r="B54" s="76">
        <v>43067</v>
      </c>
      <c r="C54" s="11">
        <v>48</v>
      </c>
      <c r="D54" s="188">
        <v>41110</v>
      </c>
      <c r="E54" s="188">
        <v>958613.3</v>
      </c>
      <c r="F54" s="188">
        <v>244437.6</v>
      </c>
      <c r="G54" s="188">
        <v>13136</v>
      </c>
      <c r="H54" s="188">
        <v>0</v>
      </c>
      <c r="I54" s="188">
        <v>0</v>
      </c>
      <c r="J54" s="188">
        <v>0</v>
      </c>
      <c r="K54" s="188">
        <v>0</v>
      </c>
      <c r="L54" s="188">
        <v>0</v>
      </c>
      <c r="M54" s="188">
        <v>0</v>
      </c>
      <c r="N54" s="19">
        <f t="shared" si="0"/>
        <v>1257296.9000000001</v>
      </c>
      <c r="O54" s="188">
        <v>36443</v>
      </c>
      <c r="P54" s="188">
        <v>78.992124000000004</v>
      </c>
      <c r="Q54" s="188">
        <v>823350.5</v>
      </c>
      <c r="R54" s="188">
        <v>112.208459</v>
      </c>
      <c r="S54" s="188">
        <v>144460</v>
      </c>
      <c r="T54" s="188">
        <v>131.50895700000001</v>
      </c>
      <c r="U54" s="188">
        <v>12048</v>
      </c>
      <c r="V54" s="188">
        <v>77.244853000000006</v>
      </c>
      <c r="W54" s="188">
        <v>0</v>
      </c>
      <c r="X54" s="188">
        <v>0</v>
      </c>
      <c r="Y54" s="188">
        <v>0</v>
      </c>
      <c r="Z54" s="188">
        <v>0</v>
      </c>
      <c r="AA54" s="188">
        <v>0</v>
      </c>
      <c r="AB54" s="188">
        <v>0</v>
      </c>
      <c r="AC54" s="188">
        <v>0</v>
      </c>
      <c r="AD54" s="188">
        <v>0</v>
      </c>
      <c r="AE54" s="188">
        <v>0</v>
      </c>
      <c r="AF54" s="188">
        <v>0</v>
      </c>
      <c r="AG54" s="188">
        <v>0</v>
      </c>
      <c r="AH54" s="188">
        <v>0</v>
      </c>
      <c r="AI54" s="19">
        <f t="shared" ref="AI54" si="32">O54+Q54+S54+U54+AA54+AC54+AE54+AG54+Y54+W54</f>
        <v>1016301.5</v>
      </c>
      <c r="AJ54" s="19">
        <f t="shared" ref="AJ54" si="33">(O54*P54+Q54*R54+S54*T54+U54*V54+AA54*AB54+AC54*AD54+AE54*AF54+AG54*AH54+Y54*Z54+W54*X54)/AI54</f>
        <v>113.34631574781254</v>
      </c>
      <c r="AL54" s="76">
        <v>42707</v>
      </c>
      <c r="AM54" s="76">
        <v>42703</v>
      </c>
      <c r="AN54" s="11">
        <v>48</v>
      </c>
      <c r="AO54" s="105">
        <v>56640</v>
      </c>
      <c r="AP54" s="105">
        <v>1040889.8</v>
      </c>
      <c r="AQ54" s="105">
        <v>218168</v>
      </c>
      <c r="AR54" s="105">
        <v>16860</v>
      </c>
      <c r="AS54" s="105">
        <v>0</v>
      </c>
      <c r="AT54" s="105">
        <v>0</v>
      </c>
      <c r="AU54" s="105">
        <v>0</v>
      </c>
      <c r="AV54" s="105">
        <v>0</v>
      </c>
      <c r="AW54" s="105">
        <v>0</v>
      </c>
      <c r="AX54" s="19">
        <f t="shared" si="26"/>
        <v>1332557.8</v>
      </c>
      <c r="AY54" s="105">
        <v>52465</v>
      </c>
      <c r="AZ54" s="105">
        <v>96.479557</v>
      </c>
      <c r="BA54" s="105">
        <v>858535.7</v>
      </c>
      <c r="BB54" s="105">
        <v>110.323538</v>
      </c>
      <c r="BC54" s="105">
        <v>165750</v>
      </c>
      <c r="BD54" s="105">
        <v>140.34727599999999</v>
      </c>
      <c r="BE54" s="105">
        <v>16464</v>
      </c>
      <c r="BF54" s="105">
        <v>97.132896000000002</v>
      </c>
      <c r="BG54" s="105">
        <v>0</v>
      </c>
      <c r="BH54" s="105">
        <v>0</v>
      </c>
      <c r="BI54" s="105">
        <v>0</v>
      </c>
      <c r="BJ54" s="105">
        <v>0</v>
      </c>
      <c r="BK54" s="105">
        <v>0</v>
      </c>
      <c r="BL54" s="105">
        <v>0</v>
      </c>
      <c r="BM54" s="105">
        <v>0</v>
      </c>
      <c r="BN54" s="105">
        <v>0</v>
      </c>
      <c r="BO54" s="105">
        <v>0</v>
      </c>
      <c r="BP54" s="105">
        <v>0</v>
      </c>
      <c r="BQ54" s="19">
        <f t="shared" si="7"/>
        <v>1093214.7</v>
      </c>
      <c r="BR54" s="19">
        <f t="shared" si="27"/>
        <v>114.01260235345865</v>
      </c>
    </row>
    <row r="55" spans="1:70" ht="20" customHeight="1" x14ac:dyDescent="0.15">
      <c r="A55" s="76">
        <v>43078</v>
      </c>
      <c r="B55" s="76">
        <v>43074</v>
      </c>
      <c r="C55" s="11">
        <v>49</v>
      </c>
      <c r="D55" s="189">
        <v>56832</v>
      </c>
      <c r="E55" s="189">
        <v>979913.9</v>
      </c>
      <c r="F55" s="189">
        <v>232260</v>
      </c>
      <c r="G55" s="189">
        <v>10747</v>
      </c>
      <c r="H55" s="189">
        <v>0</v>
      </c>
      <c r="I55" s="189">
        <v>0</v>
      </c>
      <c r="J55" s="189">
        <v>0</v>
      </c>
      <c r="K55" s="189">
        <v>0</v>
      </c>
      <c r="L55" s="189">
        <v>0</v>
      </c>
      <c r="M55" s="189">
        <v>0</v>
      </c>
      <c r="N55" s="19">
        <f t="shared" si="0"/>
        <v>1279752.8999999999</v>
      </c>
      <c r="O55" s="189">
        <v>50941</v>
      </c>
      <c r="P55" s="189">
        <v>81.226065000000006</v>
      </c>
      <c r="Q55" s="189">
        <v>781617.6</v>
      </c>
      <c r="R55" s="189">
        <v>111.413319</v>
      </c>
      <c r="S55" s="189">
        <v>160308</v>
      </c>
      <c r="T55" s="189">
        <v>130.800116</v>
      </c>
      <c r="U55" s="189">
        <v>10226</v>
      </c>
      <c r="V55" s="189">
        <v>81.706531999999996</v>
      </c>
      <c r="W55" s="189">
        <v>0</v>
      </c>
      <c r="X55" s="189">
        <v>0</v>
      </c>
      <c r="Y55" s="189">
        <v>0</v>
      </c>
      <c r="Z55" s="189">
        <v>0</v>
      </c>
      <c r="AA55" s="189">
        <v>0</v>
      </c>
      <c r="AB55" s="189">
        <v>0</v>
      </c>
      <c r="AC55" s="189">
        <v>0</v>
      </c>
      <c r="AD55" s="189">
        <v>0</v>
      </c>
      <c r="AE55" s="189">
        <v>0</v>
      </c>
      <c r="AF55" s="189">
        <v>0</v>
      </c>
      <c r="AG55" s="189">
        <v>0</v>
      </c>
      <c r="AH55" s="189">
        <v>0</v>
      </c>
      <c r="AI55" s="19">
        <f t="shared" ref="AI55:AI56" si="34">O55+Q55+S55+U55+AA55+AC55+AE55+AG55+Y55+W55</f>
        <v>1003092.6</v>
      </c>
      <c r="AJ55" s="19">
        <f t="shared" ref="AJ55:AJ56" si="35">(O55*P55+Q55*R55+S55*T55+U55*V55+AA55*AB55+AC55*AD55+AE55*AF55+AG55*AH55+Y55*Z55+W55*X55)/AI55</f>
        <v>112.6757230328879</v>
      </c>
      <c r="AL55" s="76">
        <v>42714</v>
      </c>
      <c r="AM55" s="76">
        <v>42710</v>
      </c>
      <c r="AN55" s="11">
        <v>49</v>
      </c>
      <c r="AO55" s="105">
        <v>54317</v>
      </c>
      <c r="AP55" s="105">
        <v>1070429.8</v>
      </c>
      <c r="AQ55" s="105">
        <v>222695</v>
      </c>
      <c r="AR55" s="105">
        <v>9898</v>
      </c>
      <c r="AS55" s="105">
        <v>0</v>
      </c>
      <c r="AT55" s="105">
        <v>0</v>
      </c>
      <c r="AU55" s="105">
        <v>0</v>
      </c>
      <c r="AV55" s="105">
        <v>0</v>
      </c>
      <c r="AW55" s="105">
        <v>0</v>
      </c>
      <c r="AX55" s="19">
        <f t="shared" si="26"/>
        <v>1357339.8</v>
      </c>
      <c r="AY55" s="105">
        <v>52833</v>
      </c>
      <c r="AZ55" s="105">
        <v>97.745536999999999</v>
      </c>
      <c r="BA55" s="105">
        <v>931888.9</v>
      </c>
      <c r="BB55" s="105">
        <v>108.86993</v>
      </c>
      <c r="BC55" s="105">
        <v>176204</v>
      </c>
      <c r="BD55" s="105">
        <v>141.56470899999999</v>
      </c>
      <c r="BE55" s="105">
        <v>6800</v>
      </c>
      <c r="BF55" s="105">
        <v>92.628822999999997</v>
      </c>
      <c r="BG55" s="105">
        <v>0</v>
      </c>
      <c r="BH55" s="105">
        <v>0</v>
      </c>
      <c r="BI55" s="105">
        <v>0</v>
      </c>
      <c r="BJ55" s="105">
        <v>0</v>
      </c>
      <c r="BK55" s="105">
        <v>0</v>
      </c>
      <c r="BL55" s="105">
        <v>0</v>
      </c>
      <c r="BM55" s="105">
        <v>0</v>
      </c>
      <c r="BN55" s="105">
        <v>0</v>
      </c>
      <c r="BO55" s="105">
        <v>0</v>
      </c>
      <c r="BP55" s="105">
        <v>0</v>
      </c>
      <c r="BQ55" s="19">
        <f t="shared" si="7"/>
        <v>1167725.8999999999</v>
      </c>
      <c r="BR55" s="58">
        <f t="shared" si="27"/>
        <v>113.20551616448175</v>
      </c>
    </row>
    <row r="56" spans="1:70" ht="20" customHeight="1" x14ac:dyDescent="0.15">
      <c r="A56" s="76">
        <v>43085</v>
      </c>
      <c r="B56" s="76">
        <v>43081</v>
      </c>
      <c r="C56" s="3">
        <v>50</v>
      </c>
      <c r="D56" s="190">
        <v>66725</v>
      </c>
      <c r="E56" s="190">
        <v>1002202.9</v>
      </c>
      <c r="F56" s="190">
        <v>217409</v>
      </c>
      <c r="G56" s="104">
        <v>7245</v>
      </c>
      <c r="H56" s="4">
        <v>0</v>
      </c>
      <c r="I56" s="125">
        <v>0</v>
      </c>
      <c r="J56" s="4">
        <v>0</v>
      </c>
      <c r="K56" s="4">
        <v>0</v>
      </c>
      <c r="L56" s="4">
        <v>0</v>
      </c>
      <c r="M56" s="4">
        <v>0</v>
      </c>
      <c r="N56" s="19">
        <f t="shared" si="0"/>
        <v>1293581.8999999999</v>
      </c>
      <c r="O56" s="190">
        <v>58765</v>
      </c>
      <c r="P56" s="190">
        <v>79.581400000000002</v>
      </c>
      <c r="Q56" s="190">
        <v>879931</v>
      </c>
      <c r="R56" s="190">
        <v>111.088624</v>
      </c>
      <c r="S56" s="190">
        <v>152577</v>
      </c>
      <c r="T56" s="190">
        <v>137.620971</v>
      </c>
      <c r="U56" s="190">
        <v>7245</v>
      </c>
      <c r="V56" s="190">
        <v>82.065147999999994</v>
      </c>
      <c r="W56" s="4">
        <v>0</v>
      </c>
      <c r="X56" s="4">
        <v>0</v>
      </c>
      <c r="Y56" s="125">
        <v>0</v>
      </c>
      <c r="Z56" s="125">
        <v>0</v>
      </c>
      <c r="AA56" s="4">
        <v>0</v>
      </c>
      <c r="AB56" s="4">
        <v>0</v>
      </c>
      <c r="AC56" s="4">
        <v>0</v>
      </c>
      <c r="AD56" s="4">
        <v>0</v>
      </c>
      <c r="AE56" s="4">
        <v>0</v>
      </c>
      <c r="AF56" s="4">
        <v>0</v>
      </c>
      <c r="AG56" s="4">
        <v>0</v>
      </c>
      <c r="AH56" s="4">
        <v>0</v>
      </c>
      <c r="AI56" s="19">
        <f t="shared" si="34"/>
        <v>1098518</v>
      </c>
      <c r="AJ56" s="58">
        <f t="shared" si="35"/>
        <v>112.896904616466</v>
      </c>
      <c r="AL56" s="76">
        <v>42721</v>
      </c>
      <c r="AM56" s="76">
        <v>42717</v>
      </c>
      <c r="AN56" s="3">
        <v>50</v>
      </c>
      <c r="AO56" s="105">
        <v>57260</v>
      </c>
      <c r="AP56" s="105">
        <v>1130611.5</v>
      </c>
      <c r="AQ56" s="105">
        <v>172918</v>
      </c>
      <c r="AR56" s="105">
        <v>16184</v>
      </c>
      <c r="AS56" s="105">
        <v>0</v>
      </c>
      <c r="AT56" s="105">
        <v>0</v>
      </c>
      <c r="AU56" s="105">
        <v>0</v>
      </c>
      <c r="AV56" s="105">
        <v>0</v>
      </c>
      <c r="AW56" s="105">
        <v>0</v>
      </c>
      <c r="AX56" s="19">
        <f t="shared" si="26"/>
        <v>1376973.5</v>
      </c>
      <c r="AY56" s="105">
        <v>53217</v>
      </c>
      <c r="AZ56" s="105">
        <v>100.560948</v>
      </c>
      <c r="BA56" s="105">
        <v>1015058.8</v>
      </c>
      <c r="BB56" s="105">
        <v>111.23618999999999</v>
      </c>
      <c r="BC56" s="105">
        <v>122847</v>
      </c>
      <c r="BD56" s="105">
        <v>142.056387</v>
      </c>
      <c r="BE56" s="105">
        <v>12658</v>
      </c>
      <c r="BF56" s="105">
        <v>97.529308999999998</v>
      </c>
      <c r="BG56" s="105">
        <v>0</v>
      </c>
      <c r="BH56" s="105">
        <v>0</v>
      </c>
      <c r="BI56" s="105">
        <v>0</v>
      </c>
      <c r="BJ56" s="105">
        <v>0</v>
      </c>
      <c r="BK56" s="105">
        <v>0</v>
      </c>
      <c r="BL56" s="105">
        <v>0</v>
      </c>
      <c r="BM56" s="105">
        <v>0</v>
      </c>
      <c r="BN56" s="105">
        <v>0</v>
      </c>
      <c r="BO56" s="105">
        <v>0</v>
      </c>
      <c r="BP56" s="105">
        <v>0</v>
      </c>
      <c r="BQ56" s="58">
        <f t="shared" si="7"/>
        <v>1203780.8</v>
      </c>
      <c r="BR56" s="58">
        <f t="shared" si="27"/>
        <v>113.76535701084364</v>
      </c>
    </row>
    <row r="57" spans="1:70" ht="19.5" customHeight="1" x14ac:dyDescent="0.15">
      <c r="A57" s="76">
        <v>43092</v>
      </c>
      <c r="B57" s="76">
        <v>43088</v>
      </c>
      <c r="C57" s="11">
        <v>51</v>
      </c>
      <c r="D57" s="191">
        <v>59692</v>
      </c>
      <c r="E57" s="191">
        <v>979849.8</v>
      </c>
      <c r="F57" s="191">
        <v>217319</v>
      </c>
      <c r="G57" s="191">
        <v>7916</v>
      </c>
      <c r="H57" s="191">
        <v>0</v>
      </c>
      <c r="I57" s="191">
        <v>0</v>
      </c>
      <c r="J57" s="191">
        <v>0</v>
      </c>
      <c r="K57" s="191">
        <v>0</v>
      </c>
      <c r="L57" s="191">
        <v>0</v>
      </c>
      <c r="M57" s="191">
        <v>0</v>
      </c>
      <c r="N57" s="19">
        <f t="shared" si="0"/>
        <v>1264776.8</v>
      </c>
      <c r="O57" s="191">
        <v>52098</v>
      </c>
      <c r="P57" s="191">
        <v>79.043149</v>
      </c>
      <c r="Q57" s="191">
        <v>828361.9</v>
      </c>
      <c r="R57" s="191">
        <v>112.27162199999999</v>
      </c>
      <c r="S57" s="191">
        <v>136558</v>
      </c>
      <c r="T57" s="191">
        <v>139.88614999999999</v>
      </c>
      <c r="U57" s="191">
        <v>7745</v>
      </c>
      <c r="V57" s="191">
        <v>83.255647999999994</v>
      </c>
      <c r="W57" s="191">
        <v>0</v>
      </c>
      <c r="X57" s="191">
        <v>0</v>
      </c>
      <c r="Y57" s="191">
        <v>0</v>
      </c>
      <c r="Z57" s="191">
        <v>0</v>
      </c>
      <c r="AA57" s="191">
        <v>0</v>
      </c>
      <c r="AB57" s="191">
        <v>0</v>
      </c>
      <c r="AC57" s="191">
        <v>0</v>
      </c>
      <c r="AD57" s="191">
        <v>0</v>
      </c>
      <c r="AE57" s="191">
        <v>0</v>
      </c>
      <c r="AF57" s="191">
        <v>0</v>
      </c>
      <c r="AG57" s="191">
        <v>0</v>
      </c>
      <c r="AH57" s="191">
        <v>0</v>
      </c>
      <c r="AI57" s="19">
        <f t="shared" ref="AI57" si="36">O57+Q57+S57+U57+AA57+AC57+AE57+AG57+Y57+W57</f>
        <v>1024762.9</v>
      </c>
      <c r="AJ57" s="58">
        <f t="shared" ref="AJ57" si="37">(O57*P57+Q57*R57+S57*T57+U57*V57+AA57*AB57+AC57*AD57+AE57*AF57+AG57*AH57+Y57*Z57+W57*X57)/AI57</f>
        <v>114.04287953639206</v>
      </c>
      <c r="AL57" s="76">
        <v>42728</v>
      </c>
      <c r="AM57" s="76">
        <v>42724</v>
      </c>
      <c r="AN57" s="11">
        <v>51</v>
      </c>
      <c r="AO57" s="105">
        <v>58302</v>
      </c>
      <c r="AP57" s="105">
        <v>1096558.3999999999</v>
      </c>
      <c r="AQ57" s="105">
        <v>209909</v>
      </c>
      <c r="AR57" s="105">
        <v>15206</v>
      </c>
      <c r="AS57" s="105">
        <v>0</v>
      </c>
      <c r="AT57" s="105">
        <v>0</v>
      </c>
      <c r="AU57" s="105">
        <v>0</v>
      </c>
      <c r="AV57" s="105">
        <v>0</v>
      </c>
      <c r="AW57" s="105">
        <v>0</v>
      </c>
      <c r="AX57" s="19">
        <f t="shared" si="26"/>
        <v>1379975.4</v>
      </c>
      <c r="AY57" s="105">
        <v>54168</v>
      </c>
      <c r="AZ57" s="105">
        <v>101.288251</v>
      </c>
      <c r="BA57" s="105">
        <v>970966.4</v>
      </c>
      <c r="BB57" s="105">
        <v>112.834217</v>
      </c>
      <c r="BC57" s="105">
        <v>145993</v>
      </c>
      <c r="BD57" s="105">
        <v>143.021535</v>
      </c>
      <c r="BE57" s="105">
        <v>14362</v>
      </c>
      <c r="BF57" s="105">
        <v>95.325998999999996</v>
      </c>
      <c r="BG57" s="105">
        <v>0</v>
      </c>
      <c r="BH57" s="105">
        <v>0</v>
      </c>
      <c r="BI57" s="105">
        <v>0</v>
      </c>
      <c r="BJ57" s="105">
        <v>0</v>
      </c>
      <c r="BK57" s="105">
        <v>0</v>
      </c>
      <c r="BL57" s="105">
        <v>0</v>
      </c>
      <c r="BM57" s="105">
        <v>0</v>
      </c>
      <c r="BN57" s="105">
        <v>0</v>
      </c>
      <c r="BO57" s="105">
        <v>0</v>
      </c>
      <c r="BP57" s="105">
        <v>0</v>
      </c>
      <c r="BQ57" s="58">
        <f t="shared" si="7"/>
        <v>1185489.3999999999</v>
      </c>
      <c r="BR57" s="58">
        <f t="shared" si="27"/>
        <v>115.81211136461431</v>
      </c>
    </row>
    <row r="58" spans="1:70" ht="17.25" customHeight="1" x14ac:dyDescent="0.15">
      <c r="A58" s="199">
        <v>43099</v>
      </c>
      <c r="B58" s="199">
        <v>43095</v>
      </c>
      <c r="C58" s="11">
        <v>52</v>
      </c>
      <c r="D58" s="98">
        <f>AVERAGE(D55:D57)</f>
        <v>61083</v>
      </c>
      <c r="E58" s="98">
        <f t="shared" ref="E58:G58" si="38">AVERAGE(E55:E57)</f>
        <v>987322.20000000007</v>
      </c>
      <c r="F58" s="98">
        <f t="shared" si="38"/>
        <v>222329.33333333334</v>
      </c>
      <c r="G58" s="98">
        <f t="shared" si="38"/>
        <v>8636</v>
      </c>
      <c r="H58" s="4">
        <v>0</v>
      </c>
      <c r="I58" s="125">
        <v>0</v>
      </c>
      <c r="J58" s="4">
        <v>0</v>
      </c>
      <c r="K58" s="4">
        <v>0</v>
      </c>
      <c r="L58" s="4">
        <v>0</v>
      </c>
      <c r="M58" s="4">
        <v>0</v>
      </c>
      <c r="N58" s="19">
        <f t="shared" si="0"/>
        <v>1279370.5333333334</v>
      </c>
      <c r="O58" s="98">
        <f>AVERAGE(O55:O57)</f>
        <v>53934.666666666664</v>
      </c>
      <c r="P58" s="98">
        <f t="shared" ref="P58:V58" si="39">AVERAGE(P55:P57)</f>
        <v>79.950204666666664</v>
      </c>
      <c r="Q58" s="98">
        <f t="shared" si="39"/>
        <v>829970.16666666663</v>
      </c>
      <c r="R58" s="98">
        <f t="shared" si="39"/>
        <v>111.59118833333332</v>
      </c>
      <c r="S58" s="98">
        <f t="shared" si="39"/>
        <v>149814.33333333334</v>
      </c>
      <c r="T58" s="98">
        <f t="shared" si="39"/>
        <v>136.10241233333332</v>
      </c>
      <c r="U58" s="98">
        <f t="shared" si="39"/>
        <v>8405.3333333333339</v>
      </c>
      <c r="V58" s="98">
        <f t="shared" si="39"/>
        <v>82.34244266666667</v>
      </c>
      <c r="W58" s="4">
        <v>0</v>
      </c>
      <c r="X58" s="4">
        <v>0</v>
      </c>
      <c r="Y58" s="125">
        <v>0</v>
      </c>
      <c r="Z58" s="125">
        <v>0</v>
      </c>
      <c r="AA58" s="4">
        <v>0</v>
      </c>
      <c r="AB58" s="4">
        <v>0</v>
      </c>
      <c r="AC58" s="4">
        <v>0</v>
      </c>
      <c r="AD58" s="4">
        <v>0</v>
      </c>
      <c r="AE58" s="4">
        <v>0</v>
      </c>
      <c r="AF58" s="4">
        <v>0</v>
      </c>
      <c r="AG58" s="4">
        <v>0</v>
      </c>
      <c r="AH58" s="4">
        <v>0</v>
      </c>
      <c r="AI58" s="58">
        <v>0</v>
      </c>
      <c r="AJ58" s="58">
        <v>0</v>
      </c>
      <c r="AL58" s="76">
        <v>42735</v>
      </c>
      <c r="AM58" s="76"/>
      <c r="AN58" s="11">
        <v>52</v>
      </c>
      <c r="AO58" s="105">
        <v>0</v>
      </c>
      <c r="AP58" s="105">
        <v>0</v>
      </c>
      <c r="AQ58" s="105">
        <v>0</v>
      </c>
      <c r="AR58" s="105">
        <v>0</v>
      </c>
      <c r="AS58" s="105">
        <v>0</v>
      </c>
      <c r="AT58" s="105">
        <v>0</v>
      </c>
      <c r="AU58" s="105">
        <v>0</v>
      </c>
      <c r="AV58" s="105">
        <v>0</v>
      </c>
      <c r="AW58" s="105">
        <v>0</v>
      </c>
      <c r="AX58" s="19">
        <v>0</v>
      </c>
      <c r="AY58" s="105">
        <v>0</v>
      </c>
      <c r="AZ58" s="105">
        <v>0</v>
      </c>
      <c r="BA58" s="105">
        <v>0</v>
      </c>
      <c r="BB58" s="105">
        <v>0</v>
      </c>
      <c r="BC58" s="105">
        <v>0</v>
      </c>
      <c r="BD58" s="105">
        <v>0</v>
      </c>
      <c r="BE58" s="105">
        <v>0</v>
      </c>
      <c r="BF58" s="105">
        <v>0</v>
      </c>
      <c r="BG58" s="105">
        <v>0</v>
      </c>
      <c r="BH58" s="105">
        <v>0</v>
      </c>
      <c r="BI58" s="105">
        <v>0</v>
      </c>
      <c r="BJ58" s="105">
        <v>0</v>
      </c>
      <c r="BK58" s="105">
        <v>0</v>
      </c>
      <c r="BL58" s="105">
        <v>0</v>
      </c>
      <c r="BM58" s="105">
        <v>0</v>
      </c>
      <c r="BN58" s="105">
        <v>0</v>
      </c>
      <c r="BO58" s="105">
        <v>0</v>
      </c>
      <c r="BP58" s="105">
        <v>0</v>
      </c>
      <c r="BQ58" s="58">
        <v>0</v>
      </c>
      <c r="BR58" s="58">
        <v>0</v>
      </c>
    </row>
    <row r="59" spans="1:70" ht="15" x14ac:dyDescent="0.2">
      <c r="AI59" s="67"/>
    </row>
  </sheetData>
  <mergeCells count="31">
    <mergeCell ref="BA4:BB4"/>
    <mergeCell ref="BC4:BD4"/>
    <mergeCell ref="BE4:BF4"/>
    <mergeCell ref="AY4:AZ4"/>
    <mergeCell ref="A3:A5"/>
    <mergeCell ref="Q4:R4"/>
    <mergeCell ref="AA4:AB4"/>
    <mergeCell ref="AE4:AF4"/>
    <mergeCell ref="W4:X4"/>
    <mergeCell ref="B3:B5"/>
    <mergeCell ref="C3:C5"/>
    <mergeCell ref="S4:T4"/>
    <mergeCell ref="U4:V4"/>
    <mergeCell ref="AC4:AD4"/>
    <mergeCell ref="Y4:Z4"/>
    <mergeCell ref="BO4:BP4"/>
    <mergeCell ref="B2:AF2"/>
    <mergeCell ref="AY3:BR3"/>
    <mergeCell ref="O3:AJ3"/>
    <mergeCell ref="AO3:AX3"/>
    <mergeCell ref="D3:N3"/>
    <mergeCell ref="AL3:AL5"/>
    <mergeCell ref="O4:P4"/>
    <mergeCell ref="AG4:AH4"/>
    <mergeCell ref="AM2:BN2"/>
    <mergeCell ref="BM4:BN4"/>
    <mergeCell ref="AM3:AM5"/>
    <mergeCell ref="AN3:AN5"/>
    <mergeCell ref="BG4:BH4"/>
    <mergeCell ref="BK4:BL4"/>
    <mergeCell ref="BI4:BJ4"/>
  </mergeCells>
  <phoneticPr fontId="8" type="noConversion"/>
  <pageMargins left="0.75" right="0.75" top="1" bottom="1" header="0.5" footer="0.5"/>
  <pageSetup paperSize="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BP61"/>
  <sheetViews>
    <sheetView topLeftCell="S50" workbookViewId="0">
      <selection activeCell="AI61" sqref="AI61"/>
    </sheetView>
  </sheetViews>
  <sheetFormatPr baseColWidth="10" defaultColWidth="8.83203125" defaultRowHeight="13" x14ac:dyDescent="0.15"/>
  <cols>
    <col min="1" max="1" width="9.6640625" bestFit="1" customWidth="1"/>
    <col min="2" max="2" width="5.5" customWidth="1"/>
    <col min="3" max="3" width="11.5" style="7" bestFit="1" customWidth="1"/>
    <col min="4" max="4" width="10.5" style="7" bestFit="1" customWidth="1"/>
    <col min="5" max="5" width="10.33203125" style="7" customWidth="1"/>
    <col min="6" max="8" width="10.83203125" style="7" customWidth="1"/>
    <col min="9" max="10" width="10.1640625" style="7" bestFit="1" customWidth="1"/>
    <col min="11" max="11" width="11" style="7" bestFit="1" customWidth="1"/>
    <col min="12" max="12" width="11.1640625" style="7" bestFit="1" customWidth="1"/>
    <col min="13" max="14" width="11.5" style="7" bestFit="1" customWidth="1"/>
    <col min="15" max="15" width="12.5" style="7" bestFit="1" customWidth="1"/>
    <col min="16" max="16" width="10.5" style="7" bestFit="1" customWidth="1"/>
    <col min="17" max="17" width="9.33203125" style="7" bestFit="1" customWidth="1"/>
    <col min="18" max="18" width="10.5" style="7" bestFit="1" customWidth="1"/>
    <col min="19" max="21" width="9.33203125" style="7" bestFit="1" customWidth="1"/>
    <col min="22" max="25" width="9.33203125" style="7" customWidth="1"/>
    <col min="26" max="26" width="10.1640625" style="7" bestFit="1" customWidth="1"/>
    <col min="27" max="29" width="9.1640625" style="7"/>
    <col min="30" max="30" width="10.1640625" style="7" bestFit="1" customWidth="1"/>
    <col min="31" max="31" width="9.6640625" style="7" bestFit="1" customWidth="1"/>
    <col min="32" max="33" width="9.1640625" style="7"/>
    <col min="34" max="34" width="12.5" style="7" bestFit="1" customWidth="1"/>
    <col min="35" max="35" width="11.1640625" style="7" customWidth="1"/>
    <col min="37" max="37" width="9.6640625" bestFit="1" customWidth="1"/>
    <col min="39" max="40" width="11.5" bestFit="1" customWidth="1"/>
    <col min="41" max="42" width="10.5" bestFit="1" customWidth="1"/>
    <col min="43" max="43" width="10.5" customWidth="1"/>
    <col min="44" max="44" width="10.1640625" bestFit="1" customWidth="1"/>
    <col min="46" max="46" width="11.1640625" bestFit="1" customWidth="1"/>
    <col min="47" max="47" width="11.1640625" customWidth="1"/>
    <col min="48" max="49" width="11.5" bestFit="1" customWidth="1"/>
    <col min="50" max="50" width="12.5" bestFit="1" customWidth="1"/>
    <col min="51" max="51" width="11.5" bestFit="1" customWidth="1"/>
    <col min="52" max="56" width="9.33203125" bestFit="1" customWidth="1"/>
    <col min="57" max="58" width="9.33203125" customWidth="1"/>
    <col min="64" max="64" width="10.5" bestFit="1" customWidth="1"/>
    <col min="65" max="66" width="10.5" customWidth="1"/>
    <col min="67" max="67" width="12.5" bestFit="1" customWidth="1"/>
    <col min="68" max="68" width="9.6640625" bestFit="1" customWidth="1"/>
  </cols>
  <sheetData>
    <row r="2" spans="1:68" ht="12.75" customHeight="1" x14ac:dyDescent="0.15">
      <c r="B2" s="209" t="s">
        <v>39</v>
      </c>
      <c r="C2" s="210"/>
      <c r="D2" s="210"/>
      <c r="E2" s="210"/>
      <c r="F2" s="210"/>
      <c r="G2" s="210"/>
      <c r="H2" s="210"/>
      <c r="I2" s="210"/>
      <c r="J2" s="210"/>
      <c r="K2" s="210"/>
      <c r="L2" s="210"/>
      <c r="M2" s="210"/>
      <c r="N2" s="211"/>
      <c r="O2" s="211"/>
      <c r="P2" s="211"/>
      <c r="Q2" s="211"/>
      <c r="R2" s="211"/>
      <c r="S2" s="211"/>
      <c r="T2" s="211"/>
      <c r="U2" s="211"/>
      <c r="V2" s="211"/>
      <c r="W2" s="211"/>
      <c r="X2" s="211"/>
      <c r="Y2" s="211"/>
      <c r="Z2" s="211"/>
      <c r="AA2" s="211"/>
      <c r="AB2" s="211"/>
      <c r="AC2" s="211"/>
      <c r="AD2" s="211"/>
      <c r="AE2" s="211"/>
      <c r="AF2" s="211"/>
      <c r="AG2" s="211"/>
      <c r="AH2" s="49"/>
      <c r="AI2" s="49"/>
      <c r="AL2" s="209" t="s">
        <v>29</v>
      </c>
      <c r="AM2" s="210"/>
      <c r="AN2" s="210"/>
      <c r="AO2" s="210"/>
      <c r="AP2" s="210"/>
      <c r="AQ2" s="210"/>
      <c r="AR2" s="210"/>
      <c r="AS2" s="210"/>
      <c r="AT2" s="210"/>
      <c r="AU2" s="210"/>
      <c r="AV2" s="210"/>
      <c r="AW2" s="211"/>
      <c r="AX2" s="211"/>
      <c r="AY2" s="211"/>
      <c r="AZ2" s="211"/>
      <c r="BA2" s="211"/>
      <c r="BB2" s="211"/>
      <c r="BC2" s="211"/>
      <c r="BD2" s="211"/>
      <c r="BE2" s="211"/>
      <c r="BF2" s="211"/>
      <c r="BG2" s="211"/>
      <c r="BH2" s="211"/>
      <c r="BI2" s="211"/>
      <c r="BJ2" s="211"/>
      <c r="BK2" s="211"/>
      <c r="BL2" s="211"/>
      <c r="BM2" s="29"/>
      <c r="BN2" s="29"/>
    </row>
    <row r="3" spans="1:68" ht="33" customHeight="1" x14ac:dyDescent="0.15">
      <c r="A3" s="208" t="s">
        <v>14</v>
      </c>
      <c r="B3" s="208" t="s">
        <v>18</v>
      </c>
      <c r="C3" s="213" t="s">
        <v>10</v>
      </c>
      <c r="D3" s="215"/>
      <c r="E3" s="215"/>
      <c r="F3" s="215"/>
      <c r="G3" s="215"/>
      <c r="H3" s="215"/>
      <c r="I3" s="215"/>
      <c r="J3" s="215"/>
      <c r="K3" s="215"/>
      <c r="L3" s="215"/>
      <c r="M3" s="214"/>
      <c r="N3" s="212" t="s">
        <v>1</v>
      </c>
      <c r="O3" s="230"/>
      <c r="P3" s="230"/>
      <c r="Q3" s="230"/>
      <c r="R3" s="230"/>
      <c r="S3" s="230"/>
      <c r="T3" s="230"/>
      <c r="U3" s="230"/>
      <c r="V3" s="230"/>
      <c r="W3" s="230"/>
      <c r="X3" s="230"/>
      <c r="Y3" s="230"/>
      <c r="Z3" s="230"/>
      <c r="AA3" s="230"/>
      <c r="AB3" s="230"/>
      <c r="AC3" s="230"/>
      <c r="AD3" s="230"/>
      <c r="AE3" s="230"/>
      <c r="AF3" s="230"/>
      <c r="AG3" s="230"/>
      <c r="AH3" s="230"/>
      <c r="AI3" s="230"/>
      <c r="AK3" s="208" t="s">
        <v>14</v>
      </c>
      <c r="AL3" s="208" t="s">
        <v>17</v>
      </c>
      <c r="AM3" s="218" t="s">
        <v>10</v>
      </c>
      <c r="AN3" s="219"/>
      <c r="AO3" s="219"/>
      <c r="AP3" s="219"/>
      <c r="AQ3" s="219"/>
      <c r="AR3" s="219"/>
      <c r="AS3" s="219"/>
      <c r="AT3" s="219"/>
      <c r="AU3" s="219"/>
      <c r="AV3" s="220"/>
      <c r="AW3" s="207" t="s">
        <v>1</v>
      </c>
      <c r="AX3" s="207"/>
      <c r="AY3" s="207"/>
      <c r="AZ3" s="207"/>
      <c r="BA3" s="207"/>
      <c r="BB3" s="207"/>
      <c r="BC3" s="207"/>
      <c r="BD3" s="207"/>
      <c r="BE3" s="207"/>
      <c r="BF3" s="207"/>
      <c r="BG3" s="207"/>
      <c r="BH3" s="207"/>
      <c r="BI3" s="207"/>
      <c r="BJ3" s="207"/>
      <c r="BK3" s="207"/>
      <c r="BL3" s="207"/>
      <c r="BM3" s="207"/>
      <c r="BN3" s="207"/>
      <c r="BO3" s="207"/>
      <c r="BP3" s="207"/>
    </row>
    <row r="4" spans="1:68" ht="33" customHeight="1" x14ac:dyDescent="0.15">
      <c r="A4" s="208"/>
      <c r="B4" s="208"/>
      <c r="C4" s="52" t="s">
        <v>3</v>
      </c>
      <c r="D4" s="52" t="s">
        <v>4</v>
      </c>
      <c r="E4" s="52" t="s">
        <v>5</v>
      </c>
      <c r="F4" s="52" t="s">
        <v>6</v>
      </c>
      <c r="G4" s="52" t="s">
        <v>16</v>
      </c>
      <c r="H4" s="52" t="s">
        <v>47</v>
      </c>
      <c r="I4" s="51" t="s">
        <v>7</v>
      </c>
      <c r="J4" s="51" t="s">
        <v>8</v>
      </c>
      <c r="K4" s="53" t="s">
        <v>13</v>
      </c>
      <c r="L4" s="53" t="s">
        <v>32</v>
      </c>
      <c r="M4" s="130"/>
      <c r="N4" s="212" t="s">
        <v>3</v>
      </c>
      <c r="O4" s="212"/>
      <c r="P4" s="212" t="s">
        <v>4</v>
      </c>
      <c r="Q4" s="212"/>
      <c r="R4" s="212" t="s">
        <v>5</v>
      </c>
      <c r="S4" s="212"/>
      <c r="T4" s="212" t="s">
        <v>6</v>
      </c>
      <c r="U4" s="212"/>
      <c r="V4" s="212" t="s">
        <v>16</v>
      </c>
      <c r="W4" s="212"/>
      <c r="X4" s="212" t="s">
        <v>47</v>
      </c>
      <c r="Y4" s="212"/>
      <c r="Z4" s="212" t="s">
        <v>7</v>
      </c>
      <c r="AA4" s="212"/>
      <c r="AB4" s="212" t="s">
        <v>8</v>
      </c>
      <c r="AC4" s="212"/>
      <c r="AD4" s="212" t="s">
        <v>13</v>
      </c>
      <c r="AE4" s="212"/>
      <c r="AF4" s="212" t="s">
        <v>32</v>
      </c>
      <c r="AG4" s="212"/>
      <c r="AH4" s="130"/>
      <c r="AI4" s="130"/>
      <c r="AK4" s="208"/>
      <c r="AL4" s="208"/>
      <c r="AM4" s="2" t="s">
        <v>3</v>
      </c>
      <c r="AN4" s="2" t="s">
        <v>4</v>
      </c>
      <c r="AO4" s="2" t="s">
        <v>5</v>
      </c>
      <c r="AP4" s="2" t="s">
        <v>6</v>
      </c>
      <c r="AQ4" s="52" t="s">
        <v>16</v>
      </c>
      <c r="AR4" s="5" t="s">
        <v>7</v>
      </c>
      <c r="AS4" s="5" t="s">
        <v>8</v>
      </c>
      <c r="AT4" s="5" t="s">
        <v>13</v>
      </c>
      <c r="AU4" s="5" t="s">
        <v>32</v>
      </c>
      <c r="AV4" s="34"/>
      <c r="AW4" s="207" t="s">
        <v>3</v>
      </c>
      <c r="AX4" s="207"/>
      <c r="AY4" s="207" t="s">
        <v>4</v>
      </c>
      <c r="AZ4" s="207"/>
      <c r="BA4" s="207" t="s">
        <v>5</v>
      </c>
      <c r="BB4" s="207"/>
      <c r="BC4" s="207" t="s">
        <v>6</v>
      </c>
      <c r="BD4" s="207"/>
      <c r="BE4" s="212" t="s">
        <v>16</v>
      </c>
      <c r="BF4" s="212"/>
      <c r="BG4" s="207" t="s">
        <v>7</v>
      </c>
      <c r="BH4" s="207"/>
      <c r="BI4" s="207" t="s">
        <v>8</v>
      </c>
      <c r="BJ4" s="207"/>
      <c r="BK4" s="207" t="s">
        <v>13</v>
      </c>
      <c r="BL4" s="207"/>
      <c r="BM4" s="207" t="s">
        <v>32</v>
      </c>
      <c r="BN4" s="207"/>
      <c r="BO4" s="60"/>
      <c r="BP4" s="60"/>
    </row>
    <row r="5" spans="1:68" ht="29.25" customHeight="1" x14ac:dyDescent="0.15">
      <c r="A5" s="208"/>
      <c r="B5" s="208"/>
      <c r="C5" s="51" t="s">
        <v>0</v>
      </c>
      <c r="D5" s="51" t="s">
        <v>0</v>
      </c>
      <c r="E5" s="51" t="s">
        <v>0</v>
      </c>
      <c r="F5" s="51" t="s">
        <v>0</v>
      </c>
      <c r="G5" s="51" t="s">
        <v>0</v>
      </c>
      <c r="H5" s="51" t="s">
        <v>0</v>
      </c>
      <c r="I5" s="51" t="s">
        <v>0</v>
      </c>
      <c r="J5" s="51" t="s">
        <v>0</v>
      </c>
      <c r="K5" s="51" t="s">
        <v>0</v>
      </c>
      <c r="L5" s="51" t="s">
        <v>0</v>
      </c>
      <c r="M5" s="131" t="s">
        <v>38</v>
      </c>
      <c r="N5" s="51" t="s">
        <v>0</v>
      </c>
      <c r="O5" s="51" t="s">
        <v>2</v>
      </c>
      <c r="P5" s="51" t="s">
        <v>0</v>
      </c>
      <c r="Q5" s="51" t="s">
        <v>2</v>
      </c>
      <c r="R5" s="51" t="s">
        <v>0</v>
      </c>
      <c r="S5" s="51" t="s">
        <v>2</v>
      </c>
      <c r="T5" s="51" t="s">
        <v>0</v>
      </c>
      <c r="U5" s="51" t="s">
        <v>2</v>
      </c>
      <c r="V5" s="51" t="s">
        <v>0</v>
      </c>
      <c r="W5" s="51" t="s">
        <v>2</v>
      </c>
      <c r="X5" s="51" t="s">
        <v>0</v>
      </c>
      <c r="Y5" s="51" t="s">
        <v>2</v>
      </c>
      <c r="Z5" s="51" t="s">
        <v>0</v>
      </c>
      <c r="AA5" s="51" t="s">
        <v>2</v>
      </c>
      <c r="AB5" s="51" t="s">
        <v>0</v>
      </c>
      <c r="AC5" s="51" t="s">
        <v>2</v>
      </c>
      <c r="AD5" s="51" t="s">
        <v>0</v>
      </c>
      <c r="AE5" s="51" t="s">
        <v>2</v>
      </c>
      <c r="AF5" s="51" t="s">
        <v>0</v>
      </c>
      <c r="AG5" s="51" t="s">
        <v>2</v>
      </c>
      <c r="AH5" s="131" t="s">
        <v>35</v>
      </c>
      <c r="AI5" s="131" t="s">
        <v>34</v>
      </c>
      <c r="AK5" s="208"/>
      <c r="AL5" s="208"/>
      <c r="AM5" s="5" t="s">
        <v>0</v>
      </c>
      <c r="AN5" s="5" t="s">
        <v>0</v>
      </c>
      <c r="AO5" s="5" t="s">
        <v>0</v>
      </c>
      <c r="AP5" s="5" t="s">
        <v>0</v>
      </c>
      <c r="AQ5" s="51" t="s">
        <v>0</v>
      </c>
      <c r="AR5" s="5" t="s">
        <v>0</v>
      </c>
      <c r="AS5" s="5" t="s">
        <v>0</v>
      </c>
      <c r="AT5" s="5" t="s">
        <v>0</v>
      </c>
      <c r="AU5" s="5" t="s">
        <v>0</v>
      </c>
      <c r="AV5" s="35" t="s">
        <v>22</v>
      </c>
      <c r="AW5" s="5" t="s">
        <v>0</v>
      </c>
      <c r="AX5" s="5" t="s">
        <v>2</v>
      </c>
      <c r="AY5" s="5" t="s">
        <v>0</v>
      </c>
      <c r="AZ5" s="5" t="s">
        <v>2</v>
      </c>
      <c r="BA5" s="5" t="s">
        <v>0</v>
      </c>
      <c r="BB5" s="5" t="s">
        <v>2</v>
      </c>
      <c r="BC5" s="5" t="s">
        <v>0</v>
      </c>
      <c r="BD5" s="5" t="s">
        <v>2</v>
      </c>
      <c r="BE5" s="51" t="s">
        <v>0</v>
      </c>
      <c r="BF5" s="51" t="s">
        <v>2</v>
      </c>
      <c r="BG5" s="5" t="s">
        <v>0</v>
      </c>
      <c r="BH5" s="5" t="s">
        <v>2</v>
      </c>
      <c r="BI5" s="5" t="s">
        <v>0</v>
      </c>
      <c r="BJ5" s="5" t="s">
        <v>2</v>
      </c>
      <c r="BK5" s="5" t="s">
        <v>0</v>
      </c>
      <c r="BL5" s="5" t="s">
        <v>2</v>
      </c>
      <c r="BM5" s="5" t="s">
        <v>0</v>
      </c>
      <c r="BN5" s="5" t="s">
        <v>2</v>
      </c>
      <c r="BO5" s="59" t="s">
        <v>20</v>
      </c>
      <c r="BP5" s="59" t="s">
        <v>21</v>
      </c>
    </row>
    <row r="6" spans="1:68" ht="29.25" customHeight="1" x14ac:dyDescent="0.15">
      <c r="A6" s="17"/>
      <c r="B6" s="17"/>
      <c r="C6" s="51"/>
      <c r="D6" s="51"/>
      <c r="E6" s="51"/>
      <c r="F6" s="51"/>
      <c r="G6" s="51"/>
      <c r="H6" s="51"/>
      <c r="I6" s="51"/>
      <c r="J6" s="51"/>
      <c r="K6" s="51"/>
      <c r="L6" s="51"/>
      <c r="M6" s="131"/>
      <c r="N6" s="51"/>
      <c r="O6" s="51"/>
      <c r="P6" s="51"/>
      <c r="Q6" s="51"/>
      <c r="R6" s="51"/>
      <c r="S6" s="51"/>
      <c r="T6" s="51"/>
      <c r="U6" s="51"/>
      <c r="V6" s="51"/>
      <c r="W6" s="51"/>
      <c r="X6" s="51"/>
      <c r="Y6" s="51"/>
      <c r="Z6" s="51"/>
      <c r="AA6" s="51"/>
      <c r="AB6" s="51"/>
      <c r="AC6" s="51"/>
      <c r="AD6" s="51"/>
      <c r="AE6" s="51"/>
      <c r="AF6" s="51"/>
      <c r="AG6" s="51"/>
      <c r="AH6" s="131"/>
      <c r="AI6" s="131"/>
      <c r="AK6" s="17"/>
      <c r="AL6" s="17"/>
      <c r="AM6" s="5"/>
      <c r="AN6" s="5"/>
      <c r="AO6" s="5"/>
      <c r="AP6" s="5"/>
      <c r="AQ6" s="51"/>
      <c r="AR6" s="5"/>
      <c r="AS6" s="5"/>
      <c r="AT6" s="5"/>
      <c r="AU6" s="88"/>
      <c r="AV6" s="35"/>
      <c r="AW6" s="5"/>
      <c r="AX6" s="5"/>
      <c r="AY6" s="5"/>
      <c r="AZ6" s="5"/>
      <c r="BA6" s="5"/>
      <c r="BB6" s="5"/>
      <c r="BC6" s="5"/>
      <c r="BD6" s="5"/>
      <c r="BE6" s="51"/>
      <c r="BF6" s="51"/>
      <c r="BG6" s="5"/>
      <c r="BH6" s="5"/>
      <c r="BI6" s="5"/>
      <c r="BJ6" s="5"/>
      <c r="BK6" s="5"/>
      <c r="BL6" s="5"/>
      <c r="BM6" s="88"/>
      <c r="BN6" s="88"/>
      <c r="BO6" s="59"/>
      <c r="BP6" s="59"/>
    </row>
    <row r="7" spans="1:68" ht="20" customHeight="1" x14ac:dyDescent="0.15">
      <c r="A7" s="76">
        <v>42742</v>
      </c>
      <c r="B7" s="3">
        <v>1</v>
      </c>
      <c r="C7" s="4">
        <f>Kol!D7+Siliguri!D7+Guwahati!D7+Jalpiguri!D7</f>
        <v>12128182.99</v>
      </c>
      <c r="D7" s="4">
        <f>Kol!E7+Siliguri!E7+Guwahati!E7+Jalpiguri!E7</f>
        <v>3396329.9</v>
      </c>
      <c r="E7" s="4">
        <f>Kol!F7+Siliguri!F7+Guwahati!F7+Jalpiguri!F7</f>
        <v>911624.28</v>
      </c>
      <c r="F7" s="4">
        <f>Kol!G7+Siliguri!G7+Guwahati!G7+Jalpiguri!G7</f>
        <v>39758</v>
      </c>
      <c r="G7" s="4">
        <f>Kol!H7+Siliguri!H7+Guwahati!H7+Jalpiguri!H7</f>
        <v>0</v>
      </c>
      <c r="H7" s="126">
        <f>Kol!I7+Siliguri!I7+Guwahati!I7+Jalpiguri!I7</f>
        <v>0</v>
      </c>
      <c r="I7" s="4">
        <f>Kol!J7+Siliguri!J7+Guwahati!J7+Jalpiguri!J7</f>
        <v>79376.2</v>
      </c>
      <c r="J7" s="4">
        <f>Kol!K7+Siliguri!K7+Guwahati!K7+Jalpiguri!K7</f>
        <v>0</v>
      </c>
      <c r="K7" s="4">
        <f>Kol!L7+Siliguri!L7+Guwahati!L7+Jalpiguri!L7</f>
        <v>1993.6</v>
      </c>
      <c r="L7" s="4">
        <f>Kol!M7+Siliguri!M7+Guwahati!M7+Jalpiguri!M7</f>
        <v>0</v>
      </c>
      <c r="M7" s="98">
        <f t="shared" ref="M7" si="0">SUM(C7:L7)</f>
        <v>16557264.969999999</v>
      </c>
      <c r="N7" s="4">
        <f>Kol!O7+Siliguri!O7+Guwahati!O7+Jalpiguri!O7</f>
        <v>8619489.4800000004</v>
      </c>
      <c r="O7" s="4">
        <f>(Kol!O7*Kol!P7+Siliguri!O7*Siliguri!P7+Guwahati!O7*Guwahati!P7+Jalpiguri!O7*Jalpiguri!P7)/N7</f>
        <v>128.55395359091003</v>
      </c>
      <c r="P7" s="4">
        <f>Kol!Q7+Siliguri!Q7+Guwahati!Q7+Jalpiguri!Q7</f>
        <v>2674557.4</v>
      </c>
      <c r="Q7" s="4">
        <f>(Kol!Q7*Kol!R7+Siliguri!Q7*Siliguri!R7+Guwahati!Q7*Guwahati!R7+Jalpiguri!Q7*Jalpiguri!R7)/P7</f>
        <v>132.62533520780499</v>
      </c>
      <c r="R7" s="4">
        <f>Kol!S7+Siliguri!S7+Guwahati!S7+Jalpiguri!S7</f>
        <v>673893.68</v>
      </c>
      <c r="S7" s="4">
        <f>(Kol!S7*Kol!T7+Siliguri!S7*Siliguri!T7+Guwahati!S7*Guwahati!T7+Jalpiguri!S7*Jalpiguri!T7)/R7</f>
        <v>203.74657775292116</v>
      </c>
      <c r="T7" s="4">
        <f>Kol!U7+Siliguri!U7+Guwahati!U7+Jalpiguri!U7</f>
        <v>33791.200000000004</v>
      </c>
      <c r="U7" s="4">
        <f>(Kol!U7*Kol!V7+Siliguri!U7*Siliguri!V7+Guwahati!U7*Guwahati!V7+Jalpiguri!U7*Jalpiguri!V7)/T7</f>
        <v>108.1259408198821</v>
      </c>
      <c r="V7" s="4">
        <f>Kol!W7+Siliguri!W7+Guwahati!W7+Jalpiguri!W7</f>
        <v>0</v>
      </c>
      <c r="W7" s="4">
        <v>0</v>
      </c>
      <c r="X7" s="126">
        <v>0</v>
      </c>
      <c r="Y7" s="126">
        <v>0</v>
      </c>
      <c r="Z7" s="4">
        <f>Kol!AA7+Siliguri!AA7+Guwahati!AA7+Jalpiguri!AA7</f>
        <v>59666.2</v>
      </c>
      <c r="AA7" s="106">
        <f>(Kol!AA7*Kol!AB7+Siliguri!AA7*Siliguri!AB7+Guwahati!AA7*Guwahati!AB7+Jalpiguri!AA7*Jalpiguri!AB7)/Z7</f>
        <v>266.878805</v>
      </c>
      <c r="AB7" s="4">
        <f>Kol!AC7+Siliguri!AC7+Guwahati!AC7+Jalpiguri!AC7</f>
        <v>0</v>
      </c>
      <c r="AC7" s="4">
        <v>0</v>
      </c>
      <c r="AD7" s="4">
        <f>Kol!AE7+Siliguri!AE7+Guwahati!AE7+Jalpiguri!AE7</f>
        <v>1993.6</v>
      </c>
      <c r="AE7" s="106">
        <f>(Kol!AE7*Kol!AF7+Siliguri!AE7*Siliguri!AF7+Guwahati!AE7*Guwahati!AF7+Jalpiguri!AE7*Jalpiguri!AF7)/AD7</f>
        <v>98.189004199438202</v>
      </c>
      <c r="AF7" s="4">
        <f>Kol!AG7+Siliguri!AG7+Guwahati!AG7+Jalpiguri!AG7</f>
        <v>0</v>
      </c>
      <c r="AG7" s="4">
        <v>0</v>
      </c>
      <c r="AH7" s="98">
        <f t="shared" ref="AH7" si="1">N7+P7+R7+T7+V7+Z7+AB7+AD7+AF7</f>
        <v>12063391.559999999</v>
      </c>
      <c r="AI7" s="98">
        <f t="shared" ref="AI7" si="2">(N7*O7+P7*Q7+R7*S7+T7*U7+V7*W7+Z7*AA7+AD7*AE7+AF7*AG7)/AH7</f>
        <v>134.27899976175445</v>
      </c>
      <c r="AJ7" s="7"/>
      <c r="AK7" s="76">
        <v>42378</v>
      </c>
      <c r="AL7" s="3">
        <v>1</v>
      </c>
      <c r="AM7" s="4">
        <v>11301465.210000001</v>
      </c>
      <c r="AN7" s="4">
        <v>3447042.2</v>
      </c>
      <c r="AO7" s="4">
        <v>289804.79999999999</v>
      </c>
      <c r="AP7" s="4">
        <v>42946.1</v>
      </c>
      <c r="AQ7" s="4">
        <v>0</v>
      </c>
      <c r="AR7" s="4">
        <v>0</v>
      </c>
      <c r="AS7" s="4">
        <v>0</v>
      </c>
      <c r="AT7" s="4">
        <v>0</v>
      </c>
      <c r="AU7" s="4">
        <v>0</v>
      </c>
      <c r="AV7" s="19">
        <v>15081258.310000001</v>
      </c>
      <c r="AW7" s="4">
        <v>8934358.7100000009</v>
      </c>
      <c r="AX7" s="4">
        <v>132.05211495451672</v>
      </c>
      <c r="AY7" s="4">
        <v>2775116.7</v>
      </c>
      <c r="AZ7" s="4">
        <v>134.96295950865292</v>
      </c>
      <c r="BA7" s="4">
        <v>255678.09999999998</v>
      </c>
      <c r="BB7" s="4">
        <v>188.13470287453248</v>
      </c>
      <c r="BC7" s="4">
        <v>42732.7</v>
      </c>
      <c r="BD7" s="4">
        <v>111.960493</v>
      </c>
      <c r="BE7" s="4">
        <v>0</v>
      </c>
      <c r="BF7" s="4">
        <v>0</v>
      </c>
      <c r="BG7" s="4">
        <v>0</v>
      </c>
      <c r="BH7" s="4">
        <v>0</v>
      </c>
      <c r="BI7" s="4">
        <v>0</v>
      </c>
      <c r="BJ7" s="4">
        <v>0</v>
      </c>
      <c r="BK7" s="4">
        <v>0</v>
      </c>
      <c r="BL7" s="4">
        <v>0</v>
      </c>
      <c r="BM7" s="4">
        <v>0</v>
      </c>
      <c r="BN7" s="4">
        <v>0</v>
      </c>
      <c r="BO7" s="19">
        <v>12007886.209999999</v>
      </c>
      <c r="BP7" s="19">
        <v>133.84747287390729</v>
      </c>
    </row>
    <row r="8" spans="1:68" ht="20" customHeight="1" x14ac:dyDescent="0.15">
      <c r="A8" s="76">
        <v>42749</v>
      </c>
      <c r="B8" s="3">
        <v>2</v>
      </c>
      <c r="C8" s="107">
        <f>Kol!D8+Siliguri!D8+Guwahati!D8+Jalpiguri!D8</f>
        <v>12320152.73</v>
      </c>
      <c r="D8" s="107">
        <f>Kol!E8+Siliguri!E8+Guwahati!E8+Jalpiguri!E8</f>
        <v>3040500.5</v>
      </c>
      <c r="E8" s="107">
        <f>Kol!F8+Siliguri!F8+Guwahati!F8+Jalpiguri!F8</f>
        <v>780809</v>
      </c>
      <c r="F8" s="107">
        <f>Kol!G8+Siliguri!G8+Guwahati!G8+Jalpiguri!G8</f>
        <v>33215.5</v>
      </c>
      <c r="G8" s="107">
        <f>Kol!H8+Siliguri!H8+Guwahati!H8+Jalpiguri!H8</f>
        <v>0</v>
      </c>
      <c r="H8" s="126">
        <f>Kol!I8+Siliguri!I8+Guwahati!I8+Jalpiguri!I8</f>
        <v>0</v>
      </c>
      <c r="I8" s="107">
        <f>Kol!J8+Siliguri!J8+Guwahati!J8+Jalpiguri!J8</f>
        <v>55682.5</v>
      </c>
      <c r="J8" s="107">
        <f>Kol!K8+Siliguri!K8+Guwahati!K8+Jalpiguri!K8</f>
        <v>0</v>
      </c>
      <c r="K8" s="107">
        <f>Kol!L8+Siliguri!L8+Guwahati!L8+Jalpiguri!L8</f>
        <v>1393</v>
      </c>
      <c r="L8" s="107">
        <f>Kol!M8+Siliguri!M8+Guwahati!M8+Jalpiguri!M8</f>
        <v>0</v>
      </c>
      <c r="M8" s="98">
        <f t="shared" ref="M8" si="3">SUM(C8:L8)</f>
        <v>16231753.23</v>
      </c>
      <c r="N8" s="107">
        <f>Kol!O8+Siliguri!O8+Guwahati!O8+Jalpiguri!O8</f>
        <v>8087710.6000000006</v>
      </c>
      <c r="O8" s="107">
        <f>(Kol!O8*Kol!P8+Siliguri!O8*Siliguri!P8+Guwahati!O8*Guwahati!P8+Jalpiguri!O8*Jalpiguri!P8)/N8</f>
        <v>123.47333737246296</v>
      </c>
      <c r="P8" s="107">
        <f>Kol!Q8+Siliguri!Q8+Guwahati!Q8+Jalpiguri!Q8</f>
        <v>2250511.7000000002</v>
      </c>
      <c r="Q8" s="107">
        <f>(Kol!Q8*Kol!R8+Siliguri!Q8*Siliguri!R8+Guwahati!Q8*Guwahati!R8+Jalpiguri!Q8*Jalpiguri!R8)/P8</f>
        <v>130.17407768336346</v>
      </c>
      <c r="R8" s="107">
        <f>Kol!S8+Siliguri!S8+Guwahati!S8+Jalpiguri!S8</f>
        <v>564221.4</v>
      </c>
      <c r="S8" s="107">
        <f>(Kol!S8*Kol!T8+Siliguri!S8*Siliguri!T8+Guwahati!S8*Guwahati!T8+Jalpiguri!S8*Jalpiguri!T8)/R8</f>
        <v>183.37783005786059</v>
      </c>
      <c r="T8" s="107">
        <f>Kol!U8+Siliguri!U8+Guwahati!U8+Jalpiguri!U8</f>
        <v>30016.5</v>
      </c>
      <c r="U8" s="107">
        <f>(Kol!U8*Kol!V8+Siliguri!U8*Siliguri!V8+Guwahati!U8*Guwahati!V8+Jalpiguri!U8*Jalpiguri!V8)/T8</f>
        <v>104.80635924874653</v>
      </c>
      <c r="V8" s="107">
        <f>Kol!W8+Siliguri!W8+Guwahati!W8+Jalpiguri!W8</f>
        <v>0</v>
      </c>
      <c r="W8" s="107">
        <v>0</v>
      </c>
      <c r="X8" s="126">
        <v>0</v>
      </c>
      <c r="Y8" s="126">
        <v>0</v>
      </c>
      <c r="Z8" s="107">
        <f>Kol!AA8+Siliguri!AA8+Guwahati!AA8+Jalpiguri!AA8</f>
        <v>44221.7</v>
      </c>
      <c r="AA8" s="107">
        <f>(Kol!AA8*Kol!AB8+Siliguri!AA8*Siliguri!AB8+Guwahati!AA8*Guwahati!AB8+Jalpiguri!AA8*Jalpiguri!AB8)/Z8</f>
        <v>202.823982</v>
      </c>
      <c r="AB8" s="107">
        <f>Kol!AC8+Siliguri!AC8+Guwahati!AC8+Jalpiguri!AC8</f>
        <v>0</v>
      </c>
      <c r="AC8" s="107">
        <v>0</v>
      </c>
      <c r="AD8" s="107">
        <f>Kol!AE8+Siliguri!AE8+Guwahati!AE8+Jalpiguri!AE8</f>
        <v>1393</v>
      </c>
      <c r="AE8" s="107">
        <f>(Kol!AE8*Kol!AF8+Siliguri!AE8*Siliguri!AF8+Guwahati!AE8*Guwahati!AF8+Jalpiguri!AE8*Jalpiguri!AF8)/AD8</f>
        <v>132.98348848528354</v>
      </c>
      <c r="AF8" s="107">
        <f>Kol!AG8+Siliguri!AG8+Guwahati!AG8+Jalpiguri!AG8</f>
        <v>0</v>
      </c>
      <c r="AG8" s="107">
        <v>0</v>
      </c>
      <c r="AH8" s="98">
        <f t="shared" ref="AH8" si="4">N8+P8+R8+T8+V8+Z8+AB8+AD8+AF8</f>
        <v>10978074.9</v>
      </c>
      <c r="AI8" s="98">
        <f t="shared" ref="AI8" si="5">(N8*O8+P8*Q8+R8*S8+T8*U8+V8*W8+Z8*AA8+AD8*AE8+AF8*AG8)/AH8</f>
        <v>128.19560811327958</v>
      </c>
      <c r="AJ8" s="7"/>
      <c r="AK8" s="76">
        <v>42385</v>
      </c>
      <c r="AL8" s="3">
        <v>2</v>
      </c>
      <c r="AM8" s="4">
        <v>7902508.8000000007</v>
      </c>
      <c r="AN8" s="4">
        <v>2419123.1</v>
      </c>
      <c r="AO8" s="4">
        <v>188436.19999999998</v>
      </c>
      <c r="AP8" s="4">
        <v>39642.1</v>
      </c>
      <c r="AQ8" s="4">
        <v>0</v>
      </c>
      <c r="AR8" s="4">
        <v>0</v>
      </c>
      <c r="AS8" s="4">
        <v>0</v>
      </c>
      <c r="AT8" s="4">
        <v>0</v>
      </c>
      <c r="AU8" s="4">
        <v>0</v>
      </c>
      <c r="AV8" s="19">
        <v>10549710.199999999</v>
      </c>
      <c r="AW8" s="4">
        <v>6160139.6999999993</v>
      </c>
      <c r="AX8" s="4">
        <v>128.06737455644819</v>
      </c>
      <c r="AY8" s="4">
        <v>1950023.2999999998</v>
      </c>
      <c r="AZ8" s="4">
        <v>132.10973913416356</v>
      </c>
      <c r="BA8" s="4">
        <v>168794.1</v>
      </c>
      <c r="BB8" s="4">
        <v>171.95214629295276</v>
      </c>
      <c r="BC8" s="4">
        <v>37271.9</v>
      </c>
      <c r="BD8" s="4">
        <v>100.50485399999999</v>
      </c>
      <c r="BE8" s="4">
        <v>0</v>
      </c>
      <c r="BF8" s="4">
        <v>0</v>
      </c>
      <c r="BG8" s="4">
        <v>0</v>
      </c>
      <c r="BH8" s="4">
        <v>0</v>
      </c>
      <c r="BI8" s="4">
        <v>0</v>
      </c>
      <c r="BJ8" s="4">
        <v>0</v>
      </c>
      <c r="BK8" s="4">
        <v>0</v>
      </c>
      <c r="BL8" s="4">
        <v>0</v>
      </c>
      <c r="BM8" s="4">
        <v>0</v>
      </c>
      <c r="BN8" s="4">
        <v>0</v>
      </c>
      <c r="BO8" s="19">
        <v>8316228.9999999991</v>
      </c>
      <c r="BP8" s="19">
        <v>129.78244134365193</v>
      </c>
    </row>
    <row r="9" spans="1:68" ht="20" customHeight="1" x14ac:dyDescent="0.15">
      <c r="A9" s="76">
        <v>42756</v>
      </c>
      <c r="B9" s="3">
        <v>3</v>
      </c>
      <c r="C9" s="108">
        <f>Kol!D9+Siliguri!D9+Guwahati!D9+Jalpiguri!D9</f>
        <v>12086805.859999999</v>
      </c>
      <c r="D9" s="108">
        <f>Kol!E9+Siliguri!E9+Guwahati!E9+Jalpiguri!E9</f>
        <v>2957996.7</v>
      </c>
      <c r="E9" s="108">
        <f>Kol!F9+Siliguri!F9+Guwahati!F9+Jalpiguri!F9</f>
        <v>675115.5</v>
      </c>
      <c r="F9" s="108">
        <f>Kol!G9+Siliguri!G9+Guwahati!G9+Jalpiguri!G9</f>
        <v>54340.299999999996</v>
      </c>
      <c r="G9" s="108">
        <f>Kol!H9+Siliguri!H9+Guwahati!H9+Jalpiguri!H9</f>
        <v>0</v>
      </c>
      <c r="H9" s="126">
        <f>Kol!I9+Siliguri!I9+Guwahati!I9+Jalpiguri!I9</f>
        <v>0</v>
      </c>
      <c r="I9" s="108">
        <f>Kol!J9+Siliguri!J9+Guwahati!J9+Jalpiguri!J9</f>
        <v>56508.9</v>
      </c>
      <c r="J9" s="108">
        <f>Kol!K9+Siliguri!K9+Guwahati!K9+Jalpiguri!K9</f>
        <v>0</v>
      </c>
      <c r="K9" s="108">
        <f>Kol!L9+Siliguri!L9+Guwahati!L9+Jalpiguri!L9</f>
        <v>2413.6</v>
      </c>
      <c r="L9" s="108">
        <f>Kol!M9+Siliguri!M9+Guwahati!M9+Jalpiguri!M9</f>
        <v>0</v>
      </c>
      <c r="M9" s="98">
        <f t="shared" ref="M9" si="6">SUM(C9:L9)</f>
        <v>15833180.859999999</v>
      </c>
      <c r="N9" s="108">
        <f>Kol!O9+Siliguri!O9+Guwahati!O9+Jalpiguri!O9</f>
        <v>7602712.8099999996</v>
      </c>
      <c r="O9" s="108">
        <f>(Kol!O9*Kol!P9+Siliguri!O9*Siliguri!P9+Guwahati!O9*Guwahati!P9+Jalpiguri!O9*Jalpiguri!P9)/N9</f>
        <v>121.42125536894689</v>
      </c>
      <c r="P9" s="108">
        <f>Kol!Q9+Siliguri!Q9+Guwahati!Q9+Jalpiguri!Q9</f>
        <v>2184429.5</v>
      </c>
      <c r="Q9" s="108">
        <f>(Kol!Q9*Kol!R9+Siliguri!Q9*Siliguri!R9+Guwahati!Q9*Guwahati!R9+Jalpiguri!Q9*Jalpiguri!R9)/P9</f>
        <v>128.90025910541644</v>
      </c>
      <c r="R9" s="108">
        <f>Kol!S9+Siliguri!S9+Guwahati!S9+Jalpiguri!S9</f>
        <v>507912.3</v>
      </c>
      <c r="S9" s="108">
        <f>(Kol!S9*Kol!T9+Siliguri!S9*Siliguri!T9+Guwahati!S9*Guwahati!T9+Jalpiguri!S9*Jalpiguri!T9)/R9</f>
        <v>172.7717914840633</v>
      </c>
      <c r="T9" s="108">
        <f>Kol!U9+Siliguri!U9+Guwahati!U9+Jalpiguri!U9</f>
        <v>50443.5</v>
      </c>
      <c r="U9" s="108">
        <f>(Kol!U9*Kol!V9+Siliguri!U9*Siliguri!V9+Guwahati!U9*Guwahati!V9+Jalpiguri!U9*Jalpiguri!V9)/T9</f>
        <v>106.69142079001259</v>
      </c>
      <c r="V9" s="108">
        <f>Kol!W9+Siliguri!W9+Guwahati!W9+Jalpiguri!W9</f>
        <v>0</v>
      </c>
      <c r="W9" s="108">
        <v>0</v>
      </c>
      <c r="X9" s="126">
        <v>0</v>
      </c>
      <c r="Y9" s="126">
        <v>0</v>
      </c>
      <c r="Z9" s="108">
        <f>Kol!AA9+Siliguri!AA9+Guwahati!AA9+Jalpiguri!AA9</f>
        <v>47587.1</v>
      </c>
      <c r="AA9" s="108">
        <f>(Kol!AA9*Kol!AB9+Siliguri!AA9*Siliguri!AB9+Guwahati!AA9*Guwahati!AB9+Jalpiguri!AA9*Jalpiguri!AB9)/Z9</f>
        <v>184.44904799999998</v>
      </c>
      <c r="AB9" s="108">
        <f>Kol!AC9+Siliguri!AC9+Guwahati!AC9+Jalpiguri!AC9</f>
        <v>0</v>
      </c>
      <c r="AC9" s="108">
        <v>0</v>
      </c>
      <c r="AD9" s="108">
        <f>Kol!AE9+Siliguri!AE9+Guwahati!AE9+Jalpiguri!AE9</f>
        <v>2188.6</v>
      </c>
      <c r="AE9" s="108">
        <f>(Kol!AE9*Kol!AF9+Siliguri!AE9*Siliguri!AF9+Guwahati!AE9*Guwahati!AF9+Jalpiguri!AE9*Jalpiguri!AF9)/AD9</f>
        <v>143.95686726784245</v>
      </c>
      <c r="AF9" s="108">
        <f>Kol!AG9+Siliguri!AG9+Guwahati!AG9+Jalpiguri!AG9</f>
        <v>0</v>
      </c>
      <c r="AG9" s="108">
        <v>0</v>
      </c>
      <c r="AH9" s="98">
        <f t="shared" ref="AH9" si="7">N9+P9+R9+T9+V9+Z9+AB9+AD9+AF9</f>
        <v>10395273.809999999</v>
      </c>
      <c r="AI9" s="98">
        <f t="shared" ref="AI9" si="8">(N9*O9+P9*Q9+R9*S9+T9*U9+V9*W9+Z9*AA9+AD9*AE9+AF9*AG9)/AH9</f>
        <v>125.72364634149879</v>
      </c>
      <c r="AJ9" s="7"/>
      <c r="AK9" s="76">
        <v>42392</v>
      </c>
      <c r="AL9" s="3">
        <v>3</v>
      </c>
      <c r="AM9" s="4">
        <v>9955179.3300000001</v>
      </c>
      <c r="AN9" s="4">
        <v>2902606.2800000003</v>
      </c>
      <c r="AO9" s="4">
        <v>163541.29999999999</v>
      </c>
      <c r="AP9" s="4">
        <v>23886.6</v>
      </c>
      <c r="AQ9" s="4">
        <v>0</v>
      </c>
      <c r="AR9" s="4">
        <v>0</v>
      </c>
      <c r="AS9" s="4">
        <v>0</v>
      </c>
      <c r="AT9" s="4">
        <v>0</v>
      </c>
      <c r="AU9" s="4">
        <v>0</v>
      </c>
      <c r="AV9" s="19">
        <v>13045213.51</v>
      </c>
      <c r="AW9" s="4">
        <v>7042399.3600000003</v>
      </c>
      <c r="AX9" s="4">
        <v>118.77717652691742</v>
      </c>
      <c r="AY9" s="4">
        <v>2348424.08</v>
      </c>
      <c r="AZ9" s="4">
        <v>124.59148924372423</v>
      </c>
      <c r="BA9" s="4">
        <v>133099</v>
      </c>
      <c r="BB9" s="4">
        <v>184.26912662770121</v>
      </c>
      <c r="BC9" s="4">
        <v>23886.6</v>
      </c>
      <c r="BD9" s="4">
        <v>114.53841</v>
      </c>
      <c r="BE9" s="4">
        <v>0</v>
      </c>
      <c r="BF9" s="4">
        <v>0</v>
      </c>
      <c r="BG9" s="4">
        <v>0</v>
      </c>
      <c r="BH9" s="4">
        <v>0</v>
      </c>
      <c r="BI9" s="4">
        <v>0</v>
      </c>
      <c r="BJ9" s="4">
        <v>0</v>
      </c>
      <c r="BK9" s="4">
        <v>0</v>
      </c>
      <c r="BL9" s="4">
        <v>0</v>
      </c>
      <c r="BM9" s="4">
        <v>0</v>
      </c>
      <c r="BN9" s="4">
        <v>0</v>
      </c>
      <c r="BO9" s="19">
        <v>9547809.040000001</v>
      </c>
      <c r="BP9" s="19">
        <v>121.1096629900884</v>
      </c>
    </row>
    <row r="10" spans="1:68" ht="20" customHeight="1" x14ac:dyDescent="0.15">
      <c r="A10" s="76">
        <v>42763</v>
      </c>
      <c r="B10" s="3">
        <v>4</v>
      </c>
      <c r="C10" s="109">
        <f>Kol!D10+Siliguri!D10+Guwahati!D10+Jalpiguri!D10</f>
        <v>10901447.949999999</v>
      </c>
      <c r="D10" s="109">
        <f>Kol!E10+Siliguri!E10+Guwahati!E10+Jalpiguri!E10</f>
        <v>2787739.5</v>
      </c>
      <c r="E10" s="109">
        <f>Kol!F10+Siliguri!F10+Guwahati!F10+Jalpiguri!F10</f>
        <v>1005847.4</v>
      </c>
      <c r="F10" s="109">
        <f>Kol!G10+Siliguri!G10+Guwahati!G10+Jalpiguri!G10</f>
        <v>34333.5</v>
      </c>
      <c r="G10" s="109">
        <f>Kol!H10+Siliguri!H10+Guwahati!H10+Jalpiguri!H10</f>
        <v>0</v>
      </c>
      <c r="H10" s="126">
        <f>Kol!I10+Siliguri!I10+Guwahati!I10+Jalpiguri!I10</f>
        <v>0</v>
      </c>
      <c r="I10" s="109">
        <f>Kol!J10+Siliguri!J10+Guwahati!J10+Jalpiguri!J10</f>
        <v>44348.4</v>
      </c>
      <c r="J10" s="109">
        <f>Kol!K10+Siliguri!K10+Guwahati!K10+Jalpiguri!K10</f>
        <v>0</v>
      </c>
      <c r="K10" s="109">
        <f>Kol!L10+Siliguri!L10+Guwahati!L10+Jalpiguri!L10</f>
        <v>1589</v>
      </c>
      <c r="L10" s="109">
        <f>Kol!M10+Siliguri!M10+Guwahati!M10+Jalpiguri!M10</f>
        <v>0</v>
      </c>
      <c r="M10" s="98">
        <f t="shared" ref="M10" si="9">SUM(C10:L10)</f>
        <v>14775305.75</v>
      </c>
      <c r="N10" s="109">
        <f>Kol!O10+Siliguri!O10+Guwahati!O10+Jalpiguri!O10</f>
        <v>7507665.0899999999</v>
      </c>
      <c r="O10" s="109">
        <f>(Kol!O10*Kol!P10+Siliguri!O10*Siliguri!P10+Guwahati!O10*Guwahati!P10+Jalpiguri!O10*Jalpiguri!P10)/N10</f>
        <v>114.13461718817913</v>
      </c>
      <c r="P10" s="109">
        <f>Kol!Q10+Siliguri!Q10+Guwahati!Q10+Jalpiguri!Q10</f>
        <v>2091895.1</v>
      </c>
      <c r="Q10" s="109">
        <f>(Kol!Q10*Kol!R10+Siliguri!Q10*Siliguri!R10+Guwahati!Q10*Guwahati!R10+Jalpiguri!Q10*Jalpiguri!R10)/P10</f>
        <v>122.33163935843589</v>
      </c>
      <c r="R10" s="109">
        <f>Kol!S10+Siliguri!S10+Guwahati!S10+Jalpiguri!S10</f>
        <v>702311.3</v>
      </c>
      <c r="S10" s="109">
        <f>(Kol!S10*Kol!T10+Siliguri!S10*Siliguri!T10+Guwahati!S10*Guwahati!T10+Jalpiguri!S10*Jalpiguri!T10)/R10</f>
        <v>163.3983770694158</v>
      </c>
      <c r="T10" s="109">
        <f>Kol!U10+Siliguri!U10+Guwahati!U10+Jalpiguri!U10</f>
        <v>31519.699999999997</v>
      </c>
      <c r="U10" s="109">
        <f>(Kol!U10*Kol!V10+Siliguri!U10*Siliguri!V10+Guwahati!U10*Guwahati!V10+Jalpiguri!U10*Jalpiguri!V10)/T10</f>
        <v>108.33952026429819</v>
      </c>
      <c r="V10" s="109">
        <f>Kol!W10+Siliguri!W10+Guwahati!W10+Jalpiguri!W10</f>
        <v>0</v>
      </c>
      <c r="W10" s="109">
        <v>0</v>
      </c>
      <c r="X10" s="126">
        <v>0</v>
      </c>
      <c r="Y10" s="126">
        <v>0</v>
      </c>
      <c r="Z10" s="109">
        <f>Kol!AA10+Siliguri!AA10+Guwahati!AA10+Jalpiguri!AA10</f>
        <v>33584.400000000001</v>
      </c>
      <c r="AA10" s="109">
        <f>(Kol!AA10*Kol!AB10+Siliguri!AA10*Siliguri!AB10+Guwahati!AA10*Guwahati!AB10+Jalpiguri!AA10*Jalpiguri!AB10)/Z10</f>
        <v>176.709496</v>
      </c>
      <c r="AB10" s="109">
        <f>Kol!AC10+Siliguri!AC10+Guwahati!AC10+Jalpiguri!AC10</f>
        <v>0</v>
      </c>
      <c r="AC10" s="109">
        <v>0</v>
      </c>
      <c r="AD10" s="109">
        <f>Kol!AE10+Siliguri!AE10+Guwahati!AE10+Jalpiguri!AE10</f>
        <v>1364</v>
      </c>
      <c r="AE10" s="109">
        <f>(Kol!AE10*Kol!AF10+Siliguri!AE10*Siliguri!AF10+Guwahati!AE10*Guwahati!AF10+Jalpiguri!AE10*Jalpiguri!AF10)/AD10</f>
        <v>173.36290299999999</v>
      </c>
      <c r="AF10" s="109">
        <f>Kol!AG10+Siliguri!AG10+Guwahati!AG10+Jalpiguri!AG10</f>
        <v>0</v>
      </c>
      <c r="AG10" s="109">
        <v>0</v>
      </c>
      <c r="AH10" s="98">
        <f t="shared" ref="AH10" si="10">N10+P10+R10+T10+V10+Z10+AB10+AD10+AF10</f>
        <v>10368339.59</v>
      </c>
      <c r="AI10" s="98">
        <f t="shared" ref="AI10" si="11">(N10*O10+P10*Q10+R10*S10+T10*U10+V10*W10+Z10*AA10+AD10*AE10+AF10*AG10)/AH10</f>
        <v>119.31823147052479</v>
      </c>
      <c r="AJ10" s="7"/>
      <c r="AK10" s="76">
        <v>42399</v>
      </c>
      <c r="AL10" s="3">
        <v>4</v>
      </c>
      <c r="AM10" s="4">
        <v>8121204.79</v>
      </c>
      <c r="AN10" s="4">
        <v>2371727.62</v>
      </c>
      <c r="AO10" s="4">
        <v>5479.5</v>
      </c>
      <c r="AP10" s="4">
        <v>23825.8</v>
      </c>
      <c r="AQ10" s="4">
        <v>0</v>
      </c>
      <c r="AR10" s="4">
        <v>0</v>
      </c>
      <c r="AS10" s="4">
        <v>0</v>
      </c>
      <c r="AT10" s="4">
        <v>0</v>
      </c>
      <c r="AU10" s="4">
        <v>0</v>
      </c>
      <c r="AV10" s="19">
        <v>10522237.710000001</v>
      </c>
      <c r="AW10" s="4">
        <v>5842347.1299999999</v>
      </c>
      <c r="AX10" s="4">
        <v>115.53766485320021</v>
      </c>
      <c r="AY10" s="4">
        <v>1983440.62</v>
      </c>
      <c r="AZ10" s="4">
        <v>118.41691790623065</v>
      </c>
      <c r="BA10" s="4">
        <v>5479.5</v>
      </c>
      <c r="BB10" s="4">
        <v>138.51576700000001</v>
      </c>
      <c r="BC10" s="4">
        <v>22312.6</v>
      </c>
      <c r="BD10" s="4">
        <v>114.816417</v>
      </c>
      <c r="BE10" s="4">
        <v>0</v>
      </c>
      <c r="BF10" s="4">
        <v>0</v>
      </c>
      <c r="BG10" s="4">
        <v>0</v>
      </c>
      <c r="BH10" s="4">
        <v>0</v>
      </c>
      <c r="BI10" s="4">
        <v>0</v>
      </c>
      <c r="BJ10" s="4">
        <v>0</v>
      </c>
      <c r="BK10" s="4">
        <v>0</v>
      </c>
      <c r="BL10" s="4">
        <v>0</v>
      </c>
      <c r="BM10" s="4">
        <v>0</v>
      </c>
      <c r="BN10" s="4">
        <v>0</v>
      </c>
      <c r="BO10" s="19">
        <v>7853579.8499999996</v>
      </c>
      <c r="BP10" s="19">
        <v>116.2788100592942</v>
      </c>
    </row>
    <row r="11" spans="1:68" ht="20" customHeight="1" x14ac:dyDescent="0.15">
      <c r="A11" s="76">
        <v>42770</v>
      </c>
      <c r="B11" s="3">
        <v>5</v>
      </c>
      <c r="C11" s="110">
        <f>Kol!D11+Siliguri!D11+Guwahati!D11+Jalpiguri!D11</f>
        <v>11487531.4</v>
      </c>
      <c r="D11" s="110">
        <f>Kol!E11+Siliguri!E11+Guwahati!E11+Jalpiguri!E11</f>
        <v>3080708.2</v>
      </c>
      <c r="E11" s="110">
        <f>Kol!F11+Siliguri!F11+Guwahati!F11+Jalpiguri!F11</f>
        <v>838642.9</v>
      </c>
      <c r="F11" s="110">
        <f>Kol!G11+Siliguri!G11+Guwahati!G11+Jalpiguri!G11</f>
        <v>33661.5</v>
      </c>
      <c r="G11" s="110">
        <f>Kol!H11+Siliguri!H11+Guwahati!H11+Jalpiguri!H11</f>
        <v>0</v>
      </c>
      <c r="H11" s="126">
        <f>Kol!I11+Siliguri!I11+Guwahati!I11+Jalpiguri!I11</f>
        <v>0</v>
      </c>
      <c r="I11" s="110">
        <f>Kol!J11+Siliguri!J11+Guwahati!J11+Jalpiguri!J11</f>
        <v>34120.9</v>
      </c>
      <c r="J11" s="110">
        <f>Kol!K11+Siliguri!K11+Guwahati!K11+Jalpiguri!K11</f>
        <v>0</v>
      </c>
      <c r="K11" s="110">
        <f>Kol!L11+Siliguri!L11+Guwahati!L11+Jalpiguri!L11</f>
        <v>1843.2</v>
      </c>
      <c r="L11" s="110">
        <f>Kol!M11+Siliguri!M11+Guwahati!M11+Jalpiguri!M11</f>
        <v>0</v>
      </c>
      <c r="M11" s="98">
        <f t="shared" ref="M11" si="12">SUM(C11:L11)</f>
        <v>15476508.100000001</v>
      </c>
      <c r="N11" s="110">
        <f>Kol!O11+Siliguri!O11+Guwahati!O11+Jalpiguri!O11</f>
        <v>8099173.0999999996</v>
      </c>
      <c r="O11" s="110">
        <f>(Kol!O11*Kol!P11+Siliguri!O11*Siliguri!P11+Guwahati!O11*Guwahati!P11+Jalpiguri!O11*Jalpiguri!P11)/N11</f>
        <v>111.41668505989686</v>
      </c>
      <c r="P11" s="110">
        <f>Kol!Q11+Siliguri!Q11+Guwahati!Q11+Jalpiguri!Q11</f>
        <v>2296349.5</v>
      </c>
      <c r="Q11" s="110">
        <f>(Kol!Q11*Kol!R11+Siliguri!Q11*Siliguri!R11+Guwahati!Q11*Guwahati!R11+Jalpiguri!Q11*Jalpiguri!R11)/P11</f>
        <v>118.13064242301992</v>
      </c>
      <c r="R11" s="110">
        <f>Kol!S11+Siliguri!S11+Guwahati!S11+Jalpiguri!S11</f>
        <v>657490.6</v>
      </c>
      <c r="S11" s="110">
        <f>(Kol!S11*Kol!T11+Siliguri!S11*Siliguri!T11+Guwahati!S11*Guwahati!T11+Jalpiguri!S11*Jalpiguri!T11)/R11</f>
        <v>166.9803369853181</v>
      </c>
      <c r="T11" s="110">
        <f>Kol!U11+Siliguri!U11+Guwahati!U11+Jalpiguri!U11</f>
        <v>28984.899999999998</v>
      </c>
      <c r="U11" s="110">
        <f>(Kol!U11*Kol!V11+Siliguri!U11*Siliguri!V11+Guwahati!U11*Guwahati!V11+Jalpiguri!U11*Jalpiguri!V11)/T11</f>
        <v>103.12496417603303</v>
      </c>
      <c r="V11" s="110">
        <f>Kol!W11+Siliguri!W11+Guwahati!W11+Jalpiguri!W11</f>
        <v>0</v>
      </c>
      <c r="W11" s="110">
        <v>0</v>
      </c>
      <c r="X11" s="126">
        <v>0</v>
      </c>
      <c r="Y11" s="126">
        <v>0</v>
      </c>
      <c r="Z11" s="110">
        <f>Kol!AA11+Siliguri!AA11+Guwahati!AA11+Jalpiguri!AA11</f>
        <v>26966.7</v>
      </c>
      <c r="AA11" s="110">
        <f>(Kol!AA11*Kol!AB11+Siliguri!AA11*Siliguri!AB11+Guwahati!AA11*Guwahati!AB11+Jalpiguri!AA11*Jalpiguri!AB11)/Z11</f>
        <v>187.77624599999996</v>
      </c>
      <c r="AB11" s="110">
        <f>Kol!AC11+Siliguri!AC11+Guwahati!AC11+Jalpiguri!AC11</f>
        <v>0</v>
      </c>
      <c r="AC11" s="110">
        <v>0</v>
      </c>
      <c r="AD11" s="110">
        <f>Kol!AE11+Siliguri!AE11+Guwahati!AE11+Jalpiguri!AE11</f>
        <v>1710.4</v>
      </c>
      <c r="AE11" s="110">
        <f>(Kol!AE11*Kol!AF11+Siliguri!AE11*Siliguri!AF11+Guwahati!AE11*Guwahati!AF11+Jalpiguri!AE11*Jalpiguri!AF11)/AD11</f>
        <v>218.36845099999999</v>
      </c>
      <c r="AF11" s="110">
        <f>Kol!AG11+Siliguri!AG11+Guwahati!AG11+Jalpiguri!AG11</f>
        <v>0</v>
      </c>
      <c r="AG11" s="110">
        <v>0</v>
      </c>
      <c r="AH11" s="98">
        <f t="shared" ref="AH11" si="13">N11+P11+R11+T11+V11+Z11+AB11+AD11+AF11</f>
        <v>11110675.199999999</v>
      </c>
      <c r="AI11" s="98">
        <f t="shared" ref="AI11" si="14">(N11*O11+P11*Q11+R11*S11+T11*U11+V11*W11+Z11*AA11+AD11*AE11+AF11*AG11)/AH11</f>
        <v>116.27254948551574</v>
      </c>
      <c r="AJ11" s="7"/>
      <c r="AK11" s="76">
        <v>42406</v>
      </c>
      <c r="AL11" s="3">
        <v>5</v>
      </c>
      <c r="AM11" s="4">
        <v>7725947.5099999998</v>
      </c>
      <c r="AN11" s="4">
        <v>2149278.25</v>
      </c>
      <c r="AO11" s="4">
        <v>206610.05</v>
      </c>
      <c r="AP11" s="4">
        <v>23362.400000000001</v>
      </c>
      <c r="AQ11" s="4">
        <v>0</v>
      </c>
      <c r="AR11" s="4">
        <v>0</v>
      </c>
      <c r="AS11" s="4">
        <v>0</v>
      </c>
      <c r="AT11" s="4">
        <v>996</v>
      </c>
      <c r="AU11" s="4">
        <v>0</v>
      </c>
      <c r="AV11" s="19">
        <v>10106194.210000001</v>
      </c>
      <c r="AW11" s="4">
        <v>5566312.0499999998</v>
      </c>
      <c r="AX11" s="4">
        <v>111.07598160077478</v>
      </c>
      <c r="AY11" s="4">
        <v>1675186.2</v>
      </c>
      <c r="AZ11" s="4">
        <v>116.05487598008669</v>
      </c>
      <c r="BA11" s="4">
        <v>186933.65000000002</v>
      </c>
      <c r="BB11" s="4">
        <v>173.23029441465033</v>
      </c>
      <c r="BC11" s="4">
        <v>22706.6</v>
      </c>
      <c r="BD11" s="4">
        <v>103.96155299999999</v>
      </c>
      <c r="BE11" s="4">
        <v>0</v>
      </c>
      <c r="BF11" s="4">
        <v>0</v>
      </c>
      <c r="BG11" s="4">
        <v>0</v>
      </c>
      <c r="BH11" s="4">
        <v>0</v>
      </c>
      <c r="BI11" s="4">
        <v>0</v>
      </c>
      <c r="BJ11" s="4">
        <v>0</v>
      </c>
      <c r="BK11" s="4">
        <v>996</v>
      </c>
      <c r="BL11" s="4">
        <v>66</v>
      </c>
      <c r="BM11" s="4">
        <v>0</v>
      </c>
      <c r="BN11" s="4">
        <v>0</v>
      </c>
      <c r="BO11" s="19">
        <v>7452134.5</v>
      </c>
      <c r="BP11" s="19">
        <v>113.72661378553737</v>
      </c>
    </row>
    <row r="12" spans="1:68" ht="20" customHeight="1" x14ac:dyDescent="0.15">
      <c r="A12" s="76">
        <v>42777</v>
      </c>
      <c r="B12" s="3">
        <v>6</v>
      </c>
      <c r="C12" s="111">
        <f>Kol!D12+Siliguri!D12+Guwahati!D12+Jalpiguri!D12</f>
        <v>12379327.379999999</v>
      </c>
      <c r="D12" s="111">
        <f>Kol!E12+Siliguri!E12+Guwahati!E12+Jalpiguri!E12</f>
        <v>3300743.9699999997</v>
      </c>
      <c r="E12" s="111">
        <f>Kol!F12+Siliguri!F12+Guwahati!F12+Jalpiguri!F12</f>
        <v>533319.4</v>
      </c>
      <c r="F12" s="111">
        <f>Kol!G12+Siliguri!G12+Guwahati!G12+Jalpiguri!G12</f>
        <v>50151.7</v>
      </c>
      <c r="G12" s="111">
        <f>Kol!H12+Siliguri!H12+Guwahati!H12+Jalpiguri!H12</f>
        <v>0</v>
      </c>
      <c r="H12" s="126">
        <f>Kol!I12+Siliguri!I12+Guwahati!I12+Jalpiguri!I12</f>
        <v>0</v>
      </c>
      <c r="I12" s="111">
        <f>Kol!J12+Siliguri!J12+Guwahati!J12+Jalpiguri!J12</f>
        <v>31325.599999999999</v>
      </c>
      <c r="J12" s="111">
        <f>Kol!K12+Siliguri!K12+Guwahati!K12+Jalpiguri!K12</f>
        <v>0</v>
      </c>
      <c r="K12" s="111">
        <f>Kol!L12+Siliguri!L12+Guwahati!L12+Jalpiguri!L12</f>
        <v>3117.05</v>
      </c>
      <c r="L12" s="111">
        <f>Kol!M12+Siliguri!M12+Guwahati!M12+Jalpiguri!M12</f>
        <v>0</v>
      </c>
      <c r="M12" s="98">
        <f t="shared" ref="M12" si="15">SUM(C12:L12)</f>
        <v>16297985.099999998</v>
      </c>
      <c r="N12" s="111">
        <f>Kol!O12+Siliguri!O12+Guwahati!O12+Jalpiguri!O12</f>
        <v>9622546.8499999996</v>
      </c>
      <c r="O12" s="111">
        <f>(Kol!O12*Kol!P12+Siliguri!O12*Siliguri!P12+Guwahati!O12*Guwahati!P12+Jalpiguri!O12*Jalpiguri!P12)/N12</f>
        <v>110.26961543951104</v>
      </c>
      <c r="P12" s="111">
        <f>Kol!Q12+Siliguri!Q12+Guwahati!Q12+Jalpiguri!Q12</f>
        <v>2547785.77</v>
      </c>
      <c r="Q12" s="111">
        <f>(Kol!Q12*Kol!R12+Siliguri!Q12*Siliguri!R12+Guwahati!Q12*Guwahati!R12+Jalpiguri!Q12*Jalpiguri!R12)/P12</f>
        <v>113.60193620154591</v>
      </c>
      <c r="R12" s="111">
        <f>Kol!S12+Siliguri!S12+Guwahati!S12+Jalpiguri!S12</f>
        <v>441927.2</v>
      </c>
      <c r="S12" s="111">
        <f>(Kol!S12*Kol!T12+Siliguri!S12*Siliguri!T12+Guwahati!S12*Guwahati!T12+Jalpiguri!S12*Jalpiguri!T12)/R12</f>
        <v>156.44488405425281</v>
      </c>
      <c r="T12" s="111">
        <f>Kol!U12+Siliguri!U12+Guwahati!U12+Jalpiguri!U12</f>
        <v>46943.1</v>
      </c>
      <c r="U12" s="111">
        <f>(Kol!U12*Kol!V12+Siliguri!U12*Siliguri!V12+Guwahati!U12*Guwahati!V12+Jalpiguri!U12*Jalpiguri!V12)/T12</f>
        <v>108.18133221497303</v>
      </c>
      <c r="V12" s="111">
        <f>Kol!W12+Siliguri!W12+Guwahati!W12+Jalpiguri!W12</f>
        <v>0</v>
      </c>
      <c r="W12" s="111">
        <v>0</v>
      </c>
      <c r="X12" s="126">
        <v>0</v>
      </c>
      <c r="Y12" s="126">
        <v>0</v>
      </c>
      <c r="Z12" s="111">
        <f>Kol!AA12+Siliguri!AA12+Guwahati!AA12+Jalpiguri!AA12</f>
        <v>21659.599999999999</v>
      </c>
      <c r="AA12" s="111">
        <f>(Kol!AA12*Kol!AB12+Siliguri!AA12*Siliguri!AB12+Guwahati!AA12*Guwahati!AB12+Jalpiguri!AA12*Jalpiguri!AB12)/Z12</f>
        <v>168.844087</v>
      </c>
      <c r="AB12" s="111">
        <f>Kol!AC12+Siliguri!AC12+Guwahati!AC12+Jalpiguri!AC12</f>
        <v>0</v>
      </c>
      <c r="AC12" s="111">
        <v>0</v>
      </c>
      <c r="AD12" s="111">
        <f>Kol!AE12+Siliguri!AE12+Guwahati!AE12+Jalpiguri!AE12</f>
        <v>3117.05</v>
      </c>
      <c r="AE12" s="111">
        <f>(Kol!AE12*Kol!AF12+Siliguri!AE12*Siliguri!AF12+Guwahati!AE12*Guwahati!AF12+Jalpiguri!AE12*Jalpiguri!AF12)/AD12</f>
        <v>179.33382466511603</v>
      </c>
      <c r="AF12" s="111">
        <f>Kol!AG12+Siliguri!AG12+Guwahati!AG12+Jalpiguri!AG12</f>
        <v>0</v>
      </c>
      <c r="AG12" s="111">
        <v>0</v>
      </c>
      <c r="AH12" s="98">
        <f t="shared" ref="AH12" si="16">N12+P12+R12+T12+V12+Z12+AB12+AD12+AF12</f>
        <v>12683979.569999998</v>
      </c>
      <c r="AI12" s="98">
        <f t="shared" ref="AI12" si="17">(N12*O12+P12*Q12+R12*S12+T12*U12+V12*W12+Z12*AA12+AD12*AE12+AF12*AG12)/AH12</f>
        <v>112.65704378161527</v>
      </c>
      <c r="AJ12" s="7"/>
      <c r="AK12" s="76">
        <v>42413</v>
      </c>
      <c r="AL12" s="3">
        <v>6</v>
      </c>
      <c r="AM12" s="4">
        <v>5752912.2199999997</v>
      </c>
      <c r="AN12" s="4">
        <v>1534811.4500000002</v>
      </c>
      <c r="AO12" s="4">
        <v>63980</v>
      </c>
      <c r="AP12" s="4">
        <v>3542.8</v>
      </c>
      <c r="AQ12" s="4">
        <v>0</v>
      </c>
      <c r="AR12" s="4">
        <v>0</v>
      </c>
      <c r="AS12" s="4">
        <v>0</v>
      </c>
      <c r="AT12" s="4">
        <v>498</v>
      </c>
      <c r="AU12" s="4">
        <v>0</v>
      </c>
      <c r="AV12" s="19">
        <v>7355744.4699999997</v>
      </c>
      <c r="AW12" s="4">
        <v>4108292.9699999997</v>
      </c>
      <c r="AX12" s="4">
        <v>110.98541942681989</v>
      </c>
      <c r="AY12" s="4">
        <v>1170626.05</v>
      </c>
      <c r="AZ12" s="4">
        <v>112.70876514946957</v>
      </c>
      <c r="BA12" s="4">
        <v>48086</v>
      </c>
      <c r="BB12" s="4">
        <v>134.32074997851765</v>
      </c>
      <c r="BC12" s="4">
        <v>3542.8</v>
      </c>
      <c r="BD12" s="4">
        <v>89.214744999999994</v>
      </c>
      <c r="BE12" s="4">
        <v>0</v>
      </c>
      <c r="BF12" s="4">
        <v>0</v>
      </c>
      <c r="BG12" s="4">
        <v>0</v>
      </c>
      <c r="BH12" s="4">
        <v>0</v>
      </c>
      <c r="BI12" s="4">
        <v>0</v>
      </c>
      <c r="BJ12" s="4">
        <v>0</v>
      </c>
      <c r="BK12" s="4">
        <v>498</v>
      </c>
      <c r="BL12" s="4">
        <v>75</v>
      </c>
      <c r="BM12" s="4">
        <v>0</v>
      </c>
      <c r="BN12" s="4">
        <v>0</v>
      </c>
      <c r="BO12" s="19">
        <v>5331045.8199999994</v>
      </c>
      <c r="BP12" s="19">
        <v>111.55649803307448</v>
      </c>
    </row>
    <row r="13" spans="1:68" ht="20" customHeight="1" x14ac:dyDescent="0.15">
      <c r="A13" s="76">
        <v>42784</v>
      </c>
      <c r="B13" s="3">
        <v>7</v>
      </c>
      <c r="C13" s="112">
        <f>Kol!D13+Siliguri!D13+Guwahati!D13+Jalpiguri!D13</f>
        <v>9068732.0199999996</v>
      </c>
      <c r="D13" s="112">
        <f>Kol!E13+Siliguri!E13+Guwahati!E13+Jalpiguri!E13</f>
        <v>2437098.2999999998</v>
      </c>
      <c r="E13" s="112">
        <f>Kol!F13+Siliguri!F13+Guwahati!F13+Jalpiguri!F13</f>
        <v>437229.55</v>
      </c>
      <c r="F13" s="112">
        <f>Kol!G13+Siliguri!G13+Guwahati!G13+Jalpiguri!G13</f>
        <v>51493.5</v>
      </c>
      <c r="G13" s="112">
        <f>Kol!H13+Siliguri!H13+Guwahati!H13+Jalpiguri!H13</f>
        <v>0</v>
      </c>
      <c r="H13" s="126">
        <f>Kol!I13+Siliguri!I13+Guwahati!I13+Jalpiguri!I13</f>
        <v>0</v>
      </c>
      <c r="I13" s="112">
        <f>Kol!J13+Siliguri!J13+Guwahati!J13+Jalpiguri!J13</f>
        <v>28581.200000000001</v>
      </c>
      <c r="J13" s="112">
        <f>Kol!K13+Siliguri!K13+Guwahati!K13+Jalpiguri!K13</f>
        <v>0</v>
      </c>
      <c r="K13" s="112">
        <f>Kol!L13+Siliguri!L13+Guwahati!L13+Jalpiguri!L13</f>
        <v>1871.1</v>
      </c>
      <c r="L13" s="112">
        <f>Kol!M13+Siliguri!M13+Guwahati!M13+Jalpiguri!M13</f>
        <v>0</v>
      </c>
      <c r="M13" s="98">
        <f t="shared" ref="M13" si="18">SUM(C13:L13)</f>
        <v>12025005.67</v>
      </c>
      <c r="N13" s="112">
        <f>Kol!O13+Siliguri!O13+Guwahati!O13+Jalpiguri!O13</f>
        <v>6648299.1199999992</v>
      </c>
      <c r="O13" s="112">
        <f>(Kol!O13*Kol!P13+Siliguri!O13*Siliguri!P13+Guwahati!O13*Guwahati!P13+Jalpiguri!O13*Jalpiguri!P13)/N13</f>
        <v>110.03582240982436</v>
      </c>
      <c r="P13" s="112">
        <f>Kol!Q13+Siliguri!Q13+Guwahati!Q13+Jalpiguri!Q13</f>
        <v>1997803.3</v>
      </c>
      <c r="Q13" s="112">
        <f>(Kol!Q13*Kol!R13+Siliguri!Q13*Siliguri!R13+Guwahati!Q13*Guwahati!R13+Jalpiguri!Q13*Jalpiguri!R13)/P13</f>
        <v>111.40576238875994</v>
      </c>
      <c r="R13" s="112">
        <f>Kol!S13+Siliguri!S13+Guwahati!S13+Jalpiguri!S13</f>
        <v>374581.95</v>
      </c>
      <c r="S13" s="112">
        <f>(Kol!S13*Kol!T13+Siliguri!S13*Siliguri!T13+Guwahati!S13*Guwahati!T13+Jalpiguri!S13*Jalpiguri!T13)/R13</f>
        <v>150.42308109004026</v>
      </c>
      <c r="T13" s="112">
        <f>Kol!U13+Siliguri!U13+Guwahati!U13+Jalpiguri!U13</f>
        <v>49832.3</v>
      </c>
      <c r="U13" s="112">
        <f>(Kol!U13*Kol!V13+Siliguri!U13*Siliguri!V13+Guwahati!U13*Guwahati!V13+Jalpiguri!U13*Jalpiguri!V13)/T13</f>
        <v>105.12836025054031</v>
      </c>
      <c r="V13" s="112">
        <f>Kol!W13+Siliguri!W13+Guwahati!W13+Jalpiguri!W13</f>
        <v>0</v>
      </c>
      <c r="W13" s="112">
        <v>0</v>
      </c>
      <c r="X13" s="126">
        <v>0</v>
      </c>
      <c r="Y13" s="126">
        <v>0</v>
      </c>
      <c r="Z13" s="112">
        <f>Kol!AA13+Siliguri!AA13+Guwahati!AA13+Jalpiguri!AA13</f>
        <v>14176.8</v>
      </c>
      <c r="AA13" s="112">
        <f>(Kol!AA13*Kol!AB13+Siliguri!AA13*Siliguri!AB13+Guwahati!AA13*Guwahati!AB13+Jalpiguri!AA13*Jalpiguri!AB13)/Z13</f>
        <v>185.47569200000001</v>
      </c>
      <c r="AB13" s="112">
        <f>Kol!AC13+Siliguri!AC13+Guwahati!AC13+Jalpiguri!AC13</f>
        <v>0</v>
      </c>
      <c r="AC13" s="112">
        <v>0</v>
      </c>
      <c r="AD13" s="112">
        <f>Kol!AE13+Siliguri!AE13+Guwahati!AE13+Jalpiguri!AE13</f>
        <v>1871.1</v>
      </c>
      <c r="AE13" s="112">
        <f>(Kol!AE13*Kol!AF13+Siliguri!AE13*Siliguri!AF13+Guwahati!AE13*Guwahati!AF13+Jalpiguri!AE13*Jalpiguri!AF13)/AD13</f>
        <v>222.00924499999999</v>
      </c>
      <c r="AF13" s="112">
        <f>Kol!AG13+Siliguri!AG13+Guwahati!AG13+Jalpiguri!AG13</f>
        <v>0</v>
      </c>
      <c r="AG13" s="112">
        <v>0</v>
      </c>
      <c r="AH13" s="98">
        <f t="shared" ref="AH13" si="19">N13+P13+R13+T13+V13+Z13+AB13+AD13+AF13</f>
        <v>9086564.5700000003</v>
      </c>
      <c r="AI13" s="98">
        <f t="shared" ref="AI13" si="20">(N13*O13+P13*Q13+R13*S13+T13*U13+V13*W13+Z13*AA13+AD13*AE13+AF13*AG13)/AH13</f>
        <v>112.11577989698756</v>
      </c>
      <c r="AJ13" s="7"/>
      <c r="AK13" s="76">
        <v>42420</v>
      </c>
      <c r="AL13" s="3">
        <v>7</v>
      </c>
      <c r="AM13" s="4">
        <v>3532134.19</v>
      </c>
      <c r="AN13" s="4">
        <v>676266.8</v>
      </c>
      <c r="AO13" s="4">
        <v>6907.1</v>
      </c>
      <c r="AP13" s="4">
        <v>3037.4</v>
      </c>
      <c r="AQ13" s="4">
        <v>0</v>
      </c>
      <c r="AR13" s="4">
        <v>0</v>
      </c>
      <c r="AS13" s="4">
        <v>0</v>
      </c>
      <c r="AT13" s="4">
        <v>498</v>
      </c>
      <c r="AU13" s="4">
        <v>0</v>
      </c>
      <c r="AV13" s="19">
        <v>4218843.49</v>
      </c>
      <c r="AW13" s="4">
        <v>2642444.19</v>
      </c>
      <c r="AX13" s="4">
        <v>112.1548870363015</v>
      </c>
      <c r="AY13" s="4">
        <v>538656.69999999995</v>
      </c>
      <c r="AZ13" s="4">
        <v>110.74833525702826</v>
      </c>
      <c r="BA13" s="4">
        <v>2881.8</v>
      </c>
      <c r="BB13" s="4">
        <v>164.343569</v>
      </c>
      <c r="BC13" s="4">
        <v>3037.4</v>
      </c>
      <c r="BD13" s="4">
        <v>97.377954000000003</v>
      </c>
      <c r="BE13" s="4">
        <v>0</v>
      </c>
      <c r="BF13" s="4">
        <v>0</v>
      </c>
      <c r="BG13" s="4">
        <v>0</v>
      </c>
      <c r="BH13" s="4">
        <v>0</v>
      </c>
      <c r="BI13" s="4">
        <v>0</v>
      </c>
      <c r="BJ13" s="4">
        <v>0</v>
      </c>
      <c r="BK13" s="4">
        <v>498</v>
      </c>
      <c r="BL13" s="4">
        <v>79</v>
      </c>
      <c r="BM13" s="4">
        <v>0</v>
      </c>
      <c r="BN13" s="4">
        <v>0</v>
      </c>
      <c r="BO13" s="19">
        <v>3187518.0899999994</v>
      </c>
      <c r="BP13" s="19">
        <v>111.94511699974369</v>
      </c>
    </row>
    <row r="14" spans="1:68" ht="20" customHeight="1" x14ac:dyDescent="0.15">
      <c r="A14" s="76">
        <v>42791</v>
      </c>
      <c r="B14" s="3">
        <v>8</v>
      </c>
      <c r="C14" s="113">
        <f>Kol!D14+Siliguri!D14+Guwahati!D14+Jalpiguri!D14</f>
        <v>5328062.71</v>
      </c>
      <c r="D14" s="113">
        <f>Kol!E14+Siliguri!E14+Guwahati!E14+Jalpiguri!E14</f>
        <v>1688102.95</v>
      </c>
      <c r="E14" s="113">
        <f>Kol!F14+Siliguri!F14+Guwahati!F14+Jalpiguri!F14</f>
        <v>179517.19999999998</v>
      </c>
      <c r="F14" s="113">
        <f>Kol!G14+Siliguri!G14+Guwahati!G14+Jalpiguri!G14</f>
        <v>52464.7</v>
      </c>
      <c r="G14" s="113">
        <f>Kol!H14+Siliguri!H14+Guwahati!H14+Jalpiguri!H14</f>
        <v>0</v>
      </c>
      <c r="H14" s="126">
        <f>Kol!I14+Siliguri!I14+Guwahati!I14+Jalpiguri!I14</f>
        <v>0</v>
      </c>
      <c r="I14" s="113">
        <f>Kol!J14+Siliguri!J14+Guwahati!J14+Jalpiguri!J14</f>
        <v>16382.5</v>
      </c>
      <c r="J14" s="113">
        <f>Kol!K14+Siliguri!K14+Guwahati!K14+Jalpiguri!K14</f>
        <v>0</v>
      </c>
      <c r="K14" s="113">
        <f>Kol!L14+Siliguri!L14+Guwahati!L14+Jalpiguri!L14</f>
        <v>2117.5</v>
      </c>
      <c r="L14" s="113">
        <f>Kol!M14+Siliguri!M14+Guwahati!M14+Jalpiguri!M14</f>
        <v>0</v>
      </c>
      <c r="M14" s="98">
        <f t="shared" ref="M14" si="21">SUM(C14:L14)</f>
        <v>7266647.5600000005</v>
      </c>
      <c r="N14" s="113">
        <f>Kol!O14+Siliguri!O14+Guwahati!O14+Jalpiguri!O14</f>
        <v>3855482.16</v>
      </c>
      <c r="O14" s="113">
        <f>(Kol!O14*Kol!P14+Siliguri!O14*Siliguri!P14+Guwahati!O14*Guwahati!P14+Jalpiguri!O14*Jalpiguri!P14)/N14</f>
        <v>109.8680259416757</v>
      </c>
      <c r="P14" s="113">
        <f>Kol!Q14+Siliguri!Q14+Guwahati!Q14+Jalpiguri!Q14</f>
        <v>1486563.45</v>
      </c>
      <c r="Q14" s="113">
        <f>(Kol!Q14*Kol!R14+Siliguri!Q14*Siliguri!R14+Guwahati!Q14*Guwahati!R14+Jalpiguri!Q14*Jalpiguri!R14)/P14</f>
        <v>111.86329187331931</v>
      </c>
      <c r="R14" s="113">
        <f>Kol!S14+Siliguri!S14+Guwahati!S14+Jalpiguri!S14</f>
        <v>148240.19999999998</v>
      </c>
      <c r="S14" s="113">
        <f>(Kol!S14*Kol!T14+Siliguri!S14*Siliguri!T14+Guwahati!S14*Guwahati!T14+Jalpiguri!S14*Jalpiguri!T14)/R14</f>
        <v>149.73951205551194</v>
      </c>
      <c r="T14" s="113">
        <f>Kol!U14+Siliguri!U14+Guwahati!U14+Jalpiguri!U14</f>
        <v>49760.4</v>
      </c>
      <c r="U14" s="113">
        <f>(Kol!U14*Kol!V14+Siliguri!U14*Siliguri!V14+Guwahati!U14*Guwahati!V14+Jalpiguri!U14*Jalpiguri!V14)/T14</f>
        <v>102.212847</v>
      </c>
      <c r="V14" s="113">
        <f>Kol!W14+Siliguri!W14+Guwahati!W14+Jalpiguri!W14</f>
        <v>0</v>
      </c>
      <c r="W14" s="113">
        <v>0</v>
      </c>
      <c r="X14" s="126">
        <v>0</v>
      </c>
      <c r="Y14" s="126">
        <v>0</v>
      </c>
      <c r="Z14" s="113">
        <f>Kol!AA14+Siliguri!AA14+Guwahati!AA14+Jalpiguri!AA14</f>
        <v>12340.3</v>
      </c>
      <c r="AA14" s="113">
        <f>(Kol!AA14*Kol!AB14+Siliguri!AA14*Siliguri!AB14+Guwahati!AA14*Guwahati!AB14+Jalpiguri!AA14*Jalpiguri!AB14)/Z14</f>
        <v>191.52070000000001</v>
      </c>
      <c r="AB14" s="113">
        <f>Kol!AC14+Siliguri!AC14+Guwahati!AC14+Jalpiguri!AC14</f>
        <v>0</v>
      </c>
      <c r="AC14" s="113">
        <v>0</v>
      </c>
      <c r="AD14" s="113">
        <f>Kol!AE14+Siliguri!AE14+Guwahati!AE14+Jalpiguri!AE14</f>
        <v>1031.8</v>
      </c>
      <c r="AE14" s="113">
        <f>(Kol!AE14*Kol!AF14+Siliguri!AE14*Siliguri!AF14+Guwahati!AE14*Guwahati!AF14+Jalpiguri!AE14*Jalpiguri!AF14)/AD14</f>
        <v>275.32816400000002</v>
      </c>
      <c r="AF14" s="113">
        <f>Kol!AG14+Siliguri!AG14+Guwahati!AG14+Jalpiguri!AG14</f>
        <v>0</v>
      </c>
      <c r="AG14" s="113">
        <v>0</v>
      </c>
      <c r="AH14" s="98">
        <f t="shared" ref="AH14" si="22">N14+P14+R14+T14+V14+Z14+AB14+AD14+AF14</f>
        <v>5553418.3100000005</v>
      </c>
      <c r="AI14" s="98">
        <f t="shared" ref="AI14" si="23">(N14*O14+P14*Q14+R14*S14+T14*U14+V14*W14+Z14*AA14+AD14*AE14+AF14*AG14)/AH14</f>
        <v>111.61002725343084</v>
      </c>
      <c r="AJ14" s="7"/>
      <c r="AK14" s="76">
        <v>42427</v>
      </c>
      <c r="AL14" s="3">
        <v>8</v>
      </c>
      <c r="AM14" s="4">
        <v>1622152.49</v>
      </c>
      <c r="AN14" s="4">
        <v>466810.69999999995</v>
      </c>
      <c r="AO14" s="4">
        <v>2768.35</v>
      </c>
      <c r="AP14" s="4">
        <v>2607.8000000000002</v>
      </c>
      <c r="AQ14" s="4">
        <v>0</v>
      </c>
      <c r="AR14" s="4">
        <v>0</v>
      </c>
      <c r="AS14" s="4">
        <v>0</v>
      </c>
      <c r="AT14" s="4">
        <v>0</v>
      </c>
      <c r="AU14" s="4">
        <v>0</v>
      </c>
      <c r="AV14" s="19">
        <v>2094339.34</v>
      </c>
      <c r="AW14" s="4">
        <v>1251858.8500000001</v>
      </c>
      <c r="AX14" s="4">
        <v>108.56045877385888</v>
      </c>
      <c r="AY14" s="4">
        <v>383216.30000000005</v>
      </c>
      <c r="AZ14" s="4">
        <v>111.1186653501255</v>
      </c>
      <c r="BA14" s="4">
        <v>1741.9</v>
      </c>
      <c r="BB14" s="4">
        <v>103.366209</v>
      </c>
      <c r="BC14" s="4">
        <v>2607.8000000000002</v>
      </c>
      <c r="BD14" s="4">
        <v>68.824602999999996</v>
      </c>
      <c r="BE14" s="4">
        <v>0</v>
      </c>
      <c r="BF14" s="4">
        <v>0</v>
      </c>
      <c r="BG14" s="4">
        <v>0</v>
      </c>
      <c r="BH14" s="4">
        <v>0</v>
      </c>
      <c r="BI14" s="4">
        <v>0</v>
      </c>
      <c r="BJ14" s="4">
        <v>0</v>
      </c>
      <c r="BK14" s="4">
        <v>0</v>
      </c>
      <c r="BL14" s="4">
        <v>0</v>
      </c>
      <c r="BM14" s="4">
        <v>0</v>
      </c>
      <c r="BN14" s="4">
        <v>0</v>
      </c>
      <c r="BO14" s="19">
        <v>1639424.85</v>
      </c>
      <c r="BP14" s="19">
        <v>109.08971476898692</v>
      </c>
    </row>
    <row r="15" spans="1:68" ht="20" customHeight="1" x14ac:dyDescent="0.15">
      <c r="A15" s="76">
        <v>42798</v>
      </c>
      <c r="B15" s="3">
        <v>9</v>
      </c>
      <c r="C15" s="114">
        <f>Kol!D15+Siliguri!D15+Guwahati!D15+Jalpiguri!D15</f>
        <v>5852313.4799999995</v>
      </c>
      <c r="D15" s="114">
        <f>Kol!E15+Siliguri!E15+Guwahati!E15+Jalpiguri!E15</f>
        <v>1806208.5</v>
      </c>
      <c r="E15" s="114">
        <f>Kol!F15+Siliguri!F15+Guwahati!F15+Jalpiguri!F15</f>
        <v>169528.4</v>
      </c>
      <c r="F15" s="114">
        <f>Kol!G15+Siliguri!G15+Guwahati!G15+Jalpiguri!G15</f>
        <v>42010.400000000001</v>
      </c>
      <c r="G15" s="114">
        <f>Kol!H15+Siliguri!H15+Guwahati!H15+Jalpiguri!H15</f>
        <v>0</v>
      </c>
      <c r="H15" s="126">
        <f>Kol!I15+Siliguri!I15+Guwahati!I15+Jalpiguri!I15</f>
        <v>0</v>
      </c>
      <c r="I15" s="114">
        <f>Kol!J15+Siliguri!J15+Guwahati!J15+Jalpiguri!J15</f>
        <v>0</v>
      </c>
      <c r="J15" s="114">
        <f>Kol!K15+Siliguri!K15+Guwahati!K15+Jalpiguri!K15</f>
        <v>0</v>
      </c>
      <c r="K15" s="114">
        <f>Kol!L15+Siliguri!L15+Guwahati!L15+Jalpiguri!L15</f>
        <v>2021.5</v>
      </c>
      <c r="L15" s="114">
        <f>Kol!M15+Siliguri!M15+Guwahati!M15+Jalpiguri!M15</f>
        <v>0</v>
      </c>
      <c r="M15" s="98">
        <f t="shared" ref="M15" si="24">SUM(C15:L15)</f>
        <v>7872082.2800000003</v>
      </c>
      <c r="N15" s="114">
        <f>Kol!O15+Siliguri!O15+Guwahati!O15+Jalpiguri!O15</f>
        <v>4463784.87</v>
      </c>
      <c r="O15" s="114">
        <f>(Kol!O15*Kol!P15+Siliguri!O15*Siliguri!P15+Guwahati!O15*Guwahati!P15+Jalpiguri!O15*Jalpiguri!P15)/N15</f>
        <v>106.4906524123332</v>
      </c>
      <c r="P15" s="114">
        <f>Kol!Q15+Siliguri!Q15+Guwahati!Q15+Jalpiguri!Q15</f>
        <v>1576424.9</v>
      </c>
      <c r="Q15" s="114">
        <f>(Kol!Q15*Kol!R15+Siliguri!Q15*Siliguri!R15+Guwahati!Q15*Guwahati!R15+Jalpiguri!Q15*Jalpiguri!R15)/P15</f>
        <v>106.1608645653663</v>
      </c>
      <c r="R15" s="114">
        <f>Kol!S15+Siliguri!S15+Guwahati!S15+Jalpiguri!S15</f>
        <v>156697</v>
      </c>
      <c r="S15" s="114">
        <f>(Kol!S15*Kol!T15+Siliguri!S15*Siliguri!T15+Guwahati!S15*Guwahati!T15+Jalpiguri!S15*Jalpiguri!T15)/R15</f>
        <v>166.2368772867413</v>
      </c>
      <c r="T15" s="114">
        <f>Kol!U15+Siliguri!U15+Guwahati!U15+Jalpiguri!U15</f>
        <v>37910.200000000004</v>
      </c>
      <c r="U15" s="114">
        <f>(Kol!U15*Kol!V15+Siliguri!U15*Siliguri!V15+Guwahati!U15*Guwahati!V15+Jalpiguri!U15*Jalpiguri!V15)/T15</f>
        <v>101.40536838424487</v>
      </c>
      <c r="V15" s="114">
        <f>Kol!W15+Siliguri!W15+Guwahati!W15+Jalpiguri!W15</f>
        <v>0</v>
      </c>
      <c r="W15" s="114">
        <v>0</v>
      </c>
      <c r="X15" s="126">
        <v>0</v>
      </c>
      <c r="Y15" s="126">
        <v>0</v>
      </c>
      <c r="Z15" s="114">
        <f>Kol!AA15+Siliguri!AA15+Guwahati!AA15+Jalpiguri!AA15</f>
        <v>0</v>
      </c>
      <c r="AA15" s="114">
        <v>0</v>
      </c>
      <c r="AB15" s="114">
        <f>Kol!AC15+Siliguri!AC15+Guwahati!AC15+Jalpiguri!AC15</f>
        <v>0</v>
      </c>
      <c r="AC15" s="114">
        <v>0</v>
      </c>
      <c r="AD15" s="114">
        <f>Kol!AE15+Siliguri!AE15+Guwahati!AE15+Jalpiguri!AE15</f>
        <v>1005.7</v>
      </c>
      <c r="AE15" s="114">
        <f>(Kol!AE15*Kol!AF15+Siliguri!AE15*Siliguri!AF15+Guwahati!AE15*Guwahati!AF15+Jalpiguri!AE15*Jalpiguri!AF15)/AD15</f>
        <v>132.59630100000001</v>
      </c>
      <c r="AF15" s="114">
        <f>Kol!AG15+Siliguri!AG15+Guwahati!AG15+Jalpiguri!AG15</f>
        <v>0</v>
      </c>
      <c r="AG15" s="114">
        <v>0</v>
      </c>
      <c r="AH15" s="98">
        <f t="shared" ref="AH15" si="25">N15+P15+R15+T15+V15+Z15+AB15+AD15+AF15</f>
        <v>6235822.6699999999</v>
      </c>
      <c r="AI15" s="98">
        <f t="shared" ref="AI15" si="26">(N15*O15+P15*Q15+R15*S15+T15*U15+V15*W15+Z15*AA15+AD15*AE15+AF15*AG15)/AH15</f>
        <v>107.88191050301464</v>
      </c>
      <c r="AJ15" s="7"/>
      <c r="AK15" s="76">
        <v>42434</v>
      </c>
      <c r="AL15" s="3">
        <v>9</v>
      </c>
      <c r="AM15" s="4">
        <v>851171.2</v>
      </c>
      <c r="AN15" s="4">
        <v>65413.1</v>
      </c>
      <c r="AO15" s="4">
        <v>0</v>
      </c>
      <c r="AP15" s="4">
        <v>0</v>
      </c>
      <c r="AQ15" s="4">
        <v>0</v>
      </c>
      <c r="AR15" s="4">
        <v>0</v>
      </c>
      <c r="AS15" s="4">
        <v>0</v>
      </c>
      <c r="AT15" s="4">
        <v>498</v>
      </c>
      <c r="AU15" s="4">
        <v>0</v>
      </c>
      <c r="AV15" s="19">
        <v>917082.29999999993</v>
      </c>
      <c r="AW15" s="4">
        <v>641099.4</v>
      </c>
      <c r="AX15" s="4">
        <v>102.50228199999999</v>
      </c>
      <c r="AY15" s="4">
        <v>59158.5</v>
      </c>
      <c r="AZ15" s="4">
        <v>101.65517199999999</v>
      </c>
      <c r="BA15" s="4">
        <v>0</v>
      </c>
      <c r="BB15" s="4">
        <v>0</v>
      </c>
      <c r="BC15" s="4">
        <v>0</v>
      </c>
      <c r="BD15" s="4">
        <v>0</v>
      </c>
      <c r="BE15" s="4">
        <v>0</v>
      </c>
      <c r="BF15" s="4">
        <v>0</v>
      </c>
      <c r="BG15" s="4">
        <v>0</v>
      </c>
      <c r="BH15" s="4">
        <v>0</v>
      </c>
      <c r="BI15" s="4">
        <v>0</v>
      </c>
      <c r="BJ15" s="4">
        <v>0</v>
      </c>
      <c r="BK15" s="4">
        <v>498</v>
      </c>
      <c r="BL15" s="4">
        <v>57</v>
      </c>
      <c r="BM15" s="4">
        <v>0</v>
      </c>
      <c r="BN15" s="4">
        <v>0</v>
      </c>
      <c r="BO15" s="19">
        <v>700755.9</v>
      </c>
      <c r="BP15" s="19">
        <v>102.39843143895442</v>
      </c>
    </row>
    <row r="16" spans="1:68" ht="20" customHeight="1" x14ac:dyDescent="0.15">
      <c r="A16" s="76">
        <v>42805</v>
      </c>
      <c r="B16" s="3">
        <v>10</v>
      </c>
      <c r="C16" s="115">
        <f>Kol!D16+Siliguri!D16+Guwahati!D16+Jalpiguri!D16</f>
        <v>3659308.0199999996</v>
      </c>
      <c r="D16" s="115">
        <f>Kol!E16+Siliguri!E16+Guwahati!E16+Jalpiguri!E16</f>
        <v>930718.73</v>
      </c>
      <c r="E16" s="115">
        <f>Kol!F16+Siliguri!F16+Guwahati!F16+Jalpiguri!F16</f>
        <v>6535.5</v>
      </c>
      <c r="F16" s="115">
        <f>Kol!G16+Siliguri!G16+Guwahati!G16+Jalpiguri!G16</f>
        <v>11940.8</v>
      </c>
      <c r="G16" s="115">
        <f>Kol!H16+Siliguri!H16+Guwahati!H16+Jalpiguri!H16</f>
        <v>0</v>
      </c>
      <c r="H16" s="126">
        <f>Kol!I16+Siliguri!I16+Guwahati!I16+Jalpiguri!I16</f>
        <v>0</v>
      </c>
      <c r="I16" s="115">
        <f>Kol!J16+Siliguri!J16+Guwahati!J16+Jalpiguri!J16</f>
        <v>0</v>
      </c>
      <c r="J16" s="115">
        <f>Kol!K16+Siliguri!K16+Guwahati!K16+Jalpiguri!K16</f>
        <v>0</v>
      </c>
      <c r="K16" s="115">
        <f>Kol!L16+Siliguri!L16+Guwahati!L16+Jalpiguri!L16</f>
        <v>0</v>
      </c>
      <c r="L16" s="115">
        <f>Kol!M16+Siliguri!M16+Guwahati!M16+Jalpiguri!M16</f>
        <v>0</v>
      </c>
      <c r="M16" s="98">
        <f t="shared" ref="M16" si="27">SUM(C16:L16)</f>
        <v>4608503.05</v>
      </c>
      <c r="N16" s="115">
        <f>Kol!O16+Siliguri!O16+Guwahati!O16+Jalpiguri!O16</f>
        <v>2694570.4</v>
      </c>
      <c r="O16" s="115">
        <f>(Kol!O16*Kol!P16+Siliguri!O16*Siliguri!P16+Guwahati!O16*Guwahati!P16+Jalpiguri!O16*Jalpiguri!P16)/N16</f>
        <v>107.06611545283893</v>
      </c>
      <c r="P16" s="115">
        <f>Kol!Q16+Siliguri!Q16+Guwahati!Q16+Jalpiguri!Q16</f>
        <v>762829.03</v>
      </c>
      <c r="Q16" s="115">
        <f>(Kol!Q16*Kol!R16+Siliguri!Q16*Siliguri!R16+Guwahati!Q16*Guwahati!R16+Jalpiguri!Q16*Jalpiguri!R16)/P16</f>
        <v>110.76297334555326</v>
      </c>
      <c r="R16" s="115">
        <f>Kol!S16+Siliguri!S16+Guwahati!S16+Jalpiguri!S16</f>
        <v>6197.1</v>
      </c>
      <c r="S16" s="115">
        <f>(Kol!S16*Kol!T16+Siliguri!S16*Siliguri!T16+Guwahati!S16*Guwahati!T16+Jalpiguri!S16*Jalpiguri!T16)/R16</f>
        <v>99.114133999999993</v>
      </c>
      <c r="T16" s="115">
        <f>Kol!U16+Siliguri!U16+Guwahati!U16+Jalpiguri!U16</f>
        <v>9874.6</v>
      </c>
      <c r="U16" s="115">
        <f>(Kol!U16*Kol!V16+Siliguri!U16*Siliguri!V16+Guwahati!U16*Guwahati!V16+Jalpiguri!U16*Jalpiguri!V16)/T16</f>
        <v>94.936605</v>
      </c>
      <c r="V16" s="115">
        <f>Kol!W16+Siliguri!W16+Guwahati!W16+Jalpiguri!W16</f>
        <v>0</v>
      </c>
      <c r="W16" s="115">
        <v>0</v>
      </c>
      <c r="X16" s="126">
        <v>0</v>
      </c>
      <c r="Y16" s="126">
        <v>0</v>
      </c>
      <c r="Z16" s="115">
        <f>Kol!AA16+Siliguri!AA16+Guwahati!AA16+Jalpiguri!AA16</f>
        <v>0</v>
      </c>
      <c r="AA16" s="115">
        <v>0</v>
      </c>
      <c r="AB16" s="115">
        <f>Kol!AC16+Siliguri!AC16+Guwahati!AC16+Jalpiguri!AC16</f>
        <v>0</v>
      </c>
      <c r="AC16" s="115">
        <v>0</v>
      </c>
      <c r="AD16" s="115">
        <f>Kol!AE16+Siliguri!AE16+Guwahati!AE16+Jalpiguri!AE16</f>
        <v>0</v>
      </c>
      <c r="AE16" s="115">
        <v>0</v>
      </c>
      <c r="AF16" s="115">
        <f>Kol!AG16+Siliguri!AG16+Guwahati!AG16+Jalpiguri!AG16</f>
        <v>0</v>
      </c>
      <c r="AG16" s="115">
        <v>0</v>
      </c>
      <c r="AH16" s="98">
        <f t="shared" ref="AH16" si="28">N16+P16+R16+T16+V16+Z16+AB16+AD16+AF16</f>
        <v>3473471.13</v>
      </c>
      <c r="AI16" s="98">
        <f t="shared" ref="AI16" si="29">(N16*O16+P16*Q16+R16*S16+T16*U16+V16*W16+Z16*AA16+AD16*AE16+AF16*AG16)/AH16</f>
        <v>107.8293338971414</v>
      </c>
      <c r="AJ16" s="7"/>
      <c r="AK16" s="76">
        <v>42441</v>
      </c>
      <c r="AL16" s="3">
        <v>10</v>
      </c>
      <c r="AM16" s="4">
        <v>1020001.6</v>
      </c>
      <c r="AN16" s="4">
        <v>232112.6</v>
      </c>
      <c r="AO16" s="4">
        <v>6475.6</v>
      </c>
      <c r="AP16" s="4">
        <v>0</v>
      </c>
      <c r="AQ16" s="4">
        <v>0</v>
      </c>
      <c r="AR16" s="4">
        <v>0</v>
      </c>
      <c r="AS16" s="4">
        <v>0</v>
      </c>
      <c r="AT16" s="4">
        <v>0</v>
      </c>
      <c r="AU16" s="4">
        <v>0</v>
      </c>
      <c r="AV16" s="19">
        <v>1258589.8</v>
      </c>
      <c r="AW16" s="4">
        <v>806652.4</v>
      </c>
      <c r="AX16" s="4">
        <v>103.66927099999999</v>
      </c>
      <c r="AY16" s="4">
        <v>213175.1</v>
      </c>
      <c r="AZ16" s="4">
        <v>111.72523099999999</v>
      </c>
      <c r="BA16" s="4">
        <v>5065.7</v>
      </c>
      <c r="BB16" s="4">
        <v>110.004915</v>
      </c>
      <c r="BC16" s="4">
        <v>0</v>
      </c>
      <c r="BD16" s="4">
        <v>0</v>
      </c>
      <c r="BE16" s="4">
        <v>0</v>
      </c>
      <c r="BF16" s="4">
        <v>0</v>
      </c>
      <c r="BG16" s="4">
        <v>0</v>
      </c>
      <c r="BH16" s="4">
        <v>0</v>
      </c>
      <c r="BI16" s="4">
        <v>0</v>
      </c>
      <c r="BJ16" s="4">
        <v>0</v>
      </c>
      <c r="BK16" s="4">
        <v>0</v>
      </c>
      <c r="BL16" s="4">
        <v>0</v>
      </c>
      <c r="BM16" s="4">
        <v>0</v>
      </c>
      <c r="BN16" s="4">
        <v>0</v>
      </c>
      <c r="BO16" s="19">
        <v>1024893.2</v>
      </c>
      <c r="BP16" s="19">
        <v>105.37620451307903</v>
      </c>
    </row>
    <row r="17" spans="1:68" ht="20" customHeight="1" x14ac:dyDescent="0.15">
      <c r="A17" s="76">
        <v>42812</v>
      </c>
      <c r="B17" s="3">
        <v>11</v>
      </c>
      <c r="C17" s="117">
        <f>Kol!D17+Siliguri!D17+Guwahati!D17+Jalpiguri!D17</f>
        <v>3264260.75</v>
      </c>
      <c r="D17" s="117">
        <f>Kol!E17+Siliguri!E17+Guwahati!E17+Jalpiguri!E17</f>
        <v>627549.79999999993</v>
      </c>
      <c r="E17" s="117">
        <f>Kol!F17+Siliguri!F17+Guwahati!F17+Jalpiguri!F17</f>
        <v>1110.7</v>
      </c>
      <c r="F17" s="117">
        <f>Kol!G17+Siliguri!G17+Guwahati!G17+Jalpiguri!G17</f>
        <v>12540.8</v>
      </c>
      <c r="G17" s="117">
        <f>Kol!H17+Siliguri!H17+Guwahati!H17+Jalpiguri!H17</f>
        <v>0</v>
      </c>
      <c r="H17" s="126">
        <f>Kol!I17+Siliguri!I17+Guwahati!I17+Jalpiguri!I17</f>
        <v>0</v>
      </c>
      <c r="I17" s="117">
        <f>Kol!J17+Siliguri!J17+Guwahati!J17+Jalpiguri!J17</f>
        <v>16569.7</v>
      </c>
      <c r="J17" s="117">
        <f>Kol!K17+Siliguri!K17+Guwahati!K17+Jalpiguri!K17</f>
        <v>0</v>
      </c>
      <c r="K17" s="117">
        <f>Kol!L17+Siliguri!L17+Guwahati!L17+Jalpiguri!L17</f>
        <v>842.3</v>
      </c>
      <c r="L17" s="117">
        <f>Kol!M17+Siliguri!M17+Guwahati!M17+Jalpiguri!M17</f>
        <v>0</v>
      </c>
      <c r="M17" s="98">
        <f t="shared" ref="M17" si="30">SUM(C17:L17)</f>
        <v>3922874.05</v>
      </c>
      <c r="N17" s="117">
        <f>Kol!O17+Siliguri!O17+Guwahati!O17+Jalpiguri!O17</f>
        <v>2339248.35</v>
      </c>
      <c r="O17" s="117">
        <f>(Kol!O17*Kol!P17+Siliguri!O17*Siliguri!P17+Guwahati!O17*Guwahati!P17+Jalpiguri!O17*Jalpiguri!P17)/N17</f>
        <v>106.4716689429319</v>
      </c>
      <c r="P17" s="117">
        <f>Kol!Q17+Siliguri!Q17+Guwahati!Q17+Jalpiguri!Q17</f>
        <v>510231.3</v>
      </c>
      <c r="Q17" s="117">
        <f>(Kol!Q17*Kol!R17+Siliguri!Q17*Siliguri!R17+Guwahati!Q17*Guwahati!R17+Jalpiguri!Q17*Jalpiguri!R17)/P17</f>
        <v>111.88546158170756</v>
      </c>
      <c r="R17" s="117">
        <f>Kol!S17+Siliguri!S17+Guwahati!S17+Jalpiguri!S17</f>
        <v>1110.7</v>
      </c>
      <c r="S17" s="117">
        <f>(Kol!S17*Kol!T17+Siliguri!S17*Siliguri!T17+Guwahati!S17*Guwahati!T17+Jalpiguri!S17*Jalpiguri!T17)/R17</f>
        <v>158.38867300000001</v>
      </c>
      <c r="T17" s="117">
        <f>Kol!U17+Siliguri!U17+Guwahati!U17+Jalpiguri!U17</f>
        <v>6454.4</v>
      </c>
      <c r="U17" s="117">
        <f>(Kol!U17*Kol!V17+Siliguri!U17*Siliguri!V17+Guwahati!U17*Guwahati!V17+Jalpiguri!U17*Jalpiguri!V17)/T17</f>
        <v>96.721213000000006</v>
      </c>
      <c r="V17" s="117">
        <f>Kol!W17+Siliguri!W17+Guwahati!W17+Jalpiguri!W17</f>
        <v>0</v>
      </c>
      <c r="W17" s="117">
        <v>0</v>
      </c>
      <c r="X17" s="126">
        <v>0</v>
      </c>
      <c r="Y17" s="126">
        <v>0</v>
      </c>
      <c r="Z17" s="117">
        <f>Kol!AA17+Siliguri!AA17+Guwahati!AA17+Jalpiguri!AA17</f>
        <v>12619</v>
      </c>
      <c r="AA17" s="117">
        <f>(Kol!AA17*Kol!AB17+Siliguri!AA17*Siliguri!AB17+Guwahati!AA17*Guwahati!AB17+Jalpiguri!AA17*Jalpiguri!AB17)/Z17</f>
        <v>214.14107200000001</v>
      </c>
      <c r="AB17" s="117">
        <f>Kol!AC17+Siliguri!AC17+Guwahati!AC17+Jalpiguri!AC17</f>
        <v>0</v>
      </c>
      <c r="AC17" s="117">
        <v>0</v>
      </c>
      <c r="AD17" s="117">
        <f>Kol!AE17+Siliguri!AE17+Guwahati!AE17+Jalpiguri!AE17</f>
        <v>842.3</v>
      </c>
      <c r="AE17" s="117">
        <f>(Kol!AE17*Kol!AF17+Siliguri!AE17*Siliguri!AF17+Guwahati!AE17*Guwahati!AF17+Jalpiguri!AE17*Jalpiguri!AF17)/AD17</f>
        <v>115.610827</v>
      </c>
      <c r="AF17" s="117">
        <f>Kol!AG17+Siliguri!AG17+Guwahati!AG17+Jalpiguri!AG17</f>
        <v>0</v>
      </c>
      <c r="AG17" s="117">
        <v>0</v>
      </c>
      <c r="AH17" s="98">
        <f t="shared" ref="AH17" si="31">N17+P17+R17+T17+V17+Z17+AB17+AD17+AF17</f>
        <v>2870506.05</v>
      </c>
      <c r="AI17" s="98">
        <f t="shared" ref="AI17" si="32">(N17*O17+P17*Q17+R17*S17+T17*U17+V17*W17+Z17*AA17+AD17*AE17+AF17*AG17)/AH17</f>
        <v>107.90813880844209</v>
      </c>
      <c r="AJ17" s="7"/>
      <c r="AK17" s="76">
        <v>42448</v>
      </c>
      <c r="AL17" s="3">
        <v>11</v>
      </c>
      <c r="AM17" s="4">
        <v>943791.54</v>
      </c>
      <c r="AN17" s="4">
        <v>247002.35</v>
      </c>
      <c r="AO17" s="4">
        <v>99732.18</v>
      </c>
      <c r="AP17" s="4">
        <v>269.8</v>
      </c>
      <c r="AQ17" s="4">
        <v>0</v>
      </c>
      <c r="AR17" s="4">
        <v>0</v>
      </c>
      <c r="AS17" s="4">
        <v>0</v>
      </c>
      <c r="AT17" s="4">
        <v>0</v>
      </c>
      <c r="AU17" s="4">
        <v>0</v>
      </c>
      <c r="AV17" s="19">
        <v>1290795.8700000001</v>
      </c>
      <c r="AW17" s="4">
        <v>721285.72</v>
      </c>
      <c r="AX17" s="4">
        <v>112.021901</v>
      </c>
      <c r="AY17" s="4">
        <v>171949.35</v>
      </c>
      <c r="AZ17" s="4">
        <v>109.903243</v>
      </c>
      <c r="BA17" s="4">
        <v>51453.48</v>
      </c>
      <c r="BB17" s="4">
        <v>170.18942100000001</v>
      </c>
      <c r="BC17" s="4">
        <v>269.8</v>
      </c>
      <c r="BD17" s="4">
        <v>130.45366899999999</v>
      </c>
      <c r="BE17" s="4">
        <v>0</v>
      </c>
      <c r="BF17" s="4">
        <v>0</v>
      </c>
      <c r="BG17" s="4">
        <v>0</v>
      </c>
      <c r="BH17" s="4">
        <v>0</v>
      </c>
      <c r="BI17" s="4">
        <v>0</v>
      </c>
      <c r="BJ17" s="4">
        <v>0</v>
      </c>
      <c r="BK17" s="4">
        <v>0</v>
      </c>
      <c r="BL17" s="4">
        <v>0</v>
      </c>
      <c r="BM17" s="4">
        <v>0</v>
      </c>
      <c r="BN17" s="4">
        <v>0</v>
      </c>
      <c r="BO17" s="19">
        <v>944958.35</v>
      </c>
      <c r="BP17" s="19">
        <v>114.80889404789858</v>
      </c>
    </row>
    <row r="18" spans="1:68" ht="20" customHeight="1" x14ac:dyDescent="0.15">
      <c r="A18" s="76">
        <v>42819</v>
      </c>
      <c r="B18" s="3">
        <v>12</v>
      </c>
      <c r="C18" s="118">
        <f>Kol!D18+Siliguri!D18+Guwahati!D18+Jalpiguri!D18</f>
        <v>1342231.6</v>
      </c>
      <c r="D18" s="118">
        <f>Kol!E18+Siliguri!E18+Guwahati!E18+Jalpiguri!E18</f>
        <v>192095.7</v>
      </c>
      <c r="E18" s="118">
        <f>Kol!F18+Siliguri!F18+Guwahati!F18+Jalpiguri!F18</f>
        <v>212264.9</v>
      </c>
      <c r="F18" s="118">
        <f>Kol!G18+Siliguri!G18+Guwahati!G18+Jalpiguri!G18</f>
        <v>2081.6</v>
      </c>
      <c r="G18" s="118">
        <f>Kol!H18+Siliguri!H18+Guwahati!H18+Jalpiguri!H18</f>
        <v>0</v>
      </c>
      <c r="H18" s="126">
        <f>Kol!I18+Siliguri!I18+Guwahati!I18+Jalpiguri!I18</f>
        <v>0</v>
      </c>
      <c r="I18" s="118">
        <f>Kol!J18+Siliguri!J18+Guwahati!J18+Jalpiguri!J18</f>
        <v>0</v>
      </c>
      <c r="J18" s="118">
        <f>Kol!K18+Siliguri!K18+Guwahati!K18+Jalpiguri!K18</f>
        <v>0</v>
      </c>
      <c r="K18" s="118">
        <f>Kol!L18+Siliguri!L18+Guwahati!L18+Jalpiguri!L18</f>
        <v>0</v>
      </c>
      <c r="L18" s="118">
        <f>Kol!M18+Siliguri!M18+Guwahati!M18+Jalpiguri!M18</f>
        <v>0</v>
      </c>
      <c r="M18" s="98">
        <f t="shared" ref="M18" si="33">SUM(C18:L18)</f>
        <v>1748673.8</v>
      </c>
      <c r="N18" s="118">
        <f>Kol!O18+Siliguri!O18+Guwahati!O18+Jalpiguri!O18</f>
        <v>1078281.3</v>
      </c>
      <c r="O18" s="118">
        <f>(Kol!O18*Kol!P18+Siliguri!O18*Siliguri!P18+Guwahati!O18*Guwahati!P18+Jalpiguri!O18*Jalpiguri!P18)/N18</f>
        <v>100.74435812289168</v>
      </c>
      <c r="P18" s="118">
        <f>Kol!Q18+Siliguri!Q18+Guwahati!Q18+Jalpiguri!Q18</f>
        <v>190924.30000000002</v>
      </c>
      <c r="Q18" s="118">
        <f>(Kol!Q18*Kol!R18+Siliguri!Q18*Siliguri!R18+Guwahati!Q18*Guwahati!R18+Jalpiguri!Q18*Jalpiguri!R18)/P18</f>
        <v>108.98914562809185</v>
      </c>
      <c r="R18" s="118">
        <f>Kol!S18+Siliguri!S18+Guwahati!S18+Jalpiguri!S18</f>
        <v>193500.7</v>
      </c>
      <c r="S18" s="118">
        <f>(Kol!S18*Kol!T18+Siliguri!S18*Siliguri!T18+Guwahati!S18*Guwahati!T18+Jalpiguri!S18*Jalpiguri!T18)/R18</f>
        <v>167.280573</v>
      </c>
      <c r="T18" s="118">
        <f>Kol!U18+Siliguri!U18+Guwahati!U18+Jalpiguri!U18</f>
        <v>2081.6</v>
      </c>
      <c r="U18" s="118">
        <f>(Kol!U18*Kol!V18+Siliguri!U18*Siliguri!V18+Guwahati!U18*Guwahati!V18+Jalpiguri!U18*Jalpiguri!V18)/T18</f>
        <v>87.221367999999998</v>
      </c>
      <c r="V18" s="118">
        <f>Kol!W18+Siliguri!W18+Guwahati!W18+Jalpiguri!W18</f>
        <v>0</v>
      </c>
      <c r="W18" s="118">
        <v>0</v>
      </c>
      <c r="X18" s="126">
        <v>0</v>
      </c>
      <c r="Y18" s="126">
        <v>0</v>
      </c>
      <c r="Z18" s="118">
        <f>Kol!AA18+Siliguri!AA18+Guwahati!AA18+Jalpiguri!AA18</f>
        <v>0</v>
      </c>
      <c r="AA18" s="118">
        <v>0</v>
      </c>
      <c r="AB18" s="118">
        <f>Kol!AC18+Siliguri!AC18+Guwahati!AC18+Jalpiguri!AC18</f>
        <v>0</v>
      </c>
      <c r="AC18" s="118">
        <v>0</v>
      </c>
      <c r="AD18" s="118">
        <f>Kol!AE18+Siliguri!AE18+Guwahati!AE18+Jalpiguri!AE18</f>
        <v>0</v>
      </c>
      <c r="AE18" s="118">
        <v>0</v>
      </c>
      <c r="AF18" s="118">
        <f>Kol!AG18+Siliguri!AG18+Guwahati!AG18+Jalpiguri!AG18</f>
        <v>0</v>
      </c>
      <c r="AG18" s="118">
        <v>0</v>
      </c>
      <c r="AH18" s="98">
        <f t="shared" ref="AH18" si="34">N18+P18+R18+T18+V18+Z18+AB18+AD18+AF18</f>
        <v>1464787.9000000001</v>
      </c>
      <c r="AI18" s="98">
        <f t="shared" ref="AI18" si="35">(N18*O18+P18*Q18+R18*S18+T18*U18+V18*W18+Z18*AA18+AD18*AE18+AF18*AG18)/AH18</f>
        <v>110.58932269483424</v>
      </c>
      <c r="AJ18" s="7"/>
      <c r="AK18" s="76">
        <v>42455</v>
      </c>
      <c r="AL18" s="3">
        <v>12</v>
      </c>
      <c r="AM18" s="4">
        <v>0</v>
      </c>
      <c r="AN18" s="4">
        <v>0</v>
      </c>
      <c r="AO18" s="4">
        <v>0</v>
      </c>
      <c r="AP18" s="4">
        <v>0</v>
      </c>
      <c r="AQ18" s="4">
        <v>0</v>
      </c>
      <c r="AR18" s="4">
        <v>0</v>
      </c>
      <c r="AS18" s="4">
        <v>0</v>
      </c>
      <c r="AT18" s="4">
        <v>0</v>
      </c>
      <c r="AU18" s="4">
        <v>0</v>
      </c>
      <c r="AV18" s="19">
        <v>0</v>
      </c>
      <c r="AW18" s="4">
        <v>0</v>
      </c>
      <c r="AX18" s="4">
        <v>0</v>
      </c>
      <c r="AY18" s="4">
        <v>0</v>
      </c>
      <c r="AZ18" s="4">
        <v>0</v>
      </c>
      <c r="BA18" s="4">
        <v>0</v>
      </c>
      <c r="BB18" s="4">
        <v>0</v>
      </c>
      <c r="BC18" s="4">
        <v>0</v>
      </c>
      <c r="BD18" s="4">
        <v>0</v>
      </c>
      <c r="BE18" s="4">
        <v>0</v>
      </c>
      <c r="BF18" s="4">
        <v>0</v>
      </c>
      <c r="BG18" s="4">
        <v>0</v>
      </c>
      <c r="BH18" s="4">
        <v>0</v>
      </c>
      <c r="BI18" s="4">
        <v>0</v>
      </c>
      <c r="BJ18" s="4">
        <v>0</v>
      </c>
      <c r="BK18" s="4">
        <v>0</v>
      </c>
      <c r="BL18" s="4">
        <v>0</v>
      </c>
      <c r="BM18" s="4">
        <v>0</v>
      </c>
      <c r="BN18" s="4">
        <v>0</v>
      </c>
      <c r="BO18" s="19">
        <v>0</v>
      </c>
      <c r="BP18" s="19">
        <v>0</v>
      </c>
    </row>
    <row r="19" spans="1:68" ht="20" customHeight="1" x14ac:dyDescent="0.15">
      <c r="A19" s="76">
        <v>42826</v>
      </c>
      <c r="B19" s="3">
        <v>13</v>
      </c>
      <c r="C19" s="119">
        <f>Kol!D19+Siliguri!D19+Guwahati!D19+Jalpiguri!D19</f>
        <v>1505862.5</v>
      </c>
      <c r="D19" s="119">
        <f>Kol!E19+Siliguri!E19+Guwahati!E19+Jalpiguri!E19</f>
        <v>199839.3</v>
      </c>
      <c r="E19" s="119">
        <f>Kol!F19+Siliguri!F19+Guwahati!F19+Jalpiguri!F19</f>
        <v>2983.8</v>
      </c>
      <c r="F19" s="119">
        <f>Kol!G19+Siliguri!G19+Guwahati!G19+Jalpiguri!G19</f>
        <v>0</v>
      </c>
      <c r="G19" s="119">
        <f>Kol!H19+Siliguri!H19+Guwahati!H19+Jalpiguri!H19</f>
        <v>0</v>
      </c>
      <c r="H19" s="126">
        <f>Kol!I19+Siliguri!I19+Guwahati!I19+Jalpiguri!I19</f>
        <v>0</v>
      </c>
      <c r="I19" s="119">
        <f>Kol!J19+Siliguri!J19+Guwahati!J19+Jalpiguri!J19</f>
        <v>0</v>
      </c>
      <c r="J19" s="119">
        <f>Kol!K19+Siliguri!K19+Guwahati!K19+Jalpiguri!K19</f>
        <v>0</v>
      </c>
      <c r="K19" s="119">
        <f>Kol!L19+Siliguri!L19+Guwahati!L19+Jalpiguri!L19</f>
        <v>1312.2</v>
      </c>
      <c r="L19" s="119">
        <f>Kol!M19+Siliguri!M19+Guwahati!M19+Jalpiguri!M19</f>
        <v>0</v>
      </c>
      <c r="M19" s="98">
        <f t="shared" ref="M19:M20" si="36">SUM(C19:L19)</f>
        <v>1709997.8</v>
      </c>
      <c r="N19" s="119">
        <f>Kol!O19+Siliguri!O19+Guwahati!O19+Jalpiguri!O19</f>
        <v>1058361.2000000002</v>
      </c>
      <c r="O19" s="119">
        <f>(Kol!O19*Kol!P19+Siliguri!O19*Siliguri!P19+Guwahati!O19*Guwahati!P19+Jalpiguri!O19*Jalpiguri!P19)/N19</f>
        <v>115.12787595166337</v>
      </c>
      <c r="P19" s="119">
        <f>Kol!Q19+Siliguri!Q19+Guwahati!Q19+Jalpiguri!Q19</f>
        <v>179135.59999999998</v>
      </c>
      <c r="Q19" s="119">
        <f>(Kol!Q19*Kol!R19+Siliguri!Q19*Siliguri!R19+Guwahati!Q19*Guwahati!R19+Jalpiguri!Q19*Jalpiguri!R19)/P19</f>
        <v>112.21516802844549</v>
      </c>
      <c r="R19" s="119">
        <f>Kol!S19+Siliguri!S19+Guwahati!S19+Jalpiguri!S19</f>
        <v>2983.8</v>
      </c>
      <c r="S19" s="119">
        <f>(Kol!S19*Kol!T19+Siliguri!S19*Siliguri!T19+Guwahati!S19*Guwahati!T19+Jalpiguri!S19*Jalpiguri!T19)/R19</f>
        <v>103.58093700000001</v>
      </c>
      <c r="T19" s="119">
        <f>Kol!U19+Siliguri!U19+Guwahati!U19+Jalpiguri!U19</f>
        <v>0</v>
      </c>
      <c r="U19" s="119">
        <v>0</v>
      </c>
      <c r="V19" s="119">
        <f>Kol!W19+Siliguri!W19+Guwahati!W19+Jalpiguri!W19</f>
        <v>0</v>
      </c>
      <c r="W19" s="119">
        <v>0</v>
      </c>
      <c r="X19" s="126">
        <v>0</v>
      </c>
      <c r="Y19" s="126">
        <v>0</v>
      </c>
      <c r="Z19" s="119">
        <f>Kol!AA19+Siliguri!AA19+Guwahati!AA19+Jalpiguri!AA19</f>
        <v>0</v>
      </c>
      <c r="AA19" s="119">
        <v>0</v>
      </c>
      <c r="AB19" s="119">
        <f>Kol!AC19+Siliguri!AC19+Guwahati!AC19+Jalpiguri!AC19</f>
        <v>0</v>
      </c>
      <c r="AC19" s="119">
        <v>0</v>
      </c>
      <c r="AD19" s="119">
        <f>Kol!AE19+Siliguri!AE19+Guwahati!AE19+Jalpiguri!AE19</f>
        <v>1089.4000000000001</v>
      </c>
      <c r="AE19" s="119">
        <f>(Kol!AE19*Kol!AF19+Siliguri!AE19*Siliguri!AF19+Guwahati!AE19*Guwahati!AF19+Jalpiguri!AE19*Jalpiguri!AF19)/AD19</f>
        <v>178.797686</v>
      </c>
      <c r="AF19" s="119">
        <f>Kol!AG19+Siliguri!AG19+Guwahati!AG19+Jalpiguri!AG19</f>
        <v>0</v>
      </c>
      <c r="AG19" s="119">
        <v>0</v>
      </c>
      <c r="AH19" s="98">
        <f t="shared" ref="AH19:AH20" si="37">N19+P19+R19+T19+V19+Z19+AB19+AD19+AF19</f>
        <v>1241570.0000000002</v>
      </c>
      <c r="AI19" s="98">
        <f t="shared" ref="AI19:AI20" si="38">(N19*O19+P19*Q19+R19*S19+T19*U19+V19*W19+Z19*AA19+AD19*AE19+AF19*AG19)/AH19</f>
        <v>114.73574216393676</v>
      </c>
      <c r="AJ19" s="7"/>
      <c r="AK19" s="76">
        <v>42462</v>
      </c>
      <c r="AL19" s="3">
        <v>13</v>
      </c>
      <c r="AM19" s="4">
        <v>1687429.2</v>
      </c>
      <c r="AN19" s="4">
        <v>203984.2</v>
      </c>
      <c r="AO19" s="4">
        <v>1658.3</v>
      </c>
      <c r="AP19" s="4">
        <v>0</v>
      </c>
      <c r="AQ19" s="4">
        <v>0</v>
      </c>
      <c r="AR19" s="4">
        <v>0</v>
      </c>
      <c r="AS19" s="4">
        <v>0</v>
      </c>
      <c r="AT19" s="4">
        <v>498</v>
      </c>
      <c r="AU19" s="4">
        <v>0</v>
      </c>
      <c r="AV19" s="19">
        <v>1893569.7</v>
      </c>
      <c r="AW19" s="4">
        <v>1112879</v>
      </c>
      <c r="AX19" s="4">
        <v>133.52413615115543</v>
      </c>
      <c r="AY19" s="4">
        <v>149715.09999999998</v>
      </c>
      <c r="AZ19" s="4">
        <v>137.3151533100322</v>
      </c>
      <c r="BA19" s="4">
        <v>1415.3</v>
      </c>
      <c r="BB19" s="4">
        <v>151.42930799999999</v>
      </c>
      <c r="BC19" s="4">
        <v>0</v>
      </c>
      <c r="BD19" s="4">
        <v>0</v>
      </c>
      <c r="BE19" s="4">
        <v>0</v>
      </c>
      <c r="BF19" s="4">
        <v>0</v>
      </c>
      <c r="BG19" s="4">
        <v>0</v>
      </c>
      <c r="BH19" s="4">
        <v>0</v>
      </c>
      <c r="BI19" s="4">
        <v>0</v>
      </c>
      <c r="BJ19" s="4">
        <v>0</v>
      </c>
      <c r="BK19" s="4">
        <v>498</v>
      </c>
      <c r="BL19" s="4">
        <v>67</v>
      </c>
      <c r="BM19" s="4">
        <v>0</v>
      </c>
      <c r="BN19" s="4">
        <v>0</v>
      </c>
      <c r="BO19" s="19">
        <v>1264507.4000000001</v>
      </c>
      <c r="BP19" s="19">
        <v>133.96682607369547</v>
      </c>
    </row>
    <row r="20" spans="1:68" s="137" customFormat="1" ht="20" customHeight="1" x14ac:dyDescent="0.15">
      <c r="A20" s="135">
        <v>42833</v>
      </c>
      <c r="B20" s="136">
        <v>14</v>
      </c>
      <c r="C20" s="97">
        <f>Kol!D20+Siliguri!D20+Guwahati!D20+Jalpiguri!D20</f>
        <v>2235238.63</v>
      </c>
      <c r="D20" s="97">
        <f>Kol!E20+Siliguri!E20+Guwahati!E20+Jalpiguri!E20</f>
        <v>287154.2</v>
      </c>
      <c r="E20" s="97">
        <f>Kol!F20+Siliguri!F20+Guwahati!F20+Jalpiguri!F20</f>
        <v>28371.9</v>
      </c>
      <c r="F20" s="97">
        <f>Kol!G20+Siliguri!G20+Guwahati!G20+Jalpiguri!G20</f>
        <v>4190.5</v>
      </c>
      <c r="G20" s="97">
        <f>Kol!H20+Siliguri!H20+Guwahati!H20+Jalpiguri!H20</f>
        <v>0</v>
      </c>
      <c r="H20" s="97">
        <f>Kol!I20+Siliguri!I20+Guwahati!I20+Jalpiguri!I20</f>
        <v>0</v>
      </c>
      <c r="I20" s="97">
        <f>Kol!J20+Siliguri!J20+Guwahati!J20+Jalpiguri!J20</f>
        <v>4410.3999999999996</v>
      </c>
      <c r="J20" s="97">
        <f>Kol!K20+Siliguri!K20+Guwahati!K20+Jalpiguri!K20</f>
        <v>0</v>
      </c>
      <c r="K20" s="97">
        <f>Kol!L20+Siliguri!L20+Guwahati!L20+Jalpiguri!L20</f>
        <v>496.7</v>
      </c>
      <c r="L20" s="97">
        <f>Kol!M20+Siliguri!M20+Guwahati!M20+Jalpiguri!M20</f>
        <v>0</v>
      </c>
      <c r="M20" s="98">
        <f t="shared" si="36"/>
        <v>2559862.33</v>
      </c>
      <c r="N20" s="97">
        <f>Kol!O20+Siliguri!O20+Guwahati!O20+Jalpiguri!O20</f>
        <v>1550257.43</v>
      </c>
      <c r="O20" s="97">
        <f>(Kol!O20*Kol!P20+Siliguri!O20*Siliguri!P20+Guwahati!O20*Guwahati!P20+Jalpiguri!O20*Jalpiguri!P20)/N20</f>
        <v>124.33724329516846</v>
      </c>
      <c r="P20" s="97">
        <f>Kol!Q20+Siliguri!Q20+Guwahati!Q20+Jalpiguri!Q20</f>
        <v>249029.4</v>
      </c>
      <c r="Q20" s="97">
        <f>(Kol!Q20*Kol!R20+Siliguri!Q20*Siliguri!R20+Guwahati!Q20*Guwahati!R20+Jalpiguri!Q20*Jalpiguri!R20)/P20</f>
        <v>125.03920212406649</v>
      </c>
      <c r="R20" s="97">
        <f>Kol!S20+Siliguri!S20+Guwahati!S20+Jalpiguri!S20</f>
        <v>13914.7</v>
      </c>
      <c r="S20" s="97">
        <f>(Kol!S20*Kol!T20+Siliguri!S20*Siliguri!T20+Guwahati!S20*Guwahati!T20+Jalpiguri!S20*Jalpiguri!T20)/R20</f>
        <v>206.825098</v>
      </c>
      <c r="T20" s="97">
        <f>Kol!U20+Siliguri!U20+Guwahati!U20+Jalpiguri!U20</f>
        <v>4023.1000000000004</v>
      </c>
      <c r="U20" s="97">
        <f>(Kol!U20*Kol!V20+Siliguri!U20*Siliguri!V20+Guwahati!U20*Guwahati!V20+Jalpiguri!U20*Jalpiguri!V20)/T20</f>
        <v>84.93721210892096</v>
      </c>
      <c r="V20" s="97">
        <f>Kol!W20+Siliguri!W20+Guwahati!W20+Jalpiguri!W20</f>
        <v>0</v>
      </c>
      <c r="W20" s="97">
        <v>0</v>
      </c>
      <c r="X20" s="97">
        <v>0</v>
      </c>
      <c r="Y20" s="97">
        <v>0</v>
      </c>
      <c r="Z20" s="97">
        <f>Kol!AA20+Siliguri!AA20+Guwahati!AA20+Jalpiguri!AA20</f>
        <v>3958.8</v>
      </c>
      <c r="AA20" s="97">
        <f>(Kol!AA20*Kol!AB20+Siliguri!AA20*Siliguri!AB20+Guwahati!AA20*Guwahati!AB20+Jalpiguri!AA20*Jalpiguri!AB20)/Z20</f>
        <v>388.31696399999998</v>
      </c>
      <c r="AB20" s="97">
        <f>Kol!AC20+Siliguri!AC20+Guwahati!AC20+Jalpiguri!AC20</f>
        <v>0</v>
      </c>
      <c r="AC20" s="97">
        <v>0</v>
      </c>
      <c r="AD20" s="97">
        <f>Kol!AE20+Siliguri!AE20+Guwahati!AE20+Jalpiguri!AE20</f>
        <v>496.7</v>
      </c>
      <c r="AE20" s="97">
        <f>(Kol!AE20*Kol!AF20+Siliguri!AE20*Siliguri!AF20+Guwahati!AE20*Guwahati!AF20+Jalpiguri!AE20*Jalpiguri!AF20)/AD20</f>
        <v>66</v>
      </c>
      <c r="AF20" s="97">
        <f>Kol!AG20+Siliguri!AG20+Guwahati!AG20+Jalpiguri!AG20</f>
        <v>0</v>
      </c>
      <c r="AG20" s="97">
        <v>0</v>
      </c>
      <c r="AH20" s="98">
        <f t="shared" si="37"/>
        <v>1821680.13</v>
      </c>
      <c r="AI20" s="98">
        <f t="shared" si="38"/>
        <v>125.53402787115364</v>
      </c>
      <c r="AJ20" s="138"/>
      <c r="AK20" s="135">
        <v>42469</v>
      </c>
      <c r="AL20" s="136">
        <v>14</v>
      </c>
      <c r="AM20" s="97">
        <v>2435405.9699999997</v>
      </c>
      <c r="AN20" s="97">
        <v>478051.6</v>
      </c>
      <c r="AO20" s="97">
        <v>74302.03</v>
      </c>
      <c r="AP20" s="97">
        <v>2137.6</v>
      </c>
      <c r="AQ20" s="97">
        <v>0</v>
      </c>
      <c r="AR20" s="97">
        <v>0</v>
      </c>
      <c r="AS20" s="97">
        <v>0</v>
      </c>
      <c r="AT20" s="97">
        <v>498</v>
      </c>
      <c r="AU20" s="97">
        <v>0</v>
      </c>
      <c r="AV20" s="97">
        <v>2990395.1999999997</v>
      </c>
      <c r="AW20" s="97">
        <v>1560388.67</v>
      </c>
      <c r="AX20" s="97">
        <v>159.71508496977103</v>
      </c>
      <c r="AY20" s="97">
        <v>309375.40000000002</v>
      </c>
      <c r="AZ20" s="97">
        <v>156.1177101030961</v>
      </c>
      <c r="BA20" s="97">
        <v>38949.83</v>
      </c>
      <c r="BB20" s="97">
        <v>160.03199157773963</v>
      </c>
      <c r="BC20" s="97">
        <v>2137.6</v>
      </c>
      <c r="BD20" s="97">
        <v>124.48961400000002</v>
      </c>
      <c r="BE20" s="97">
        <v>0</v>
      </c>
      <c r="BF20" s="97">
        <v>0</v>
      </c>
      <c r="BG20" s="97">
        <v>0</v>
      </c>
      <c r="BH20" s="97">
        <v>0</v>
      </c>
      <c r="BI20" s="97">
        <v>0</v>
      </c>
      <c r="BJ20" s="97">
        <v>0</v>
      </c>
      <c r="BK20" s="97">
        <v>498</v>
      </c>
      <c r="BL20" s="97">
        <v>60</v>
      </c>
      <c r="BM20" s="97">
        <v>0</v>
      </c>
      <c r="BN20" s="97">
        <v>0</v>
      </c>
      <c r="BO20" s="97">
        <v>1911349.5</v>
      </c>
      <c r="BP20" s="97">
        <v>159.07388779003952</v>
      </c>
    </row>
    <row r="21" spans="1:68" ht="20" customHeight="1" x14ac:dyDescent="0.15">
      <c r="A21" s="76">
        <v>42840</v>
      </c>
      <c r="B21" s="11">
        <v>15</v>
      </c>
      <c r="C21" s="97">
        <f>Kol!D21+Siliguri!D21+Guwahati!D21+Jalpiguri!D21</f>
        <v>2585233.44</v>
      </c>
      <c r="D21" s="97">
        <f>Kol!E21+Siliguri!E21+Guwahati!E21+Jalpiguri!E21</f>
        <v>335881.46</v>
      </c>
      <c r="E21" s="97">
        <f>Kol!F21+Siliguri!F21+Guwahati!F21+Jalpiguri!F21</f>
        <v>38221.5</v>
      </c>
      <c r="F21" s="97">
        <f>Kol!G21+Siliguri!G21+Guwahati!G21+Jalpiguri!G21</f>
        <v>2109.1999999999998</v>
      </c>
      <c r="G21" s="97">
        <f>Kol!H21+Siliguri!H21+Guwahati!H21+Jalpiguri!H21</f>
        <v>0</v>
      </c>
      <c r="H21" s="97">
        <f>Kol!I21+Siliguri!I21+Guwahati!I21+Jalpiguri!I21</f>
        <v>0</v>
      </c>
      <c r="I21" s="97">
        <f>Kol!J21+Siliguri!J21+Guwahati!J21+Jalpiguri!J21</f>
        <v>0</v>
      </c>
      <c r="J21" s="97">
        <f>Kol!K21+Siliguri!K21+Guwahati!K21+Jalpiguri!K21</f>
        <v>0</v>
      </c>
      <c r="K21" s="97">
        <f>Kol!L21+Siliguri!L21+Guwahati!L21+Jalpiguri!L21</f>
        <v>1540.7</v>
      </c>
      <c r="L21" s="97">
        <f>Kol!M21+Siliguri!M21+Guwahati!M21+Jalpiguri!M21</f>
        <v>0</v>
      </c>
      <c r="M21" s="98">
        <f t="shared" ref="M21" si="39">SUM(C21:L21)</f>
        <v>2962986.3000000003</v>
      </c>
      <c r="N21" s="97">
        <f>Kol!O21+Siliguri!O21+Guwahati!O21+Jalpiguri!O21</f>
        <v>1536946.6800000002</v>
      </c>
      <c r="O21" s="97">
        <f>(Kol!O21*Kol!P21+Siliguri!O21*Siliguri!P21+Guwahati!O21*Guwahati!P21+Jalpiguri!O21*Jalpiguri!P21)/N21</f>
        <v>141.94125483465709</v>
      </c>
      <c r="P21" s="97">
        <f>Kol!Q21+Siliguri!Q21+Guwahati!Q21+Jalpiguri!Q21</f>
        <v>240259</v>
      </c>
      <c r="Q21" s="97">
        <f>(Kol!Q21*Kol!R21+Siliguri!Q21*Siliguri!R21+Guwahati!Q21*Guwahati!R21+Jalpiguri!Q21*Jalpiguri!R21)/P21</f>
        <v>142.62582711244826</v>
      </c>
      <c r="R21" s="97">
        <f>Kol!S21+Siliguri!S21+Guwahati!S21+Jalpiguri!S21</f>
        <v>24222.800000000003</v>
      </c>
      <c r="S21" s="97">
        <f>(Kol!S21*Kol!T21+Siliguri!S21*Siliguri!T21+Guwahati!S21*Guwahati!T21+Jalpiguri!S21*Jalpiguri!T21)/R21</f>
        <v>210.1678988040276</v>
      </c>
      <c r="T21" s="97">
        <f>Kol!U21+Siliguri!U21+Guwahati!U21+Jalpiguri!U21</f>
        <v>2109.1999999999998</v>
      </c>
      <c r="U21" s="97">
        <f>(Kol!U21*Kol!V21+Siliguri!U21*Siliguri!V21+Guwahati!U21*Guwahati!V21+Jalpiguri!U21*Jalpiguri!V21)/T21</f>
        <v>93.069410000000005</v>
      </c>
      <c r="V21" s="97">
        <f>Kol!W21+Siliguri!W21+Guwahati!W21+Jalpiguri!W21</f>
        <v>0</v>
      </c>
      <c r="W21" s="97">
        <v>0</v>
      </c>
      <c r="X21" s="97">
        <v>0</v>
      </c>
      <c r="Y21" s="97">
        <v>0</v>
      </c>
      <c r="Z21" s="97">
        <f>Kol!AA21+Siliguri!AA21+Guwahati!AA21+Jalpiguri!AA21</f>
        <v>0</v>
      </c>
      <c r="AA21" s="97">
        <v>0</v>
      </c>
      <c r="AB21" s="97">
        <f>Kol!AC21+Siliguri!AC21+Guwahati!AC21+Jalpiguri!AC21</f>
        <v>0</v>
      </c>
      <c r="AC21" s="97">
        <v>0</v>
      </c>
      <c r="AD21" s="97">
        <f>Kol!AE21+Siliguri!AE21+Guwahati!AE21+Jalpiguri!AE21</f>
        <v>985.2</v>
      </c>
      <c r="AE21" s="97">
        <f>(Kol!AE21*Kol!AF21+Siliguri!AE21*Siliguri!AF21+Guwahati!AE21*Guwahati!AF21+Jalpiguri!AE21*Jalpiguri!AF21)/AD21</f>
        <v>138.97269499999999</v>
      </c>
      <c r="AF21" s="97">
        <f>Kol!AG21+Siliguri!AG21+Guwahati!AG21+Jalpiguri!AG21</f>
        <v>0</v>
      </c>
      <c r="AG21" s="97">
        <v>0</v>
      </c>
      <c r="AH21" s="98">
        <f t="shared" ref="AH21" si="40">N21+P21+R21+T21+V21+Z21+AB21+AD21+AF21</f>
        <v>1804522.8800000001</v>
      </c>
      <c r="AI21" s="98">
        <f t="shared" ref="AI21" si="41">(N21*O21+P21*Q21+R21*S21+T21*U21+V21*W21+Z21*AA21+AD21*AE21+AF21*AG21)/AH21</f>
        <v>142.88948879784007</v>
      </c>
      <c r="AJ21" s="7"/>
      <c r="AK21" s="76">
        <v>42476</v>
      </c>
      <c r="AL21" s="11">
        <v>15</v>
      </c>
      <c r="AM21" s="4">
        <v>3979606.34</v>
      </c>
      <c r="AN21" s="4">
        <v>849591.95</v>
      </c>
      <c r="AO21" s="4">
        <v>174101.7</v>
      </c>
      <c r="AP21" s="4">
        <v>4707.6000000000004</v>
      </c>
      <c r="AQ21" s="4">
        <v>0</v>
      </c>
      <c r="AR21" s="4">
        <v>0</v>
      </c>
      <c r="AS21" s="4">
        <v>0</v>
      </c>
      <c r="AT21" s="4">
        <v>498</v>
      </c>
      <c r="AU21" s="4">
        <v>0</v>
      </c>
      <c r="AV21" s="19">
        <v>5008505.59</v>
      </c>
      <c r="AW21" s="4">
        <v>2458227.79</v>
      </c>
      <c r="AX21" s="4">
        <v>153.43917226030825</v>
      </c>
      <c r="AY21" s="4">
        <v>605655.85</v>
      </c>
      <c r="AZ21" s="4">
        <v>155.26098340245125</v>
      </c>
      <c r="BA21" s="4">
        <v>161462.9</v>
      </c>
      <c r="BB21" s="4">
        <v>232.87413439062411</v>
      </c>
      <c r="BC21" s="4">
        <v>4707.6000000000004</v>
      </c>
      <c r="BD21" s="4">
        <v>132.856189</v>
      </c>
      <c r="BE21" s="4">
        <v>0</v>
      </c>
      <c r="BF21" s="4">
        <v>0</v>
      </c>
      <c r="BG21" s="4">
        <v>0</v>
      </c>
      <c r="BH21" s="4">
        <v>0</v>
      </c>
      <c r="BI21" s="4">
        <v>0</v>
      </c>
      <c r="BJ21" s="4">
        <v>0</v>
      </c>
      <c r="BK21" s="4">
        <v>498</v>
      </c>
      <c r="BL21" s="4">
        <v>56</v>
      </c>
      <c r="BM21" s="4">
        <v>0</v>
      </c>
      <c r="BN21" s="4">
        <v>0</v>
      </c>
      <c r="BO21" s="19">
        <v>3230552.14</v>
      </c>
      <c r="BP21" s="19">
        <v>157.70586357673542</v>
      </c>
    </row>
    <row r="22" spans="1:68" ht="20" customHeight="1" x14ac:dyDescent="0.15">
      <c r="A22" s="76">
        <v>42847</v>
      </c>
      <c r="B22" s="11">
        <v>16</v>
      </c>
      <c r="C22" s="97">
        <f>Kol!D22+Siliguri!D22+Guwahati!D22+Jalpiguri!D22</f>
        <v>3627940.04</v>
      </c>
      <c r="D22" s="97">
        <f>Kol!E22+Siliguri!E22+Guwahati!E22+Jalpiguri!E22</f>
        <v>586024.80000000005</v>
      </c>
      <c r="E22" s="97">
        <f>Kol!F22+Siliguri!F22+Guwahati!F22+Jalpiguri!F22</f>
        <v>98799.8</v>
      </c>
      <c r="F22" s="97">
        <f>Kol!G22+Siliguri!G22+Guwahati!G22+Jalpiguri!G22</f>
        <v>2665.2999999999997</v>
      </c>
      <c r="G22" s="97">
        <f>Kol!H22+Siliguri!H22+Guwahati!H22+Jalpiguri!H22</f>
        <v>0</v>
      </c>
      <c r="H22" s="97">
        <f>Kol!I22+Siliguri!I22+Guwahati!I22+Jalpiguri!I22</f>
        <v>0</v>
      </c>
      <c r="I22" s="97">
        <f>Kol!J22+Siliguri!J22+Guwahati!J22+Jalpiguri!J22</f>
        <v>971.4</v>
      </c>
      <c r="J22" s="97">
        <f>Kol!K22+Siliguri!K22+Guwahati!K22+Jalpiguri!K22</f>
        <v>0</v>
      </c>
      <c r="K22" s="97">
        <f>Kol!L22+Siliguri!L22+Guwahati!L22+Jalpiguri!L22</f>
        <v>1684</v>
      </c>
      <c r="L22" s="97">
        <f>Kol!M22+Siliguri!M22+Guwahati!M22+Jalpiguri!M22</f>
        <v>0</v>
      </c>
      <c r="M22" s="98">
        <f t="shared" ref="M22" si="42">SUM(C22:L22)</f>
        <v>4318085.34</v>
      </c>
      <c r="N22" s="97">
        <f>Kol!O22+Siliguri!O22+Guwahati!O22+Jalpiguri!O22</f>
        <v>2454713.39</v>
      </c>
      <c r="O22" s="97">
        <f>(Kol!O22*Kol!P22+Siliguri!O22*Siliguri!P22+Guwahati!O22*Guwahati!P22+Jalpiguri!O22*Jalpiguri!P22)/N22</f>
        <v>144.8492678303015</v>
      </c>
      <c r="P22" s="97">
        <f>Kol!Q22+Siliguri!Q22+Guwahati!Q22+Jalpiguri!Q22</f>
        <v>428354.6</v>
      </c>
      <c r="Q22" s="97">
        <f>(Kol!Q22*Kol!R22+Siliguri!Q22*Siliguri!R22+Guwahati!Q22*Guwahati!R22+Jalpiguri!Q22*Jalpiguri!R22)/P22</f>
        <v>149.44526719416157</v>
      </c>
      <c r="R22" s="97">
        <f>Kol!S22+Siliguri!S22+Guwahati!S22+Jalpiguri!S22</f>
        <v>75365.3</v>
      </c>
      <c r="S22" s="97">
        <f>(Kol!S22*Kol!T22+Siliguri!S22*Siliguri!T22+Guwahati!S22*Guwahati!T22+Jalpiguri!S22*Jalpiguri!T22)/R22</f>
        <v>215.7715416947083</v>
      </c>
      <c r="T22" s="97">
        <f>Kol!U22+Siliguri!U22+Guwahati!U22+Jalpiguri!U22</f>
        <v>2665.2999999999997</v>
      </c>
      <c r="U22" s="97">
        <f>(Kol!U22*Kol!V22+Siliguri!U22*Siliguri!V22+Guwahati!U22*Guwahati!V22+Jalpiguri!U22*Jalpiguri!V22)/T22</f>
        <v>131.14951399482237</v>
      </c>
      <c r="V22" s="97">
        <f>Kol!W22+Siliguri!W22+Guwahati!W22+Jalpiguri!W22</f>
        <v>0</v>
      </c>
      <c r="W22" s="97">
        <v>0</v>
      </c>
      <c r="X22" s="97">
        <v>0</v>
      </c>
      <c r="Y22" s="97">
        <v>0</v>
      </c>
      <c r="Z22" s="97">
        <f>Kol!AA22+Siliguri!AA22+Guwahati!AA22+Jalpiguri!AA22</f>
        <v>971.4</v>
      </c>
      <c r="AA22" s="97">
        <f>(Kol!AA22*Kol!AB22+Siliguri!AA22*Siliguri!AB22+Guwahati!AA22*Guwahati!AB22+Jalpiguri!AA22*Jalpiguri!AB22)/Z22</f>
        <v>627.22029999999995</v>
      </c>
      <c r="AB22" s="97">
        <f>Kol!AC22+Siliguri!AC22+Guwahati!AC22+Jalpiguri!AC22</f>
        <v>0</v>
      </c>
      <c r="AC22" s="97">
        <v>0</v>
      </c>
      <c r="AD22" s="97">
        <f>Kol!AE22+Siliguri!AE22+Guwahati!AE22+Jalpiguri!AE22</f>
        <v>717.3</v>
      </c>
      <c r="AE22" s="97">
        <f>(Kol!AE22*Kol!AF22+Siliguri!AE22*Siliguri!AF22+Guwahati!AE22*Guwahati!AF22+Jalpiguri!AE22*Jalpiguri!AF22)/AD22</f>
        <v>222.70528300000001</v>
      </c>
      <c r="AF22" s="97">
        <f>Kol!AG22+Siliguri!AG22+Guwahati!AG22+Jalpiguri!AG22</f>
        <v>0</v>
      </c>
      <c r="AG22" s="97">
        <v>0</v>
      </c>
      <c r="AH22" s="98">
        <f t="shared" ref="AH22" si="43">N22+P22+R22+T22+V22+Z22+AB22+AD22+AF22</f>
        <v>2962787.2899999996</v>
      </c>
      <c r="AI22" s="98">
        <f t="shared" ref="AI22" si="44">(N22*O22+P22*Q22+R22*S22+T22*U22+V22*W22+Z22*AA22+AD22*AE22+AF22*AG22)/AH22</f>
        <v>147.48249881800868</v>
      </c>
      <c r="AJ22" s="7"/>
      <c r="AK22" s="76">
        <v>42483</v>
      </c>
      <c r="AL22" s="11">
        <v>16</v>
      </c>
      <c r="AM22" s="4">
        <v>5184279.1100000003</v>
      </c>
      <c r="AN22" s="4">
        <v>1419619.5699999998</v>
      </c>
      <c r="AO22" s="4">
        <v>328012.40000000002</v>
      </c>
      <c r="AP22" s="4">
        <v>16170.6</v>
      </c>
      <c r="AQ22" s="4">
        <v>0</v>
      </c>
      <c r="AR22" s="4">
        <v>0</v>
      </c>
      <c r="AS22" s="4">
        <v>0</v>
      </c>
      <c r="AT22" s="4">
        <v>3492</v>
      </c>
      <c r="AU22" s="4">
        <v>0</v>
      </c>
      <c r="AV22" s="19">
        <v>6951573.6799999997</v>
      </c>
      <c r="AW22" s="4">
        <v>3629985.9299999997</v>
      </c>
      <c r="AX22" s="4">
        <v>145.659599283913</v>
      </c>
      <c r="AY22" s="4">
        <v>910243.97</v>
      </c>
      <c r="AZ22" s="4">
        <v>149.25859864629004</v>
      </c>
      <c r="BA22" s="4">
        <v>289105.09999999998</v>
      </c>
      <c r="BB22" s="4">
        <v>227.77158384486643</v>
      </c>
      <c r="BC22" s="4">
        <v>14933.6</v>
      </c>
      <c r="BD22" s="4">
        <v>118.11792199999999</v>
      </c>
      <c r="BE22" s="4">
        <v>0</v>
      </c>
      <c r="BF22" s="4">
        <v>0</v>
      </c>
      <c r="BG22" s="4">
        <v>0</v>
      </c>
      <c r="BH22" s="4">
        <v>0</v>
      </c>
      <c r="BI22" s="4">
        <v>0</v>
      </c>
      <c r="BJ22" s="4">
        <v>0</v>
      </c>
      <c r="BK22" s="4">
        <v>1621</v>
      </c>
      <c r="BL22" s="4">
        <v>54.620604</v>
      </c>
      <c r="BM22" s="4">
        <v>0</v>
      </c>
      <c r="BN22" s="4">
        <v>0</v>
      </c>
      <c r="BO22" s="19">
        <v>4845889.5999999987</v>
      </c>
      <c r="BP22" s="19">
        <v>151.11909022487217</v>
      </c>
    </row>
    <row r="23" spans="1:68" ht="20" customHeight="1" x14ac:dyDescent="0.15">
      <c r="A23" s="76">
        <v>42854</v>
      </c>
      <c r="B23" s="39">
        <v>17</v>
      </c>
      <c r="C23" s="97">
        <f>Kol!D23+Siliguri!D23+Guwahati!D23+Jalpiguri!D23</f>
        <v>4270417.6199999992</v>
      </c>
      <c r="D23" s="97">
        <f>Kol!E23+Siliguri!E23+Guwahati!E23+Jalpiguri!E23</f>
        <v>1025276.3</v>
      </c>
      <c r="E23" s="97">
        <f>Kol!F23+Siliguri!F23+Guwahati!F23+Jalpiguri!F23</f>
        <v>278040.10000000003</v>
      </c>
      <c r="F23" s="97">
        <f>Kol!G23+Siliguri!G23+Guwahati!G23+Jalpiguri!G23</f>
        <v>5397.2</v>
      </c>
      <c r="G23" s="97">
        <f>Kol!H23+Siliguri!H23+Guwahati!H23+Jalpiguri!H23</f>
        <v>0</v>
      </c>
      <c r="H23" s="97">
        <f>Kol!I23+Siliguri!I23+Guwahati!I23+Jalpiguri!I23</f>
        <v>0</v>
      </c>
      <c r="I23" s="97">
        <f>Kol!J23+Siliguri!J23+Guwahati!J23+Jalpiguri!J23</f>
        <v>4389.7</v>
      </c>
      <c r="J23" s="97">
        <f>Kol!K23+Siliguri!K23+Guwahati!K23+Jalpiguri!K23</f>
        <v>0</v>
      </c>
      <c r="K23" s="97">
        <f>Kol!L23+Siliguri!L23+Guwahati!L23+Jalpiguri!L23</f>
        <v>1967.7</v>
      </c>
      <c r="L23" s="97">
        <f>Kol!M23+Siliguri!M23+Guwahati!M23+Jalpiguri!M23</f>
        <v>0</v>
      </c>
      <c r="M23" s="98">
        <f t="shared" ref="M23" si="45">SUM(C23:L23)</f>
        <v>5585488.6199999992</v>
      </c>
      <c r="N23" s="97">
        <f>Kol!O23+Siliguri!O23+Guwahati!O23+Jalpiguri!O23</f>
        <v>2750413.27</v>
      </c>
      <c r="O23" s="97">
        <f>(Kol!O23*Kol!P23+Siliguri!O23*Siliguri!P23+Guwahati!O23*Guwahati!P23+Jalpiguri!O23*Jalpiguri!P23)/N23</f>
        <v>144.62676098541826</v>
      </c>
      <c r="P23" s="97">
        <f>Kol!Q23+Siliguri!Q23+Guwahati!Q23+Jalpiguri!Q23</f>
        <v>751035.4</v>
      </c>
      <c r="Q23" s="97">
        <f>(Kol!Q23*Kol!R23+Siliguri!Q23*Siliguri!R23+Guwahati!Q23*Guwahati!R23+Jalpiguri!Q23*Jalpiguri!R23)/P23</f>
        <v>146.83368687628519</v>
      </c>
      <c r="R23" s="97">
        <f>Kol!S23+Siliguri!S23+Guwahati!S23+Jalpiguri!S23</f>
        <v>204268</v>
      </c>
      <c r="S23" s="97">
        <f>(Kol!S23*Kol!T23+Siliguri!S23*Siliguri!T23+Guwahati!S23*Guwahati!T23+Jalpiguri!S23*Jalpiguri!T23)/R23</f>
        <v>216.27224710168943</v>
      </c>
      <c r="T23" s="97">
        <f>Kol!U23+Siliguri!U23+Guwahati!U23+Jalpiguri!U23</f>
        <v>4309.2</v>
      </c>
      <c r="U23" s="97">
        <f>(Kol!U23*Kol!V23+Siliguri!U23*Siliguri!V23+Guwahati!U23*Guwahati!V23+Jalpiguri!U23*Jalpiguri!V23)/T23</f>
        <v>139.8580474367632</v>
      </c>
      <c r="V23" s="97">
        <f>Kol!W23+Siliguri!W23+Guwahati!W23+Jalpiguri!W23</f>
        <v>0</v>
      </c>
      <c r="W23" s="97">
        <v>0</v>
      </c>
      <c r="X23" s="97">
        <v>0</v>
      </c>
      <c r="Y23" s="97">
        <v>0</v>
      </c>
      <c r="Z23" s="97">
        <f>Kol!AA23+Siliguri!AA23+Guwahati!AA23+Jalpiguri!AA23</f>
        <v>3958.1</v>
      </c>
      <c r="AA23" s="97">
        <f>(Kol!AA23*Kol!AB23+Siliguri!AA23*Siliguri!AB23+Guwahati!AA23*Guwahati!AB23+Jalpiguri!AA23*Jalpiguri!AB23)/Z23</f>
        <v>782.37424499999997</v>
      </c>
      <c r="AB23" s="97">
        <f>Kol!AC23+Siliguri!AC23+Guwahati!AC23+Jalpiguri!AC23</f>
        <v>0</v>
      </c>
      <c r="AC23" s="97">
        <v>0</v>
      </c>
      <c r="AD23" s="97">
        <f>Kol!AE23+Siliguri!AE23+Guwahati!AE23+Jalpiguri!AE23</f>
        <v>1621.5</v>
      </c>
      <c r="AE23" s="97">
        <f>(Kol!AE23*Kol!AF23+Siliguri!AE23*Siliguri!AF23+Guwahati!AE23*Guwahati!AF23+Jalpiguri!AE23*Jalpiguri!AF23)/AD23</f>
        <v>135.708294</v>
      </c>
      <c r="AF23" s="97">
        <f>Kol!AG23+Siliguri!AG23+Guwahati!AG23+Jalpiguri!AG23</f>
        <v>0</v>
      </c>
      <c r="AG23" s="97">
        <v>0</v>
      </c>
      <c r="AH23" s="98">
        <f t="shared" ref="AH23" si="46">N23+P23+R23+T23+V23+Z23+AB23+AD23+AF23</f>
        <v>3715605.47</v>
      </c>
      <c r="AI23" s="98">
        <f t="shared" ref="AI23" si="47">(N23*O23+P23*Q23+R23*S23+T23*U23+V23*W23+Z23*AA23+AD23*AE23+AF23*AG23)/AH23</f>
        <v>149.68155419764093</v>
      </c>
      <c r="AJ23" s="7"/>
      <c r="AK23" s="76">
        <v>42490</v>
      </c>
      <c r="AL23" s="39">
        <v>17</v>
      </c>
      <c r="AM23" s="4">
        <v>5498958.4500000002</v>
      </c>
      <c r="AN23" s="4">
        <v>1630683.1</v>
      </c>
      <c r="AO23" s="4">
        <v>363121.10000000003</v>
      </c>
      <c r="AP23" s="4">
        <v>11658.4</v>
      </c>
      <c r="AQ23" s="4">
        <v>0</v>
      </c>
      <c r="AR23" s="4">
        <v>0</v>
      </c>
      <c r="AS23" s="4">
        <v>0</v>
      </c>
      <c r="AT23" s="4">
        <v>2494</v>
      </c>
      <c r="AU23" s="4">
        <v>0</v>
      </c>
      <c r="AV23" s="19">
        <v>7506915.0500000007</v>
      </c>
      <c r="AW23" s="4">
        <v>3863145.37</v>
      </c>
      <c r="AX23" s="4">
        <v>138.17451194400059</v>
      </c>
      <c r="AY23" s="4">
        <v>1127961.8999999999</v>
      </c>
      <c r="AZ23" s="4">
        <v>142.60240616763147</v>
      </c>
      <c r="BA23" s="4">
        <v>300442.5</v>
      </c>
      <c r="BB23" s="4">
        <v>224.27713551631342</v>
      </c>
      <c r="BC23" s="4">
        <v>11658.4</v>
      </c>
      <c r="BD23" s="4">
        <v>121.863274</v>
      </c>
      <c r="BE23" s="4">
        <v>0</v>
      </c>
      <c r="BF23" s="4">
        <v>0</v>
      </c>
      <c r="BG23" s="4">
        <v>0</v>
      </c>
      <c r="BH23" s="4">
        <v>0</v>
      </c>
      <c r="BI23" s="4">
        <v>0</v>
      </c>
      <c r="BJ23" s="4">
        <v>0</v>
      </c>
      <c r="BK23" s="4">
        <v>498</v>
      </c>
      <c r="BL23" s="4">
        <v>68</v>
      </c>
      <c r="BM23" s="4">
        <v>0</v>
      </c>
      <c r="BN23" s="4">
        <v>0</v>
      </c>
      <c r="BO23" s="19">
        <v>5303706.17</v>
      </c>
      <c r="BP23" s="19">
        <v>143.95127872531643</v>
      </c>
    </row>
    <row r="24" spans="1:68" ht="20" customHeight="1" x14ac:dyDescent="0.15">
      <c r="A24" s="76">
        <v>42861</v>
      </c>
      <c r="B24" s="43">
        <v>18</v>
      </c>
      <c r="C24" s="97">
        <f>Kol!D24+Siliguri!D24+Guwahati!D24+Jalpiguri!D24</f>
        <v>4901196.37</v>
      </c>
      <c r="D24" s="97">
        <f>Kol!E24+Siliguri!E24+Guwahati!E24+Jalpiguri!E24</f>
        <v>1383511.13</v>
      </c>
      <c r="E24" s="97">
        <f>Kol!F24+Siliguri!F24+Guwahati!F24+Jalpiguri!F24</f>
        <v>515717.85</v>
      </c>
      <c r="F24" s="97">
        <f>Kol!G24+Siliguri!G24+Guwahati!G24+Jalpiguri!G24</f>
        <v>14523</v>
      </c>
      <c r="G24" s="97">
        <f>Kol!H24+Siliguri!H24+Guwahati!H24+Jalpiguri!H24</f>
        <v>0</v>
      </c>
      <c r="H24" s="97">
        <f>Kol!I24+Siliguri!I24+Guwahati!I24+Jalpiguri!I24</f>
        <v>0</v>
      </c>
      <c r="I24" s="97">
        <f>Kol!J24+Siliguri!J24+Guwahati!J24+Jalpiguri!J24</f>
        <v>11549.7</v>
      </c>
      <c r="J24" s="97">
        <f>Kol!K24+Siliguri!K24+Guwahati!K24+Jalpiguri!K24</f>
        <v>0</v>
      </c>
      <c r="K24" s="97">
        <f>Kol!L24+Siliguri!L24+Guwahati!L24+Jalpiguri!L24</f>
        <v>2446.9</v>
      </c>
      <c r="L24" s="97">
        <f>Kol!M24+Siliguri!M24+Guwahati!M24+Jalpiguri!M24</f>
        <v>0</v>
      </c>
      <c r="M24" s="98">
        <f t="shared" ref="M24" si="48">SUM(C24:L24)</f>
        <v>6828944.9500000002</v>
      </c>
      <c r="N24" s="97">
        <f>Kol!O24+Siliguri!O24+Guwahati!O24+Jalpiguri!O24</f>
        <v>3144754.42</v>
      </c>
      <c r="O24" s="97">
        <f>(Kol!O24*Kol!P24+Siliguri!O24*Siliguri!P24+Guwahati!O24*Guwahati!P24+Jalpiguri!O24*Jalpiguri!P24)/N24</f>
        <v>142.08189492243679</v>
      </c>
      <c r="P24" s="97">
        <f>Kol!Q24+Siliguri!Q24+Guwahati!Q24+Jalpiguri!Q24</f>
        <v>886782.23</v>
      </c>
      <c r="Q24" s="97">
        <f>(Kol!Q24*Kol!R24+Siliguri!Q24*Siliguri!R24+Guwahati!Q24*Guwahati!R24+Jalpiguri!Q24*Jalpiguri!R24)/P24</f>
        <v>143.14810471659001</v>
      </c>
      <c r="R24" s="97">
        <f>Kol!S24+Siliguri!S24+Guwahati!S24+Jalpiguri!S24</f>
        <v>412149.55</v>
      </c>
      <c r="S24" s="97">
        <f>(Kol!S24*Kol!T24+Siliguri!S24*Siliguri!T24+Guwahati!S24*Guwahati!T24+Jalpiguri!S24*Jalpiguri!T24)/R24</f>
        <v>219.85026727467007</v>
      </c>
      <c r="T24" s="97">
        <f>Kol!U24+Siliguri!U24+Guwahati!U24+Jalpiguri!U24</f>
        <v>12151.2</v>
      </c>
      <c r="U24" s="97">
        <f>(Kol!U24*Kol!V24+Siliguri!U24*Siliguri!V24+Guwahati!U24*Guwahati!V24+Jalpiguri!U24*Jalpiguri!V24)/T24</f>
        <v>128.498963</v>
      </c>
      <c r="V24" s="97">
        <f>Kol!W24+Siliguri!W24+Guwahati!W24+Jalpiguri!W24</f>
        <v>0</v>
      </c>
      <c r="W24" s="97">
        <v>0</v>
      </c>
      <c r="X24" s="97">
        <v>0</v>
      </c>
      <c r="Y24" s="97">
        <v>0</v>
      </c>
      <c r="Z24" s="97">
        <f>Kol!AA24+Siliguri!AA24+Guwahati!AA24+Jalpiguri!AA24</f>
        <v>10098.1</v>
      </c>
      <c r="AA24" s="97">
        <f>(Kol!AA24*Kol!AB24+Siliguri!AA24*Siliguri!AB24+Guwahati!AA24*Guwahati!AB24+Jalpiguri!AA24*Jalpiguri!AB24)/Z24</f>
        <v>786.86626100000001</v>
      </c>
      <c r="AB24" s="97">
        <f>Kol!AC24+Siliguri!AC24+Guwahati!AC24+Jalpiguri!AC24</f>
        <v>0</v>
      </c>
      <c r="AC24" s="97">
        <v>0</v>
      </c>
      <c r="AD24" s="97">
        <f>Kol!AE24+Siliguri!AE24+Guwahati!AE24+Jalpiguri!AE24</f>
        <v>1575.9</v>
      </c>
      <c r="AE24" s="97">
        <f>(Kol!AE24*Kol!AF24+Siliguri!AE24*Siliguri!AF24+Guwahati!AE24*Guwahati!AF24+Jalpiguri!AE24*Jalpiguri!AF24)/AD24</f>
        <v>201.807411</v>
      </c>
      <c r="AF24" s="97">
        <f>Kol!AG24+Siliguri!AG24+Guwahati!AG24+Jalpiguri!AG24</f>
        <v>0</v>
      </c>
      <c r="AG24" s="97">
        <v>0</v>
      </c>
      <c r="AH24" s="98">
        <f t="shared" ref="AH24" si="49">N24+P24+R24+T24+V24+Z24+AB24+AD24+AF24</f>
        <v>4467511.4000000004</v>
      </c>
      <c r="AI24" s="98">
        <f t="shared" ref="AI24" si="50">(N24*O24+P24*Q24+R24*S24+T24*U24+V24*W24+Z24*AA24+AD24*AE24+AF24*AG24)/AH24</f>
        <v>150.90959821461217</v>
      </c>
      <c r="AJ24" s="7"/>
      <c r="AK24" s="76">
        <v>42497</v>
      </c>
      <c r="AL24" s="43">
        <v>18</v>
      </c>
      <c r="AM24" s="4">
        <v>6289759.4000000004</v>
      </c>
      <c r="AN24" s="4">
        <v>2051445.15</v>
      </c>
      <c r="AO24" s="4">
        <v>403988.65</v>
      </c>
      <c r="AP24" s="4">
        <v>22008.7</v>
      </c>
      <c r="AQ24" s="4">
        <v>0</v>
      </c>
      <c r="AR24" s="4">
        <v>0</v>
      </c>
      <c r="AS24" s="4">
        <v>0</v>
      </c>
      <c r="AT24" s="4">
        <v>2494</v>
      </c>
      <c r="AU24" s="4">
        <v>0</v>
      </c>
      <c r="AV24" s="19">
        <v>8769695.9000000004</v>
      </c>
      <c r="AW24" s="4">
        <v>4357799.7300000004</v>
      </c>
      <c r="AX24" s="4">
        <v>135.90827337911824</v>
      </c>
      <c r="AY24" s="4">
        <v>1323646.3500000001</v>
      </c>
      <c r="AZ24" s="4">
        <v>139.53079167522307</v>
      </c>
      <c r="BA24" s="4">
        <v>371173.2</v>
      </c>
      <c r="BB24" s="4">
        <v>218.54249479175837</v>
      </c>
      <c r="BC24" s="4">
        <v>20973.9</v>
      </c>
      <c r="BD24" s="4">
        <v>118.82412899999999</v>
      </c>
      <c r="BE24" s="4">
        <v>0</v>
      </c>
      <c r="BF24" s="4">
        <v>0</v>
      </c>
      <c r="BG24" s="4">
        <v>0</v>
      </c>
      <c r="BH24" s="4">
        <v>0</v>
      </c>
      <c r="BI24" s="4">
        <v>0</v>
      </c>
      <c r="BJ24" s="4">
        <v>0</v>
      </c>
      <c r="BK24" s="4">
        <v>2494</v>
      </c>
      <c r="BL24" s="4">
        <v>42.795509000000003</v>
      </c>
      <c r="BM24" s="4">
        <v>0</v>
      </c>
      <c r="BN24" s="4">
        <v>0</v>
      </c>
      <c r="BO24" s="19">
        <v>6076087.1800000006</v>
      </c>
      <c r="BP24" s="19">
        <v>141.64815105176393</v>
      </c>
    </row>
    <row r="25" spans="1:68" ht="20" customHeight="1" x14ac:dyDescent="0.15">
      <c r="A25" s="76">
        <v>42868</v>
      </c>
      <c r="B25" s="3">
        <v>19</v>
      </c>
      <c r="C25" s="97">
        <f>Kol!D25+Siliguri!D25+Guwahati!D25+Jalpiguri!D25</f>
        <v>5428089.8300000001</v>
      </c>
      <c r="D25" s="97">
        <f>Kol!E25+Siliguri!E25+Guwahati!E25+Jalpiguri!E25</f>
        <v>1727915.1600000001</v>
      </c>
      <c r="E25" s="97">
        <f>Kol!F25+Siliguri!F25+Guwahati!F25+Jalpiguri!F25</f>
        <v>617253</v>
      </c>
      <c r="F25" s="97">
        <f>Kol!G25+Siliguri!G25+Guwahati!G25+Jalpiguri!G25</f>
        <v>22843.100000000002</v>
      </c>
      <c r="G25" s="97">
        <f>Kol!H25+Siliguri!H25+Guwahati!H25+Jalpiguri!H25</f>
        <v>0</v>
      </c>
      <c r="H25" s="97">
        <f>Kol!I25+Siliguri!I25+Guwahati!I25+Jalpiguri!I25</f>
        <v>0</v>
      </c>
      <c r="I25" s="97">
        <f>Kol!J25+Siliguri!J25+Guwahati!J25+Jalpiguri!J25</f>
        <v>26837</v>
      </c>
      <c r="J25" s="97">
        <f>Kol!K25+Siliguri!K25+Guwahati!K25+Jalpiguri!K25</f>
        <v>0</v>
      </c>
      <c r="K25" s="97">
        <f>Kol!L25+Siliguri!L25+Guwahati!L25+Jalpiguri!L25</f>
        <v>1997.2</v>
      </c>
      <c r="L25" s="97">
        <f>Kol!M25+Siliguri!M25+Guwahati!M25+Jalpiguri!M25</f>
        <v>0</v>
      </c>
      <c r="M25" s="98">
        <f t="shared" ref="M25" si="51">SUM(C25:L25)</f>
        <v>7824935.29</v>
      </c>
      <c r="N25" s="97">
        <f>Kol!O25+Siliguri!O25+Guwahati!O25+Jalpiguri!O25</f>
        <v>3636364.82</v>
      </c>
      <c r="O25" s="97">
        <f>(Kol!O25*Kol!P25+Siliguri!O25*Siliguri!P25+Guwahati!O25*Guwahati!P25+Jalpiguri!O25*Jalpiguri!P25)/N25</f>
        <v>142.10435430875549</v>
      </c>
      <c r="P25" s="97">
        <f>Kol!Q25+Siliguri!Q25+Guwahati!Q25+Jalpiguri!Q25</f>
        <v>1260959.3399999999</v>
      </c>
      <c r="Q25" s="97">
        <f>(Kol!Q25*Kol!R25+Siliguri!Q25*Siliguri!R25+Guwahati!Q25*Guwahati!R25+Jalpiguri!Q25*Jalpiguri!R25)/P25</f>
        <v>144.37752251372802</v>
      </c>
      <c r="R25" s="97">
        <f>Kol!S25+Siliguri!S25+Guwahati!S25+Jalpiguri!S25</f>
        <v>513305.5</v>
      </c>
      <c r="S25" s="97">
        <f>(Kol!S25*Kol!T25+Siliguri!S25*Siliguri!T25+Guwahati!S25*Guwahati!T25+Jalpiguri!S25*Jalpiguri!T25)/R25</f>
        <v>219.90259858677845</v>
      </c>
      <c r="T25" s="97">
        <f>Kol!U25+Siliguri!U25+Guwahati!U25+Jalpiguri!U25</f>
        <v>21317.200000000001</v>
      </c>
      <c r="U25" s="97">
        <f>(Kol!U25*Kol!V25+Siliguri!U25*Siliguri!V25+Guwahati!U25*Guwahati!V25+Jalpiguri!U25*Jalpiguri!V25)/T25</f>
        <v>127.27645692325447</v>
      </c>
      <c r="V25" s="97">
        <f>Kol!W25+Siliguri!W25+Guwahati!W25+Jalpiguri!W25</f>
        <v>0</v>
      </c>
      <c r="W25" s="97">
        <v>0</v>
      </c>
      <c r="X25" s="97">
        <v>0</v>
      </c>
      <c r="Y25" s="97">
        <v>0</v>
      </c>
      <c r="Z25" s="97">
        <f>Kol!AA25+Siliguri!AA25+Guwahati!AA25+Jalpiguri!AA25</f>
        <v>19347</v>
      </c>
      <c r="AA25" s="97">
        <f>(Kol!AA25*Kol!AB25+Siliguri!AA25*Siliguri!AB25+Guwahati!AA25*Guwahati!AB25+Jalpiguri!AA25*Jalpiguri!AB25)/Z25</f>
        <v>682.88179000000002</v>
      </c>
      <c r="AB25" s="97">
        <f>Kol!AC25+Siliguri!AC25+Guwahati!AC25+Jalpiguri!AC25</f>
        <v>0</v>
      </c>
      <c r="AC25" s="97">
        <v>0</v>
      </c>
      <c r="AD25" s="97">
        <f>Kol!AE25+Siliguri!AE25+Guwahati!AE25+Jalpiguri!AE25</f>
        <v>934.8</v>
      </c>
      <c r="AE25" s="97">
        <f>(Kol!AE25*Kol!AF25+Siliguri!AE25*Siliguri!AF25+Guwahati!AE25*Guwahati!AF25+Jalpiguri!AE25*Jalpiguri!AF25)/AD25</f>
        <v>200.75652500000001</v>
      </c>
      <c r="AF25" s="97">
        <f>Kol!AG25+Siliguri!AG25+Guwahati!AG25+Jalpiguri!AG25</f>
        <v>0</v>
      </c>
      <c r="AG25" s="97">
        <v>0</v>
      </c>
      <c r="AH25" s="98">
        <f t="shared" ref="AH25" si="52">N25+P25+R25+T25+V25+Z25+AB25+AD25+AF25</f>
        <v>5452228.6600000001</v>
      </c>
      <c r="AI25" s="98">
        <f t="shared" ref="AI25" si="53">(N25*O25+P25*Q25+R25*S25+T25*U25+V25*W25+Z25*AA25+AD25*AE25+AF25*AG25)/AH25</f>
        <v>151.82547983488817</v>
      </c>
      <c r="AJ25" s="7"/>
      <c r="AK25" s="76">
        <v>42504</v>
      </c>
      <c r="AL25" s="43">
        <v>19</v>
      </c>
      <c r="AM25" s="4">
        <v>5248942.4700000007</v>
      </c>
      <c r="AN25" s="4">
        <v>2099373.7800000003</v>
      </c>
      <c r="AO25" s="4">
        <v>413597.27999999997</v>
      </c>
      <c r="AP25" s="4">
        <v>19987.7</v>
      </c>
      <c r="AQ25" s="4">
        <v>0</v>
      </c>
      <c r="AR25" s="4">
        <v>0</v>
      </c>
      <c r="AS25" s="4">
        <v>0</v>
      </c>
      <c r="AT25" s="4">
        <v>2515</v>
      </c>
      <c r="AU25" s="4">
        <v>0</v>
      </c>
      <c r="AV25" s="19">
        <v>7784416.2300000014</v>
      </c>
      <c r="AW25" s="4">
        <v>3933474.66</v>
      </c>
      <c r="AX25" s="4">
        <v>139.27825544842622</v>
      </c>
      <c r="AY25" s="4">
        <v>1669840.38</v>
      </c>
      <c r="AZ25" s="4">
        <v>145.20615634925545</v>
      </c>
      <c r="BA25" s="4">
        <v>377949.88</v>
      </c>
      <c r="BB25" s="4">
        <v>212.02189365911195</v>
      </c>
      <c r="BC25" s="4">
        <v>19650.3</v>
      </c>
      <c r="BD25" s="4">
        <v>124.05577</v>
      </c>
      <c r="BE25" s="4">
        <v>0</v>
      </c>
      <c r="BF25" s="4">
        <v>0</v>
      </c>
      <c r="BG25" s="4">
        <v>0</v>
      </c>
      <c r="BH25" s="4">
        <v>0</v>
      </c>
      <c r="BI25" s="4">
        <v>0</v>
      </c>
      <c r="BJ25" s="4">
        <v>0</v>
      </c>
      <c r="BK25" s="4">
        <v>2515</v>
      </c>
      <c r="BL25" s="4">
        <v>41.288269999999997</v>
      </c>
      <c r="BM25" s="4">
        <v>0</v>
      </c>
      <c r="BN25" s="4">
        <v>0</v>
      </c>
      <c r="BO25" s="19">
        <v>6003430.2199999997</v>
      </c>
      <c r="BP25" s="19">
        <v>145.41583430848752</v>
      </c>
    </row>
    <row r="26" spans="1:68" ht="20" customHeight="1" x14ac:dyDescent="0.15">
      <c r="A26" s="76">
        <v>42875</v>
      </c>
      <c r="B26" s="3">
        <v>20</v>
      </c>
      <c r="C26" s="97">
        <f>Kol!D26+Siliguri!D26+Guwahati!D26+Jalpiguri!D26</f>
        <v>6378568.5500000007</v>
      </c>
      <c r="D26" s="97">
        <f>Kol!E26+Siliguri!E26+Guwahati!E26+Jalpiguri!E26</f>
        <v>1958397.3</v>
      </c>
      <c r="E26" s="97">
        <f>Kol!F26+Siliguri!F26+Guwahati!F26+Jalpiguri!F26</f>
        <v>556470.20000000007</v>
      </c>
      <c r="F26" s="97">
        <f>Kol!G26+Siliguri!G26+Guwahati!G26+Jalpiguri!G26</f>
        <v>30588.600000000002</v>
      </c>
      <c r="G26" s="97">
        <f>Kol!H26+Siliguri!H26+Guwahati!H26+Jalpiguri!H26</f>
        <v>0</v>
      </c>
      <c r="H26" s="97">
        <f>Kol!I26+Siliguri!I26+Guwahati!I26+Jalpiguri!I26</f>
        <v>0</v>
      </c>
      <c r="I26" s="97">
        <f>Kol!J26+Siliguri!J26+Guwahati!J26+Jalpiguri!J26</f>
        <v>45924.7</v>
      </c>
      <c r="J26" s="97">
        <f>Kol!K26+Siliguri!K26+Guwahati!K26+Jalpiguri!K26</f>
        <v>0</v>
      </c>
      <c r="K26" s="97">
        <f>Kol!L26+Siliguri!L26+Guwahati!L26+Jalpiguri!L26</f>
        <v>1294.9000000000001</v>
      </c>
      <c r="L26" s="97">
        <f>Kol!M26+Siliguri!M26+Guwahati!M26+Jalpiguri!M26</f>
        <v>0</v>
      </c>
      <c r="M26" s="98">
        <f t="shared" ref="M26" si="54">SUM(C26:L26)</f>
        <v>8971244.25</v>
      </c>
      <c r="N26" s="97">
        <f>Kol!O26+Siliguri!O26+Guwahati!O26+Jalpiguri!O26</f>
        <v>4003404.2500000005</v>
      </c>
      <c r="O26" s="97">
        <f>(Kol!O26*Kol!P26+Siliguri!O26*Siliguri!P26+Guwahati!O26*Guwahati!P26+Jalpiguri!O26*Jalpiguri!P26)/N26</f>
        <v>139.49549989713859</v>
      </c>
      <c r="P26" s="97">
        <f>Kol!Q26+Siliguri!Q26+Guwahati!Q26+Jalpiguri!Q26</f>
        <v>1406404.2</v>
      </c>
      <c r="Q26" s="97">
        <f>(Kol!Q26*Kol!R26+Siliguri!Q26*Siliguri!R26+Guwahati!Q26*Guwahati!R26+Jalpiguri!Q26*Jalpiguri!R26)/P26</f>
        <v>138.83495025976231</v>
      </c>
      <c r="R26" s="97">
        <f>Kol!S26+Siliguri!S26+Guwahati!S26+Jalpiguri!S26</f>
        <v>434493.2</v>
      </c>
      <c r="S26" s="97">
        <f>(Kol!S26*Kol!T26+Siliguri!S26*Siliguri!T26+Guwahati!S26*Guwahati!T26+Jalpiguri!S26*Jalpiguri!T26)/R26</f>
        <v>216.38444616643113</v>
      </c>
      <c r="T26" s="97">
        <f>Kol!U26+Siliguri!U26+Guwahati!U26+Jalpiguri!U26</f>
        <v>24399.600000000002</v>
      </c>
      <c r="U26" s="97">
        <f>(Kol!U26*Kol!V26+Siliguri!U26*Siliguri!V26+Guwahati!U26*Guwahati!V26+Jalpiguri!U26*Jalpiguri!V26)/T26</f>
        <v>121.23525709649337</v>
      </c>
      <c r="V26" s="97">
        <f>Kol!W26+Siliguri!W26+Guwahati!W26+Jalpiguri!W26</f>
        <v>0</v>
      </c>
      <c r="W26" s="97">
        <v>0</v>
      </c>
      <c r="X26" s="97">
        <v>0</v>
      </c>
      <c r="Y26" s="97">
        <v>0</v>
      </c>
      <c r="Z26" s="97">
        <f>Kol!AA26+Siliguri!AA26+Guwahati!AA26+Jalpiguri!AA26</f>
        <v>38814.699999999997</v>
      </c>
      <c r="AA26" s="97">
        <f>(Kol!AA26*Kol!AB26+Siliguri!AA26*Siliguri!AB26+Guwahati!AA26*Guwahati!AB26+Jalpiguri!AA26*Jalpiguri!AB26)/Z26</f>
        <v>643.78092500000002</v>
      </c>
      <c r="AB26" s="97">
        <f>Kol!AC26+Siliguri!AC26+Guwahati!AC26+Jalpiguri!AC26</f>
        <v>0</v>
      </c>
      <c r="AC26" s="97">
        <v>0</v>
      </c>
      <c r="AD26" s="97">
        <f>Kol!AE26+Siliguri!AE26+Guwahati!AE26+Jalpiguri!AE26</f>
        <v>768.9</v>
      </c>
      <c r="AE26" s="97">
        <f>(Kol!AE26*Kol!AF26+Siliguri!AE26*Siliguri!AF26+Guwahati!AE26*Guwahati!AF26+Jalpiguri!AE26*Jalpiguri!AF26)/AD26</f>
        <v>297.695018</v>
      </c>
      <c r="AF26" s="97">
        <f>Kol!AG26+Siliguri!AG26+Guwahati!AG26+Jalpiguri!AG26</f>
        <v>0</v>
      </c>
      <c r="AG26" s="97">
        <v>0</v>
      </c>
      <c r="AH26" s="98">
        <f t="shared" ref="AH26" si="55">N26+P26+R26+T26+V26+Z26+AB26+AD26+AF26</f>
        <v>5908284.8500000006</v>
      </c>
      <c r="AI26" s="98">
        <f t="shared" ref="AI26" si="56">(N26*O26+P26*Q26+R26*S26+T26*U26+V26*W26+Z26*AA26+AD26*AE26+AF26*AG26)/AH26</f>
        <v>148.25074957062532</v>
      </c>
      <c r="AK26" s="76">
        <v>42511</v>
      </c>
      <c r="AL26" s="43">
        <v>20</v>
      </c>
      <c r="AM26" s="4">
        <v>5439806.7999999998</v>
      </c>
      <c r="AN26" s="4">
        <v>1896714.9300000002</v>
      </c>
      <c r="AO26" s="4">
        <v>457325.9</v>
      </c>
      <c r="AP26" s="4">
        <v>31802.799999999999</v>
      </c>
      <c r="AQ26" s="4">
        <v>0</v>
      </c>
      <c r="AR26" s="4">
        <v>0</v>
      </c>
      <c r="AS26" s="4">
        <v>0</v>
      </c>
      <c r="AT26" s="4">
        <v>2490</v>
      </c>
      <c r="AU26" s="4">
        <v>0</v>
      </c>
      <c r="AV26" s="19">
        <v>7828140.4300000006</v>
      </c>
      <c r="AW26" s="4">
        <v>3985895.8</v>
      </c>
      <c r="AX26" s="4">
        <v>137.70826689815732</v>
      </c>
      <c r="AY26" s="4">
        <v>1380212.33</v>
      </c>
      <c r="AZ26" s="4">
        <v>138.54722063121525</v>
      </c>
      <c r="BA26" s="4">
        <v>402407.3</v>
      </c>
      <c r="BB26" s="4">
        <v>208.3241924163809</v>
      </c>
      <c r="BC26" s="4">
        <v>25919.3</v>
      </c>
      <c r="BD26" s="4">
        <v>120.40269600000002</v>
      </c>
      <c r="BE26" s="4">
        <v>0</v>
      </c>
      <c r="BF26" s="4">
        <v>0</v>
      </c>
      <c r="BG26" s="4">
        <v>0</v>
      </c>
      <c r="BH26" s="4">
        <v>0</v>
      </c>
      <c r="BI26" s="4">
        <v>0</v>
      </c>
      <c r="BJ26" s="4">
        <v>0</v>
      </c>
      <c r="BK26" s="4">
        <v>1494</v>
      </c>
      <c r="BL26" s="4">
        <v>38</v>
      </c>
      <c r="BM26" s="4">
        <v>0</v>
      </c>
      <c r="BN26" s="4">
        <v>0</v>
      </c>
      <c r="BO26" s="19">
        <v>5795928.7299999995</v>
      </c>
      <c r="BP26" s="19">
        <v>142.70777381530485</v>
      </c>
    </row>
    <row r="27" spans="1:68" ht="20" customHeight="1" x14ac:dyDescent="0.15">
      <c r="A27" s="76">
        <v>42882</v>
      </c>
      <c r="B27" s="3">
        <v>21</v>
      </c>
      <c r="C27" s="97">
        <f>Kol!D27+Siliguri!D27+Guwahati!D27+Jalpiguri!D27</f>
        <v>6348323.25</v>
      </c>
      <c r="D27" s="97">
        <f>Kol!E27+Siliguri!E27+Guwahati!E27+Jalpiguri!E27</f>
        <v>2104170.4500000002</v>
      </c>
      <c r="E27" s="97">
        <f>Kol!F27+Siliguri!F27+Guwahati!F27+Jalpiguri!F27</f>
        <v>649366.9</v>
      </c>
      <c r="F27" s="97">
        <f>Kol!G27+Siliguri!G27+Guwahati!G27+Jalpiguri!G27</f>
        <v>45500.1</v>
      </c>
      <c r="G27" s="97">
        <f>Kol!H27+Siliguri!H27+Guwahati!H27+Jalpiguri!H27</f>
        <v>0</v>
      </c>
      <c r="H27" s="97">
        <f>Kol!I27+Siliguri!I27+Guwahati!I27+Jalpiguri!I27</f>
        <v>0</v>
      </c>
      <c r="I27" s="97">
        <f>Kol!J27+Siliguri!J27+Guwahati!J27+Jalpiguri!J27</f>
        <v>48290.2</v>
      </c>
      <c r="J27" s="97">
        <f>Kol!K27+Siliguri!K27+Guwahati!K27+Jalpiguri!K27</f>
        <v>0</v>
      </c>
      <c r="K27" s="97">
        <f>Kol!L27+Siliguri!L27+Guwahati!L27+Jalpiguri!L27</f>
        <v>1007.6</v>
      </c>
      <c r="L27" s="97">
        <f>Kol!M27+Siliguri!M27+Guwahati!M27+Jalpiguri!M27</f>
        <v>0</v>
      </c>
      <c r="M27" s="98">
        <f t="shared" ref="M27:M28" si="57">SUM(C27:L27)</f>
        <v>9196658.4999999981</v>
      </c>
      <c r="N27" s="97">
        <f>Kol!O27+Siliguri!O27+Guwahati!O27+Jalpiguri!O27</f>
        <v>4403294.6500000004</v>
      </c>
      <c r="O27" s="97">
        <f>(Kol!O27*Kol!P27+Siliguri!O27*Siliguri!P27+Guwahati!O27*Guwahati!P27+Jalpiguri!O27*Jalpiguri!P27)/N27</f>
        <v>134.10403432968891</v>
      </c>
      <c r="P27" s="97">
        <f>Kol!Q27+Siliguri!Q27+Guwahati!Q27+Jalpiguri!Q27</f>
        <v>1579283.5</v>
      </c>
      <c r="Q27" s="97">
        <f>(Kol!Q27*Kol!R27+Siliguri!Q27*Siliguri!R27+Guwahati!Q27*Guwahati!R27+Jalpiguri!Q27*Jalpiguri!R27)/P27</f>
        <v>139.36682512527747</v>
      </c>
      <c r="R27" s="97">
        <f>Kol!S27+Siliguri!S27+Guwahati!S27+Jalpiguri!S27</f>
        <v>531683.30000000005</v>
      </c>
      <c r="S27" s="97">
        <f>(Kol!S27*Kol!T27+Siliguri!S27*Siliguri!T27+Guwahati!S27*Guwahati!T27+Jalpiguri!S27*Jalpiguri!T27)/R27</f>
        <v>208.77193161486562</v>
      </c>
      <c r="T27" s="97">
        <f>Kol!U27+Siliguri!U27+Guwahati!U27+Jalpiguri!U27</f>
        <v>31800.7</v>
      </c>
      <c r="U27" s="97">
        <f>(Kol!U27*Kol!V27+Siliguri!U27*Siliguri!V27+Guwahati!U27*Guwahati!V27+Jalpiguri!U27*Jalpiguri!V27)/T27</f>
        <v>114.95317371642763</v>
      </c>
      <c r="V27" s="97">
        <f>Kol!W27+Siliguri!W27+Guwahati!W27+Jalpiguri!W27</f>
        <v>0</v>
      </c>
      <c r="W27" s="97">
        <v>0</v>
      </c>
      <c r="X27" s="97">
        <v>0</v>
      </c>
      <c r="Y27" s="97">
        <v>0</v>
      </c>
      <c r="Z27" s="97">
        <f>Kol!AA27+Siliguri!AA27+Guwahati!AA27+Jalpiguri!AA27</f>
        <v>37500.400000000001</v>
      </c>
      <c r="AA27" s="97">
        <f>(Kol!AA27*Kol!AB27+Siliguri!AA27*Siliguri!AB27+Guwahati!AA27*Guwahati!AB27+Jalpiguri!AA27*Jalpiguri!AB27)/Z27</f>
        <v>501.49969599999991</v>
      </c>
      <c r="AB27" s="97">
        <f>Kol!AC27+Siliguri!AC27+Guwahati!AC27+Jalpiguri!AC27</f>
        <v>0</v>
      </c>
      <c r="AC27" s="97">
        <v>0</v>
      </c>
      <c r="AD27" s="97">
        <f>Kol!AE27+Siliguri!AE27+Guwahati!AE27+Jalpiguri!AE27</f>
        <v>1007.6</v>
      </c>
      <c r="AE27" s="97">
        <f>(Kol!AE27*Kol!AF27+Siliguri!AE27*Siliguri!AF27+Guwahati!AE27*Guwahati!AF27+Jalpiguri!AE27*Jalpiguri!AF27)/AD27</f>
        <v>188.26379499999999</v>
      </c>
      <c r="AF27" s="97">
        <f>Kol!AG27+Siliguri!AG27+Guwahati!AG27+Jalpiguri!AG27</f>
        <v>0</v>
      </c>
      <c r="AG27" s="97">
        <v>0</v>
      </c>
      <c r="AH27" s="98">
        <f t="shared" ref="AH27:AH28" si="58">N27+P27+R27+T27+V27+Z27+AB27+AD27+AF27</f>
        <v>6584570.1500000004</v>
      </c>
      <c r="AI27" s="98">
        <f t="shared" ref="AI27:AI28" si="59">(N27*O27+P27*Q27+R27*S27+T27*U27+V27*W27+Z27*AA27+AD27*AE27+AF27*AG27)/AH27</f>
        <v>143.40367822105475</v>
      </c>
      <c r="AK27" s="76">
        <v>42518</v>
      </c>
      <c r="AL27" s="43">
        <v>21</v>
      </c>
      <c r="AM27" s="4">
        <v>5226896.6300000008</v>
      </c>
      <c r="AN27" s="4">
        <v>1900791.6</v>
      </c>
      <c r="AO27" s="4">
        <v>295628.05000000005</v>
      </c>
      <c r="AP27" s="4">
        <v>19125.7</v>
      </c>
      <c r="AQ27" s="4">
        <v>0</v>
      </c>
      <c r="AR27" s="4">
        <v>0</v>
      </c>
      <c r="AS27" s="4">
        <v>0</v>
      </c>
      <c r="AT27" s="4">
        <v>2033</v>
      </c>
      <c r="AU27" s="4">
        <v>0</v>
      </c>
      <c r="AV27" s="19">
        <v>7444474.9800000004</v>
      </c>
      <c r="AW27" s="4">
        <v>3677026.52</v>
      </c>
      <c r="AX27" s="4">
        <v>139.89576266746519</v>
      </c>
      <c r="AY27" s="4">
        <v>1281225.6000000001</v>
      </c>
      <c r="AZ27" s="4">
        <v>138.01193160391688</v>
      </c>
      <c r="BA27" s="4">
        <v>267864.55</v>
      </c>
      <c r="BB27" s="4">
        <v>216.46215697069508</v>
      </c>
      <c r="BC27" s="4">
        <v>18286.5</v>
      </c>
      <c r="BD27" s="4">
        <v>118.010176</v>
      </c>
      <c r="BE27" s="4">
        <v>0</v>
      </c>
      <c r="BF27" s="4">
        <v>0</v>
      </c>
      <c r="BG27" s="4">
        <v>0</v>
      </c>
      <c r="BH27" s="4">
        <v>0</v>
      </c>
      <c r="BI27" s="4">
        <v>0</v>
      </c>
      <c r="BJ27" s="4">
        <v>0</v>
      </c>
      <c r="BK27" s="4">
        <v>2033</v>
      </c>
      <c r="BL27" s="4">
        <v>89.444170999999997</v>
      </c>
      <c r="BM27" s="4">
        <v>0</v>
      </c>
      <c r="BN27" s="4">
        <v>0</v>
      </c>
      <c r="BO27" s="19">
        <v>5246436.17</v>
      </c>
      <c r="BP27" s="19">
        <v>143.24909257255567</v>
      </c>
    </row>
    <row r="28" spans="1:68" ht="20" customHeight="1" x14ac:dyDescent="0.15">
      <c r="A28" s="76">
        <v>42889</v>
      </c>
      <c r="B28" s="43">
        <v>22</v>
      </c>
      <c r="C28" s="97">
        <f>Kol!D28+Siliguri!D28+Guwahati!D28+Jalpiguri!D28</f>
        <v>6583067.6799999997</v>
      </c>
      <c r="D28" s="97">
        <f>Kol!E28+Siliguri!E28+Guwahati!E28+Jalpiguri!E28</f>
        <v>1969654.52</v>
      </c>
      <c r="E28" s="97">
        <f>Kol!F28+Siliguri!F28+Guwahati!F28+Jalpiguri!F28</f>
        <v>695643.8</v>
      </c>
      <c r="F28" s="97">
        <f>Kol!G28+Siliguri!G28+Guwahati!G28+Jalpiguri!G28</f>
        <v>38715</v>
      </c>
      <c r="G28" s="97">
        <f>Kol!H28+Siliguri!H28+Guwahati!H28+Jalpiguri!H28</f>
        <v>0</v>
      </c>
      <c r="H28" s="97">
        <f>Kol!I28+Siliguri!I28+Guwahati!I28+Jalpiguri!I28</f>
        <v>0</v>
      </c>
      <c r="I28" s="97">
        <f>Kol!J28+Siliguri!J28+Guwahati!J28+Jalpiguri!J28</f>
        <v>61540.6</v>
      </c>
      <c r="J28" s="97">
        <f>Kol!K28+Siliguri!K28+Guwahati!K28+Jalpiguri!K28</f>
        <v>0</v>
      </c>
      <c r="K28" s="97">
        <f>Kol!L28+Siliguri!L28+Guwahati!L28+Jalpiguri!L28</f>
        <v>2141.6999999999998</v>
      </c>
      <c r="L28" s="97">
        <f>Kol!M28+Siliguri!M28+Guwahati!M28+Jalpiguri!M28</f>
        <v>0</v>
      </c>
      <c r="M28" s="98">
        <f t="shared" si="57"/>
        <v>9350763.2999999989</v>
      </c>
      <c r="N28" s="97">
        <f>Kol!O28+Siliguri!O28+Guwahati!O28+Jalpiguri!O28</f>
        <v>4689746.4700000007</v>
      </c>
      <c r="O28" s="97">
        <f>(Kol!O28*Kol!P28+Siliguri!O28*Siliguri!P28+Guwahati!O28*Guwahati!P28+Jalpiguri!O28*Jalpiguri!P28)/N28</f>
        <v>136.73762712505223</v>
      </c>
      <c r="P28" s="97">
        <f>Kol!Q28+Siliguri!Q28+Guwahati!Q28+Jalpiguri!Q28</f>
        <v>1511201.7799999998</v>
      </c>
      <c r="Q28" s="97">
        <f>(Kol!Q28*Kol!R28+Siliguri!Q28*Siliguri!R28+Guwahati!Q28*Guwahati!R28+Jalpiguri!Q28*Jalpiguri!R28)/P28</f>
        <v>140.71300062318937</v>
      </c>
      <c r="R28" s="97">
        <f>Kol!S28+Siliguri!S28+Guwahati!S28+Jalpiguri!S28</f>
        <v>567508.9</v>
      </c>
      <c r="S28" s="97">
        <f>(Kol!S28*Kol!T28+Siliguri!S28*Siliguri!T28+Guwahati!S28*Guwahati!T28+Jalpiguri!S28*Jalpiguri!T28)/R28</f>
        <v>209.29280030465233</v>
      </c>
      <c r="T28" s="97">
        <f>Kol!U28+Siliguri!U28+Guwahati!U28+Jalpiguri!U28</f>
        <v>30237.7</v>
      </c>
      <c r="U28" s="97">
        <f>(Kol!U28*Kol!V28+Siliguri!U28*Siliguri!V28+Guwahati!U28*Guwahati!V28+Jalpiguri!U28*Jalpiguri!V28)/T28</f>
        <v>120.39260508460298</v>
      </c>
      <c r="V28" s="97">
        <f>Kol!W28+Siliguri!W28+Guwahati!W28+Jalpiguri!W28</f>
        <v>0</v>
      </c>
      <c r="W28" s="97">
        <v>0</v>
      </c>
      <c r="X28" s="97">
        <v>0</v>
      </c>
      <c r="Y28" s="97">
        <v>0</v>
      </c>
      <c r="Z28" s="97">
        <f>Kol!AA28+Siliguri!AA28+Guwahati!AA28+Jalpiguri!AA28</f>
        <v>46716.9</v>
      </c>
      <c r="AA28" s="97">
        <f>(Kol!AA28*Kol!AB28+Siliguri!AA28*Siliguri!AB28+Guwahati!AA28*Guwahati!AB28+Jalpiguri!AA28*Jalpiguri!AB28)/Z28</f>
        <v>402.219607</v>
      </c>
      <c r="AB28" s="97">
        <f>Kol!AC28+Siliguri!AC28+Guwahati!AC28+Jalpiguri!AC28</f>
        <v>0</v>
      </c>
      <c r="AC28" s="97">
        <v>0</v>
      </c>
      <c r="AD28" s="97">
        <f>Kol!AE28+Siliguri!AE28+Guwahati!AE28+Jalpiguri!AE28</f>
        <v>1967.7</v>
      </c>
      <c r="AE28" s="97">
        <f>(Kol!AE28*Kol!AF28+Siliguri!AE28*Siliguri!AF28+Guwahati!AE28*Guwahati!AF28+Jalpiguri!AE28*Jalpiguri!AF28)/AD28</f>
        <v>129.3378558626315</v>
      </c>
      <c r="AF28" s="97">
        <f>Kol!AG28+Siliguri!AG28+Guwahati!AG28+Jalpiguri!AG28</f>
        <v>0</v>
      </c>
      <c r="AG28" s="97">
        <v>0</v>
      </c>
      <c r="AH28" s="98">
        <f t="shared" si="58"/>
        <v>6847379.4500000011</v>
      </c>
      <c r="AI28" s="98">
        <f t="shared" si="59"/>
        <v>145.36530683247202</v>
      </c>
      <c r="AK28" s="76">
        <v>42525</v>
      </c>
      <c r="AL28" s="43">
        <v>22</v>
      </c>
      <c r="AM28" s="4">
        <v>5104814.3599999994</v>
      </c>
      <c r="AN28" s="4">
        <v>1614034.4</v>
      </c>
      <c r="AO28" s="4">
        <v>230712.7</v>
      </c>
      <c r="AP28" s="4">
        <v>14514.4</v>
      </c>
      <c r="AQ28" s="4">
        <v>0</v>
      </c>
      <c r="AR28" s="4">
        <v>0</v>
      </c>
      <c r="AS28" s="4">
        <v>0</v>
      </c>
      <c r="AT28" s="4">
        <v>2974</v>
      </c>
      <c r="AU28" s="4">
        <v>0</v>
      </c>
      <c r="AV28" s="19">
        <v>6967049.8600000003</v>
      </c>
      <c r="AW28" s="4">
        <v>3843602.56</v>
      </c>
      <c r="AX28" s="4">
        <v>145.79558467480592</v>
      </c>
      <c r="AY28" s="4">
        <v>1328477.2000000002</v>
      </c>
      <c r="AZ28" s="4">
        <v>143.99605880081953</v>
      </c>
      <c r="BA28" s="4">
        <v>219275.5</v>
      </c>
      <c r="BB28" s="4">
        <v>231.10543981494513</v>
      </c>
      <c r="BC28" s="4">
        <v>12143</v>
      </c>
      <c r="BD28" s="4">
        <v>123.94708000000001</v>
      </c>
      <c r="BE28" s="4">
        <v>0</v>
      </c>
      <c r="BF28" s="4">
        <v>0</v>
      </c>
      <c r="BG28" s="4">
        <v>0</v>
      </c>
      <c r="BH28" s="4">
        <v>0</v>
      </c>
      <c r="BI28" s="4">
        <v>0</v>
      </c>
      <c r="BJ28" s="4">
        <v>0</v>
      </c>
      <c r="BK28" s="4">
        <v>2492</v>
      </c>
      <c r="BL28" s="4">
        <v>43.597912999999998</v>
      </c>
      <c r="BM28" s="4">
        <v>0</v>
      </c>
      <c r="BN28" s="4">
        <v>0</v>
      </c>
      <c r="BO28" s="19">
        <v>5405990.2599999998</v>
      </c>
      <c r="BP28" s="19">
        <v>148.71748210647107</v>
      </c>
    </row>
    <row r="29" spans="1:68" ht="20" customHeight="1" x14ac:dyDescent="0.15">
      <c r="A29" s="76">
        <v>42896</v>
      </c>
      <c r="B29" s="11">
        <v>23</v>
      </c>
      <c r="C29" s="97">
        <f>Kol!D29+Siliguri!D29+Guwahati!D29+Jalpiguri!D29</f>
        <v>6457976.5999999996</v>
      </c>
      <c r="D29" s="97">
        <f>Kol!E29+Siliguri!E29+Guwahati!E29+Jalpiguri!E29</f>
        <v>1835511.2</v>
      </c>
      <c r="E29" s="97">
        <f>Kol!F29+Siliguri!F29+Guwahati!F29+Jalpiguri!F29</f>
        <v>660686.89999999991</v>
      </c>
      <c r="F29" s="97">
        <f>Kol!G29+Siliguri!G29+Guwahati!G29+Jalpiguri!G29</f>
        <v>43041.200000000004</v>
      </c>
      <c r="G29" s="97">
        <f>Kol!H29+Siliguri!H29+Guwahati!H29+Jalpiguri!H29</f>
        <v>0</v>
      </c>
      <c r="H29" s="97">
        <f>Kol!I29+Siliguri!I29+Guwahati!I29+Jalpiguri!I29</f>
        <v>0</v>
      </c>
      <c r="I29" s="97">
        <f>Kol!J29+Siliguri!J29+Guwahati!J29+Jalpiguri!J29</f>
        <v>74365.100000000006</v>
      </c>
      <c r="J29" s="97">
        <f>Kol!K29+Siliguri!K29+Guwahati!K29+Jalpiguri!K29</f>
        <v>0</v>
      </c>
      <c r="K29" s="97">
        <f>Kol!L29+Siliguri!L29+Guwahati!L29+Jalpiguri!L29</f>
        <v>471.8</v>
      </c>
      <c r="L29" s="97">
        <f>Kol!M29+Siliguri!M29+Guwahati!M29+Jalpiguri!M29</f>
        <v>0</v>
      </c>
      <c r="M29" s="98">
        <f t="shared" ref="M29" si="60">SUM(C29:L29)</f>
        <v>9072052.7999999989</v>
      </c>
      <c r="N29" s="97">
        <f>Kol!O29+Siliguri!O29+Guwahati!O29+Jalpiguri!O29</f>
        <v>4427158.3499999996</v>
      </c>
      <c r="O29" s="97">
        <f>(Kol!O29*Kol!P29+Siliguri!O29*Siliguri!P29+Guwahati!O29*Guwahati!P29+Jalpiguri!O29*Jalpiguri!P29)/N29</f>
        <v>145.33847576105734</v>
      </c>
      <c r="P29" s="97">
        <f>Kol!Q29+Siliguri!Q29+Guwahati!Q29+Jalpiguri!Q29</f>
        <v>1385098.8</v>
      </c>
      <c r="Q29" s="97">
        <f>(Kol!Q29*Kol!R29+Siliguri!Q29*Siliguri!R29+Guwahati!Q29*Guwahati!R29+Jalpiguri!Q29*Jalpiguri!R29)/P29</f>
        <v>147.97886177390725</v>
      </c>
      <c r="R29" s="97">
        <f>Kol!S29+Siliguri!S29+Guwahati!S29+Jalpiguri!S29</f>
        <v>598907.30000000005</v>
      </c>
      <c r="S29" s="97">
        <f>(Kol!S29*Kol!T29+Siliguri!S29*Siliguri!T29+Guwahati!S29*Guwahati!T29+Jalpiguri!S29*Jalpiguri!T29)/R29</f>
        <v>212.43443485142492</v>
      </c>
      <c r="T29" s="97">
        <f>Kol!U29+Siliguri!U29+Guwahati!U29+Jalpiguri!U29</f>
        <v>32466.5</v>
      </c>
      <c r="U29" s="97">
        <f>(Kol!U29*Kol!V29+Siliguri!U29*Siliguri!V29+Guwahati!U29*Guwahati!V29+Jalpiguri!U29*Jalpiguri!V29)/T29</f>
        <v>122.74841734321531</v>
      </c>
      <c r="V29" s="97">
        <f>Kol!W29+Siliguri!W29+Guwahati!W29+Jalpiguri!W29</f>
        <v>0</v>
      </c>
      <c r="W29" s="97">
        <v>0</v>
      </c>
      <c r="X29" s="97">
        <v>0</v>
      </c>
      <c r="Y29" s="97">
        <v>0</v>
      </c>
      <c r="Z29" s="97">
        <f>Kol!AA29+Siliguri!AA29+Guwahati!AA29+Jalpiguri!AA29</f>
        <v>50120.5</v>
      </c>
      <c r="AA29" s="97">
        <f>(Kol!AA29*Kol!AB29+Siliguri!AA29*Siliguri!AB29+Guwahati!AA29*Guwahati!AB29+Jalpiguri!AA29*Jalpiguri!AB29)/Z29</f>
        <v>360.64542799999998</v>
      </c>
      <c r="AB29" s="97">
        <f>Kol!AC29+Siliguri!AC29+Guwahati!AC29+Jalpiguri!AC29</f>
        <v>0</v>
      </c>
      <c r="AC29" s="97">
        <v>0</v>
      </c>
      <c r="AD29" s="97">
        <f>Kol!AE29+Siliguri!AE29+Guwahati!AE29+Jalpiguri!AE29</f>
        <v>215.4</v>
      </c>
      <c r="AE29" s="97">
        <f>(Kol!AE29*Kol!AF29+Siliguri!AE29*Siliguri!AF29+Guwahati!AE29*Guwahati!AF29+Jalpiguri!AE29*Jalpiguri!AF29)/AD29</f>
        <v>407.26462299999997</v>
      </c>
      <c r="AF29" s="97">
        <f>Kol!AG29+Siliguri!AG29+Guwahati!AG29+Jalpiguri!AG29</f>
        <v>0</v>
      </c>
      <c r="AG29" s="97">
        <v>0</v>
      </c>
      <c r="AH29" s="98">
        <f t="shared" ref="AH29" si="61">N29+P29+R29+T29+V29+Z29+AB29+AD29+AF29</f>
        <v>6493966.8499999996</v>
      </c>
      <c r="AI29" s="98">
        <f t="shared" ref="AI29" si="62">(N29*O29+P29*Q29+R29*S29+T29*U29+V29*W29+Z29*AA29+AD29*AE29+AF29*AG29)/AH29</f>
        <v>153.64707161689267</v>
      </c>
      <c r="AK29" s="76">
        <v>42532</v>
      </c>
      <c r="AL29" s="41">
        <v>23</v>
      </c>
      <c r="AM29" s="4">
        <v>5903584.9699999997</v>
      </c>
      <c r="AN29" s="4">
        <v>2003589.7</v>
      </c>
      <c r="AO29" s="4">
        <v>374265.25</v>
      </c>
      <c r="AP29" s="4">
        <v>18122.8</v>
      </c>
      <c r="AQ29" s="4">
        <v>0</v>
      </c>
      <c r="AR29" s="4">
        <v>0</v>
      </c>
      <c r="AS29" s="4">
        <v>0</v>
      </c>
      <c r="AT29" s="4">
        <v>2988</v>
      </c>
      <c r="AU29" s="4">
        <v>0</v>
      </c>
      <c r="AV29" s="19">
        <v>8302550.7199999997</v>
      </c>
      <c r="AW29" s="4">
        <v>4513069.5199999996</v>
      </c>
      <c r="AX29" s="4">
        <v>148.63242020264886</v>
      </c>
      <c r="AY29" s="4">
        <v>1496998.2</v>
      </c>
      <c r="AZ29" s="4">
        <v>150.03103838395876</v>
      </c>
      <c r="BA29" s="4">
        <v>339891.55</v>
      </c>
      <c r="BB29" s="4">
        <v>236.94008407166743</v>
      </c>
      <c r="BC29" s="4">
        <v>14241.2</v>
      </c>
      <c r="BD29" s="4">
        <v>126.49845500000001</v>
      </c>
      <c r="BE29" s="4">
        <v>0</v>
      </c>
      <c r="BF29" s="4">
        <v>0</v>
      </c>
      <c r="BG29" s="4">
        <v>0</v>
      </c>
      <c r="BH29" s="4">
        <v>0</v>
      </c>
      <c r="BI29" s="4">
        <v>0</v>
      </c>
      <c r="BJ29" s="4">
        <v>0</v>
      </c>
      <c r="BK29" s="4">
        <v>0</v>
      </c>
      <c r="BL29" s="4">
        <v>0</v>
      </c>
      <c r="BM29" s="4">
        <v>0</v>
      </c>
      <c r="BN29" s="4">
        <v>0</v>
      </c>
      <c r="BO29" s="19">
        <v>6364200.4699999997</v>
      </c>
      <c r="BP29" s="19">
        <v>153.62810561102881</v>
      </c>
    </row>
    <row r="30" spans="1:68" ht="20" customHeight="1" x14ac:dyDescent="0.15">
      <c r="A30" s="76">
        <v>42903</v>
      </c>
      <c r="B30" s="11">
        <v>24</v>
      </c>
      <c r="C30" s="97">
        <f>Kol!D30+Siliguri!D30+Guwahati!D30+Jalpiguri!D30</f>
        <v>7191458.4000000004</v>
      </c>
      <c r="D30" s="97">
        <f>Kol!E30+Siliguri!E30+Guwahati!E30+Jalpiguri!E30</f>
        <v>2142094.5999999996</v>
      </c>
      <c r="E30" s="97">
        <f>Kol!F30+Siliguri!F30+Guwahati!F30+Jalpiguri!F30</f>
        <v>783555.54999999993</v>
      </c>
      <c r="F30" s="97">
        <f>Kol!G30+Siliguri!G30+Guwahati!G30+Jalpiguri!G30</f>
        <v>38437.699999999997</v>
      </c>
      <c r="G30" s="97">
        <f>Kol!H30+Siliguri!H30+Guwahati!H30+Jalpiguri!H30</f>
        <v>0</v>
      </c>
      <c r="H30" s="97">
        <f>Kol!I30+Siliguri!I30+Guwahati!I30+Jalpiguri!I30</f>
        <v>0</v>
      </c>
      <c r="I30" s="97">
        <f>Kol!J30+Siliguri!J30+Guwahati!J30+Jalpiguri!J30</f>
        <v>88056</v>
      </c>
      <c r="J30" s="97">
        <f>Kol!K30+Siliguri!K30+Guwahati!K30+Jalpiguri!K30</f>
        <v>0</v>
      </c>
      <c r="K30" s="97">
        <f>Kol!L30+Siliguri!L30+Guwahati!L30+Jalpiguri!L30</f>
        <v>1340</v>
      </c>
      <c r="L30" s="97">
        <f>Kol!M30+Siliguri!M30+Guwahati!M30+Jalpiguri!M30</f>
        <v>0</v>
      </c>
      <c r="M30" s="98">
        <f t="shared" ref="M30" si="63">SUM(C30:L30)</f>
        <v>10244942.25</v>
      </c>
      <c r="N30" s="97">
        <f>Kol!O30+Siliguri!O30+Guwahati!O30+Jalpiguri!O30</f>
        <v>5343162.5</v>
      </c>
      <c r="O30" s="97">
        <f>(Kol!O30*Kol!P30+Siliguri!O30*Siliguri!P30+Guwahati!O30*Guwahati!P30+Jalpiguri!O30*Jalpiguri!P30)/N30</f>
        <v>153.07812172175076</v>
      </c>
      <c r="P30" s="97">
        <f>Kol!Q30+Siliguri!Q30+Guwahati!Q30+Jalpiguri!Q30</f>
        <v>1807680.85</v>
      </c>
      <c r="Q30" s="97">
        <f>(Kol!Q30*Kol!R30+Siliguri!Q30*Siliguri!R30+Guwahati!Q30*Guwahati!R30+Jalpiguri!Q30*Jalpiguri!R30)/P30</f>
        <v>156.89120405390594</v>
      </c>
      <c r="R30" s="97">
        <f>Kol!S30+Siliguri!S30+Guwahati!S30+Jalpiguri!S30</f>
        <v>673710.15</v>
      </c>
      <c r="S30" s="97">
        <f>(Kol!S30*Kol!T30+Siliguri!S30*Siliguri!T30+Guwahati!S30*Guwahati!T30+Jalpiguri!S30*Jalpiguri!T30)/R30</f>
        <v>216.85681701367633</v>
      </c>
      <c r="T30" s="97">
        <f>Kol!U30+Siliguri!U30+Guwahati!U30+Jalpiguri!U30</f>
        <v>25163</v>
      </c>
      <c r="U30" s="97">
        <f>(Kol!U30*Kol!V30+Siliguri!U30*Siliguri!V30+Guwahati!U30*Guwahati!V30+Jalpiguri!U30*Jalpiguri!V30)/T30</f>
        <v>124.85912564536025</v>
      </c>
      <c r="V30" s="97">
        <f>Kol!W30+Siliguri!W30+Guwahati!W30+Jalpiguri!W30</f>
        <v>0</v>
      </c>
      <c r="W30" s="97">
        <v>0</v>
      </c>
      <c r="X30" s="97">
        <v>0</v>
      </c>
      <c r="Y30" s="97">
        <v>0</v>
      </c>
      <c r="Z30" s="97">
        <f>Kol!AA30+Siliguri!AA30+Guwahati!AA30+Jalpiguri!AA30</f>
        <v>58034.2</v>
      </c>
      <c r="AA30" s="97">
        <f>(Kol!AA30*Kol!AB30+Siliguri!AA30*Siliguri!AB30+Guwahati!AA30*Guwahati!AB30+Jalpiguri!AA30*Jalpiguri!AB30)/Z30</f>
        <v>332.24386900000002</v>
      </c>
      <c r="AB30" s="97">
        <f>Kol!AC30+Siliguri!AC30+Guwahati!AC30+Jalpiguri!AC30</f>
        <v>0</v>
      </c>
      <c r="AC30" s="97">
        <v>0</v>
      </c>
      <c r="AD30" s="97">
        <f>Kol!AE30+Siliguri!AE30+Guwahati!AE30+Jalpiguri!AE30</f>
        <v>1164.4000000000001</v>
      </c>
      <c r="AE30" s="97">
        <f>(Kol!AE30*Kol!AF30+Siliguri!AE30*Siliguri!AF30+Guwahati!AE30*Guwahati!AF30+Jalpiguri!AE30*Jalpiguri!AF30)/AD30</f>
        <v>187.17313610305735</v>
      </c>
      <c r="AF30" s="97">
        <f>Kol!AG30+Siliguri!AG30+Guwahati!AG30+Jalpiguri!AG30</f>
        <v>0</v>
      </c>
      <c r="AG30" s="97">
        <v>0</v>
      </c>
      <c r="AH30" s="98">
        <f t="shared" ref="AH30" si="64">N30+P30+R30+T30+V30+Z30+AB30+AD30+AF30</f>
        <v>7908915.1000000006</v>
      </c>
      <c r="AI30" s="98">
        <f t="shared" ref="AI30" si="65">(N30*O30+P30*Q30+R30*S30+T30*U30+V30*W30+Z30*AA30+AD30*AE30+AF30*AG30)/AH30</f>
        <v>160.61247453461741</v>
      </c>
      <c r="AK30" s="76">
        <v>42539</v>
      </c>
      <c r="AL30" s="11">
        <v>24</v>
      </c>
      <c r="AM30" s="4">
        <v>6207144.1400000006</v>
      </c>
      <c r="AN30" s="4">
        <v>2337490.7000000002</v>
      </c>
      <c r="AO30" s="4">
        <v>499565.45</v>
      </c>
      <c r="AP30" s="4">
        <v>18706.2</v>
      </c>
      <c r="AQ30" s="4">
        <v>0</v>
      </c>
      <c r="AR30" s="4">
        <v>0</v>
      </c>
      <c r="AS30" s="4">
        <v>0</v>
      </c>
      <c r="AT30" s="4">
        <v>1994</v>
      </c>
      <c r="AU30" s="4">
        <v>0</v>
      </c>
      <c r="AV30" s="19">
        <v>9064900.4899999984</v>
      </c>
      <c r="AW30" s="4">
        <v>4804383.0500000007</v>
      </c>
      <c r="AX30" s="4">
        <v>152.97688867071543</v>
      </c>
      <c r="AY30" s="4">
        <v>1937719.2000000002</v>
      </c>
      <c r="AZ30" s="4">
        <v>157.47146002310396</v>
      </c>
      <c r="BA30" s="4">
        <v>468045.60000000003</v>
      </c>
      <c r="BB30" s="4">
        <v>244.11003977196239</v>
      </c>
      <c r="BC30" s="4">
        <v>15521.4</v>
      </c>
      <c r="BD30" s="4">
        <v>130.89241899999999</v>
      </c>
      <c r="BE30" s="4">
        <v>0</v>
      </c>
      <c r="BF30" s="4">
        <v>0</v>
      </c>
      <c r="BG30" s="4">
        <v>0</v>
      </c>
      <c r="BH30" s="4">
        <v>0</v>
      </c>
      <c r="BI30" s="4">
        <v>0</v>
      </c>
      <c r="BJ30" s="4">
        <v>0</v>
      </c>
      <c r="BK30" s="4">
        <v>0</v>
      </c>
      <c r="BL30" s="4">
        <v>0</v>
      </c>
      <c r="BM30" s="4">
        <v>0</v>
      </c>
      <c r="BN30" s="4">
        <v>0</v>
      </c>
      <c r="BO30" s="19">
        <v>7225669.2500000009</v>
      </c>
      <c r="BP30" s="19">
        <v>160.03795165873134</v>
      </c>
    </row>
    <row r="31" spans="1:68" ht="20" customHeight="1" x14ac:dyDescent="0.15">
      <c r="A31" s="76">
        <v>42910</v>
      </c>
      <c r="B31" s="11">
        <v>25</v>
      </c>
      <c r="C31" s="97">
        <f>Kol!D31+Siliguri!D31+Guwahati!D31+Jalpiguri!D31</f>
        <v>7503745.6600000001</v>
      </c>
      <c r="D31" s="97">
        <f>Kol!E31+Siliguri!E31+Guwahati!E31+Jalpiguri!E31</f>
        <v>2265988.2400000002</v>
      </c>
      <c r="E31" s="97">
        <f>Kol!F31+Siliguri!F31+Guwahati!F31+Jalpiguri!F31</f>
        <v>733625.3</v>
      </c>
      <c r="F31" s="97">
        <f>Kol!G31+Siliguri!G31+Guwahati!G31+Jalpiguri!G31</f>
        <v>36778.199999999997</v>
      </c>
      <c r="G31" s="97">
        <f>Kol!H31+Siliguri!H31+Guwahati!H31+Jalpiguri!H31</f>
        <v>0</v>
      </c>
      <c r="H31" s="97">
        <f>Kol!I31+Siliguri!I31+Guwahati!I31+Jalpiguri!I31</f>
        <v>0</v>
      </c>
      <c r="I31" s="97">
        <f>Kol!J31+Siliguri!J31+Guwahati!J31+Jalpiguri!J31</f>
        <v>92539.199999999997</v>
      </c>
      <c r="J31" s="97">
        <f>Kol!K31+Siliguri!K31+Guwahati!K31+Jalpiguri!K31</f>
        <v>0</v>
      </c>
      <c r="K31" s="97">
        <f>Kol!L31+Siliguri!L31+Guwahati!L31+Jalpiguri!L31</f>
        <v>1432</v>
      </c>
      <c r="L31" s="97">
        <f>Kol!M31+Siliguri!M31+Guwahati!M31+Jalpiguri!M31</f>
        <v>0</v>
      </c>
      <c r="M31" s="98">
        <f t="shared" ref="M31:M32" si="66">SUM(C31:L31)</f>
        <v>10634108.6</v>
      </c>
      <c r="N31" s="97">
        <f>Kol!O31+Siliguri!O31+Guwahati!O31+Jalpiguri!O31</f>
        <v>5087343.9000000004</v>
      </c>
      <c r="O31" s="97">
        <f>(Kol!O31*Kol!P31+Siliguri!O31*Siliguri!P31+Guwahati!O31*Guwahati!P31+Jalpiguri!O31*Jalpiguri!P31)/N31</f>
        <v>152.11200557034408</v>
      </c>
      <c r="P31" s="97">
        <f>Kol!Q31+Siliguri!Q31+Guwahati!Q31+Jalpiguri!Q31</f>
        <v>1832570.04</v>
      </c>
      <c r="Q31" s="97">
        <f>(Kol!Q31*Kol!R31+Siliguri!Q31*Siliguri!R31+Guwahati!Q31*Guwahati!R31+Jalpiguri!Q31*Jalpiguri!R31)/P31</f>
        <v>159.32882978870055</v>
      </c>
      <c r="R31" s="97">
        <f>Kol!S31+Siliguri!S31+Guwahati!S31+Jalpiguri!S31</f>
        <v>513243.2</v>
      </c>
      <c r="S31" s="97">
        <f>(Kol!S31*Kol!T31+Siliguri!S31*Siliguri!T31+Guwahati!S31*Guwahati!T31+Jalpiguri!S31*Jalpiguri!T31)/R31</f>
        <v>227.8814084668204</v>
      </c>
      <c r="T31" s="97">
        <f>Kol!U31+Siliguri!U31+Guwahati!U31+Jalpiguri!U31</f>
        <v>29494.7</v>
      </c>
      <c r="U31" s="97">
        <f>(Kol!U31*Kol!V31+Siliguri!U31*Siliguri!V31+Guwahati!U31*Guwahati!V31+Jalpiguri!U31*Jalpiguri!V31)/T31</f>
        <v>120.72246800000001</v>
      </c>
      <c r="V31" s="97">
        <f>Kol!W31+Siliguri!W31+Guwahati!W31+Jalpiguri!W31</f>
        <v>0</v>
      </c>
      <c r="W31" s="97">
        <v>0</v>
      </c>
      <c r="X31" s="97">
        <v>0</v>
      </c>
      <c r="Y31" s="97">
        <v>0</v>
      </c>
      <c r="Z31" s="97">
        <f>Kol!AA31+Siliguri!AA31+Guwahati!AA31+Jalpiguri!AA31</f>
        <v>67866.2</v>
      </c>
      <c r="AA31" s="97">
        <f>(Kol!AA31*Kol!AB31+Siliguri!AA31*Siliguri!AB31+Guwahati!AA31*Guwahati!AB31+Jalpiguri!AA31*Jalpiguri!AB31)/Z31</f>
        <v>367.045501</v>
      </c>
      <c r="AB31" s="97">
        <f>Kol!AC31+Siliguri!AC31+Guwahati!AC31+Jalpiguri!AC31</f>
        <v>0</v>
      </c>
      <c r="AC31" s="97">
        <v>0</v>
      </c>
      <c r="AD31" s="97">
        <f>Kol!AE31+Siliguri!AE31+Guwahati!AE31+Jalpiguri!AE31</f>
        <v>1202.4000000000001</v>
      </c>
      <c r="AE31" s="97">
        <f>(Kol!AE31*Kol!AF31+Siliguri!AE31*Siliguri!AF31+Guwahati!AE31*Guwahati!AF31+Jalpiguri!AE31*Jalpiguri!AF31)/AD31</f>
        <v>208.32726197405188</v>
      </c>
      <c r="AF31" s="97">
        <f>Kol!AG31+Siliguri!AG31+Guwahati!AG31+Jalpiguri!AG31</f>
        <v>0</v>
      </c>
      <c r="AG31" s="97">
        <v>0</v>
      </c>
      <c r="AH31" s="98">
        <f t="shared" ref="AH31" si="67">N31+P31+R31+T31+V31+Z31+AB31+AD31+AF31</f>
        <v>7531720.4400000013</v>
      </c>
      <c r="AI31" s="98">
        <f t="shared" ref="AI31" si="68">(N31*O31+P31*Q31+R31*S31+T31*U31+V31*W31+Z31*AA31+AD31*AE31+AF31*AG31)/AH31</f>
        <v>160.85395968212404</v>
      </c>
      <c r="AK31" s="76">
        <v>42546</v>
      </c>
      <c r="AL31" s="11">
        <v>25</v>
      </c>
      <c r="AM31" s="4">
        <v>6853583.5600000005</v>
      </c>
      <c r="AN31" s="4">
        <v>2365264.7999999998</v>
      </c>
      <c r="AO31" s="4">
        <v>570734.35</v>
      </c>
      <c r="AP31" s="4">
        <v>21911.200000000001</v>
      </c>
      <c r="AQ31" s="4">
        <v>0</v>
      </c>
      <c r="AR31" s="4">
        <v>43272.1</v>
      </c>
      <c r="AS31" s="4">
        <v>0</v>
      </c>
      <c r="AT31" s="4">
        <v>2972</v>
      </c>
      <c r="AU31" s="4">
        <v>0</v>
      </c>
      <c r="AV31" s="19">
        <v>9857738.0099999979</v>
      </c>
      <c r="AW31" s="4">
        <v>3802257.77</v>
      </c>
      <c r="AX31" s="4">
        <v>148.74400653625241</v>
      </c>
      <c r="AY31" s="4">
        <v>1716974.9</v>
      </c>
      <c r="AZ31" s="4">
        <v>165.95121844604148</v>
      </c>
      <c r="BA31" s="4">
        <v>508646.95</v>
      </c>
      <c r="BB31" s="4">
        <v>250.53349262149777</v>
      </c>
      <c r="BC31" s="4">
        <v>21911.200000000001</v>
      </c>
      <c r="BD31" s="4">
        <v>134.32023799999999</v>
      </c>
      <c r="BE31" s="4">
        <v>0</v>
      </c>
      <c r="BF31" s="4">
        <v>0</v>
      </c>
      <c r="BG31" s="4">
        <v>21505.5</v>
      </c>
      <c r="BH31" s="4">
        <v>404.334202</v>
      </c>
      <c r="BI31" s="4">
        <v>0</v>
      </c>
      <c r="BJ31" s="4">
        <v>0</v>
      </c>
      <c r="BK31" s="4">
        <v>0</v>
      </c>
      <c r="BL31" s="4">
        <v>0</v>
      </c>
      <c r="BM31" s="4">
        <v>0</v>
      </c>
      <c r="BN31" s="4">
        <v>0</v>
      </c>
      <c r="BO31" s="19">
        <v>6071296.3200000003</v>
      </c>
      <c r="BP31" s="19">
        <v>162.9913453086763</v>
      </c>
    </row>
    <row r="32" spans="1:68" ht="20" customHeight="1" x14ac:dyDescent="0.15">
      <c r="A32" s="76">
        <v>42917</v>
      </c>
      <c r="B32" s="11">
        <v>26</v>
      </c>
      <c r="C32" s="97">
        <f>Kol!D32+Siliguri!D32+Guwahati!D32+Jalpiguri!D32</f>
        <v>8669142.6099999994</v>
      </c>
      <c r="D32" s="97">
        <f>Kol!E32+Siliguri!E32+Guwahati!E32+Jalpiguri!E32</f>
        <v>2692572</v>
      </c>
      <c r="E32" s="97">
        <f>Kol!F32+Siliguri!F32+Guwahati!F32+Jalpiguri!F32</f>
        <v>842559</v>
      </c>
      <c r="F32" s="97">
        <f>Kol!G32+Siliguri!G32+Guwahati!G32+Jalpiguri!G32</f>
        <v>66347.12</v>
      </c>
      <c r="G32" s="97">
        <f>Kol!H32+Siliguri!H32+Guwahati!H32+Jalpiguri!H32</f>
        <v>0</v>
      </c>
      <c r="H32" s="97">
        <f>Kol!I32+Siliguri!I32+Guwahati!I32+Jalpiguri!I32</f>
        <v>0</v>
      </c>
      <c r="I32" s="97">
        <f>Kol!J32+Siliguri!J32+Guwahati!J32+Jalpiguri!J32</f>
        <v>68499.899999999994</v>
      </c>
      <c r="J32" s="97">
        <f>Kol!K32+Siliguri!K32+Guwahati!K32+Jalpiguri!K32</f>
        <v>0</v>
      </c>
      <c r="K32" s="97">
        <f>Kol!L32+Siliguri!L32+Guwahati!L32+Jalpiguri!L32</f>
        <v>2460.6999999999998</v>
      </c>
      <c r="L32" s="97">
        <f>Kol!M32+Siliguri!M32+Guwahati!M32+Jalpiguri!M32</f>
        <v>0</v>
      </c>
      <c r="M32" s="98">
        <f t="shared" si="66"/>
        <v>12341581.329999998</v>
      </c>
      <c r="N32" s="97">
        <f>Kol!O32+Siliguri!O32+Guwahati!O32+Jalpiguri!O32</f>
        <v>5685456.4100000001</v>
      </c>
      <c r="O32" s="97">
        <f>(Kol!O32*Kol!P32+Siliguri!O32*Siliguri!P32+Guwahati!O32*Guwahati!P32+Jalpiguri!O32*Jalpiguri!P32)/N32</f>
        <v>146.79303549546512</v>
      </c>
      <c r="P32" s="97">
        <f>Kol!Q32+Siliguri!Q32+Guwahati!Q32+Jalpiguri!Q32</f>
        <v>2210711.4000000004</v>
      </c>
      <c r="Q32" s="97">
        <f>(Kol!Q32*Kol!R32+Siliguri!Q32*Siliguri!R32+Guwahati!Q32*Guwahati!R32+Jalpiguri!Q32*Jalpiguri!R32)/P32</f>
        <v>161.29570516537922</v>
      </c>
      <c r="R32" s="97">
        <f>Kol!S32+Siliguri!S32+Guwahati!S32+Jalpiguri!S32</f>
        <v>653442.6</v>
      </c>
      <c r="S32" s="97">
        <f>(Kol!S32*Kol!T32+Siliguri!S32*Siliguri!T32+Guwahati!S32*Guwahati!T32+Jalpiguri!S32*Jalpiguri!T32)/R32</f>
        <v>231.94197629884553</v>
      </c>
      <c r="T32" s="97">
        <f>Kol!U32+Siliguri!U32+Guwahati!U32+Jalpiguri!U32</f>
        <v>49647.92</v>
      </c>
      <c r="U32" s="97">
        <f>(Kol!U32*Kol!V32+Siliguri!U32*Siliguri!V32+Guwahati!U32*Guwahati!V32+Jalpiguri!U32*Jalpiguri!V32)/T32</f>
        <v>128.21702250374557</v>
      </c>
      <c r="V32" s="97">
        <f>Kol!W32+Siliguri!W32+Guwahati!W32+Jalpiguri!W32</f>
        <v>0</v>
      </c>
      <c r="W32" s="97">
        <v>0</v>
      </c>
      <c r="X32" s="97">
        <v>0</v>
      </c>
      <c r="Y32" s="97">
        <v>0</v>
      </c>
      <c r="Z32" s="97">
        <f>Kol!AA32+Siliguri!AA32+Guwahati!AA32+Jalpiguri!AA32</f>
        <v>58923.9</v>
      </c>
      <c r="AA32" s="97">
        <f>(Kol!AA32*Kol!AB32+Siliguri!AA32*Siliguri!AB32+Guwahati!AA32*Guwahati!AB32+Jalpiguri!AA32*Jalpiguri!AB32)/Z32</f>
        <v>429.965238</v>
      </c>
      <c r="AB32" s="97">
        <f>Kol!AC32+Siliguri!AC32+Guwahati!AC32+Jalpiguri!AC32</f>
        <v>0</v>
      </c>
      <c r="AC32" s="97">
        <v>0</v>
      </c>
      <c r="AD32" s="97">
        <f>Kol!AE32+Siliguri!AE32+Guwahati!AE32+Jalpiguri!AE32</f>
        <v>1790.5</v>
      </c>
      <c r="AE32" s="97">
        <f>(Kol!AE32*Kol!AF32+Siliguri!AE32*Siliguri!AF32+Guwahati!AE32*Guwahati!AF32+Jalpiguri!AE32*Jalpiguri!AF32)/AD32</f>
        <v>152.75548675705107</v>
      </c>
      <c r="AF32" s="97">
        <f>Kol!AG32+Siliguri!AG32+Guwahati!AG32+Jalpiguri!AG32</f>
        <v>0</v>
      </c>
      <c r="AG32" s="97">
        <v>0</v>
      </c>
      <c r="AH32" s="98">
        <f t="shared" ref="AH32" si="69">N32+P32+R32+T32+V32+Z32+AB32+AD32+AF32</f>
        <v>8659972.7300000004</v>
      </c>
      <c r="AI32" s="98">
        <f t="shared" ref="AI32" si="70">(N32*O32+P32*Q32+R32*S32+T32*U32+V32*W32+Z32*AA32+AD32*AE32+AF32*AG32)/AH32</f>
        <v>158.74170918842827</v>
      </c>
      <c r="AK32" s="76">
        <v>42553</v>
      </c>
      <c r="AL32" s="11">
        <v>26</v>
      </c>
      <c r="AM32" s="4">
        <v>7606581.4000000004</v>
      </c>
      <c r="AN32" s="4">
        <v>2788114.5999999996</v>
      </c>
      <c r="AO32" s="4">
        <v>557951.31999999995</v>
      </c>
      <c r="AP32" s="4">
        <v>22724.799999999999</v>
      </c>
      <c r="AQ32" s="4">
        <v>0</v>
      </c>
      <c r="AR32" s="4">
        <v>51552.5</v>
      </c>
      <c r="AS32" s="4">
        <v>0</v>
      </c>
      <c r="AT32" s="4">
        <v>498</v>
      </c>
      <c r="AU32" s="4">
        <v>0</v>
      </c>
      <c r="AV32" s="19">
        <v>11027422.620000001</v>
      </c>
      <c r="AW32" s="4">
        <v>3997210.42</v>
      </c>
      <c r="AX32" s="4">
        <v>150.02943032940496</v>
      </c>
      <c r="AY32" s="4">
        <v>2003958.6</v>
      </c>
      <c r="AZ32" s="4">
        <v>166.75250631596447</v>
      </c>
      <c r="BA32" s="4">
        <v>482955.62</v>
      </c>
      <c r="BB32" s="4">
        <v>243.55062088641148</v>
      </c>
      <c r="BC32" s="4">
        <v>21215</v>
      </c>
      <c r="BD32" s="4">
        <v>134.70542499999999</v>
      </c>
      <c r="BE32" s="4">
        <v>0</v>
      </c>
      <c r="BF32" s="4">
        <v>0</v>
      </c>
      <c r="BG32" s="4">
        <v>35085.1</v>
      </c>
      <c r="BH32" s="4">
        <v>430.03896500000002</v>
      </c>
      <c r="BI32" s="4">
        <v>0</v>
      </c>
      <c r="BJ32" s="4">
        <v>0</v>
      </c>
      <c r="BK32" s="4">
        <v>0</v>
      </c>
      <c r="BL32" s="4">
        <v>0</v>
      </c>
      <c r="BM32" s="4">
        <v>0</v>
      </c>
      <c r="BN32" s="4">
        <v>0</v>
      </c>
      <c r="BO32" s="19">
        <v>6540424.7399999993</v>
      </c>
      <c r="BP32" s="19">
        <v>163.51142939941104</v>
      </c>
    </row>
    <row r="33" spans="1:68" ht="20" customHeight="1" x14ac:dyDescent="0.15">
      <c r="A33" s="76">
        <v>42924</v>
      </c>
      <c r="B33" s="11">
        <v>27</v>
      </c>
      <c r="C33" s="97">
        <f>Kol!D33+Siliguri!D33+Guwahati!D33+Jalpiguri!D33</f>
        <v>8534059.6499999985</v>
      </c>
      <c r="D33" s="97">
        <f>Kol!E33+Siliguri!E33+Guwahati!E33+Jalpiguri!E33</f>
        <v>2583596.4299999997</v>
      </c>
      <c r="E33" s="97">
        <f>Kol!F33+Siliguri!F33+Guwahati!F33+Jalpiguri!F33</f>
        <v>756733.20000000007</v>
      </c>
      <c r="F33" s="97">
        <f>Kol!G33+Siliguri!G33+Guwahati!G33+Jalpiguri!G33</f>
        <v>57939.8</v>
      </c>
      <c r="G33" s="97">
        <f>Kol!H33+Siliguri!H33+Guwahati!H33+Jalpiguri!H33</f>
        <v>0</v>
      </c>
      <c r="H33" s="97">
        <f>Kol!I33+Siliguri!I33+Guwahati!I33+Jalpiguri!I33</f>
        <v>0</v>
      </c>
      <c r="I33" s="97">
        <f>Kol!J33+Siliguri!J33+Guwahati!J33+Jalpiguri!J33</f>
        <v>67310.899999999994</v>
      </c>
      <c r="J33" s="97">
        <f>Kol!K33+Siliguri!K33+Guwahati!K33+Jalpiguri!K33</f>
        <v>0</v>
      </c>
      <c r="K33" s="97">
        <f>Kol!L33+Siliguri!L33+Guwahati!L33+Jalpiguri!L33</f>
        <v>2614</v>
      </c>
      <c r="L33" s="97">
        <f>Kol!M33+Siliguri!M33+Guwahati!M33+Jalpiguri!M33</f>
        <v>0</v>
      </c>
      <c r="M33" s="98">
        <f t="shared" ref="M33" si="71">SUM(C33:L33)</f>
        <v>12002253.979999999</v>
      </c>
      <c r="N33" s="97">
        <f>Kol!O33+Siliguri!O33+Guwahati!O33+Jalpiguri!O33</f>
        <v>5644113.3000000007</v>
      </c>
      <c r="O33" s="97">
        <f>(Kol!O33*Kol!P33+Siliguri!O33*Siliguri!P33+Guwahati!O33*Guwahati!P33+Jalpiguri!O33*Jalpiguri!P33)/N33</f>
        <v>147.13532744408681</v>
      </c>
      <c r="P33" s="97">
        <f>Kol!Q33+Siliguri!Q33+Guwahati!Q33+Jalpiguri!Q33</f>
        <v>2177615.73</v>
      </c>
      <c r="Q33" s="97">
        <f>(Kol!Q33*Kol!R33+Siliguri!Q33*Siliguri!R33+Guwahati!Q33*Guwahati!R33+Jalpiguri!Q33*Jalpiguri!R33)/P33</f>
        <v>161.93857838539674</v>
      </c>
      <c r="R33" s="97">
        <f>Kol!S33+Siliguri!S33+Guwahati!S33+Jalpiguri!S33</f>
        <v>590792.4</v>
      </c>
      <c r="S33" s="97">
        <f>(Kol!S33*Kol!T33+Siliguri!S33*Siliguri!T33+Guwahati!S33*Guwahati!T33+Jalpiguri!S33*Jalpiguri!T33)/R33</f>
        <v>230.88931434289739</v>
      </c>
      <c r="T33" s="97">
        <f>Kol!U33+Siliguri!U33+Guwahati!U33+Jalpiguri!U33</f>
        <v>49416.800000000003</v>
      </c>
      <c r="U33" s="97">
        <f>(Kol!U33*Kol!V33+Siliguri!U33*Siliguri!V33+Guwahati!U33*Guwahati!V33+Jalpiguri!U33*Jalpiguri!V33)/T33</f>
        <v>128.18442708422035</v>
      </c>
      <c r="V33" s="97">
        <f>Kol!W33+Siliguri!W33+Guwahati!W33+Jalpiguri!W33</f>
        <v>0</v>
      </c>
      <c r="W33" s="97">
        <v>0</v>
      </c>
      <c r="X33" s="97">
        <v>0</v>
      </c>
      <c r="Y33" s="97">
        <v>0</v>
      </c>
      <c r="Z33" s="97">
        <f>Kol!AA33+Siliguri!AA33+Guwahati!AA33+Jalpiguri!AA33</f>
        <v>52863.5</v>
      </c>
      <c r="AA33" s="97">
        <f>(Kol!AA33*Kol!AB33+Siliguri!AA33*Siliguri!AB33+Guwahati!AA33*Guwahati!AB33+Jalpiguri!AA33*Jalpiguri!AB33)/Z33</f>
        <v>583.83673899999997</v>
      </c>
      <c r="AB33" s="97">
        <f>Kol!AC33+Siliguri!AC33+Guwahati!AC33+Jalpiguri!AC33</f>
        <v>0</v>
      </c>
      <c r="AC33" s="97">
        <v>0</v>
      </c>
      <c r="AD33" s="97">
        <f>Kol!AE33+Siliguri!AE33+Guwahati!AE33+Jalpiguri!AE33</f>
        <v>1810.8</v>
      </c>
      <c r="AE33" s="97">
        <f>(Kol!AE33*Kol!AF33+Siliguri!AE33*Siliguri!AF33+Guwahati!AE33*Guwahati!AF33+Jalpiguri!AE33*Jalpiguri!AF33)/AD33</f>
        <v>237.441517</v>
      </c>
      <c r="AF33" s="97">
        <f>Kol!AG33+Siliguri!AG33+Guwahati!AG33+Jalpiguri!AG33</f>
        <v>0</v>
      </c>
      <c r="AG33" s="97">
        <v>0</v>
      </c>
      <c r="AH33" s="98">
        <f t="shared" ref="AH33" si="72">N33+P33+R33+T33+V33+Z33+AB33+AD33+AF33</f>
        <v>8516612.5300000031</v>
      </c>
      <c r="AI33" s="98">
        <f t="shared" ref="AI33" si="73">(N33*O33+P33*Q33+R33*S33+T33*U33+V33*W33+Z33*AA33+AD33*AE33+AF33*AG33)/AH33</f>
        <v>159.35023205938231</v>
      </c>
      <c r="AK33" s="76">
        <v>42560</v>
      </c>
      <c r="AL33" s="11">
        <v>27</v>
      </c>
      <c r="AM33" s="4">
        <v>7672914.3499999996</v>
      </c>
      <c r="AN33" s="4">
        <v>2687833.1</v>
      </c>
      <c r="AO33" s="4">
        <v>686787.3</v>
      </c>
      <c r="AP33" s="4">
        <v>30898.3</v>
      </c>
      <c r="AQ33" s="4">
        <v>0</v>
      </c>
      <c r="AR33" s="4">
        <v>73168.210000000006</v>
      </c>
      <c r="AS33" s="4">
        <v>0</v>
      </c>
      <c r="AT33" s="4">
        <v>498</v>
      </c>
      <c r="AU33" s="4">
        <v>0</v>
      </c>
      <c r="AV33" s="19">
        <v>11152099.260000002</v>
      </c>
      <c r="AW33" s="4">
        <v>5881496.6600000001</v>
      </c>
      <c r="AX33" s="4">
        <v>151.15134077068598</v>
      </c>
      <c r="AY33" s="4">
        <v>2063158</v>
      </c>
      <c r="AZ33" s="4">
        <v>159.54402803181475</v>
      </c>
      <c r="BA33" s="4">
        <v>548774.9</v>
      </c>
      <c r="BB33" s="4">
        <v>238.92531769481403</v>
      </c>
      <c r="BC33" s="4">
        <v>29297.5</v>
      </c>
      <c r="BD33" s="4">
        <v>139.27289300000001</v>
      </c>
      <c r="BE33" s="4">
        <v>0</v>
      </c>
      <c r="BF33" s="4">
        <v>0</v>
      </c>
      <c r="BG33" s="4">
        <v>49513.01</v>
      </c>
      <c r="BH33" s="4">
        <v>499.98988500000002</v>
      </c>
      <c r="BI33" s="4">
        <v>0</v>
      </c>
      <c r="BJ33" s="4">
        <v>0</v>
      </c>
      <c r="BK33" s="4">
        <v>498</v>
      </c>
      <c r="BL33" s="4">
        <v>46</v>
      </c>
      <c r="BM33" s="4">
        <v>0</v>
      </c>
      <c r="BN33" s="4">
        <v>0</v>
      </c>
      <c r="BO33" s="19">
        <v>8572738.0700000003</v>
      </c>
      <c r="BP33" s="19">
        <v>160.75798764809173</v>
      </c>
    </row>
    <row r="34" spans="1:68" ht="20" customHeight="1" x14ac:dyDescent="0.15">
      <c r="A34" s="76">
        <v>42931</v>
      </c>
      <c r="B34" s="11">
        <v>28</v>
      </c>
      <c r="C34" s="97">
        <f>Kol!D34+Siliguri!D34+Guwahati!D34+Jalpiguri!D34</f>
        <v>9365114.8099999987</v>
      </c>
      <c r="D34" s="97">
        <f>Kol!E34+Siliguri!E34+Guwahati!E34+Jalpiguri!E34</f>
        <v>2670631.5999999996</v>
      </c>
      <c r="E34" s="97">
        <f>Kol!F34+Siliguri!F34+Guwahati!F34+Jalpiguri!F34</f>
        <v>670889.95000000007</v>
      </c>
      <c r="F34" s="97">
        <f>Kol!G34+Siliguri!G34+Guwahati!G34+Jalpiguri!G34</f>
        <v>46778.1</v>
      </c>
      <c r="G34" s="97">
        <f>Kol!H34+Siliguri!H34+Guwahati!H34+Jalpiguri!H34</f>
        <v>0</v>
      </c>
      <c r="H34" s="97">
        <f>Kol!I34+Siliguri!I34+Guwahati!I34+Jalpiguri!I34</f>
        <v>0</v>
      </c>
      <c r="I34" s="97">
        <f>Kol!J34+Siliguri!J34+Guwahati!J34+Jalpiguri!J34</f>
        <v>55688.2</v>
      </c>
      <c r="J34" s="97">
        <f>Kol!K34+Siliguri!K34+Guwahati!K34+Jalpiguri!K34</f>
        <v>0</v>
      </c>
      <c r="K34" s="97">
        <f>Kol!L34+Siliguri!L34+Guwahati!L34+Jalpiguri!L34</f>
        <v>3132.8</v>
      </c>
      <c r="L34" s="97">
        <f>Kol!M34+Siliguri!M34+Guwahati!M34+Jalpiguri!M34</f>
        <v>0</v>
      </c>
      <c r="M34" s="98">
        <f t="shared" ref="M34" si="74">SUM(C34:L34)</f>
        <v>12812235.459999997</v>
      </c>
      <c r="N34" s="97">
        <f>Kol!O34+Siliguri!O34+Guwahati!O34+Jalpiguri!O34</f>
        <v>6828959.0600000005</v>
      </c>
      <c r="O34" s="97">
        <f>(Kol!O34*Kol!P34+Siliguri!O34*Siliguri!P34+Guwahati!O34*Guwahati!P34+Jalpiguri!O34*Jalpiguri!P34)/N34</f>
        <v>142.30555166739603</v>
      </c>
      <c r="P34" s="97">
        <f>Kol!Q34+Siliguri!Q34+Guwahati!Q34+Jalpiguri!Q34</f>
        <v>2281599.7999999998</v>
      </c>
      <c r="Q34" s="97">
        <f>(Kol!Q34*Kol!R34+Siliguri!Q34*Siliguri!R34+Guwahati!Q34*Guwahati!R34+Jalpiguri!Q34*Jalpiguri!R34)/P34</f>
        <v>160.93388163704472</v>
      </c>
      <c r="R34" s="97">
        <f>Kol!S34+Siliguri!S34+Guwahati!S34+Jalpiguri!S34</f>
        <v>546553.55000000005</v>
      </c>
      <c r="S34" s="97">
        <f>(Kol!S34*Kol!T34+Siliguri!S34*Siliguri!T34+Guwahati!S34*Guwahati!T34+Jalpiguri!S34*Jalpiguri!T34)/R34</f>
        <v>227.74737484385324</v>
      </c>
      <c r="T34" s="97">
        <f>Kol!U34+Siliguri!U34+Guwahati!U34+Jalpiguri!U34</f>
        <v>41040.6</v>
      </c>
      <c r="U34" s="97">
        <f>(Kol!U34*Kol!V34+Siliguri!U34*Siliguri!V34+Guwahati!U34*Guwahati!V34+Jalpiguri!U34*Jalpiguri!V34)/T34</f>
        <v>131.25964978947189</v>
      </c>
      <c r="V34" s="97">
        <f>Kol!W34+Siliguri!W34+Guwahati!W34+Jalpiguri!W34</f>
        <v>0</v>
      </c>
      <c r="W34" s="97">
        <v>0</v>
      </c>
      <c r="X34" s="97">
        <v>0</v>
      </c>
      <c r="Y34" s="97">
        <v>0</v>
      </c>
      <c r="Z34" s="97">
        <f>Kol!AA34+Siliguri!AA34+Guwahati!AA34+Jalpiguri!AA34</f>
        <v>46861.2</v>
      </c>
      <c r="AA34" s="97">
        <f>(Kol!AA34*Kol!AB34+Siliguri!AA34*Siliguri!AB34+Guwahati!AA34*Guwahati!AB34+Jalpiguri!AA34*Jalpiguri!AB34)/Z34</f>
        <v>571.73173499999996</v>
      </c>
      <c r="AB34" s="97">
        <f>Kol!AC34+Siliguri!AC34+Guwahati!AC34+Jalpiguri!AC34</f>
        <v>0</v>
      </c>
      <c r="AC34" s="97">
        <v>0</v>
      </c>
      <c r="AD34" s="97">
        <f>Kol!AE34+Siliguri!AE34+Guwahati!AE34+Jalpiguri!AE34</f>
        <v>2306</v>
      </c>
      <c r="AE34" s="97">
        <f>(Kol!AE34*Kol!AF34+Siliguri!AE34*Siliguri!AF34+Guwahati!AE34*Guwahati!AF34+Jalpiguri!AE34*Jalpiguri!AF34)/AD34</f>
        <v>111.69713711795316</v>
      </c>
      <c r="AF34" s="97">
        <f>Kol!AG34+Siliguri!AG34+Guwahati!AG34+Jalpiguri!AG34</f>
        <v>0</v>
      </c>
      <c r="AG34" s="97">
        <v>0</v>
      </c>
      <c r="AH34" s="98">
        <f t="shared" ref="AH34" si="75">N34+P34+R34+T34+V34+Z34+AB34+AD34+AF34</f>
        <v>9747320.209999999</v>
      </c>
      <c r="AI34" s="98">
        <f t="shared" ref="AI34" si="76">(N34*O34+P34*Q34+R34*S34+T34*U34+V34*W34+Z34*AA34+AD34*AE34+AF34*AG34)/AH34</f>
        <v>153.46763890598413</v>
      </c>
      <c r="AK34" s="76">
        <v>42567</v>
      </c>
      <c r="AL34" s="11">
        <v>28</v>
      </c>
      <c r="AM34" s="4">
        <v>8257143.790000001</v>
      </c>
      <c r="AN34" s="4">
        <v>2877577.4</v>
      </c>
      <c r="AO34" s="4">
        <v>638672.1</v>
      </c>
      <c r="AP34" s="4">
        <v>38030.300000000003</v>
      </c>
      <c r="AQ34" s="4">
        <v>0</v>
      </c>
      <c r="AR34" s="4">
        <v>92128.9</v>
      </c>
      <c r="AS34" s="4">
        <v>0</v>
      </c>
      <c r="AT34" s="4">
        <v>0</v>
      </c>
      <c r="AU34" s="4">
        <v>0</v>
      </c>
      <c r="AV34" s="19">
        <v>11903552.490000002</v>
      </c>
      <c r="AW34" s="4">
        <v>6153994.4100000001</v>
      </c>
      <c r="AX34" s="4">
        <v>153.71257079873831</v>
      </c>
      <c r="AY34" s="4">
        <v>2249639.4</v>
      </c>
      <c r="AZ34" s="4">
        <v>161.29546771151456</v>
      </c>
      <c r="BA34" s="4">
        <v>492813.39999999997</v>
      </c>
      <c r="BB34" s="4">
        <v>239.31019161444718</v>
      </c>
      <c r="BC34" s="4">
        <v>33451.1</v>
      </c>
      <c r="BD34" s="4">
        <v>138.69150999999999</v>
      </c>
      <c r="BE34" s="4">
        <v>0</v>
      </c>
      <c r="BF34" s="4">
        <v>0</v>
      </c>
      <c r="BG34" s="4">
        <v>50588.5</v>
      </c>
      <c r="BH34" s="4">
        <v>491.50394999999997</v>
      </c>
      <c r="BI34" s="4">
        <v>0</v>
      </c>
      <c r="BJ34" s="4">
        <v>0</v>
      </c>
      <c r="BK34" s="4">
        <v>0</v>
      </c>
      <c r="BL34" s="4">
        <v>0</v>
      </c>
      <c r="BM34" s="4">
        <v>0</v>
      </c>
      <c r="BN34" s="4">
        <v>0</v>
      </c>
      <c r="BO34" s="19">
        <v>8980486.8100000005</v>
      </c>
      <c r="BP34" s="19">
        <v>162.15624740462357</v>
      </c>
    </row>
    <row r="35" spans="1:68" ht="20" customHeight="1" x14ac:dyDescent="0.15">
      <c r="A35" s="76">
        <v>42938</v>
      </c>
      <c r="B35" s="11">
        <v>29</v>
      </c>
      <c r="C35" s="97">
        <f>Kol!D35+Siliguri!D35+Guwahati!D35+Jalpiguri!D35</f>
        <v>10536076.960000001</v>
      </c>
      <c r="D35" s="97">
        <f>Kol!E35+Siliguri!E35+Guwahati!E35+Jalpiguri!E35</f>
        <v>3009019.15</v>
      </c>
      <c r="E35" s="97">
        <f>Kol!F35+Siliguri!F35+Guwahati!F35+Jalpiguri!F35</f>
        <v>850111.05</v>
      </c>
      <c r="F35" s="97">
        <f>Kol!G35+Siliguri!G35+Guwahati!G35+Jalpiguri!G35</f>
        <v>56197</v>
      </c>
      <c r="G35" s="97">
        <f>Kol!H35+Siliguri!H35+Guwahati!H35+Jalpiguri!H35</f>
        <v>0</v>
      </c>
      <c r="H35" s="97">
        <f>Kol!I35+Siliguri!I35+Guwahati!I35+Jalpiguri!I35</f>
        <v>0</v>
      </c>
      <c r="I35" s="97">
        <f>Kol!J35+Siliguri!J35+Guwahati!J35+Jalpiguri!J35</f>
        <v>23742.400000000001</v>
      </c>
      <c r="J35" s="97">
        <f>Kol!K35+Siliguri!K35+Guwahati!K35+Jalpiguri!K35</f>
        <v>0</v>
      </c>
      <c r="K35" s="97">
        <f>Kol!L35+Siliguri!L35+Guwahati!L35+Jalpiguri!L35</f>
        <v>3427.8</v>
      </c>
      <c r="L35" s="97">
        <f>Kol!M35+Siliguri!M35+Guwahati!M35+Jalpiguri!M35</f>
        <v>0</v>
      </c>
      <c r="M35" s="98">
        <f t="shared" ref="M35" si="77">SUM(C35:L35)</f>
        <v>14478574.360000003</v>
      </c>
      <c r="N35" s="97">
        <f>Kol!O35+Siliguri!O35+Guwahati!O35+Jalpiguri!O35</f>
        <v>7089243.0600000005</v>
      </c>
      <c r="O35" s="97">
        <f>(Kol!O35*Kol!P35+Siliguri!O35*Siliguri!P35+Guwahati!O35*Guwahati!P35+Jalpiguri!O35*Jalpiguri!P35)/N35</f>
        <v>143.13434345703783</v>
      </c>
      <c r="P35" s="97">
        <f>Kol!Q35+Siliguri!Q35+Guwahati!Q35+Jalpiguri!Q35</f>
        <v>2596839.0499999998</v>
      </c>
      <c r="Q35" s="97">
        <f>(Kol!Q35*Kol!R35+Siliguri!Q35*Siliguri!R35+Guwahati!Q35*Guwahati!R35+Jalpiguri!Q35*Jalpiguri!R35)/P35</f>
        <v>161.46149170624619</v>
      </c>
      <c r="R35" s="97">
        <f>Kol!S35+Siliguri!S35+Guwahati!S35+Jalpiguri!S35</f>
        <v>692243.85</v>
      </c>
      <c r="S35" s="97">
        <f>(Kol!S35*Kol!T35+Siliguri!S35*Siliguri!T35+Guwahati!S35*Guwahati!T35+Jalpiguri!S35*Jalpiguri!T35)/R35</f>
        <v>233.8301042390712</v>
      </c>
      <c r="T35" s="97">
        <f>Kol!U35+Siliguri!U35+Guwahati!U35+Jalpiguri!U35</f>
        <v>51184.299999999996</v>
      </c>
      <c r="U35" s="97">
        <f>(Kol!U35*Kol!V35+Siliguri!U35*Siliguri!V35+Guwahati!U35*Guwahati!V35+Jalpiguri!U35*Jalpiguri!V35)/T35</f>
        <v>128.20409570055273</v>
      </c>
      <c r="V35" s="97">
        <f>Kol!W35+Siliguri!W35+Guwahati!W35+Jalpiguri!W35</f>
        <v>0</v>
      </c>
      <c r="W35" s="97">
        <v>0</v>
      </c>
      <c r="X35" s="97">
        <v>0</v>
      </c>
      <c r="Y35" s="97">
        <v>0</v>
      </c>
      <c r="Z35" s="97">
        <f>Kol!AA35+Siliguri!AA35+Guwahati!AA35+Jalpiguri!AA35</f>
        <v>17379.400000000001</v>
      </c>
      <c r="AA35" s="97">
        <f>(Kol!AA35*Kol!AB35+Siliguri!AA35*Siliguri!AB35+Guwahati!AA35*Guwahati!AB35+Jalpiguri!AA35*Jalpiguri!AB35)/Z35</f>
        <v>689.956143</v>
      </c>
      <c r="AB35" s="97">
        <f>Kol!AC35+Siliguri!AC35+Guwahati!AC35+Jalpiguri!AC35</f>
        <v>0</v>
      </c>
      <c r="AC35" s="97">
        <v>0</v>
      </c>
      <c r="AD35" s="97">
        <f>Kol!AE35+Siliguri!AE35+Guwahati!AE35+Jalpiguri!AE35</f>
        <v>1421.6</v>
      </c>
      <c r="AE35" s="97">
        <f>(Kol!AE35*Kol!AF35+Siliguri!AE35*Siliguri!AF35+Guwahati!AE35*Guwahati!AF35+Jalpiguri!AE35*Jalpiguri!AF35)/AD35</f>
        <v>301.99634200000003</v>
      </c>
      <c r="AF35" s="97">
        <f>Kol!AG35+Siliguri!AG35+Guwahati!AG35+Jalpiguri!AG35</f>
        <v>0</v>
      </c>
      <c r="AG35" s="97">
        <v>0</v>
      </c>
      <c r="AH35" s="98">
        <f t="shared" ref="AH35" si="78">N35+P35+R35+T35+V35+Z35+AB35+AD35+AF35</f>
        <v>10448311.26</v>
      </c>
      <c r="AI35" s="98">
        <f t="shared" ref="AI35" si="79">(N35*O35+P35*Q35+R35*S35+T35*U35+V35*W35+Z35*AA35+AD35*AE35+AF35*AG35)/AH35</f>
        <v>154.55641087264627</v>
      </c>
      <c r="AK35" s="76">
        <v>42574</v>
      </c>
      <c r="AL35" s="11">
        <v>29</v>
      </c>
      <c r="AM35" s="4">
        <v>9326828.9499999993</v>
      </c>
      <c r="AN35" s="4">
        <v>3276136.5</v>
      </c>
      <c r="AO35" s="4">
        <v>699585.3</v>
      </c>
      <c r="AP35" s="4">
        <v>35296.800000000003</v>
      </c>
      <c r="AQ35" s="4">
        <v>0</v>
      </c>
      <c r="AR35" s="4">
        <v>119288.3</v>
      </c>
      <c r="AS35" s="4">
        <v>0</v>
      </c>
      <c r="AT35" s="4">
        <v>498</v>
      </c>
      <c r="AU35" s="4">
        <v>0</v>
      </c>
      <c r="AV35" s="19">
        <v>13457633.850000001</v>
      </c>
      <c r="AW35" s="4">
        <v>6788890.9700000007</v>
      </c>
      <c r="AX35" s="4">
        <v>149.38868885478058</v>
      </c>
      <c r="AY35" s="4">
        <v>2425979.1</v>
      </c>
      <c r="AZ35" s="4">
        <v>152.88365908530849</v>
      </c>
      <c r="BA35" s="4">
        <v>531607.4</v>
      </c>
      <c r="BB35" s="4">
        <v>238.18414942316826</v>
      </c>
      <c r="BC35" s="4">
        <v>30276.799999999999</v>
      </c>
      <c r="BD35" s="4">
        <v>136.081256</v>
      </c>
      <c r="BE35" s="4">
        <v>0</v>
      </c>
      <c r="BF35" s="4">
        <v>0</v>
      </c>
      <c r="BG35" s="4">
        <v>94155.3</v>
      </c>
      <c r="BH35" s="4">
        <v>412.35125200000004</v>
      </c>
      <c r="BI35" s="4">
        <v>0</v>
      </c>
      <c r="BJ35" s="4">
        <v>0</v>
      </c>
      <c r="BK35" s="4">
        <v>498</v>
      </c>
      <c r="BL35" s="4">
        <v>59</v>
      </c>
      <c r="BM35" s="4">
        <v>0</v>
      </c>
      <c r="BN35" s="4">
        <v>0</v>
      </c>
      <c r="BO35" s="19">
        <v>9871407.5700000022</v>
      </c>
      <c r="BP35" s="19">
        <v>157.49234044279271</v>
      </c>
    </row>
    <row r="36" spans="1:68" ht="20" customHeight="1" x14ac:dyDescent="0.15">
      <c r="A36" s="76">
        <v>42945</v>
      </c>
      <c r="B36" s="11">
        <v>30</v>
      </c>
      <c r="C36" s="97">
        <f>Kol!D36+Siliguri!D36+Guwahati!D36+Jalpiguri!D36</f>
        <v>9252974.3000000007</v>
      </c>
      <c r="D36" s="97">
        <f>Kol!E36+Siliguri!E36+Guwahati!E36+Jalpiguri!E36</f>
        <v>2542677.3000000003</v>
      </c>
      <c r="E36" s="97">
        <f>Kol!F36+Siliguri!F36+Guwahati!F36+Jalpiguri!F36</f>
        <v>848009.03</v>
      </c>
      <c r="F36" s="97">
        <f>Kol!G36+Siliguri!G36+Guwahati!G36+Jalpiguri!G36</f>
        <v>48157.5</v>
      </c>
      <c r="G36" s="97">
        <f>Kol!H36+Siliguri!H36+Guwahati!H36+Jalpiguri!H36</f>
        <v>0</v>
      </c>
      <c r="H36" s="97">
        <f>Kol!I36+Siliguri!I36+Guwahati!I36+Jalpiguri!I36</f>
        <v>0</v>
      </c>
      <c r="I36" s="97">
        <f>Kol!J36+Siliguri!J36+Guwahati!J36+Jalpiguri!J36</f>
        <v>10580.6</v>
      </c>
      <c r="J36" s="97">
        <f>Kol!K36+Siliguri!K36+Guwahati!K36+Jalpiguri!K36</f>
        <v>0</v>
      </c>
      <c r="K36" s="97">
        <f>Kol!L36+Siliguri!L36+Guwahati!L36+Jalpiguri!L36</f>
        <v>4198.8</v>
      </c>
      <c r="L36" s="97">
        <f>Kol!M36+Siliguri!M36+Guwahati!M36+Jalpiguri!M36</f>
        <v>0</v>
      </c>
      <c r="M36" s="98">
        <f t="shared" ref="M36" si="80">SUM(C36:L36)</f>
        <v>12706597.530000001</v>
      </c>
      <c r="N36" s="97">
        <f>Kol!O36+Siliguri!O36+Guwahati!O36+Jalpiguri!O36</f>
        <v>6884740.25</v>
      </c>
      <c r="O36" s="97">
        <f>(Kol!O36*Kol!P36+Siliguri!O36*Siliguri!P36+Guwahati!O36*Guwahati!P36+Jalpiguri!O36*Jalpiguri!P36)/N36</f>
        <v>141.73764480615432</v>
      </c>
      <c r="P36" s="97">
        <f>Kol!Q36+Siliguri!Q36+Guwahati!Q36+Jalpiguri!Q36</f>
        <v>2182079.2000000002</v>
      </c>
      <c r="Q36" s="97">
        <f>(Kol!Q36*Kol!R36+Siliguri!Q36*Siliguri!R36+Guwahati!Q36*Guwahati!R36+Jalpiguri!Q36*Jalpiguri!R36)/P36</f>
        <v>160.71614172110711</v>
      </c>
      <c r="R36" s="97">
        <f>Kol!S36+Siliguri!S36+Guwahati!S36+Jalpiguri!S36</f>
        <v>695564.02999999991</v>
      </c>
      <c r="S36" s="97">
        <f>(Kol!S36*Kol!T36+Siliguri!S36*Siliguri!T36+Guwahati!S36*Guwahati!T36+Jalpiguri!S36*Jalpiguri!T36)/R36</f>
        <v>234.92953626539432</v>
      </c>
      <c r="T36" s="97">
        <f>Kol!U36+Siliguri!U36+Guwahati!U36+Jalpiguri!U36</f>
        <v>46390.5</v>
      </c>
      <c r="U36" s="97">
        <f>(Kol!U36*Kol!V36+Siliguri!U36*Siliguri!V36+Guwahati!U36*Guwahati!V36+Jalpiguri!U36*Jalpiguri!V36)/T36</f>
        <v>136.76232351265884</v>
      </c>
      <c r="V36" s="97">
        <f>Kol!W36+Siliguri!W36+Guwahati!W36+Jalpiguri!W36</f>
        <v>0</v>
      </c>
      <c r="W36" s="97">
        <v>0</v>
      </c>
      <c r="X36" s="97">
        <v>0</v>
      </c>
      <c r="Y36" s="97">
        <v>0</v>
      </c>
      <c r="Z36" s="97">
        <f>Kol!AA36+Siliguri!AA36+Guwahati!AA36+Jalpiguri!AA36</f>
        <v>8744.7999999999993</v>
      </c>
      <c r="AA36" s="97">
        <f>(Kol!AA36*Kol!AB36+Siliguri!AA36*Siliguri!AB36+Guwahati!AA36*Guwahati!AB36+Jalpiguri!AA36*Jalpiguri!AB36)/Z36</f>
        <v>595.024677</v>
      </c>
      <c r="AB36" s="97">
        <f>Kol!AC36+Siliguri!AC36+Guwahati!AC36+Jalpiguri!AC36</f>
        <v>0</v>
      </c>
      <c r="AC36" s="97">
        <v>0</v>
      </c>
      <c r="AD36" s="97">
        <f>Kol!AE36+Siliguri!AE36+Guwahati!AE36+Jalpiguri!AE36</f>
        <v>2475.8000000000002</v>
      </c>
      <c r="AE36" s="97">
        <f>(Kol!AE36*Kol!AF36+Siliguri!AE36*Siliguri!AF36+Guwahati!AE36*Guwahati!AF36+Jalpiguri!AE36*Jalpiguri!AF36)/AD36</f>
        <v>166.60222906292913</v>
      </c>
      <c r="AF36" s="97">
        <f>Kol!AG36+Siliguri!AG36+Guwahati!AG36+Jalpiguri!AG36</f>
        <v>0</v>
      </c>
      <c r="AG36" s="97">
        <v>0</v>
      </c>
      <c r="AH36" s="98">
        <f t="shared" ref="AH36" si="81">N36+P36+R36+T36+V36+Z36+AB36+AD36+AF36</f>
        <v>9819994.5800000001</v>
      </c>
      <c r="AI36" s="98">
        <f t="shared" ref="AI36" si="82">(N36*O36+P36*Q36+R36*S36+T36*U36+V36*W36+Z36*AA36+AD36*AE36+AF36*AG36)/AH36</f>
        <v>152.94214869768902</v>
      </c>
      <c r="AK36" s="76">
        <v>42581</v>
      </c>
      <c r="AL36" s="11">
        <v>30</v>
      </c>
      <c r="AM36" s="4">
        <v>9437486.6400000006</v>
      </c>
      <c r="AN36" s="4">
        <v>3466783.8</v>
      </c>
      <c r="AO36" s="4">
        <v>713809.26</v>
      </c>
      <c r="AP36" s="4">
        <v>25798.799999999999</v>
      </c>
      <c r="AQ36" s="4">
        <v>0</v>
      </c>
      <c r="AR36" s="4">
        <v>132340.6</v>
      </c>
      <c r="AS36" s="4">
        <v>0</v>
      </c>
      <c r="AT36" s="4">
        <v>496</v>
      </c>
      <c r="AU36" s="4">
        <v>0</v>
      </c>
      <c r="AV36" s="19">
        <v>13776715.100000001</v>
      </c>
      <c r="AW36" s="4">
        <v>6851856.0599999996</v>
      </c>
      <c r="AX36" s="4">
        <v>145.88936309020619</v>
      </c>
      <c r="AY36" s="4">
        <v>2589478.5999999996</v>
      </c>
      <c r="AZ36" s="4">
        <v>150.32459615356163</v>
      </c>
      <c r="BA36" s="4">
        <v>573161.66</v>
      </c>
      <c r="BB36" s="4">
        <v>236.68507232792263</v>
      </c>
      <c r="BC36" s="4">
        <v>25798.799999999999</v>
      </c>
      <c r="BD36" s="4">
        <v>137.69131100000001</v>
      </c>
      <c r="BE36" s="4">
        <v>0</v>
      </c>
      <c r="BF36" s="4">
        <v>0</v>
      </c>
      <c r="BG36" s="4">
        <v>88396.3</v>
      </c>
      <c r="BH36" s="4">
        <v>385.21725500000002</v>
      </c>
      <c r="BI36" s="4">
        <v>0</v>
      </c>
      <c r="BJ36" s="4">
        <v>0</v>
      </c>
      <c r="BK36" s="4">
        <v>496</v>
      </c>
      <c r="BL36" s="4">
        <v>49</v>
      </c>
      <c r="BM36" s="4">
        <v>0</v>
      </c>
      <c r="BN36" s="4">
        <v>0</v>
      </c>
      <c r="BO36" s="19">
        <v>10129187.420000002</v>
      </c>
      <c r="BP36" s="19">
        <v>154.22386220962383</v>
      </c>
    </row>
    <row r="37" spans="1:68" ht="20" customHeight="1" x14ac:dyDescent="0.15">
      <c r="A37" s="76">
        <v>42952</v>
      </c>
      <c r="B37" s="11">
        <v>31</v>
      </c>
      <c r="C37" s="97">
        <f>Kol!D37+Siliguri!D37+Guwahati!D37+Jalpiguri!D37</f>
        <v>9741871.2400000002</v>
      </c>
      <c r="D37" s="97">
        <f>Kol!E37+Siliguri!E37+Guwahati!E37+Jalpiguri!E37</f>
        <v>2625553.6999999997</v>
      </c>
      <c r="E37" s="97">
        <f>Kol!F37+Siliguri!F37+Guwahati!F37+Jalpiguri!F37</f>
        <v>1014133.46</v>
      </c>
      <c r="F37" s="97">
        <f>Kol!G37+Siliguri!G37+Guwahati!G37+Jalpiguri!G37</f>
        <v>60959.899999999994</v>
      </c>
      <c r="G37" s="97">
        <f>Kol!H37+Siliguri!H37+Guwahati!H37+Jalpiguri!H37</f>
        <v>0</v>
      </c>
      <c r="H37" s="97">
        <f>Kol!I37+Siliguri!I37+Guwahati!I37+Jalpiguri!I37</f>
        <v>0</v>
      </c>
      <c r="I37" s="97">
        <f>Kol!J37+Siliguri!J37+Guwahati!J37+Jalpiguri!J37</f>
        <v>15498.7</v>
      </c>
      <c r="J37" s="97">
        <f>Kol!K37+Siliguri!K37+Guwahati!K37+Jalpiguri!K37</f>
        <v>0</v>
      </c>
      <c r="K37" s="97">
        <f>Kol!L37+Siliguri!L37+Guwahati!L37+Jalpiguri!L37</f>
        <v>3642.6</v>
      </c>
      <c r="L37" s="97">
        <f>Kol!M37+Siliguri!M37+Guwahati!M37+Jalpiguri!M37</f>
        <v>0</v>
      </c>
      <c r="M37" s="98">
        <f t="shared" ref="M37" si="83">SUM(C37:L37)</f>
        <v>13461659.599999998</v>
      </c>
      <c r="N37" s="97">
        <f>Kol!O37+Siliguri!O37+Guwahati!O37+Jalpiguri!O37</f>
        <v>7162598.54</v>
      </c>
      <c r="O37" s="97">
        <f>(Kol!O37*Kol!P37+Siliguri!O37*Siliguri!P37+Guwahati!O37*Guwahati!P37+Jalpiguri!O37*Jalpiguri!P37)/N37</f>
        <v>140.9183179837878</v>
      </c>
      <c r="P37" s="97">
        <f>Kol!Q37+Siliguri!Q37+Guwahati!Q37+Jalpiguri!Q37</f>
        <v>2319130.5</v>
      </c>
      <c r="Q37" s="97">
        <f>(Kol!Q37*Kol!R37+Siliguri!Q37*Siliguri!R37+Guwahati!Q37*Guwahati!R37+Jalpiguri!Q37*Jalpiguri!R37)/P37</f>
        <v>160.69104079834426</v>
      </c>
      <c r="R37" s="97">
        <f>Kol!S37+Siliguri!S37+Guwahati!S37+Jalpiguri!S37</f>
        <v>787183.26</v>
      </c>
      <c r="S37" s="97">
        <f>(Kol!S37*Kol!T37+Siliguri!S37*Siliguri!T37+Guwahati!S37*Guwahati!T37+Jalpiguri!S37*Jalpiguri!T37)/R37</f>
        <v>232.64530731609361</v>
      </c>
      <c r="T37" s="97">
        <f>Kol!U37+Siliguri!U37+Guwahati!U37+Jalpiguri!U37</f>
        <v>49884.4</v>
      </c>
      <c r="U37" s="97">
        <f>(Kol!U37*Kol!V37+Siliguri!U37*Siliguri!V37+Guwahati!U37*Guwahati!V37+Jalpiguri!U37*Jalpiguri!V37)/T37</f>
        <v>132.13638090821979</v>
      </c>
      <c r="V37" s="97">
        <f>Kol!W37+Siliguri!W37+Guwahati!W37+Jalpiguri!W37</f>
        <v>0</v>
      </c>
      <c r="W37" s="97">
        <v>0</v>
      </c>
      <c r="X37" s="97">
        <v>0</v>
      </c>
      <c r="Y37" s="97">
        <v>0</v>
      </c>
      <c r="Z37" s="97">
        <f>Kol!AA37+Siliguri!AA37+Guwahati!AA37+Jalpiguri!AA37</f>
        <v>10783.7</v>
      </c>
      <c r="AA37" s="97">
        <f>(Kol!AA37*Kol!AB37+Siliguri!AA37*Siliguri!AB37+Guwahati!AA37*Guwahati!AB37+Jalpiguri!AA37*Jalpiguri!AB37)/Z37</f>
        <v>455.54322700000006</v>
      </c>
      <c r="AB37" s="97">
        <f>Kol!AC37+Siliguri!AC37+Guwahati!AC37+Jalpiguri!AC37</f>
        <v>0</v>
      </c>
      <c r="AC37" s="97">
        <v>0</v>
      </c>
      <c r="AD37" s="97">
        <f>Kol!AE37+Siliguri!AE37+Guwahati!AE37+Jalpiguri!AE37</f>
        <v>3642.6</v>
      </c>
      <c r="AE37" s="97">
        <f>(Kol!AE37*Kol!AF37+Siliguri!AE37*Siliguri!AF37+Guwahati!AE37*Guwahati!AF37+Jalpiguri!AE37*Jalpiguri!AF37)/AD37</f>
        <v>154.57848728441223</v>
      </c>
      <c r="AF37" s="97">
        <f>Kol!AG37+Siliguri!AG37+Guwahati!AG37+Jalpiguri!AG37</f>
        <v>0</v>
      </c>
      <c r="AG37" s="97">
        <v>0</v>
      </c>
      <c r="AH37" s="98">
        <f t="shared" ref="AH37" si="84">N37+P37+R37+T37+V37+Z37+AB37+AD37+AF37</f>
        <v>10333222.999999998</v>
      </c>
      <c r="AI37" s="98">
        <f t="shared" ref="AI37" si="85">(N37*O37+P37*Q37+R37*S37+T37*U37+V37*W37+Z37*AA37+AD37*AE37+AF37*AG37)/AH37</f>
        <v>152.63450494133957</v>
      </c>
      <c r="AK37" s="76">
        <v>42588</v>
      </c>
      <c r="AL37" s="11">
        <v>31</v>
      </c>
      <c r="AM37" s="4">
        <v>9052317.1999999993</v>
      </c>
      <c r="AN37" s="4">
        <v>3273770.9000000004</v>
      </c>
      <c r="AO37" s="4">
        <v>798459.4</v>
      </c>
      <c r="AP37" s="4">
        <v>32105.1</v>
      </c>
      <c r="AQ37" s="4">
        <v>0</v>
      </c>
      <c r="AR37" s="4">
        <v>129746.6</v>
      </c>
      <c r="AS37" s="4">
        <v>0</v>
      </c>
      <c r="AT37" s="4">
        <v>498</v>
      </c>
      <c r="AU37" s="4">
        <v>0</v>
      </c>
      <c r="AV37" s="19">
        <v>13286897.199999999</v>
      </c>
      <c r="AW37" s="4">
        <v>6282556.5999999996</v>
      </c>
      <c r="AX37" s="4">
        <v>145.3004029840084</v>
      </c>
      <c r="AY37" s="4">
        <v>2477787.7999999998</v>
      </c>
      <c r="AZ37" s="4">
        <v>149.03490702306323</v>
      </c>
      <c r="BA37" s="4">
        <v>676091.9</v>
      </c>
      <c r="BB37" s="4">
        <v>231.52369894859663</v>
      </c>
      <c r="BC37" s="4">
        <v>31623.7</v>
      </c>
      <c r="BD37" s="4">
        <v>129.696113</v>
      </c>
      <c r="BE37" s="4">
        <v>0</v>
      </c>
      <c r="BF37" s="4">
        <v>0</v>
      </c>
      <c r="BG37" s="4">
        <v>88314.9</v>
      </c>
      <c r="BH37" s="4">
        <v>359.34696400000001</v>
      </c>
      <c r="BI37" s="4">
        <v>0</v>
      </c>
      <c r="BJ37" s="4">
        <v>0</v>
      </c>
      <c r="BK37" s="4">
        <v>498</v>
      </c>
      <c r="BL37" s="4">
        <v>58</v>
      </c>
      <c r="BM37" s="4">
        <v>0</v>
      </c>
      <c r="BN37" s="4">
        <v>0</v>
      </c>
      <c r="BO37" s="19">
        <v>9556872.8999999985</v>
      </c>
      <c r="BP37" s="19">
        <v>154.29024109157592</v>
      </c>
    </row>
    <row r="38" spans="1:68" ht="20" customHeight="1" x14ac:dyDescent="0.15">
      <c r="A38" s="76">
        <v>42959</v>
      </c>
      <c r="B38" s="3">
        <v>32</v>
      </c>
      <c r="C38" s="97">
        <f>Kol!D38+Siliguri!D38+Guwahati!D38+Jalpiguri!D38</f>
        <v>10520720.210000001</v>
      </c>
      <c r="D38" s="97">
        <f>Kol!E38+Siliguri!E38+Guwahati!E38+Jalpiguri!E38</f>
        <v>2764696.95</v>
      </c>
      <c r="E38" s="97">
        <f>Kol!F38+Siliguri!F38+Guwahati!F38+Jalpiguri!F38</f>
        <v>914266.95000000007</v>
      </c>
      <c r="F38" s="97">
        <f>Kol!G38+Siliguri!G38+Guwahati!G38+Jalpiguri!G38</f>
        <v>56113.4</v>
      </c>
      <c r="G38" s="97">
        <f>Kol!H38+Siliguri!H38+Guwahati!H38+Jalpiguri!H38</f>
        <v>0</v>
      </c>
      <c r="H38" s="97">
        <f>Kol!I38+Siliguri!I38+Guwahati!I38+Jalpiguri!I38</f>
        <v>0</v>
      </c>
      <c r="I38" s="97">
        <f>Kol!J38+Siliguri!J38+Guwahati!J38+Jalpiguri!J38</f>
        <v>9860.2000000000007</v>
      </c>
      <c r="J38" s="97">
        <f>Kol!K38+Siliguri!K38+Guwahati!K38+Jalpiguri!K38</f>
        <v>0</v>
      </c>
      <c r="K38" s="97">
        <f>Kol!L38+Siliguri!L38+Guwahati!L38+Jalpiguri!L38</f>
        <v>4807.6000000000004</v>
      </c>
      <c r="L38" s="97">
        <f>Kol!M38+Siliguri!M38+Guwahati!M38+Jalpiguri!M38</f>
        <v>0</v>
      </c>
      <c r="M38" s="98">
        <f t="shared" ref="M38" si="86">SUM(C38:L38)</f>
        <v>14270465.309999999</v>
      </c>
      <c r="N38" s="97">
        <f>Kol!O38+Siliguri!O38+Guwahati!O38+Jalpiguri!O38</f>
        <v>7993263.8599999994</v>
      </c>
      <c r="O38" s="97">
        <f>(Kol!O38*Kol!P38+Siliguri!O38*Siliguri!P38+Guwahati!O38*Guwahati!P38+Jalpiguri!O38*Jalpiguri!P38)/N38</f>
        <v>141.76893862401502</v>
      </c>
      <c r="P38" s="97">
        <f>Kol!Q38+Siliguri!Q38+Guwahati!Q38+Jalpiguri!Q38</f>
        <v>2453097.85</v>
      </c>
      <c r="Q38" s="97">
        <f>(Kol!Q38*Kol!R38+Siliguri!Q38*Siliguri!R38+Guwahati!Q38*Guwahati!R38+Jalpiguri!Q38*Jalpiguri!R38)/P38</f>
        <v>166.04318020721445</v>
      </c>
      <c r="R38" s="97">
        <f>Kol!S38+Siliguri!S38+Guwahati!S38+Jalpiguri!S38</f>
        <v>686036.95000000007</v>
      </c>
      <c r="S38" s="97">
        <f>(Kol!S38*Kol!T38+Siliguri!S38*Siliguri!T38+Guwahati!S38*Guwahati!T38+Jalpiguri!S38*Jalpiguri!T38)/R38</f>
        <v>233.66066002902707</v>
      </c>
      <c r="T38" s="97">
        <f>Kol!U38+Siliguri!U38+Guwahati!U38+Jalpiguri!U38</f>
        <v>48820.4</v>
      </c>
      <c r="U38" s="97">
        <f>(Kol!U38*Kol!V38+Siliguri!U38*Siliguri!V38+Guwahati!U38*Guwahati!V38+Jalpiguri!U38*Jalpiguri!V38)/T38</f>
        <v>127.06466496270821</v>
      </c>
      <c r="V38" s="97">
        <f>Kol!W38+Siliguri!W38+Guwahati!W38+Jalpiguri!W38</f>
        <v>0</v>
      </c>
      <c r="W38" s="97">
        <v>0</v>
      </c>
      <c r="X38" s="97">
        <v>0</v>
      </c>
      <c r="Y38" s="97">
        <v>0</v>
      </c>
      <c r="Z38" s="97">
        <f>Kol!AA38+Siliguri!AA38+Guwahati!AA38+Jalpiguri!AA38</f>
        <v>8852.2000000000007</v>
      </c>
      <c r="AA38" s="97">
        <f>(Kol!AA38*Kol!AB38+Siliguri!AA38*Siliguri!AB38+Guwahati!AA38*Guwahati!AB38+Jalpiguri!AA38*Jalpiguri!AB38)/Z38</f>
        <v>1273.831025</v>
      </c>
      <c r="AB38" s="97">
        <f>Kol!AC38+Siliguri!AC38+Guwahati!AC38+Jalpiguri!AC38</f>
        <v>0</v>
      </c>
      <c r="AC38" s="97">
        <v>0</v>
      </c>
      <c r="AD38" s="97">
        <f>Kol!AE38+Siliguri!AE38+Guwahati!AE38+Jalpiguri!AE38</f>
        <v>2190.8000000000002</v>
      </c>
      <c r="AE38" s="97">
        <f>(Kol!AE38*Kol!AF38+Siliguri!AE38*Siliguri!AF38+Guwahati!AE38*Guwahati!AF38+Jalpiguri!AE38*Jalpiguri!AF38)/AD38</f>
        <v>149.35868123133099</v>
      </c>
      <c r="AF38" s="97">
        <f>Kol!AG38+Siliguri!AG38+Guwahati!AG38+Jalpiguri!AG38</f>
        <v>0</v>
      </c>
      <c r="AG38" s="97">
        <v>0</v>
      </c>
      <c r="AH38" s="98">
        <f t="shared" ref="AH38" si="87">N38+P38+R38+T38+V38+Z38+AB38+AD38+AF38</f>
        <v>11192262.059999999</v>
      </c>
      <c r="AI38" s="98">
        <f t="shared" ref="AI38" si="88">(N38*O38+P38*Q38+R38*S38+T38*U38+V38*W38+Z38*AA38+AD38*AE38+AF38*AG38)/AH38</f>
        <v>153.55459951197483</v>
      </c>
      <c r="AK38" s="76">
        <v>42595</v>
      </c>
      <c r="AL38" s="11">
        <v>32</v>
      </c>
      <c r="AM38" s="4">
        <v>9961493.7800000012</v>
      </c>
      <c r="AN38" s="4">
        <v>3444941.8</v>
      </c>
      <c r="AO38" s="4">
        <v>692407.39999999991</v>
      </c>
      <c r="AP38" s="4">
        <v>25239</v>
      </c>
      <c r="AQ38" s="4">
        <v>0</v>
      </c>
      <c r="AR38" s="4">
        <v>109796.1</v>
      </c>
      <c r="AS38" s="4">
        <v>0</v>
      </c>
      <c r="AT38" s="4">
        <v>0</v>
      </c>
      <c r="AU38" s="4">
        <v>0</v>
      </c>
      <c r="AV38" s="19">
        <v>14233878.080000002</v>
      </c>
      <c r="AW38" s="4">
        <v>7062580.46</v>
      </c>
      <c r="AX38" s="4">
        <v>142.22947580192985</v>
      </c>
      <c r="AY38" s="4">
        <v>2331133.9</v>
      </c>
      <c r="AZ38" s="4">
        <v>145.79333083996818</v>
      </c>
      <c r="BA38" s="4">
        <v>603827.5</v>
      </c>
      <c r="BB38" s="4">
        <v>230.63178851064052</v>
      </c>
      <c r="BC38" s="4">
        <v>24509.200000000001</v>
      </c>
      <c r="BD38" s="4">
        <v>132.61699200000001</v>
      </c>
      <c r="BE38" s="4">
        <v>0</v>
      </c>
      <c r="BF38" s="4">
        <v>0</v>
      </c>
      <c r="BG38" s="4">
        <v>80901.100000000006</v>
      </c>
      <c r="BH38" s="4">
        <v>338.585734</v>
      </c>
      <c r="BI38" s="4">
        <v>0</v>
      </c>
      <c r="BJ38" s="4">
        <v>0</v>
      </c>
      <c r="BK38" s="4">
        <v>0</v>
      </c>
      <c r="BL38" s="4">
        <v>0</v>
      </c>
      <c r="BM38" s="4">
        <v>0</v>
      </c>
      <c r="BN38" s="4">
        <v>0</v>
      </c>
      <c r="BO38" s="19">
        <v>10102952.159999998</v>
      </c>
      <c r="BP38" s="19">
        <v>149.88440799781642</v>
      </c>
    </row>
    <row r="39" spans="1:68" ht="20" customHeight="1" x14ac:dyDescent="0.15">
      <c r="A39" s="76">
        <v>42966</v>
      </c>
      <c r="B39" s="11">
        <v>33</v>
      </c>
      <c r="C39" s="97">
        <f>Kol!D39+Siliguri!D39+Guwahati!D39+Jalpiguri!D39</f>
        <v>11145830.050000001</v>
      </c>
      <c r="D39" s="97">
        <f>Kol!E39+Siliguri!E39+Guwahati!E39+Jalpiguri!E39</f>
        <v>3138653.7</v>
      </c>
      <c r="E39" s="97">
        <f>Kol!F39+Siliguri!F39+Guwahati!F39+Jalpiguri!F39</f>
        <v>1119522.8</v>
      </c>
      <c r="F39" s="97">
        <f>Kol!G39+Siliguri!G39+Guwahati!G39+Jalpiguri!G39</f>
        <v>73256.799999999988</v>
      </c>
      <c r="G39" s="97">
        <f>Kol!H39+Siliguri!H39+Guwahati!H39+Jalpiguri!H39</f>
        <v>0</v>
      </c>
      <c r="H39" s="97">
        <f>Kol!I39+Siliguri!I39+Guwahati!I39+Jalpiguri!I39</f>
        <v>0</v>
      </c>
      <c r="I39" s="97">
        <f>Kol!J39+Siliguri!J39+Guwahati!J39+Jalpiguri!J39</f>
        <v>7970.4</v>
      </c>
      <c r="J39" s="97">
        <f>Kol!K39+Siliguri!K39+Guwahati!K39+Jalpiguri!K39</f>
        <v>0</v>
      </c>
      <c r="K39" s="97">
        <f>Kol!L39+Siliguri!L39+Guwahati!L39+Jalpiguri!L39</f>
        <v>733.8</v>
      </c>
      <c r="L39" s="97">
        <f>Kol!M39+Siliguri!M39+Guwahati!M39+Jalpiguri!M39</f>
        <v>0</v>
      </c>
      <c r="M39" s="98">
        <f t="shared" ref="M39" si="89">SUM(C39:L39)</f>
        <v>15485967.550000003</v>
      </c>
      <c r="N39" s="97">
        <f>Kol!O39+Siliguri!O39+Guwahati!O39+Jalpiguri!O39</f>
        <v>7813700.25</v>
      </c>
      <c r="O39" s="97">
        <f>(Kol!O39*Kol!P39+Siliguri!O39*Siliguri!P39+Guwahati!O39*Guwahati!P39+Jalpiguri!O39*Jalpiguri!P39)/N39</f>
        <v>144.41564454126322</v>
      </c>
      <c r="P39" s="97">
        <f>Kol!Q39+Siliguri!Q39+Guwahati!Q39+Jalpiguri!Q39</f>
        <v>2719106.8</v>
      </c>
      <c r="Q39" s="97">
        <f>(Kol!Q39*Kol!R39+Siliguri!Q39*Siliguri!R39+Guwahati!Q39*Guwahati!R39+Jalpiguri!Q39*Jalpiguri!R39)/P39</f>
        <v>163.21773007604773</v>
      </c>
      <c r="R39" s="97">
        <f>Kol!S39+Siliguri!S39+Guwahati!S39+Jalpiguri!S39</f>
        <v>823256.20000000007</v>
      </c>
      <c r="S39" s="97">
        <f>(Kol!S39*Kol!T39+Siliguri!S39*Siliguri!T39+Guwahati!S39*Guwahati!T39+Jalpiguri!S39*Jalpiguri!T39)/R39</f>
        <v>229.36499215710637</v>
      </c>
      <c r="T39" s="97">
        <f>Kol!U39+Siliguri!U39+Guwahati!U39+Jalpiguri!U39</f>
        <v>61419.199999999997</v>
      </c>
      <c r="U39" s="97">
        <f>(Kol!U39*Kol!V39+Siliguri!U39*Siliguri!V39+Guwahati!U39*Guwahati!V39+Jalpiguri!U39*Jalpiguri!V39)/T39</f>
        <v>121.06340448054681</v>
      </c>
      <c r="V39" s="97">
        <f>Kol!W39+Siliguri!W39+Guwahati!W39+Jalpiguri!W39</f>
        <v>0</v>
      </c>
      <c r="W39" s="97">
        <v>0</v>
      </c>
      <c r="X39" s="97">
        <v>0</v>
      </c>
      <c r="Y39" s="97">
        <v>0</v>
      </c>
      <c r="Z39" s="97">
        <f>Kol!AA39+Siliguri!AA39+Guwahati!AA39+Jalpiguri!AA39</f>
        <v>6866.2</v>
      </c>
      <c r="AA39" s="97">
        <f>(Kol!AA39*Kol!AB39+Siliguri!AA39*Siliguri!AB39+Guwahati!AA39*Guwahati!AB39+Jalpiguri!AA39*Jalpiguri!AB39)/Z39</f>
        <v>1068.131601</v>
      </c>
      <c r="AB39" s="97">
        <f>Kol!AC39+Siliguri!AC39+Guwahati!AC39+Jalpiguri!AC39</f>
        <v>0</v>
      </c>
      <c r="AC39" s="97">
        <v>0</v>
      </c>
      <c r="AD39" s="97">
        <f>Kol!AE39+Siliguri!AE39+Guwahati!AE39+Jalpiguri!AE39</f>
        <v>498</v>
      </c>
      <c r="AE39" s="97">
        <f>(Kol!AE39*Kol!AF39+Siliguri!AE39*Siliguri!AF39+Guwahati!AE39*Guwahati!AF39+Jalpiguri!AE39*Jalpiguri!AF39)/AD39</f>
        <v>66</v>
      </c>
      <c r="AF39" s="97">
        <f>Kol!AG39+Siliguri!AG39+Guwahati!AG39+Jalpiguri!AG39</f>
        <v>0</v>
      </c>
      <c r="AG39" s="97">
        <v>0</v>
      </c>
      <c r="AH39" s="98">
        <f t="shared" ref="AH39" si="90">N39+P39+R39+T39+V39+Z39+AB39+AD39+AF39</f>
        <v>11424846.649999999</v>
      </c>
      <c r="AI39" s="98">
        <f t="shared" ref="AI39" si="91">(N39*O39+P39*Q39+R39*S39+T39*U39+V39*W39+Z39*AA39+AD39*AE39+AF39*AG39)/AH39</f>
        <v>155.438028579042</v>
      </c>
      <c r="AK39" s="76">
        <v>42602</v>
      </c>
      <c r="AL39" s="11">
        <v>33</v>
      </c>
      <c r="AM39" s="4">
        <v>10069842</v>
      </c>
      <c r="AN39" s="4">
        <v>3744884.75</v>
      </c>
      <c r="AO39" s="4">
        <v>705810.3</v>
      </c>
      <c r="AP39" s="4">
        <v>15487</v>
      </c>
      <c r="AQ39" s="4">
        <v>0</v>
      </c>
      <c r="AR39" s="4">
        <v>104384.4</v>
      </c>
      <c r="AS39" s="4">
        <v>0</v>
      </c>
      <c r="AT39" s="4">
        <v>498</v>
      </c>
      <c r="AU39" s="4">
        <v>0</v>
      </c>
      <c r="AV39" s="19">
        <v>14640906.450000001</v>
      </c>
      <c r="AW39" s="4">
        <v>6835422.4500000002</v>
      </c>
      <c r="AX39" s="4">
        <v>139.59715424345259</v>
      </c>
      <c r="AY39" s="4">
        <v>2660722.0499999998</v>
      </c>
      <c r="AZ39" s="4">
        <v>146.394226454505</v>
      </c>
      <c r="BA39" s="4">
        <v>614142.70000000007</v>
      </c>
      <c r="BB39" s="4">
        <v>231.99565786875087</v>
      </c>
      <c r="BC39" s="4">
        <v>14650.2</v>
      </c>
      <c r="BD39" s="4">
        <v>129.254481</v>
      </c>
      <c r="BE39" s="4">
        <v>0</v>
      </c>
      <c r="BF39" s="4">
        <v>0</v>
      </c>
      <c r="BG39" s="4">
        <v>78746.2</v>
      </c>
      <c r="BH39" s="4">
        <v>335.793252</v>
      </c>
      <c r="BI39" s="4">
        <v>0</v>
      </c>
      <c r="BJ39" s="4">
        <v>0</v>
      </c>
      <c r="BK39" s="4">
        <v>498</v>
      </c>
      <c r="BL39" s="4">
        <v>66</v>
      </c>
      <c r="BM39" s="4">
        <v>0</v>
      </c>
      <c r="BN39" s="4">
        <v>0</v>
      </c>
      <c r="BO39" s="19">
        <v>10204181.599999998</v>
      </c>
      <c r="BP39" s="19">
        <v>148.42613372168753</v>
      </c>
    </row>
    <row r="40" spans="1:68" ht="20" customHeight="1" x14ac:dyDescent="0.15">
      <c r="A40" s="76">
        <v>42973</v>
      </c>
      <c r="B40" s="11">
        <v>34</v>
      </c>
      <c r="C40" s="97">
        <f>Kol!D40+Siliguri!D40+Guwahati!D40+Jalpiguri!D40</f>
        <v>11276367.77</v>
      </c>
      <c r="D40" s="97">
        <f>Kol!E40+Siliguri!E40+Guwahati!E40+Jalpiguri!E40</f>
        <v>3213599.08</v>
      </c>
      <c r="E40" s="97">
        <f>Kol!F40+Siliguri!F40+Guwahati!F40+Jalpiguri!F40</f>
        <v>1214668.71</v>
      </c>
      <c r="F40" s="97">
        <f>Kol!G40+Siliguri!G40+Guwahati!G40+Jalpiguri!G40</f>
        <v>64410.600000000006</v>
      </c>
      <c r="G40" s="97">
        <f>Kol!H40+Siliguri!H40+Guwahati!H40+Jalpiguri!H40</f>
        <v>0</v>
      </c>
      <c r="H40" s="97">
        <f>Kol!I40+Siliguri!I40+Guwahati!I40+Jalpiguri!I40</f>
        <v>0</v>
      </c>
      <c r="I40" s="97">
        <f>Kol!J40+Siliguri!J40+Guwahati!J40+Jalpiguri!J40</f>
        <v>8777.2000000000007</v>
      </c>
      <c r="J40" s="97">
        <f>Kol!K40+Siliguri!K40+Guwahati!K40+Jalpiguri!K40</f>
        <v>0</v>
      </c>
      <c r="K40" s="97">
        <f>Kol!L40+Siliguri!L40+Guwahati!L40+Jalpiguri!L40</f>
        <v>765.8</v>
      </c>
      <c r="L40" s="97">
        <f>Kol!M40+Siliguri!M40+Guwahati!M40+Jalpiguri!M40</f>
        <v>0</v>
      </c>
      <c r="M40" s="98">
        <f t="shared" ref="M40" si="92">SUM(C40:L40)</f>
        <v>15778589.159999998</v>
      </c>
      <c r="N40" s="97">
        <f>Kol!O40+Siliguri!O40+Guwahati!O40+Jalpiguri!O40</f>
        <v>8421820.6699999999</v>
      </c>
      <c r="O40" s="97">
        <f>(Kol!O40*Kol!P40+Siliguri!O40*Siliguri!P40+Guwahati!O40*Guwahati!P40+Jalpiguri!O40*Jalpiguri!P40)/N40</f>
        <v>142.99843272548031</v>
      </c>
      <c r="P40" s="97">
        <f>Kol!Q40+Siliguri!Q40+Guwahati!Q40+Jalpiguri!Q40</f>
        <v>2860379.7800000003</v>
      </c>
      <c r="Q40" s="97">
        <f>(Kol!Q40*Kol!R40+Siliguri!Q40*Siliguri!R40+Guwahati!Q40*Guwahati!R40+Jalpiguri!Q40*Jalpiguri!R40)/P40</f>
        <v>161.53041172466064</v>
      </c>
      <c r="R40" s="97">
        <f>Kol!S40+Siliguri!S40+Guwahati!S40+Jalpiguri!S40</f>
        <v>768842.12</v>
      </c>
      <c r="S40" s="97">
        <f>(Kol!S40*Kol!T40+Siliguri!S40*Siliguri!T40+Guwahati!S40*Guwahati!T40+Jalpiguri!S40*Jalpiguri!T40)/R40</f>
        <v>233.371949656445</v>
      </c>
      <c r="T40" s="97">
        <f>Kol!U40+Siliguri!U40+Guwahati!U40+Jalpiguri!U40</f>
        <v>46537.299999999996</v>
      </c>
      <c r="U40" s="97">
        <f>(Kol!U40*Kol!V40+Siliguri!U40*Siliguri!V40+Guwahati!U40*Guwahati!V40+Jalpiguri!U40*Jalpiguri!V40)/T40</f>
        <v>117.43445521234581</v>
      </c>
      <c r="V40" s="97">
        <f>Kol!W40+Siliguri!W40+Guwahati!W40+Jalpiguri!W40</f>
        <v>0</v>
      </c>
      <c r="W40" s="97">
        <v>0</v>
      </c>
      <c r="X40" s="97">
        <v>0</v>
      </c>
      <c r="Y40" s="97">
        <v>0</v>
      </c>
      <c r="Z40" s="97">
        <f>Kol!AA40+Siliguri!AA40+Guwahati!AA40+Jalpiguri!AA40</f>
        <v>8420.4</v>
      </c>
      <c r="AA40" s="97">
        <f>(Kol!AA40*Kol!AB40+Siliguri!AA40*Siliguri!AB40+Guwahati!AA40*Guwahati!AB40+Jalpiguri!AA40*Jalpiguri!AB40)/Z40</f>
        <v>1164.4510230000001</v>
      </c>
      <c r="AB40" s="97">
        <f>Kol!AC40+Siliguri!AC40+Guwahati!AC40+Jalpiguri!AC40</f>
        <v>0</v>
      </c>
      <c r="AC40" s="97">
        <v>0</v>
      </c>
      <c r="AD40" s="97">
        <f>Kol!AE40+Siliguri!AE40+Guwahati!AE40+Jalpiguri!AE40</f>
        <v>59</v>
      </c>
      <c r="AE40" s="97">
        <f>(Kol!AE40*Kol!AF40+Siliguri!AE40*Siliguri!AF40+Guwahati!AE40*Guwahati!AF40+Jalpiguri!AE40*Jalpiguri!AF40)/AD40</f>
        <v>301</v>
      </c>
      <c r="AF40" s="97">
        <f>Kol!AG40+Siliguri!AG40+Guwahati!AG40+Jalpiguri!AG40</f>
        <v>0</v>
      </c>
      <c r="AG40" s="97">
        <v>0</v>
      </c>
      <c r="AH40" s="98">
        <f t="shared" ref="AH40" si="93">N40+P40+R40+T40+V40+Z40+AB40+AD40+AF40</f>
        <v>12106059.27</v>
      </c>
      <c r="AI40" s="98">
        <f t="shared" ref="AI40:AI42" si="94">(N40*O40+P40*Q40+R40*S40+T40*U40+V40*W40+Z40*AA40+AD40*AE40+AF40*AG40)/AH40</f>
        <v>153.72960002420061</v>
      </c>
      <c r="AK40" s="76">
        <v>42609</v>
      </c>
      <c r="AL40" s="11">
        <v>34</v>
      </c>
      <c r="AM40" s="4">
        <v>10116253.719999999</v>
      </c>
      <c r="AN40" s="4">
        <v>3276736.9699999997</v>
      </c>
      <c r="AO40" s="4">
        <v>900862.70000000007</v>
      </c>
      <c r="AP40" s="4">
        <v>32810.400000000001</v>
      </c>
      <c r="AQ40" s="4">
        <v>0</v>
      </c>
      <c r="AR40" s="4">
        <v>86333.6</v>
      </c>
      <c r="AS40" s="4">
        <v>0</v>
      </c>
      <c r="AT40" s="4">
        <v>1495</v>
      </c>
      <c r="AU40" s="4">
        <v>0</v>
      </c>
      <c r="AV40" s="19">
        <v>14414492.389999997</v>
      </c>
      <c r="AW40" s="4">
        <v>6977115.5200000005</v>
      </c>
      <c r="AX40" s="4">
        <v>138.42845738605342</v>
      </c>
      <c r="AY40" s="4">
        <v>2409887.4699999997</v>
      </c>
      <c r="AZ40" s="4">
        <v>146.10433350148685</v>
      </c>
      <c r="BA40" s="4">
        <v>763665.9</v>
      </c>
      <c r="BB40" s="4">
        <v>223.32973864635582</v>
      </c>
      <c r="BC40" s="4">
        <v>32393</v>
      </c>
      <c r="BD40" s="4">
        <v>132.652918</v>
      </c>
      <c r="BE40" s="4">
        <v>0</v>
      </c>
      <c r="BF40" s="4">
        <v>0</v>
      </c>
      <c r="BG40" s="4">
        <v>68647.8</v>
      </c>
      <c r="BH40" s="4">
        <v>337.03228899999999</v>
      </c>
      <c r="BI40" s="4">
        <v>0</v>
      </c>
      <c r="BJ40" s="4">
        <v>0</v>
      </c>
      <c r="BK40" s="4">
        <v>1495</v>
      </c>
      <c r="BL40" s="4">
        <v>48.333110000000005</v>
      </c>
      <c r="BM40" s="4">
        <v>0</v>
      </c>
      <c r="BN40" s="4">
        <v>0</v>
      </c>
      <c r="BO40" s="19">
        <v>10253204.690000001</v>
      </c>
      <c r="BP40" s="19">
        <v>147.85440278350657</v>
      </c>
    </row>
    <row r="41" spans="1:68" ht="20" customHeight="1" x14ac:dyDescent="0.15">
      <c r="A41" s="76">
        <v>42980</v>
      </c>
      <c r="B41" s="11">
        <v>35</v>
      </c>
      <c r="C41" s="97">
        <f>Kol!D41+Siliguri!D41+Guwahati!D41+Jalpiguri!D41</f>
        <v>11829257.949999999</v>
      </c>
      <c r="D41" s="97">
        <f>Kol!E41+Siliguri!E41+Guwahati!E41+Jalpiguri!E41</f>
        <v>3325766.1500000004</v>
      </c>
      <c r="E41" s="97">
        <f>Kol!F41+Siliguri!F41+Guwahati!F41+Jalpiguri!F41</f>
        <v>1278112.47</v>
      </c>
      <c r="F41" s="97">
        <f>Kol!G41+Siliguri!G41+Guwahati!G41+Jalpiguri!G41</f>
        <v>59193.5</v>
      </c>
      <c r="G41" s="97">
        <f>Kol!H41+Siliguri!H41+Guwahati!H41+Jalpiguri!H41</f>
        <v>0</v>
      </c>
      <c r="H41" s="97">
        <f>Kol!I41+Siliguri!I41+Guwahati!I41+Jalpiguri!I41</f>
        <v>0</v>
      </c>
      <c r="I41" s="97">
        <f>Kol!J41+Siliguri!J41+Guwahati!J41+Jalpiguri!J41</f>
        <v>4782</v>
      </c>
      <c r="J41" s="97">
        <f>Kol!K41+Siliguri!K41+Guwahati!K41+Jalpiguri!K41</f>
        <v>0</v>
      </c>
      <c r="K41" s="97">
        <f>Kol!L41+Siliguri!L41+Guwahati!L41+Jalpiguri!L41</f>
        <v>1603.2</v>
      </c>
      <c r="L41" s="97">
        <f>Kol!M41+Siliguri!M41+Guwahati!M41+Jalpiguri!M41</f>
        <v>0</v>
      </c>
      <c r="M41" s="98">
        <f t="shared" ref="M41" si="95">SUM(C41:L41)</f>
        <v>16498715.27</v>
      </c>
      <c r="N41" s="97">
        <f>Kol!O41+Siliguri!O41+Guwahati!O41+Jalpiguri!O41</f>
        <v>8245457.5499999998</v>
      </c>
      <c r="O41" s="97">
        <f>(Kol!O41*Kol!P41+Siliguri!O41*Siliguri!P41+Guwahati!O41*Guwahati!P41+Jalpiguri!O41*Jalpiguri!P41)/N41</f>
        <v>137.84621962658704</v>
      </c>
      <c r="P41" s="97">
        <f>Kol!Q41+Siliguri!Q41+Guwahati!Q41+Jalpiguri!Q41</f>
        <v>2963813.65</v>
      </c>
      <c r="Q41" s="97">
        <f>(Kol!Q41*Kol!R41+Siliguri!Q41*Siliguri!R41+Guwahati!Q41*Guwahati!R41+Jalpiguri!Q41*Jalpiguri!R41)/P41</f>
        <v>161.62329560756018</v>
      </c>
      <c r="R41" s="97">
        <f>Kol!S41+Siliguri!S41+Guwahati!S41+Jalpiguri!S41</f>
        <v>876585.07</v>
      </c>
      <c r="S41" s="97">
        <f>(Kol!S41*Kol!T41+Siliguri!S41*Siliguri!T41+Guwahati!S41*Guwahati!T41+Jalpiguri!S41*Jalpiguri!T41)/R41</f>
        <v>213.35831143850771</v>
      </c>
      <c r="T41" s="97">
        <f>Kol!U41+Siliguri!U41+Guwahati!U41+Jalpiguri!U41</f>
        <v>43937.9</v>
      </c>
      <c r="U41" s="97">
        <f>(Kol!U41*Kol!V41+Siliguri!U41*Siliguri!V41+Guwahati!U41*Guwahati!V41+Jalpiguri!U41*Jalpiguri!V41)/T41</f>
        <v>122.41546800380308</v>
      </c>
      <c r="V41" s="97">
        <f>Kol!W41+Siliguri!W41+Guwahati!W41+Jalpiguri!W41</f>
        <v>0</v>
      </c>
      <c r="W41" s="97">
        <v>0</v>
      </c>
      <c r="X41" s="97">
        <v>0</v>
      </c>
      <c r="Y41" s="97">
        <v>0</v>
      </c>
      <c r="Z41" s="97">
        <f>Kol!AA41+Siliguri!AA41+Guwahati!AA41+Jalpiguri!AA41</f>
        <v>4144.8</v>
      </c>
      <c r="AA41" s="97">
        <f>(Kol!AA41*Kol!AB41+Siliguri!AA41*Siliguri!AB41+Guwahati!AA41*Guwahati!AB41+Jalpiguri!AA41*Jalpiguri!AB41)/Z41</f>
        <v>1082.614311</v>
      </c>
      <c r="AB41" s="97">
        <f>Kol!AC41+Siliguri!AC41+Guwahati!AC41+Jalpiguri!AC41</f>
        <v>0</v>
      </c>
      <c r="AC41" s="97">
        <v>0</v>
      </c>
      <c r="AD41" s="97">
        <f>Kol!AE41+Siliguri!AE41+Guwahati!AE41+Jalpiguri!AE41</f>
        <v>882.4</v>
      </c>
      <c r="AE41" s="97">
        <f>(Kol!AE41*Kol!AF41+Siliguri!AE41*Siliguri!AF41+Guwahati!AE41*Guwahati!AF41+Jalpiguri!AE41*Jalpiguri!AF41)/AD41</f>
        <v>274.750226</v>
      </c>
      <c r="AF41" s="97">
        <f>Kol!AG41+Siliguri!AG41+Guwahati!AG41+Jalpiguri!AG41</f>
        <v>0</v>
      </c>
      <c r="AG41" s="97">
        <v>0</v>
      </c>
      <c r="AH41" s="98">
        <f t="shared" ref="AH41" si="96">N41+P41+R41+T41+V41+Z41+AB41+AD41+AF41</f>
        <v>12134821.370000001</v>
      </c>
      <c r="AI41" s="98">
        <f t="shared" ref="AI41" si="97">(N41*O41+P41*Q41+R41*S41+T41*U41+V41*W41+Z41*AA41+AD41*AE41+AF41*AG41)/AH41</f>
        <v>149.38510218822753</v>
      </c>
      <c r="AK41" s="76">
        <v>42616</v>
      </c>
      <c r="AL41" s="11">
        <v>35</v>
      </c>
      <c r="AM41" s="4">
        <v>10293663.300000001</v>
      </c>
      <c r="AN41" s="4">
        <v>3709942.7</v>
      </c>
      <c r="AO41" s="4">
        <v>785693.6</v>
      </c>
      <c r="AP41" s="4">
        <v>27935.9</v>
      </c>
      <c r="AQ41" s="4">
        <v>0</v>
      </c>
      <c r="AR41" s="4">
        <v>91717.3</v>
      </c>
      <c r="AS41" s="4">
        <v>0</v>
      </c>
      <c r="AT41" s="4">
        <v>498</v>
      </c>
      <c r="AU41" s="4">
        <v>0</v>
      </c>
      <c r="AV41" s="19">
        <v>14909450.800000001</v>
      </c>
      <c r="AW41" s="4">
        <v>7297190.9000000004</v>
      </c>
      <c r="AX41" s="4">
        <v>139.85520154873416</v>
      </c>
      <c r="AY41" s="4">
        <v>3009612.4</v>
      </c>
      <c r="AZ41" s="4">
        <v>144.42242363110938</v>
      </c>
      <c r="BA41" s="4">
        <v>682406.7</v>
      </c>
      <c r="BB41" s="4">
        <v>218.72619863014594</v>
      </c>
      <c r="BC41" s="4">
        <v>26047.9</v>
      </c>
      <c r="BD41" s="4">
        <v>129.77476100000001</v>
      </c>
      <c r="BE41" s="4">
        <v>0</v>
      </c>
      <c r="BF41" s="4">
        <v>0</v>
      </c>
      <c r="BG41" s="4">
        <v>72107.5</v>
      </c>
      <c r="BH41" s="4">
        <v>336.90011900000002</v>
      </c>
      <c r="BI41" s="4">
        <v>0</v>
      </c>
      <c r="BJ41" s="4">
        <v>0</v>
      </c>
      <c r="BK41" s="4">
        <v>498</v>
      </c>
      <c r="BL41" s="4">
        <v>57</v>
      </c>
      <c r="BM41" s="4">
        <v>0</v>
      </c>
      <c r="BN41" s="4">
        <v>0</v>
      </c>
      <c r="BO41" s="19">
        <v>11087863.4</v>
      </c>
      <c r="BP41" s="19">
        <v>147.20307753754571</v>
      </c>
    </row>
    <row r="42" spans="1:68" ht="20" customHeight="1" x14ac:dyDescent="0.15">
      <c r="A42" s="76">
        <v>42987</v>
      </c>
      <c r="B42" s="11">
        <v>36</v>
      </c>
      <c r="C42" s="97">
        <f>Kol!D42+Siliguri!D42+Guwahati!D42+Jalpiguri!D42</f>
        <v>11329666.490000002</v>
      </c>
      <c r="D42" s="97">
        <f>Kol!E42+Siliguri!E42+Guwahati!E42+Jalpiguri!E42</f>
        <v>3002727.1500000004</v>
      </c>
      <c r="E42" s="97">
        <f>Kol!F42+Siliguri!F42+Guwahati!F42+Jalpiguri!F42</f>
        <v>934023.3</v>
      </c>
      <c r="F42" s="97">
        <f>Kol!G42+Siliguri!G42+Guwahati!G42+Jalpiguri!G42</f>
        <v>56659.299999999996</v>
      </c>
      <c r="G42" s="97">
        <f>Kol!H42+Siliguri!H42+Guwahati!H42+Jalpiguri!H42</f>
        <v>0</v>
      </c>
      <c r="H42" s="97">
        <f>Kol!I42+Siliguri!I42+Guwahati!I42+Jalpiguri!I42</f>
        <v>0</v>
      </c>
      <c r="I42" s="97">
        <f>Kol!J42+Siliguri!J42+Guwahati!J42+Jalpiguri!J42</f>
        <v>0</v>
      </c>
      <c r="J42" s="97">
        <f>Kol!K42+Siliguri!K42+Guwahati!K42+Jalpiguri!K42</f>
        <v>0</v>
      </c>
      <c r="K42" s="97">
        <f>Kol!L42+Siliguri!L42+Guwahati!L42+Jalpiguri!L42</f>
        <v>6385.2</v>
      </c>
      <c r="L42" s="97">
        <f>Kol!M42+Siliguri!M42+Guwahati!M42+Jalpiguri!M42</f>
        <v>0</v>
      </c>
      <c r="M42" s="98">
        <f t="shared" ref="M42" si="98">SUM(C42:L42)</f>
        <v>15329461.440000003</v>
      </c>
      <c r="N42" s="97">
        <f>Kol!O42+Siliguri!O42+Guwahati!O42+Jalpiguri!O42</f>
        <v>7965805.9299999997</v>
      </c>
      <c r="O42" s="97">
        <f>(Kol!O42*Kol!P42+Siliguri!O42*Siliguri!P42+Guwahati!O42*Guwahati!P42+Jalpiguri!O42*Jalpiguri!P42)/N42</f>
        <v>138.22280694546541</v>
      </c>
      <c r="P42" s="97">
        <f>Kol!Q42+Siliguri!Q42+Guwahati!Q42+Jalpiguri!Q42</f>
        <v>2566356.15</v>
      </c>
      <c r="Q42" s="97">
        <f>(Kol!Q42*Kol!R42+Siliguri!Q42*Siliguri!R42+Guwahati!Q42*Guwahati!R42+Jalpiguri!Q42*Jalpiguri!R42)/P42</f>
        <v>159.23870127220329</v>
      </c>
      <c r="R42" s="97">
        <f>Kol!S42+Siliguri!S42+Guwahati!S42+Jalpiguri!S42</f>
        <v>696225.9</v>
      </c>
      <c r="S42" s="97">
        <f>(Kol!S42*Kol!T42+Siliguri!S42*Siliguri!T42+Guwahati!S42*Guwahati!T42+Jalpiguri!S42*Jalpiguri!T42)/R42</f>
        <v>215.90270365266289</v>
      </c>
      <c r="T42" s="97">
        <f>Kol!U42+Siliguri!U42+Guwahati!U42+Jalpiguri!U42</f>
        <v>35373.699999999997</v>
      </c>
      <c r="U42" s="97">
        <f>(Kol!U42*Kol!V42+Siliguri!U42*Siliguri!V42+Guwahati!U42*Guwahati!V42+Jalpiguri!U42*Jalpiguri!V42)/T42</f>
        <v>115.82109560570707</v>
      </c>
      <c r="V42" s="97">
        <f>Kol!W42+Siliguri!W42+Guwahati!W42+Jalpiguri!W42</f>
        <v>0</v>
      </c>
      <c r="W42" s="97">
        <v>0</v>
      </c>
      <c r="X42" s="97">
        <v>0</v>
      </c>
      <c r="Y42" s="97">
        <v>0</v>
      </c>
      <c r="Z42" s="97">
        <f>Kol!AA42+Siliguri!AA42+Guwahati!AA42+Jalpiguri!AA42</f>
        <v>0</v>
      </c>
      <c r="AA42" s="97">
        <f>Kol!AB42+Siliguri!AB42+Guwahati!AB42+Jalpiguri!AB42</f>
        <v>0</v>
      </c>
      <c r="AB42" s="97">
        <f>Kol!AC42+Siliguri!AC42+Guwahati!AC42+Jalpiguri!AC42</f>
        <v>0</v>
      </c>
      <c r="AC42" s="97">
        <v>0</v>
      </c>
      <c r="AD42" s="97">
        <f>Kol!AE42+Siliguri!AE42+Guwahati!AE42+Jalpiguri!AE42</f>
        <v>2989</v>
      </c>
      <c r="AE42" s="97">
        <f>(Kol!AE42*Kol!AF42+Siliguri!AE42*Siliguri!AF42+Guwahati!AE42*Guwahati!AF42+Jalpiguri!AE42*Jalpiguri!AF42)/AD42</f>
        <v>156.35188960823018</v>
      </c>
      <c r="AF42" s="97">
        <f>Kol!AG42+Siliguri!AG42+Guwahati!AG42+Jalpiguri!AG42</f>
        <v>0</v>
      </c>
      <c r="AG42" s="97">
        <v>0</v>
      </c>
      <c r="AH42" s="98">
        <f t="shared" ref="AH42" si="99">N42+P42+R42+T42+V42+Z42+AB42+AD42+AF42</f>
        <v>11266750.68</v>
      </c>
      <c r="AI42" s="98">
        <f t="shared" si="94"/>
        <v>147.74452133399299</v>
      </c>
      <c r="AK42" s="76">
        <v>42623</v>
      </c>
      <c r="AL42" s="11">
        <v>36</v>
      </c>
      <c r="AM42" s="4">
        <v>10487212</v>
      </c>
      <c r="AN42" s="4">
        <v>3598787</v>
      </c>
      <c r="AO42" s="4">
        <v>656500.10000000009</v>
      </c>
      <c r="AP42" s="4">
        <v>54289.8</v>
      </c>
      <c r="AQ42" s="4">
        <v>0</v>
      </c>
      <c r="AR42" s="4">
        <v>89056.3</v>
      </c>
      <c r="AS42" s="4">
        <v>0</v>
      </c>
      <c r="AT42" s="4">
        <v>1495</v>
      </c>
      <c r="AU42" s="4">
        <v>0</v>
      </c>
      <c r="AV42" s="19">
        <v>14887340.200000001</v>
      </c>
      <c r="AW42" s="4">
        <v>7358953.7499999991</v>
      </c>
      <c r="AX42" s="4">
        <v>139.59894938727638</v>
      </c>
      <c r="AY42" s="4">
        <v>2911448.5</v>
      </c>
      <c r="AZ42" s="4">
        <v>143.72752941047327</v>
      </c>
      <c r="BA42" s="4">
        <v>578609.1</v>
      </c>
      <c r="BB42" s="4">
        <v>219.32672569484546</v>
      </c>
      <c r="BC42" s="4">
        <v>49979.199999999997</v>
      </c>
      <c r="BD42" s="4">
        <v>129.22792200000001</v>
      </c>
      <c r="BE42" s="4">
        <v>0</v>
      </c>
      <c r="BF42" s="4">
        <v>0</v>
      </c>
      <c r="BG42" s="4">
        <v>71848.7</v>
      </c>
      <c r="BH42" s="4">
        <v>363.32154000000003</v>
      </c>
      <c r="BI42" s="4">
        <v>0</v>
      </c>
      <c r="BJ42" s="4">
        <v>0</v>
      </c>
      <c r="BK42" s="4">
        <v>1495</v>
      </c>
      <c r="BL42" s="4">
        <v>51.332441000000003</v>
      </c>
      <c r="BM42" s="4">
        <v>0</v>
      </c>
      <c r="BN42" s="4">
        <v>0</v>
      </c>
      <c r="BO42" s="19">
        <v>10972334.249999998</v>
      </c>
      <c r="BP42" s="19">
        <v>146.30447316624014</v>
      </c>
    </row>
    <row r="43" spans="1:68" ht="20" customHeight="1" x14ac:dyDescent="0.15">
      <c r="A43" s="76">
        <v>42994</v>
      </c>
      <c r="B43" s="11">
        <v>37</v>
      </c>
      <c r="C43" s="97">
        <f>Kol!D43+Siliguri!D43+Guwahati!D43+Jalpiguri!D43</f>
        <v>11503567.710000001</v>
      </c>
      <c r="D43" s="97">
        <f>Kol!E43+Siliguri!E43+Guwahati!E43+Jalpiguri!E43</f>
        <v>2894501.9</v>
      </c>
      <c r="E43" s="97">
        <f>Kol!F43+Siliguri!F43+Guwahati!F43+Jalpiguri!F43</f>
        <v>919894.85</v>
      </c>
      <c r="F43" s="97">
        <f>Kol!G43+Siliguri!G43+Guwahati!G43+Jalpiguri!G43</f>
        <v>69882.5</v>
      </c>
      <c r="G43" s="97">
        <f>Kol!H43+Siliguri!H43+Guwahati!H43+Jalpiguri!H43</f>
        <v>0</v>
      </c>
      <c r="H43" s="97">
        <f>Kol!I43+Siliguri!I43+Guwahati!I43+Jalpiguri!I43</f>
        <v>0</v>
      </c>
      <c r="I43" s="97">
        <f>Kol!J43+Siliguri!J43+Guwahati!J43+Jalpiguri!J43</f>
        <v>7743.4</v>
      </c>
      <c r="J43" s="97">
        <f>Kol!K43+Siliguri!K43+Guwahati!K43+Jalpiguri!K43</f>
        <v>0</v>
      </c>
      <c r="K43" s="97">
        <f>Kol!L43+Siliguri!L43+Guwahati!L43+Jalpiguri!L43</f>
        <v>2131.3000000000002</v>
      </c>
      <c r="L43" s="97">
        <f>Kol!M43+Siliguri!M43+Guwahati!M43+Jalpiguri!M43</f>
        <v>0</v>
      </c>
      <c r="M43" s="98">
        <f t="shared" ref="M43" si="100">SUM(C43:L43)</f>
        <v>15397721.660000002</v>
      </c>
      <c r="N43" s="97">
        <f>Kol!O43+Siliguri!O43+Guwahati!O43+Jalpiguri!O43</f>
        <v>9054431.4100000001</v>
      </c>
      <c r="O43" s="97">
        <f>(Kol!O43*Kol!P43+Siliguri!O43*Siliguri!P43+Guwahati!O43*Guwahati!P43+Jalpiguri!O43*Jalpiguri!P43)/N43</f>
        <v>138.19572300768425</v>
      </c>
      <c r="P43" s="97">
        <f>Kol!Q43+Siliguri!Q43+Guwahati!Q43+Jalpiguri!Q43</f>
        <v>2569514.7999999998</v>
      </c>
      <c r="Q43" s="97">
        <f>(Kol!Q43*Kol!R43+Siliguri!Q43*Siliguri!R43+Guwahati!Q43*Guwahati!R43+Jalpiguri!Q43*Jalpiguri!R43)/P43</f>
        <v>160.55642791810428</v>
      </c>
      <c r="R43" s="97">
        <f>Kol!S43+Siliguri!S43+Guwahati!S43+Jalpiguri!S43</f>
        <v>741135.25</v>
      </c>
      <c r="S43" s="97">
        <f>(Kol!S43*Kol!T43+Siliguri!S43*Siliguri!T43+Guwahati!S43*Guwahati!T43+Jalpiguri!S43*Jalpiguri!T43)/R43</f>
        <v>211.68427484515755</v>
      </c>
      <c r="T43" s="97">
        <f>Kol!U43+Siliguri!U43+Guwahati!U43+Jalpiguri!U43</f>
        <v>40627.699999999997</v>
      </c>
      <c r="U43" s="97">
        <f>(Kol!U43*Kol!V43+Siliguri!U43*Siliguri!V43+Guwahati!U43*Guwahati!V43+Jalpiguri!U43*Jalpiguri!V43)/T43</f>
        <v>110.75154364869536</v>
      </c>
      <c r="V43" s="97">
        <f>Kol!W43+Siliguri!W43+Guwahati!W43+Jalpiguri!W43</f>
        <v>0</v>
      </c>
      <c r="W43" s="97">
        <v>0</v>
      </c>
      <c r="X43" s="97">
        <v>0</v>
      </c>
      <c r="Y43" s="97">
        <v>0</v>
      </c>
      <c r="Z43" s="97">
        <f>Kol!AA43+Siliguri!AA43+Guwahati!AA43+Jalpiguri!AA43</f>
        <v>1022.8</v>
      </c>
      <c r="AA43" s="97">
        <f>Kol!AB43+Siliguri!AB43+Guwahati!AB43+Jalpiguri!AB43</f>
        <v>751.13785600000006</v>
      </c>
      <c r="AB43" s="97">
        <f>Kol!AC43+Siliguri!AC43+Guwahati!AC43+Jalpiguri!AC43</f>
        <v>0</v>
      </c>
      <c r="AC43" s="97">
        <v>0</v>
      </c>
      <c r="AD43" s="97">
        <f>Kol!AE43+Siliguri!AE43+Guwahati!AE43+Jalpiguri!AE43</f>
        <v>1802.2</v>
      </c>
      <c r="AE43" s="97">
        <f>(Kol!AE43*Kol!AF43+Siliguri!AE43*Siliguri!AF43+Guwahati!AE43*Guwahati!AF43+Jalpiguri!AE43*Jalpiguri!AF43)/AD43</f>
        <v>191.54871767484184</v>
      </c>
      <c r="AF43" s="97">
        <f>Kol!AG43+Siliguri!AG43+Guwahati!AG43+Jalpiguri!AG43</f>
        <v>0</v>
      </c>
      <c r="AG43" s="97">
        <v>0</v>
      </c>
      <c r="AH43" s="98">
        <f t="shared" ref="AH43" si="101">N43+P43+R43+T43+V43+Z43+AB43+AD43+AF43</f>
        <v>12408534.16</v>
      </c>
      <c r="AI43" s="98">
        <f t="shared" ref="AI43" si="102">(N43*O43+P43*Q43+R43*S43+T43*U43+V43*W43+Z43*AA43+AD43*AE43+AF43*AG43)/AH43</f>
        <v>147.18382692880294</v>
      </c>
      <c r="AK43" s="76">
        <v>42630</v>
      </c>
      <c r="AL43" s="11">
        <v>37</v>
      </c>
      <c r="AM43" s="4">
        <v>11156859.359999999</v>
      </c>
      <c r="AN43" s="4">
        <v>3550971.35</v>
      </c>
      <c r="AO43" s="4">
        <v>794062.9</v>
      </c>
      <c r="AP43" s="4">
        <v>41679.699999999997</v>
      </c>
      <c r="AQ43" s="4">
        <v>0</v>
      </c>
      <c r="AR43" s="4">
        <v>118464.7</v>
      </c>
      <c r="AS43" s="4">
        <v>0</v>
      </c>
      <c r="AT43" s="4">
        <v>1495</v>
      </c>
      <c r="AU43" s="4">
        <v>0</v>
      </c>
      <c r="AV43" s="19">
        <v>15663533.009999998</v>
      </c>
      <c r="AW43" s="4">
        <v>7656012.6599999992</v>
      </c>
      <c r="AX43" s="4">
        <v>138.53148139235387</v>
      </c>
      <c r="AY43" s="4">
        <v>2789682.45</v>
      </c>
      <c r="AZ43" s="4">
        <v>141.75878125018366</v>
      </c>
      <c r="BA43" s="4">
        <v>667358.30000000005</v>
      </c>
      <c r="BB43" s="4">
        <v>213.56290891742648</v>
      </c>
      <c r="BC43" s="4">
        <v>36925.9</v>
      </c>
      <c r="BD43" s="4">
        <v>130.047595</v>
      </c>
      <c r="BE43" s="4">
        <v>0</v>
      </c>
      <c r="BF43" s="4">
        <v>0</v>
      </c>
      <c r="BG43" s="4">
        <v>70846.899999999994</v>
      </c>
      <c r="BH43" s="4">
        <v>299.89139899999998</v>
      </c>
      <c r="BI43" s="4">
        <v>0</v>
      </c>
      <c r="BJ43" s="4">
        <v>0</v>
      </c>
      <c r="BK43" s="4">
        <v>498</v>
      </c>
      <c r="BL43" s="4">
        <v>52</v>
      </c>
      <c r="BM43" s="4">
        <v>0</v>
      </c>
      <c r="BN43" s="4">
        <v>0</v>
      </c>
      <c r="BO43" s="19">
        <v>11221324.210000001</v>
      </c>
      <c r="BP43" s="19">
        <v>144.78310272595306</v>
      </c>
    </row>
    <row r="44" spans="1:68" ht="20" customHeight="1" x14ac:dyDescent="0.15">
      <c r="A44" s="76">
        <v>43001</v>
      </c>
      <c r="B44" s="11">
        <v>38</v>
      </c>
      <c r="C44" s="97">
        <f>Kol!D44+Siliguri!D44+Guwahati!D44+Jalpiguri!D44</f>
        <v>12859641.91</v>
      </c>
      <c r="D44" s="97">
        <f>Kol!E44+Siliguri!E44+Guwahati!E44+Jalpiguri!E44</f>
        <v>3311761.55</v>
      </c>
      <c r="E44" s="97">
        <f>Kol!F44+Siliguri!F44+Guwahati!F44+Jalpiguri!F44</f>
        <v>1028569.4500000001</v>
      </c>
      <c r="F44" s="97">
        <f>Kol!G44+Siliguri!G44+Guwahati!G44+Jalpiguri!G44</f>
        <v>101989.9</v>
      </c>
      <c r="G44" s="97">
        <f>Kol!H44+Siliguri!H44+Guwahati!H44+Jalpiguri!H44</f>
        <v>0</v>
      </c>
      <c r="H44" s="97">
        <f>Kol!I44+Siliguri!I44+Guwahati!I44+Jalpiguri!I44</f>
        <v>0</v>
      </c>
      <c r="I44" s="97">
        <f>Kol!J44+Siliguri!J44+Guwahati!J44+Jalpiguri!J44</f>
        <v>5785</v>
      </c>
      <c r="J44" s="97">
        <f>Kol!K44+Siliguri!K44+Guwahati!K44+Jalpiguri!K44</f>
        <v>0</v>
      </c>
      <c r="K44" s="97">
        <f>Kol!L44+Siliguri!L44+Guwahati!L44+Jalpiguri!L44</f>
        <v>1673.5</v>
      </c>
      <c r="L44" s="97">
        <f>Kol!M44+Siliguri!M44+Guwahati!M44+Jalpiguri!M44</f>
        <v>0</v>
      </c>
      <c r="M44" s="98">
        <f t="shared" ref="M44" si="103">SUM(C44:L44)</f>
        <v>17309421.309999999</v>
      </c>
      <c r="N44" s="97">
        <f>Kol!O44+Siliguri!O44+Guwahati!O44+Jalpiguri!O44</f>
        <v>10206212.1</v>
      </c>
      <c r="O44" s="97">
        <f>(Kol!O44*Kol!P44+Siliguri!O44*Siliguri!P44+Guwahati!O44*Guwahati!P44+Jalpiguri!O44*Jalpiguri!P44)/N44</f>
        <v>142.42248773896958</v>
      </c>
      <c r="P44" s="97">
        <f>Kol!Q44+Siliguri!Q44+Guwahati!Q44+Jalpiguri!Q44</f>
        <v>3005499.75</v>
      </c>
      <c r="Q44" s="97">
        <f>(Kol!Q44*Kol!R44+Siliguri!Q44*Siliguri!R44+Guwahati!Q44*Guwahati!R44+Jalpiguri!Q44*Jalpiguri!R44)/P44</f>
        <v>168.87266427572834</v>
      </c>
      <c r="R44" s="97">
        <f>Kol!S44+Siliguri!S44+Guwahati!S44+Jalpiguri!S44</f>
        <v>817330.29999999993</v>
      </c>
      <c r="S44" s="97">
        <f>(Kol!S44*Kol!T44+Siliguri!S44*Siliguri!T44+Guwahati!S44*Guwahati!T44+Jalpiguri!S44*Jalpiguri!T44)/R44</f>
        <v>211.44347135268032</v>
      </c>
      <c r="T44" s="97">
        <f>Kol!U44+Siliguri!U44+Guwahati!U44+Jalpiguri!U44</f>
        <v>83347.3</v>
      </c>
      <c r="U44" s="97">
        <f>(Kol!U44*Kol!V44+Siliguri!U44*Siliguri!V44+Guwahati!U44*Guwahati!V44+Jalpiguri!U44*Jalpiguri!V44)/T44</f>
        <v>117.01011518830724</v>
      </c>
      <c r="V44" s="97">
        <f>Kol!W44+Siliguri!W44+Guwahati!W44+Jalpiguri!W44</f>
        <v>0</v>
      </c>
      <c r="W44" s="97">
        <v>0</v>
      </c>
      <c r="X44" s="97">
        <v>0</v>
      </c>
      <c r="Y44" s="97">
        <v>0</v>
      </c>
      <c r="Z44" s="97">
        <f>Kol!AA44+Siliguri!AA44+Guwahati!AA44+Jalpiguri!AA44</f>
        <v>4370.3999999999996</v>
      </c>
      <c r="AA44" s="97">
        <f>Kol!AB44+Siliguri!AB44+Guwahati!AB44+Jalpiguri!AB44</f>
        <v>307.27869299999998</v>
      </c>
      <c r="AB44" s="97">
        <f>Kol!AC44+Siliguri!AC44+Guwahati!AC44+Jalpiguri!AC44</f>
        <v>0</v>
      </c>
      <c r="AC44" s="97">
        <v>0</v>
      </c>
      <c r="AD44" s="97">
        <f>Kol!AE44+Siliguri!AE44+Guwahati!AE44+Jalpiguri!AE44</f>
        <v>1294</v>
      </c>
      <c r="AE44" s="97">
        <f>(Kol!AE44*Kol!AF44+Siliguri!AE44*Siliguri!AF44+Guwahati!AE44*Guwahati!AF44+Jalpiguri!AE44*Jalpiguri!AF44)/AD44</f>
        <v>151.80803702627512</v>
      </c>
      <c r="AF44" s="97">
        <f>Kol!AG44+Siliguri!AG44+Guwahati!AG44+Jalpiguri!AG44</f>
        <v>0</v>
      </c>
      <c r="AG44" s="97">
        <v>0</v>
      </c>
      <c r="AH44" s="98">
        <f t="shared" ref="AH44" si="104">N44+P44+R44+T44+V44+Z44+AB44+AD44+AF44</f>
        <v>14118053.850000001</v>
      </c>
      <c r="AI44" s="98">
        <f t="shared" ref="AI44" si="105">(N44*O44+P44*Q44+R44*S44+T44*U44+V44*W44+Z44*AA44+AD44*AE44+AF44*AG44)/AH44</f>
        <v>151.95096251763266</v>
      </c>
      <c r="AK44" s="76">
        <v>42637</v>
      </c>
      <c r="AL44" s="11">
        <v>38</v>
      </c>
      <c r="AM44" s="4">
        <v>11117764.4</v>
      </c>
      <c r="AN44" s="4">
        <v>3521179.5</v>
      </c>
      <c r="AO44" s="4">
        <v>819203</v>
      </c>
      <c r="AP44" s="4">
        <v>38666.399999999994</v>
      </c>
      <c r="AQ44" s="4">
        <v>0</v>
      </c>
      <c r="AR44" s="4">
        <v>109242.4</v>
      </c>
      <c r="AS44" s="4">
        <v>0</v>
      </c>
      <c r="AT44" s="4">
        <v>1036</v>
      </c>
      <c r="AU44" s="4">
        <v>0</v>
      </c>
      <c r="AV44" s="19">
        <v>15607091.700000001</v>
      </c>
      <c r="AW44" s="4">
        <v>7847958.2699999996</v>
      </c>
      <c r="AX44" s="4">
        <v>137.80532311912864</v>
      </c>
      <c r="AY44" s="4">
        <v>2854098</v>
      </c>
      <c r="AZ44" s="4">
        <v>145.95944574027962</v>
      </c>
      <c r="BA44" s="4">
        <v>563475.64999999991</v>
      </c>
      <c r="BB44" s="4">
        <v>211.24320348022093</v>
      </c>
      <c r="BC44" s="4">
        <v>31841.200000000001</v>
      </c>
      <c r="BD44" s="4">
        <v>223.777638</v>
      </c>
      <c r="BE44" s="4">
        <v>0</v>
      </c>
      <c r="BF44" s="4">
        <v>0</v>
      </c>
      <c r="BG44" s="4">
        <v>70754.600000000006</v>
      </c>
      <c r="BH44" s="4">
        <v>300.03472499999998</v>
      </c>
      <c r="BI44" s="4">
        <v>0</v>
      </c>
      <c r="BJ44" s="4">
        <v>0</v>
      </c>
      <c r="BK44" s="4">
        <v>1036</v>
      </c>
      <c r="BL44" s="4">
        <v>52.806949000000003</v>
      </c>
      <c r="BM44" s="4">
        <v>0</v>
      </c>
      <c r="BN44" s="4">
        <v>0</v>
      </c>
      <c r="BO44" s="19">
        <v>11369163.719999999</v>
      </c>
      <c r="BP44" s="19">
        <v>144.73468082488509</v>
      </c>
    </row>
    <row r="45" spans="1:68" ht="20" customHeight="1" x14ac:dyDescent="0.15">
      <c r="A45" s="76">
        <v>43008</v>
      </c>
      <c r="B45" s="11">
        <v>39</v>
      </c>
      <c r="C45" s="97">
        <v>0</v>
      </c>
      <c r="D45" s="97">
        <f>Kol!E45+Siliguri!E45+Guwahati!E45+Jalpiguri!E45</f>
        <v>0</v>
      </c>
      <c r="E45" s="97">
        <f>Kol!F45+Siliguri!F45+Guwahati!F45+Jalpiguri!F45</f>
        <v>0</v>
      </c>
      <c r="F45" s="97">
        <f>Kol!G45+Siliguri!G45+Guwahati!G45+Jalpiguri!G45</f>
        <v>0</v>
      </c>
      <c r="G45" s="97">
        <f>Kol!H45+Siliguri!H45+Guwahati!H45+Jalpiguri!H45</f>
        <v>0</v>
      </c>
      <c r="H45" s="97">
        <f>Kol!I45+Siliguri!I45+Guwahati!I45+Jalpiguri!I45</f>
        <v>0</v>
      </c>
      <c r="I45" s="97">
        <f>Kol!J45+Siliguri!J45+Guwahati!J45+Jalpiguri!J45</f>
        <v>0</v>
      </c>
      <c r="J45" s="97">
        <f>Kol!K45+Siliguri!K45+Guwahati!K45+Jalpiguri!K45</f>
        <v>0</v>
      </c>
      <c r="K45" s="97">
        <f>Kol!L45+Siliguri!L45+Guwahati!L45+Jalpiguri!L45</f>
        <v>0</v>
      </c>
      <c r="L45" s="97">
        <f>Kol!M45+Siliguri!M45+Guwahati!M45+Jalpiguri!M45</f>
        <v>0</v>
      </c>
      <c r="M45" s="98">
        <f t="shared" ref="M45:M46" si="106">SUM(C45:L45)</f>
        <v>0</v>
      </c>
      <c r="N45" s="97">
        <f>Kol!O45+Siliguri!O45+Guwahati!O45+Jalpiguri!O45</f>
        <v>0</v>
      </c>
      <c r="O45" s="97">
        <v>0</v>
      </c>
      <c r="P45" s="97">
        <f>Kol!Q45+Siliguri!Q45+Guwahati!Q45+Jalpiguri!Q45</f>
        <v>0</v>
      </c>
      <c r="Q45" s="97">
        <v>0</v>
      </c>
      <c r="R45" s="97">
        <f>Kol!S45+Siliguri!S45+Guwahati!S45+Jalpiguri!S45</f>
        <v>0</v>
      </c>
      <c r="S45" s="97">
        <v>0</v>
      </c>
      <c r="T45" s="97">
        <f>Kol!U45+Siliguri!U45+Guwahati!U45+Jalpiguri!U45</f>
        <v>0</v>
      </c>
      <c r="U45" s="97">
        <v>0</v>
      </c>
      <c r="V45" s="97">
        <f>Kol!W45+Siliguri!W45+Guwahati!W45+Jalpiguri!W45</f>
        <v>0</v>
      </c>
      <c r="W45" s="97">
        <v>0</v>
      </c>
      <c r="X45" s="97">
        <v>0</v>
      </c>
      <c r="Y45" s="97">
        <v>0</v>
      </c>
      <c r="Z45" s="97">
        <f>Kol!AA45+Siliguri!AA45+Guwahati!AA45+Jalpiguri!AA45</f>
        <v>0</v>
      </c>
      <c r="AA45" s="97">
        <f>Kol!AB45+Siliguri!AB45+Guwahati!AB45+Jalpiguri!AB45</f>
        <v>0</v>
      </c>
      <c r="AB45" s="97">
        <f>Kol!AC45+Siliguri!AC45+Guwahati!AC45+Jalpiguri!AC45</f>
        <v>0</v>
      </c>
      <c r="AC45" s="97">
        <v>0</v>
      </c>
      <c r="AD45" s="97">
        <f>Kol!AE45+Siliguri!AE45+Guwahati!AE45+Jalpiguri!AE45</f>
        <v>0</v>
      </c>
      <c r="AE45" s="97">
        <v>0</v>
      </c>
      <c r="AF45" s="97">
        <f>Kol!AG45+Siliguri!AG45+Guwahati!AG45+Jalpiguri!AG45</f>
        <v>0</v>
      </c>
      <c r="AG45" s="97">
        <v>0</v>
      </c>
      <c r="AH45" s="98">
        <f t="shared" ref="AH45:AH46" si="107">N45+P45+R45+T45+V45+Z45+AB45+AD45+AF45</f>
        <v>0</v>
      </c>
      <c r="AI45" s="98">
        <v>0</v>
      </c>
      <c r="AK45" s="76">
        <v>42644</v>
      </c>
      <c r="AL45" s="11">
        <v>39</v>
      </c>
      <c r="AM45" s="4">
        <v>11342554.92</v>
      </c>
      <c r="AN45" s="4">
        <v>3375838.48</v>
      </c>
      <c r="AO45" s="4">
        <v>852936.70000000007</v>
      </c>
      <c r="AP45" s="4">
        <v>21831.599999999999</v>
      </c>
      <c r="AQ45" s="4">
        <v>0</v>
      </c>
      <c r="AR45" s="4">
        <v>134030.39999999999</v>
      </c>
      <c r="AS45" s="4">
        <v>0</v>
      </c>
      <c r="AT45" s="4">
        <v>498</v>
      </c>
      <c r="AU45" s="4">
        <v>0</v>
      </c>
      <c r="AV45" s="19">
        <v>15727690.1</v>
      </c>
      <c r="AW45" s="4">
        <v>7809366.5300000003</v>
      </c>
      <c r="AX45" s="4">
        <v>136.06671977452098</v>
      </c>
      <c r="AY45" s="4">
        <v>2934411.38</v>
      </c>
      <c r="AZ45" s="4">
        <v>146.22967027636327</v>
      </c>
      <c r="BA45" s="4">
        <v>668183.80000000005</v>
      </c>
      <c r="BB45" s="4">
        <v>212.0616570977291</v>
      </c>
      <c r="BC45" s="4">
        <v>20616.8</v>
      </c>
      <c r="BD45" s="4">
        <v>199.141481</v>
      </c>
      <c r="BE45" s="4">
        <v>0</v>
      </c>
      <c r="BF45" s="4">
        <v>0</v>
      </c>
      <c r="BG45" s="4">
        <v>91934.399999999994</v>
      </c>
      <c r="BH45" s="4">
        <v>311.03468099999998</v>
      </c>
      <c r="BI45" s="4">
        <v>0</v>
      </c>
      <c r="BJ45" s="4">
        <v>0</v>
      </c>
      <c r="BK45" s="4">
        <v>498</v>
      </c>
      <c r="BL45" s="4">
        <v>56</v>
      </c>
      <c r="BM45" s="4">
        <v>0</v>
      </c>
      <c r="BN45" s="4">
        <v>0</v>
      </c>
      <c r="BO45" s="19">
        <v>11525010.910000002</v>
      </c>
      <c r="BP45" s="19">
        <v>144.56536376006829</v>
      </c>
    </row>
    <row r="46" spans="1:68" ht="20" customHeight="1" x14ac:dyDescent="0.15">
      <c r="A46" s="76">
        <v>43015</v>
      </c>
      <c r="B46" s="11">
        <v>40</v>
      </c>
      <c r="C46" s="97">
        <f>Kol!D46+Siliguri!D46+Guwahati!D46+Jalpiguri!D46</f>
        <v>10595232.35</v>
      </c>
      <c r="D46" s="97">
        <f>Kol!E46+Siliguri!E46+Guwahati!E46+Jalpiguri!E46</f>
        <v>2991516.09</v>
      </c>
      <c r="E46" s="97">
        <f>Kol!F46+Siliguri!F46+Guwahati!F46+Jalpiguri!F46</f>
        <v>635851.9800000001</v>
      </c>
      <c r="F46" s="97">
        <f>Kol!G46+Siliguri!G46+Guwahati!G46+Jalpiguri!G46</f>
        <v>36467.799999999996</v>
      </c>
      <c r="G46" s="97">
        <f>Kol!H46+Siliguri!H46+Guwahati!H46+Jalpiguri!H46</f>
        <v>0</v>
      </c>
      <c r="H46" s="97">
        <f>Kol!I46+Siliguri!I46+Guwahati!I46+Jalpiguri!I46</f>
        <v>0</v>
      </c>
      <c r="I46" s="97">
        <f>Kol!J46+Siliguri!J46+Guwahati!J46+Jalpiguri!J46</f>
        <v>236.4</v>
      </c>
      <c r="J46" s="97">
        <f>Kol!K46+Siliguri!K46+Guwahati!K46+Jalpiguri!K46</f>
        <v>0</v>
      </c>
      <c r="K46" s="97">
        <f>Kol!L46+Siliguri!L46+Guwahati!L46+Jalpiguri!L46</f>
        <v>1490.3</v>
      </c>
      <c r="L46" s="97">
        <f>Kol!M46+Siliguri!M46+Guwahati!M46+Jalpiguri!M46</f>
        <v>0</v>
      </c>
      <c r="M46" s="98">
        <f t="shared" si="106"/>
        <v>14260794.920000002</v>
      </c>
      <c r="N46" s="97">
        <f>Kol!O46+Siliguri!O46+Guwahati!O46+Jalpiguri!O46</f>
        <v>8025795.3500000006</v>
      </c>
      <c r="O46" s="97">
        <f>(Kol!O46*Kol!P46+Siliguri!O46*Siliguri!P46+Guwahati!O46*Guwahati!P46+Jalpiguri!O46*Jalpiguri!P46)/N46</f>
        <v>139.64376235578334</v>
      </c>
      <c r="P46" s="97">
        <f>Kol!Q46+Siliguri!Q46+Guwahati!Q46+Jalpiguri!Q46</f>
        <v>2694400.19</v>
      </c>
      <c r="Q46" s="97">
        <f>(Kol!Q46*Kol!R46+Siliguri!Q46*Siliguri!R46+Guwahati!Q46*Guwahati!R46+Jalpiguri!Q46*Jalpiguri!R46)/P46</f>
        <v>163.11633441610758</v>
      </c>
      <c r="R46" s="97">
        <f>Kol!S46+Siliguri!S46+Guwahati!S46+Jalpiguri!S46</f>
        <v>527794.98</v>
      </c>
      <c r="S46" s="97">
        <f>(Kol!S46*Kol!T46+Siliguri!S46*Siliguri!T46+Guwahati!S46*Guwahati!T46+Jalpiguri!S46*Jalpiguri!T46)/R46</f>
        <v>219.54584448155532</v>
      </c>
      <c r="T46" s="97">
        <f>Kol!U46+Siliguri!U46+Guwahati!U46+Jalpiguri!U46</f>
        <v>24634.2</v>
      </c>
      <c r="U46" s="97">
        <f>(Kol!U46*Kol!V46+Siliguri!U46*Siliguri!V46+Guwahati!U46*Guwahati!V46+Jalpiguri!U46*Jalpiguri!V46)/T46</f>
        <v>113.19702242462917</v>
      </c>
      <c r="V46" s="97">
        <f>Kol!W46+Siliguri!W46+Guwahati!W46+Jalpiguri!W46</f>
        <v>0</v>
      </c>
      <c r="W46" s="97">
        <v>0</v>
      </c>
      <c r="X46" s="97">
        <v>0</v>
      </c>
      <c r="Y46" s="97">
        <v>0</v>
      </c>
      <c r="Z46" s="97">
        <f>Kol!AA46+Siliguri!AA46+Guwahati!AA46+Jalpiguri!AA46</f>
        <v>0</v>
      </c>
      <c r="AA46" s="97">
        <f>Kol!AB46+Siliguri!AB46+Guwahati!AB46+Jalpiguri!AB46</f>
        <v>0</v>
      </c>
      <c r="AB46" s="97">
        <f>Kol!AC46+Siliguri!AC46+Guwahati!AC46+Jalpiguri!AC46</f>
        <v>0</v>
      </c>
      <c r="AC46" s="97">
        <v>0</v>
      </c>
      <c r="AD46" s="97">
        <f>Kol!AE46+Siliguri!AE46+Guwahati!AE46+Jalpiguri!AE46</f>
        <v>1490.3</v>
      </c>
      <c r="AE46" s="97">
        <f>(Kol!AE46*Kol!AF46+Siliguri!AE46*Siliguri!AF46+Guwahati!AE46*Guwahati!AF46+Jalpiguri!AE46*Jalpiguri!AF46)/AD46</f>
        <v>191.83399274729919</v>
      </c>
      <c r="AF46" s="97">
        <f>Kol!AG46+Siliguri!AG46+Guwahati!AG46+Jalpiguri!AG46</f>
        <v>0</v>
      </c>
      <c r="AG46" s="97">
        <v>0</v>
      </c>
      <c r="AH46" s="98">
        <f t="shared" si="107"/>
        <v>11274115.020000001</v>
      </c>
      <c r="AI46" s="98">
        <f t="shared" ref="AI46" si="108">(N46*O46+P46*Q46+R46*S46+T46*U46+V46*W46+Z46*AA46+AD46*AE46+AF46*AG46)/AH46</f>
        <v>148.94318010078669</v>
      </c>
      <c r="AK46" s="76">
        <v>42651</v>
      </c>
      <c r="AL46" s="11">
        <v>40</v>
      </c>
      <c r="AM46" s="4">
        <v>12219553.98</v>
      </c>
      <c r="AN46" s="4">
        <v>3681309.3</v>
      </c>
      <c r="AO46" s="4">
        <v>774450.7</v>
      </c>
      <c r="AP46" s="4">
        <v>67169.899999999994</v>
      </c>
      <c r="AQ46" s="4">
        <v>0</v>
      </c>
      <c r="AR46" s="4">
        <v>122070</v>
      </c>
      <c r="AS46" s="4">
        <v>0</v>
      </c>
      <c r="AT46" s="4">
        <v>996</v>
      </c>
      <c r="AU46" s="4">
        <v>0</v>
      </c>
      <c r="AV46" s="19">
        <v>16865549.880000003</v>
      </c>
      <c r="AW46" s="4">
        <v>7768402.3700000001</v>
      </c>
      <c r="AX46" s="4">
        <v>134.58767041315309</v>
      </c>
      <c r="AY46" s="4">
        <v>2765648.4</v>
      </c>
      <c r="AZ46" s="4">
        <v>145.18442815791752</v>
      </c>
      <c r="BA46" s="4">
        <v>560993</v>
      </c>
      <c r="BB46" s="4">
        <v>204.28401344017593</v>
      </c>
      <c r="BC46" s="4">
        <v>60231.1</v>
      </c>
      <c r="BD46" s="4">
        <v>117.805333</v>
      </c>
      <c r="BE46" s="4">
        <v>0</v>
      </c>
      <c r="BF46" s="4">
        <v>0</v>
      </c>
      <c r="BG46" s="4">
        <v>76740.2</v>
      </c>
      <c r="BH46" s="4">
        <v>293.727172</v>
      </c>
      <c r="BI46" s="4">
        <v>0</v>
      </c>
      <c r="BJ46" s="4">
        <v>0</v>
      </c>
      <c r="BK46" s="4">
        <v>498</v>
      </c>
      <c r="BL46" s="4">
        <v>44</v>
      </c>
      <c r="BM46" s="4">
        <v>0</v>
      </c>
      <c r="BN46" s="4">
        <v>0</v>
      </c>
      <c r="BO46" s="19">
        <v>11232513.069999998</v>
      </c>
      <c r="BP46" s="19">
        <v>141.67090566485248</v>
      </c>
    </row>
    <row r="47" spans="1:68" ht="20" customHeight="1" x14ac:dyDescent="0.15">
      <c r="A47" s="76">
        <v>43022</v>
      </c>
      <c r="B47" s="11">
        <v>41</v>
      </c>
      <c r="C47" s="97">
        <f>Kol!D47+Siliguri!D47+Guwahati!D47+Jalpiguri!D47</f>
        <v>12457453.15</v>
      </c>
      <c r="D47" s="97">
        <f>Kol!E47+Siliguri!E47+Guwahati!E47+Jalpiguri!E47</f>
        <v>3514307.7</v>
      </c>
      <c r="E47" s="97">
        <f>Kol!F47+Siliguri!F47+Guwahati!F47+Jalpiguri!F47</f>
        <v>1133294.3499999999</v>
      </c>
      <c r="F47" s="97">
        <f>Kol!G47+Siliguri!G47+Guwahati!G47+Jalpiguri!G47</f>
        <v>109864.3</v>
      </c>
      <c r="G47" s="97">
        <f>Kol!H47+Siliguri!H47+Guwahati!H47+Jalpiguri!H47</f>
        <v>0</v>
      </c>
      <c r="H47" s="97">
        <f>Kol!I47+Siliguri!I47+Guwahati!I47+Jalpiguri!I47</f>
        <v>0</v>
      </c>
      <c r="I47" s="97">
        <f>Kol!J47+Siliguri!J47+Guwahati!J47+Jalpiguri!J47</f>
        <v>0</v>
      </c>
      <c r="J47" s="97">
        <f>Kol!K47+Siliguri!K47+Guwahati!K47+Jalpiguri!K47</f>
        <v>0</v>
      </c>
      <c r="K47" s="97">
        <f>Kol!L47+Siliguri!L47+Guwahati!L47+Jalpiguri!L47</f>
        <v>1953</v>
      </c>
      <c r="L47" s="97">
        <f>Kol!M47+Siliguri!M47+Guwahati!M47+Jalpiguri!M47</f>
        <v>0</v>
      </c>
      <c r="M47" s="98">
        <f t="shared" ref="M47" si="109">SUM(C47:L47)</f>
        <v>17216872.500000004</v>
      </c>
      <c r="N47" s="97">
        <f>Kol!O47+Siliguri!O47+Guwahati!O47+Jalpiguri!O47</f>
        <v>9970446.1499999985</v>
      </c>
      <c r="O47" s="97">
        <f>(Kol!O47*Kol!P47+Siliguri!O47*Siliguri!P47+Guwahati!O47*Guwahati!P47+Jalpiguri!O47*Jalpiguri!P47)/N47</f>
        <v>143.07206990143675</v>
      </c>
      <c r="P47" s="97">
        <f>Kol!Q47+Siliguri!Q47+Guwahati!Q47+Jalpiguri!Q47</f>
        <v>3194922.5</v>
      </c>
      <c r="Q47" s="97">
        <f>(Kol!Q47*Kol!R47+Siliguri!Q47*Siliguri!R47+Guwahati!Q47*Guwahati!R47+Jalpiguri!Q47*Jalpiguri!R47)/P47</f>
        <v>167.75933749204481</v>
      </c>
      <c r="R47" s="97">
        <f>Kol!S47+Siliguri!S47+Guwahati!S47+Jalpiguri!S47</f>
        <v>874801.4</v>
      </c>
      <c r="S47" s="97">
        <f>(Kol!S47*Kol!T47+Siliguri!S47*Siliguri!T47+Guwahati!S47*Guwahati!T47+Jalpiguri!S47*Jalpiguri!T47)/R47</f>
        <v>211.08545505304335</v>
      </c>
      <c r="T47" s="97">
        <f>Kol!U47+Siliguri!U47+Guwahati!U47+Jalpiguri!U47</f>
        <v>79555</v>
      </c>
      <c r="U47" s="97">
        <f>(Kol!U47*Kol!V47+Siliguri!U47*Siliguri!V47+Guwahati!U47*Guwahati!V47+Jalpiguri!U47*Jalpiguri!V47)/T47</f>
        <v>109.85724503216643</v>
      </c>
      <c r="V47" s="97">
        <f>Kol!W47+Siliguri!W47+Guwahati!W47+Jalpiguri!W47</f>
        <v>0</v>
      </c>
      <c r="W47" s="97">
        <v>0</v>
      </c>
      <c r="X47" s="97">
        <v>0</v>
      </c>
      <c r="Y47" s="97">
        <v>0</v>
      </c>
      <c r="Z47" s="97">
        <f>Kol!AA47+Siliguri!AA47+Guwahati!AA47+Jalpiguri!AA47</f>
        <v>0</v>
      </c>
      <c r="AA47" s="97">
        <f>Kol!AB47+Siliguri!AB47+Guwahati!AB47+Jalpiguri!AB47</f>
        <v>0</v>
      </c>
      <c r="AB47" s="97">
        <f>Kol!AC47+Siliguri!AC47+Guwahati!AC47+Jalpiguri!AC47</f>
        <v>0</v>
      </c>
      <c r="AC47" s="97">
        <v>0</v>
      </c>
      <c r="AD47" s="97">
        <f>Kol!AE47+Siliguri!AE47+Guwahati!AE47+Jalpiguri!AE47</f>
        <v>769.7</v>
      </c>
      <c r="AE47" s="97">
        <f>(Kol!AE47*Kol!AF47+Siliguri!AE47*Siliguri!AF47+Guwahati!AE47*Guwahati!AF47+Jalpiguri!AE47*Jalpiguri!AF47)/AD47</f>
        <v>315.648304</v>
      </c>
      <c r="AF47" s="97">
        <f>Kol!AG47+Siliguri!AG47+Guwahati!AG47+Jalpiguri!AG47</f>
        <v>0</v>
      </c>
      <c r="AG47" s="97">
        <v>0</v>
      </c>
      <c r="AH47" s="98">
        <f t="shared" ref="AH47" si="110">N47+P47+R47+T47+V47+Z47+AB47+AD47+AF47</f>
        <v>14120494.749999998</v>
      </c>
      <c r="AI47" s="98">
        <f t="shared" ref="AI47" si="111">(N47*O47+P47*Q47+R47*S47+T47*U47+V47*W47+Z47*AA47+AD47*AE47+AF47*AG47)/AH47</f>
        <v>152.6937255288382</v>
      </c>
      <c r="AK47" s="76">
        <v>42658</v>
      </c>
      <c r="AL47" s="11">
        <v>41</v>
      </c>
      <c r="AM47" s="4">
        <v>0</v>
      </c>
      <c r="AN47" s="4">
        <v>0</v>
      </c>
      <c r="AO47" s="4">
        <v>0</v>
      </c>
      <c r="AP47" s="4">
        <v>0</v>
      </c>
      <c r="AQ47" s="4">
        <v>0</v>
      </c>
      <c r="AR47" s="4">
        <v>0</v>
      </c>
      <c r="AS47" s="4">
        <v>0</v>
      </c>
      <c r="AT47" s="4">
        <v>0</v>
      </c>
      <c r="AU47" s="4">
        <v>0</v>
      </c>
      <c r="AV47" s="19">
        <v>0</v>
      </c>
      <c r="AW47" s="4">
        <v>0</v>
      </c>
      <c r="AX47" s="4">
        <v>0</v>
      </c>
      <c r="AY47" s="4">
        <v>0</v>
      </c>
      <c r="AZ47" s="4">
        <v>0</v>
      </c>
      <c r="BA47" s="4">
        <v>0</v>
      </c>
      <c r="BB47" s="4">
        <v>0</v>
      </c>
      <c r="BC47" s="4">
        <v>0</v>
      </c>
      <c r="BD47" s="4">
        <v>0</v>
      </c>
      <c r="BE47" s="4">
        <v>0</v>
      </c>
      <c r="BF47" s="4">
        <v>0</v>
      </c>
      <c r="BG47" s="4">
        <v>0</v>
      </c>
      <c r="BH47" s="4">
        <v>0</v>
      </c>
      <c r="BI47" s="4">
        <v>0</v>
      </c>
      <c r="BJ47" s="4">
        <v>0</v>
      </c>
      <c r="BK47" s="4">
        <v>0</v>
      </c>
      <c r="BL47" s="4">
        <v>0</v>
      </c>
      <c r="BM47" s="4">
        <v>0</v>
      </c>
      <c r="BN47" s="4">
        <v>0</v>
      </c>
      <c r="BO47" s="19">
        <v>0</v>
      </c>
      <c r="BP47" s="19">
        <v>0</v>
      </c>
    </row>
    <row r="48" spans="1:68" ht="20" customHeight="1" x14ac:dyDescent="0.15">
      <c r="A48" s="76">
        <v>43029</v>
      </c>
      <c r="B48" s="11">
        <v>42</v>
      </c>
      <c r="C48" s="97">
        <f>Kol!D48+Siliguri!D48+Guwahati!D48+Jalpiguri!D48</f>
        <v>6923298.8599999994</v>
      </c>
      <c r="D48" s="97">
        <f>Kol!E48+Siliguri!E48+Guwahati!E48+Jalpiguri!E48</f>
        <v>1979422.45</v>
      </c>
      <c r="E48" s="97">
        <f>Kol!F48+Siliguri!F48+Guwahati!F48+Jalpiguri!F48</f>
        <v>950685.41</v>
      </c>
      <c r="F48" s="97">
        <f>Kol!G48+Siliguri!G48+Guwahati!G48+Jalpiguri!G48</f>
        <v>79546.8</v>
      </c>
      <c r="G48" s="97">
        <f>Kol!H48+Siliguri!H48+Guwahati!H48+Jalpiguri!H48</f>
        <v>0</v>
      </c>
      <c r="H48" s="97">
        <f>Kol!I48+Siliguri!I48+Guwahati!I48+Jalpiguri!I48</f>
        <v>0</v>
      </c>
      <c r="I48" s="97">
        <f>Kol!J48+Siliguri!J48+Guwahati!J48+Jalpiguri!J48</f>
        <v>0</v>
      </c>
      <c r="J48" s="97">
        <f>Kol!K48+Siliguri!K48+Guwahati!K48+Jalpiguri!K48</f>
        <v>0</v>
      </c>
      <c r="K48" s="97">
        <f>Kol!L48+Siliguri!L48+Guwahati!L48+Jalpiguri!L48</f>
        <v>1325.5</v>
      </c>
      <c r="L48" s="97">
        <f>Kol!M48+Siliguri!M48+Guwahati!M48+Jalpiguri!M48</f>
        <v>0</v>
      </c>
      <c r="M48" s="98">
        <f t="shared" ref="M48" si="112">SUM(C48:L48)</f>
        <v>9934279.0199999996</v>
      </c>
      <c r="N48" s="97">
        <f>Kol!O48+Siliguri!O48+Guwahati!O48+Jalpiguri!O48</f>
        <v>5560501.46</v>
      </c>
      <c r="O48" s="97">
        <f>(Kol!O48*Kol!P48+Siliguri!O48*Siliguri!P48+Guwahati!O48*Guwahati!P48+Jalpiguri!O48*Jalpiguri!P48)/N48</f>
        <v>144.15399112944507</v>
      </c>
      <c r="P48" s="97">
        <f>Kol!Q48+Siliguri!Q48+Guwahati!Q48+Jalpiguri!Q48</f>
        <v>1841483.9</v>
      </c>
      <c r="Q48" s="97">
        <f>(Kol!Q48*Kol!R48+Siliguri!Q48*Siliguri!R48+Guwahati!Q48*Guwahati!R48+Jalpiguri!Q48*Jalpiguri!R48)/P48</f>
        <v>170.31673418984064</v>
      </c>
      <c r="R48" s="97">
        <f>Kol!S48+Siliguri!S48+Guwahati!S48+Jalpiguri!S48</f>
        <v>762931.71</v>
      </c>
      <c r="S48" s="97">
        <f>(Kol!S48*Kol!T48+Siliguri!S48*Siliguri!T48+Guwahati!S48*Guwahati!T48+Jalpiguri!S48*Jalpiguri!T48)/R48</f>
        <v>216.98187246926014</v>
      </c>
      <c r="T48" s="97">
        <f>Kol!U48+Siliguri!U48+Guwahati!U48+Jalpiguri!U48</f>
        <v>54332.6</v>
      </c>
      <c r="U48" s="97">
        <f>(Kol!U48*Kol!V48+Siliguri!U48*Siliguri!V48+Guwahati!U48*Guwahati!V48+Jalpiguri!U48*Jalpiguri!V48)/T48</f>
        <v>112.420528</v>
      </c>
      <c r="V48" s="97">
        <f>Kol!W48+Siliguri!W48+Guwahati!W48+Jalpiguri!W48</f>
        <v>0</v>
      </c>
      <c r="W48" s="97">
        <v>0</v>
      </c>
      <c r="X48" s="97">
        <v>0</v>
      </c>
      <c r="Y48" s="97">
        <v>0</v>
      </c>
      <c r="Z48" s="97">
        <f>Kol!AA48+Siliguri!AA48+Guwahati!AA48+Jalpiguri!AA48</f>
        <v>0</v>
      </c>
      <c r="AA48" s="97">
        <f>Kol!AB48+Siliguri!AB48+Guwahati!AB48+Jalpiguri!AB48</f>
        <v>0</v>
      </c>
      <c r="AB48" s="97">
        <f>Kol!AC48+Siliguri!AC48+Guwahati!AC48+Jalpiguri!AC48</f>
        <v>0</v>
      </c>
      <c r="AC48" s="97">
        <v>0</v>
      </c>
      <c r="AD48" s="97">
        <f>Kol!AE48+Siliguri!AE48+Guwahati!AE48+Jalpiguri!AE48</f>
        <v>1325.5</v>
      </c>
      <c r="AE48" s="97">
        <f>(Kol!AE48*Kol!AF48+Siliguri!AE48*Siliguri!AF48+Guwahati!AE48*Guwahati!AF48+Jalpiguri!AE48*Jalpiguri!AF48)/AD48</f>
        <v>143.87883813013957</v>
      </c>
      <c r="AF48" s="97">
        <f>Kol!AG48+Siliguri!AG48+Guwahati!AG48+Jalpiguri!AG48</f>
        <v>0</v>
      </c>
      <c r="AG48" s="97">
        <v>0</v>
      </c>
      <c r="AH48" s="98">
        <f t="shared" ref="AH48" si="113">N48+P48+R48+T48+V48+Z48+AB48+AD48+AF48</f>
        <v>8220575.169999999</v>
      </c>
      <c r="AI48" s="98">
        <f t="shared" ref="AI48" si="114">(N48*O48+P48*Q48+R48*S48+T48*U48+V48*W48+Z48*AA48+AD48*AE48+AF48*AG48)/AH48</f>
        <v>156.5638823825519</v>
      </c>
      <c r="AK48" s="76">
        <v>42665</v>
      </c>
      <c r="AL48" s="11">
        <v>42</v>
      </c>
      <c r="AM48" s="4">
        <v>11462942.949999999</v>
      </c>
      <c r="AN48" s="4">
        <v>3454262.5</v>
      </c>
      <c r="AO48" s="4">
        <v>965094.3</v>
      </c>
      <c r="AP48" s="4">
        <v>64431.4</v>
      </c>
      <c r="AQ48" s="4">
        <v>0</v>
      </c>
      <c r="AR48" s="4">
        <v>150601.1</v>
      </c>
      <c r="AS48" s="4">
        <v>0</v>
      </c>
      <c r="AT48" s="4">
        <v>498</v>
      </c>
      <c r="AU48" s="4">
        <v>0</v>
      </c>
      <c r="AV48" s="19">
        <v>16097830.25</v>
      </c>
      <c r="AW48" s="4">
        <v>8482681.4499999993</v>
      </c>
      <c r="AX48" s="4">
        <v>137.67550731667714</v>
      </c>
      <c r="AY48" s="4">
        <v>2852046.2</v>
      </c>
      <c r="AZ48" s="4">
        <v>145.80950417461787</v>
      </c>
      <c r="BA48" s="4">
        <v>829427.19999999995</v>
      </c>
      <c r="BB48" s="4">
        <v>211.98001763996669</v>
      </c>
      <c r="BC48" s="4">
        <v>60641.8</v>
      </c>
      <c r="BD48" s="4">
        <v>221.79707000000002</v>
      </c>
      <c r="BE48" s="4">
        <v>0</v>
      </c>
      <c r="BF48" s="4">
        <v>0</v>
      </c>
      <c r="BG48" s="4">
        <v>67340.899999999994</v>
      </c>
      <c r="BH48" s="4">
        <v>290.053089</v>
      </c>
      <c r="BI48" s="4">
        <v>0</v>
      </c>
      <c r="BJ48" s="4">
        <v>0</v>
      </c>
      <c r="BK48" s="4">
        <v>498</v>
      </c>
      <c r="BL48" s="4">
        <v>64</v>
      </c>
      <c r="BM48" s="4">
        <v>0</v>
      </c>
      <c r="BN48" s="4">
        <v>0</v>
      </c>
      <c r="BO48" s="19">
        <v>12292635.549999999</v>
      </c>
      <c r="BP48" s="19">
        <v>145.82303210374229</v>
      </c>
    </row>
    <row r="49" spans="1:68" ht="20" customHeight="1" x14ac:dyDescent="0.15">
      <c r="A49" s="76">
        <v>43036</v>
      </c>
      <c r="B49" s="11">
        <v>43</v>
      </c>
      <c r="C49" s="97">
        <f>Kol!D49+Siliguri!D49+Guwahati!D49+Jalpiguri!D49</f>
        <v>13183509.789999999</v>
      </c>
      <c r="D49" s="97">
        <f>Kol!E49+Siliguri!E49+Guwahati!E49+Jalpiguri!E49</f>
        <v>3822128.3</v>
      </c>
      <c r="E49" s="97">
        <f>Kol!F49+Siliguri!F49+Guwahati!F49+Jalpiguri!F49</f>
        <v>1354163.55</v>
      </c>
      <c r="F49" s="97">
        <f>Kol!G49+Siliguri!G49+Guwahati!G49+Jalpiguri!G49</f>
        <v>91467.9</v>
      </c>
      <c r="G49" s="97">
        <f>Kol!H49+Siliguri!H49+Guwahati!H49+Jalpiguri!H49</f>
        <v>0</v>
      </c>
      <c r="H49" s="97">
        <f>Kol!I49+Siliguri!I49+Guwahati!I49+Jalpiguri!I49</f>
        <v>0</v>
      </c>
      <c r="I49" s="97">
        <f>Kol!J49+Siliguri!J49+Guwahati!J49+Jalpiguri!J49</f>
        <v>8665.4</v>
      </c>
      <c r="J49" s="97">
        <f>Kol!K49+Siliguri!K49+Guwahati!K49+Jalpiguri!K49</f>
        <v>0</v>
      </c>
      <c r="K49" s="97">
        <f>Kol!L49+Siliguri!L49+Guwahati!L49+Jalpiguri!L49</f>
        <v>1099.9000000000001</v>
      </c>
      <c r="L49" s="97">
        <f>Kol!M49+Siliguri!M49+Guwahati!M49+Jalpiguri!M49</f>
        <v>0</v>
      </c>
      <c r="M49" s="98">
        <f t="shared" ref="M49" si="115">SUM(C49:L49)</f>
        <v>18461034.839999996</v>
      </c>
      <c r="N49" s="97">
        <f>Kol!O49+Siliguri!O49+Guwahati!O49+Jalpiguri!O49</f>
        <v>9936361.9600000009</v>
      </c>
      <c r="O49" s="97">
        <f>(Kol!O49*Kol!P49+Siliguri!O49*Siliguri!P49+Guwahati!O49*Guwahati!P49+Jalpiguri!O49*Jalpiguri!P49)/N49</f>
        <v>141.35968142325552</v>
      </c>
      <c r="P49" s="97">
        <f>Kol!Q49+Siliguri!Q49+Guwahati!Q49+Jalpiguri!Q49</f>
        <v>3226062.5</v>
      </c>
      <c r="Q49" s="97">
        <f>(Kol!Q49*Kol!R49+Siliguri!Q49*Siliguri!R49+Guwahati!Q49*Guwahati!R49+Jalpiguri!Q49*Jalpiguri!R49)/P49</f>
        <v>166.13691290642114</v>
      </c>
      <c r="R49" s="97">
        <f>Kol!S49+Siliguri!S49+Guwahati!S49+Jalpiguri!S49</f>
        <v>1105303.8499999999</v>
      </c>
      <c r="S49" s="97">
        <f>(Kol!S49*Kol!T49+Siliguri!S49*Siliguri!T49+Guwahati!S49*Guwahati!T49+Jalpiguri!S49*Jalpiguri!T49)/R49</f>
        <v>211.26223404100637</v>
      </c>
      <c r="T49" s="97">
        <f>Kol!U49+Siliguri!U49+Guwahati!U49+Jalpiguri!U49</f>
        <v>73843.099999999991</v>
      </c>
      <c r="U49" s="97">
        <f>(Kol!U49*Kol!V49+Siliguri!U49*Siliguri!V49+Guwahati!U49*Guwahati!V49+Jalpiguri!U49*Jalpiguri!V49)/T49</f>
        <v>113.26698712593594</v>
      </c>
      <c r="V49" s="97">
        <f>Kol!W49+Siliguri!W49+Guwahati!W49+Jalpiguri!W49</f>
        <v>0</v>
      </c>
      <c r="W49" s="97">
        <v>0</v>
      </c>
      <c r="X49" s="97">
        <v>0</v>
      </c>
      <c r="Y49" s="97">
        <v>0</v>
      </c>
      <c r="Z49" s="97">
        <f>Kol!AA49+Siliguri!AA49+Guwahati!AA49+Jalpiguri!AA49</f>
        <v>7250.8</v>
      </c>
      <c r="AA49" s="97">
        <f>Kol!AB49+Siliguri!AB49+Guwahati!AB49+Jalpiguri!AB49</f>
        <v>730.03092000000004</v>
      </c>
      <c r="AB49" s="97">
        <f>Kol!AC49+Siliguri!AC49+Guwahati!AC49+Jalpiguri!AC49</f>
        <v>0</v>
      </c>
      <c r="AC49" s="97">
        <v>0</v>
      </c>
      <c r="AD49" s="97">
        <f>Kol!AE49+Siliguri!AE49+Guwahati!AE49+Jalpiguri!AE49</f>
        <v>821</v>
      </c>
      <c r="AE49" s="97">
        <f>(Kol!AE49*Kol!AF49+Siliguri!AE49*Siliguri!AF49+Guwahati!AE49*Guwahati!AF49+Jalpiguri!AE49*Jalpiguri!AF49)/AD49</f>
        <v>194.24677199999999</v>
      </c>
      <c r="AF49" s="97">
        <f>Kol!AG49+Siliguri!AG49+Guwahati!AG49+Jalpiguri!AG49</f>
        <v>0</v>
      </c>
      <c r="AG49" s="97">
        <v>0</v>
      </c>
      <c r="AH49" s="98">
        <f t="shared" ref="AH49" si="116">N49+P49+R49+T49+V49+Z49+AB49+AD49+AF49</f>
        <v>14349643.210000001</v>
      </c>
      <c r="AI49" s="98">
        <f t="shared" ref="AI49" si="117">(N49*O49+P49*Q49+R49*S49+T49*U49+V49*W49+Z49*AA49+AD49*AE49+AF49*AG49)/AH49</f>
        <v>152.47032449816842</v>
      </c>
      <c r="AK49" s="76">
        <v>42679</v>
      </c>
      <c r="AL49" s="11">
        <v>43</v>
      </c>
      <c r="AM49" s="4">
        <v>10526227.899999999</v>
      </c>
      <c r="AN49" s="4">
        <v>2906744.4000000004</v>
      </c>
      <c r="AO49" s="4">
        <v>847802.3</v>
      </c>
      <c r="AP49" s="4">
        <v>55786.5</v>
      </c>
      <c r="AQ49" s="4">
        <v>0</v>
      </c>
      <c r="AR49" s="4">
        <v>128876.8</v>
      </c>
      <c r="AS49" s="4">
        <v>0</v>
      </c>
      <c r="AT49" s="4">
        <v>0</v>
      </c>
      <c r="AU49" s="4">
        <v>0</v>
      </c>
      <c r="AV49" s="19">
        <v>14465437.9</v>
      </c>
      <c r="AW49" s="4">
        <v>8020669.1699999999</v>
      </c>
      <c r="AX49" s="4">
        <v>137.86794995933622</v>
      </c>
      <c r="AY49" s="4">
        <v>2512120.9</v>
      </c>
      <c r="AZ49" s="4">
        <v>144.72316644950419</v>
      </c>
      <c r="BA49" s="4">
        <v>708014.3</v>
      </c>
      <c r="BB49" s="4">
        <v>211.0647086470245</v>
      </c>
      <c r="BC49" s="4">
        <v>54160.1</v>
      </c>
      <c r="BD49" s="4">
        <v>221.27657099999999</v>
      </c>
      <c r="BE49" s="4">
        <v>0</v>
      </c>
      <c r="BF49" s="4">
        <v>0</v>
      </c>
      <c r="BG49" s="4">
        <v>76843.600000000006</v>
      </c>
      <c r="BH49" s="4">
        <v>244.51047299999999</v>
      </c>
      <c r="BI49" s="4">
        <v>0</v>
      </c>
      <c r="BJ49" s="4">
        <v>0</v>
      </c>
      <c r="BK49" s="4">
        <v>0</v>
      </c>
      <c r="BL49" s="4">
        <v>0</v>
      </c>
      <c r="BM49" s="4">
        <v>0</v>
      </c>
      <c r="BN49" s="4">
        <v>0</v>
      </c>
      <c r="BO49" s="19">
        <v>11371808.07</v>
      </c>
      <c r="BP49" s="19">
        <v>145.05745743433002</v>
      </c>
    </row>
    <row r="50" spans="1:68" ht="20" customHeight="1" x14ac:dyDescent="0.15">
      <c r="A50" s="76">
        <v>43043</v>
      </c>
      <c r="B50" s="11">
        <v>44</v>
      </c>
      <c r="C50" s="97">
        <f>Kol!D50+Siliguri!D50+Guwahati!D50+Jalpiguri!D50</f>
        <v>11711035.699999999</v>
      </c>
      <c r="D50" s="97">
        <f>Kol!E50+Siliguri!E50+Guwahati!E50+Jalpiguri!E50</f>
        <v>3466586.7</v>
      </c>
      <c r="E50" s="97">
        <f>Kol!F50+Siliguri!F50+Guwahati!F50+Jalpiguri!F50</f>
        <v>908721.51</v>
      </c>
      <c r="F50" s="97">
        <f>Kol!G50+Siliguri!G50+Guwahati!G50+Jalpiguri!G50</f>
        <v>96443.3</v>
      </c>
      <c r="G50" s="97">
        <f>Kol!H50+Siliguri!H50+Guwahati!H50+Jalpiguri!H50</f>
        <v>0</v>
      </c>
      <c r="H50" s="97">
        <f>Kol!I50+Siliguri!I50+Guwahati!I50+Jalpiguri!I50</f>
        <v>0</v>
      </c>
      <c r="I50" s="97">
        <f>Kol!J50+Siliguri!J50+Guwahati!J50+Jalpiguri!J50</f>
        <v>3863.4</v>
      </c>
      <c r="J50" s="97">
        <f>Kol!K50+Siliguri!K50+Guwahati!K50+Jalpiguri!K50</f>
        <v>0</v>
      </c>
      <c r="K50" s="97">
        <f>Kol!L50+Siliguri!L50+Guwahati!L50+Jalpiguri!L50</f>
        <v>3436.8</v>
      </c>
      <c r="L50" s="97">
        <f>Kol!M50+Siliguri!M50+Guwahati!M50+Jalpiguri!M50</f>
        <v>0</v>
      </c>
      <c r="M50" s="98">
        <f t="shared" ref="M50" si="118">SUM(C50:L50)</f>
        <v>16190087.41</v>
      </c>
      <c r="N50" s="97">
        <f>Kol!O50+Siliguri!O50+Guwahati!O50+Jalpiguri!O50</f>
        <v>8723693.2000000011</v>
      </c>
      <c r="O50" s="97">
        <f>(Kol!O50*Kol!P50+Siliguri!O50*Siliguri!P50+Guwahati!O50*Guwahati!P50+Jalpiguri!O50*Jalpiguri!P50)/N50</f>
        <v>141.91801883019829</v>
      </c>
      <c r="P50" s="97">
        <f>Kol!Q50+Siliguri!Q50+Guwahati!Q50+Jalpiguri!Q50</f>
        <v>2663435.2999999998</v>
      </c>
      <c r="Q50" s="97">
        <f>(Kol!Q50*Kol!R50+Siliguri!Q50*Siliguri!R50+Guwahati!Q50*Guwahati!R50+Jalpiguri!Q50*Jalpiguri!R50)/P50</f>
        <v>159.15204072971147</v>
      </c>
      <c r="R50" s="97">
        <f>Kol!S50+Siliguri!S50+Guwahati!S50+Jalpiguri!S50</f>
        <v>738931.31</v>
      </c>
      <c r="S50" s="97">
        <f>(Kol!S50*Kol!T50+Siliguri!S50*Siliguri!T50+Guwahati!S50*Guwahati!T50+Jalpiguri!S50*Jalpiguri!T50)/R50</f>
        <v>209.97309396140059</v>
      </c>
      <c r="T50" s="97">
        <f>Kol!U50+Siliguri!U50+Guwahati!U50+Jalpiguri!U50</f>
        <v>68805.8</v>
      </c>
      <c r="U50" s="97">
        <f>(Kol!U50*Kol!V50+Siliguri!U50*Siliguri!V50+Guwahati!U50*Guwahati!V50+Jalpiguri!U50*Jalpiguri!V50)/T50</f>
        <v>105.99860154636092</v>
      </c>
      <c r="V50" s="97">
        <f>Kol!W50+Siliguri!W50+Guwahati!W50+Jalpiguri!W50</f>
        <v>0</v>
      </c>
      <c r="W50" s="97">
        <v>0</v>
      </c>
      <c r="X50" s="97">
        <v>0</v>
      </c>
      <c r="Y50" s="97">
        <v>0</v>
      </c>
      <c r="Z50" s="97">
        <f>Kol!AA50+Siliguri!AA50+Guwahati!AA50+Jalpiguri!AA50</f>
        <v>2769.4</v>
      </c>
      <c r="AA50" s="97">
        <f>Kol!AB50+Siliguri!AB50+Guwahati!AB50+Jalpiguri!AB50</f>
        <v>591.00693200000001</v>
      </c>
      <c r="AB50" s="97">
        <f>Kol!AC50+Siliguri!AC50+Guwahati!AC50+Jalpiguri!AC50</f>
        <v>0</v>
      </c>
      <c r="AC50" s="97">
        <v>0</v>
      </c>
      <c r="AD50" s="97">
        <f>Kol!AE50+Siliguri!AE50+Guwahati!AE50+Jalpiguri!AE50</f>
        <v>2804.2</v>
      </c>
      <c r="AE50" s="97">
        <f>(Kol!AE50*Kol!AF50+Siliguri!AE50*Siliguri!AF50+Guwahati!AE50*Guwahati!AF50+Jalpiguri!AE50*Jalpiguri!AF50)/AD50</f>
        <v>183.21353643527564</v>
      </c>
      <c r="AF50" s="97">
        <f>Kol!AG50+Siliguri!AG50+Guwahati!AG50+Jalpiguri!AG50</f>
        <v>0</v>
      </c>
      <c r="AG50" s="97">
        <v>0</v>
      </c>
      <c r="AH50" s="98">
        <f t="shared" ref="AH50" si="119">N50+P50+R50+T50+V50+Z50+AB50+AD50+AF50</f>
        <v>12200439.210000001</v>
      </c>
      <c r="AI50" s="98">
        <f t="shared" ref="AI50" si="120">(N50*O50+P50*Q50+R50*S50+T50*U50+V50*W50+Z50*AA50+AD50*AE50+AF50*AG50)/AH50</f>
        <v>149.71099824309573</v>
      </c>
      <c r="AK50" s="76">
        <v>42686</v>
      </c>
      <c r="AL50" s="11">
        <v>44</v>
      </c>
      <c r="AM50" s="4">
        <v>11618400.640000001</v>
      </c>
      <c r="AN50" s="4">
        <v>2997485.05</v>
      </c>
      <c r="AO50" s="4">
        <v>808002.2</v>
      </c>
      <c r="AP50" s="4">
        <v>34618</v>
      </c>
      <c r="AQ50" s="4">
        <v>0</v>
      </c>
      <c r="AR50" s="4">
        <v>98656.6</v>
      </c>
      <c r="AS50" s="4">
        <v>0</v>
      </c>
      <c r="AT50" s="4">
        <v>1220</v>
      </c>
      <c r="AU50" s="4">
        <v>0</v>
      </c>
      <c r="AV50" s="19">
        <v>15558382.49</v>
      </c>
      <c r="AW50" s="4">
        <v>8447927.1400000006</v>
      </c>
      <c r="AX50" s="4">
        <v>137.93734373503659</v>
      </c>
      <c r="AY50" s="4">
        <v>2478743.75</v>
      </c>
      <c r="AZ50" s="4">
        <v>144.72871628458961</v>
      </c>
      <c r="BA50" s="4">
        <v>702650.1</v>
      </c>
      <c r="BB50" s="4">
        <v>210.39104047630292</v>
      </c>
      <c r="BC50" s="4">
        <v>32926.400000000001</v>
      </c>
      <c r="BD50" s="4">
        <v>217.40448800000001</v>
      </c>
      <c r="BE50" s="4">
        <v>0</v>
      </c>
      <c r="BF50" s="4">
        <v>0</v>
      </c>
      <c r="BG50" s="4">
        <v>58743.8</v>
      </c>
      <c r="BH50" s="4">
        <v>235.706357</v>
      </c>
      <c r="BI50" s="4">
        <v>0</v>
      </c>
      <c r="BJ50" s="4">
        <v>0</v>
      </c>
      <c r="BK50" s="4">
        <v>1220</v>
      </c>
      <c r="BL50" s="4">
        <v>64.659015999999994</v>
      </c>
      <c r="BM50" s="4">
        <v>0</v>
      </c>
      <c r="BN50" s="4">
        <v>0</v>
      </c>
      <c r="BO50" s="19">
        <v>11722211.190000001</v>
      </c>
      <c r="BP50" s="19">
        <v>144.42197014810756</v>
      </c>
    </row>
    <row r="51" spans="1:68" ht="20" customHeight="1" x14ac:dyDescent="0.15">
      <c r="A51" s="76">
        <v>43050</v>
      </c>
      <c r="B51" s="11">
        <v>45</v>
      </c>
      <c r="C51" s="97">
        <f>Kol!D51+Siliguri!D51+Guwahati!D51+Jalpiguri!D51</f>
        <v>11754116.149999999</v>
      </c>
      <c r="D51" s="97">
        <f>Kol!E51+Siliguri!E51+Guwahati!E51+Jalpiguri!E51</f>
        <v>3138567.9</v>
      </c>
      <c r="E51" s="97">
        <f>Kol!F51+Siliguri!F51+Guwahati!F51+Jalpiguri!F51</f>
        <v>1208327.6700000002</v>
      </c>
      <c r="F51" s="97">
        <f>Kol!G51+Siliguri!G51+Guwahati!G51+Jalpiguri!G51</f>
        <v>93672.6</v>
      </c>
      <c r="G51" s="97">
        <f>Kol!H51+Siliguri!H51+Guwahati!H51+Jalpiguri!H51</f>
        <v>0</v>
      </c>
      <c r="H51" s="97">
        <f>Kol!I51+Siliguri!I51+Guwahati!I51+Jalpiguri!I51</f>
        <v>0</v>
      </c>
      <c r="I51" s="97">
        <f>Kol!J51+Siliguri!J51+Guwahati!J51+Jalpiguri!J51</f>
        <v>14086.8</v>
      </c>
      <c r="J51" s="97">
        <f>Kol!K51+Siliguri!K51+Guwahati!K51+Jalpiguri!K51</f>
        <v>0</v>
      </c>
      <c r="K51" s="97">
        <f>Kol!L51+Siliguri!L51+Guwahati!L51+Jalpiguri!L51</f>
        <v>4866</v>
      </c>
      <c r="L51" s="97">
        <f>Kol!M51+Siliguri!M51+Guwahati!M51+Jalpiguri!M51</f>
        <v>0</v>
      </c>
      <c r="M51" s="98">
        <f t="shared" ref="M51" si="121">SUM(C51:L51)</f>
        <v>16213637.119999999</v>
      </c>
      <c r="N51" s="97">
        <f>Kol!O51+Siliguri!O51+Guwahati!O51+Jalpiguri!O51</f>
        <v>8414904.1500000004</v>
      </c>
      <c r="O51" s="97">
        <f>(Kol!O51*Kol!P51+Siliguri!O51*Siliguri!P51+Guwahati!O51*Guwahati!P51+Jalpiguri!O51*Jalpiguri!P51)/N51</f>
        <v>141.83759660448828</v>
      </c>
      <c r="P51" s="97">
        <f>Kol!Q51+Siliguri!Q51+Guwahati!Q51+Jalpiguri!Q51</f>
        <v>2517272</v>
      </c>
      <c r="Q51" s="97">
        <f>(Kol!Q51*Kol!R51+Siliguri!Q51*Siliguri!R51+Guwahati!Q51*Guwahati!R51+Jalpiguri!Q51*Jalpiguri!R51)/P51</f>
        <v>159.43962859899565</v>
      </c>
      <c r="R51" s="97">
        <f>Kol!S51+Siliguri!S51+Guwahati!S51+Jalpiguri!S51</f>
        <v>967561.29</v>
      </c>
      <c r="S51" s="97">
        <f>(Kol!S51*Kol!T51+Siliguri!S51*Siliguri!T51+Guwahati!S51*Guwahati!T51+Jalpiguri!S51*Jalpiguri!T51)/R51</f>
        <v>220.62336202016624</v>
      </c>
      <c r="T51" s="97">
        <f>Kol!U51+Siliguri!U51+Guwahati!U51+Jalpiguri!U51</f>
        <v>62145.5</v>
      </c>
      <c r="U51" s="97">
        <f>(Kol!U51*Kol!V51+Siliguri!U51*Siliguri!V51+Guwahati!U51*Guwahati!V51+Jalpiguri!U51*Jalpiguri!V51)/T51</f>
        <v>105.89603876550997</v>
      </c>
      <c r="V51" s="97">
        <f>Kol!W51+Siliguri!W51+Guwahati!W51+Jalpiguri!W51</f>
        <v>0</v>
      </c>
      <c r="W51" s="97">
        <v>0</v>
      </c>
      <c r="X51" s="97">
        <v>0</v>
      </c>
      <c r="Y51" s="97">
        <v>0</v>
      </c>
      <c r="Z51" s="97">
        <f>Kol!AA51+Siliguri!AA51+Guwahati!AA51+Jalpiguri!AA51</f>
        <v>11768.2</v>
      </c>
      <c r="AA51" s="97">
        <f>Kol!AB51+Siliguri!AB51+Guwahati!AB51+Jalpiguri!AB51</f>
        <v>677.59327599999995</v>
      </c>
      <c r="AB51" s="97">
        <f>Kol!AC51+Siliguri!AC51+Guwahati!AC51+Jalpiguri!AC51</f>
        <v>0</v>
      </c>
      <c r="AC51" s="97">
        <v>0</v>
      </c>
      <c r="AD51" s="97">
        <f>Kol!AE51+Siliguri!AE51+Guwahati!AE51+Jalpiguri!AE51</f>
        <v>2467.1999999999998</v>
      </c>
      <c r="AE51" s="97">
        <f>(Kol!AE51*Kol!AF51+Siliguri!AE51*Siliguri!AF51+Guwahati!AE51*Guwahati!AF51+Jalpiguri!AE51*Jalpiguri!AF51)/AD51</f>
        <v>265.77168399999999</v>
      </c>
      <c r="AF51" s="97">
        <f>Kol!AG51+Siliguri!AG51+Guwahati!AG51+Jalpiguri!AG51</f>
        <v>0</v>
      </c>
      <c r="AG51" s="97">
        <v>0</v>
      </c>
      <c r="AH51" s="98">
        <f t="shared" ref="AH51" si="122">N51+P51+R51+T51+V51+Z51+AB51+AD51+AF51</f>
        <v>11976118.34</v>
      </c>
      <c r="AI51" s="98">
        <f t="shared" ref="AI51" si="123">(N51*O51+P51*Q51+R51*S51+T51*U51+V51*W51+Z51*AA51+AD51*AE51+AF51*AG51)/AH51</f>
        <v>152.26803822503348</v>
      </c>
      <c r="AK51" s="76">
        <v>42693</v>
      </c>
      <c r="AL51" s="11">
        <v>45</v>
      </c>
      <c r="AM51" s="4">
        <v>10007735.34</v>
      </c>
      <c r="AN51" s="4">
        <v>2915908.5</v>
      </c>
      <c r="AO51" s="4">
        <v>910654.35</v>
      </c>
      <c r="AP51" s="4">
        <v>68297.600000000006</v>
      </c>
      <c r="AQ51" s="4">
        <v>0</v>
      </c>
      <c r="AR51" s="4">
        <v>134364.51999999999</v>
      </c>
      <c r="AS51" s="4">
        <v>0</v>
      </c>
      <c r="AT51" s="4">
        <v>498</v>
      </c>
      <c r="AU51" s="4">
        <v>0</v>
      </c>
      <c r="AV51" s="19">
        <v>14037458.309999999</v>
      </c>
      <c r="AW51" s="4">
        <v>7264642.2400000002</v>
      </c>
      <c r="AX51" s="4">
        <v>138.17337498229114</v>
      </c>
      <c r="AY51" s="4">
        <v>2498913</v>
      </c>
      <c r="AZ51" s="4">
        <v>148.06557501875258</v>
      </c>
      <c r="BA51" s="4">
        <v>801844.05</v>
      </c>
      <c r="BB51" s="4">
        <v>209.18482870300676</v>
      </c>
      <c r="BC51" s="4">
        <v>61925.4</v>
      </c>
      <c r="BD51" s="4">
        <v>214.35534999999999</v>
      </c>
      <c r="BE51" s="4">
        <v>0</v>
      </c>
      <c r="BF51" s="4">
        <v>0</v>
      </c>
      <c r="BG51" s="4">
        <v>104414.42</v>
      </c>
      <c r="BH51" s="4">
        <v>279.95822600000002</v>
      </c>
      <c r="BI51" s="4">
        <v>0</v>
      </c>
      <c r="BJ51" s="4">
        <v>0</v>
      </c>
      <c r="BK51" s="4">
        <v>498</v>
      </c>
      <c r="BL51" s="4">
        <v>62</v>
      </c>
      <c r="BM51" s="4">
        <v>0</v>
      </c>
      <c r="BN51" s="4">
        <v>0</v>
      </c>
      <c r="BO51" s="19">
        <v>10732237.110000001</v>
      </c>
      <c r="BP51" s="19">
        <v>147.59768286886379</v>
      </c>
    </row>
    <row r="52" spans="1:68" ht="20" customHeight="1" x14ac:dyDescent="0.15">
      <c r="A52" s="76">
        <v>43057</v>
      </c>
      <c r="B52" s="11">
        <v>46</v>
      </c>
      <c r="C52" s="97">
        <f>Kol!D52+Siliguri!D52+Guwahati!D52+Jalpiguri!D52</f>
        <v>12392841.65</v>
      </c>
      <c r="D52" s="97">
        <f>Kol!E52+Siliguri!E52+Guwahati!E52+Jalpiguri!E52</f>
        <v>3056599.5</v>
      </c>
      <c r="E52" s="97">
        <f>Kol!F52+Siliguri!F52+Guwahati!F52+Jalpiguri!F52</f>
        <v>1057994.7</v>
      </c>
      <c r="F52" s="97">
        <f>Kol!G52+Siliguri!G52+Guwahati!G52+Jalpiguri!G52</f>
        <v>81845</v>
      </c>
      <c r="G52" s="97">
        <f>Kol!H52+Siliguri!H52+Guwahati!H52+Jalpiguri!H52</f>
        <v>0</v>
      </c>
      <c r="H52" s="97">
        <f>Kol!I52+Siliguri!I52+Guwahati!I52+Jalpiguri!I52</f>
        <v>0</v>
      </c>
      <c r="I52" s="97">
        <f>Kol!J52+Siliguri!J52+Guwahati!J52+Jalpiguri!J52</f>
        <v>15165</v>
      </c>
      <c r="J52" s="97">
        <f>Kol!K52+Siliguri!K52+Guwahati!K52+Jalpiguri!K52</f>
        <v>0</v>
      </c>
      <c r="K52" s="97">
        <f>Kol!L52+Siliguri!L52+Guwahati!L52+Jalpiguri!L52</f>
        <v>2893.1</v>
      </c>
      <c r="L52" s="97">
        <f>Kol!M52+Siliguri!M52+Guwahati!M52+Jalpiguri!M52</f>
        <v>0</v>
      </c>
      <c r="M52" s="98">
        <f t="shared" ref="M52" si="124">SUM(C52:L52)</f>
        <v>16607338.949999999</v>
      </c>
      <c r="N52" s="97">
        <f>Kol!O52+Siliguri!O52+Guwahati!O52+Jalpiguri!O52</f>
        <v>9437482.25</v>
      </c>
      <c r="O52" s="97">
        <f>(Kol!O52*Kol!P52+Siliguri!O52*Siliguri!P52+Guwahati!O52*Guwahati!P52+Jalpiguri!O52*Jalpiguri!P52)/N52</f>
        <v>140.02501347095642</v>
      </c>
      <c r="P52" s="97">
        <f>Kol!Q52+Siliguri!Q52+Guwahati!Q52+Jalpiguri!Q52</f>
        <v>2667415.5499999998</v>
      </c>
      <c r="Q52" s="97">
        <f>(Kol!Q52*Kol!R52+Siliguri!Q52*Siliguri!R52+Guwahati!Q52*Guwahati!R52+Jalpiguri!Q52*Jalpiguri!R52)/P52</f>
        <v>160.94633513884187</v>
      </c>
      <c r="R52" s="97">
        <f>Kol!S52+Siliguri!S52+Guwahati!S52+Jalpiguri!S52</f>
        <v>849700.45000000007</v>
      </c>
      <c r="S52" s="97">
        <f>(Kol!S52*Kol!T52+Siliguri!S52*Siliguri!T52+Guwahati!S52*Guwahati!T52+Jalpiguri!S52*Jalpiguri!T52)/R52</f>
        <v>216.12048742904693</v>
      </c>
      <c r="T52" s="97">
        <f>Kol!U52+Siliguri!U52+Guwahati!U52+Jalpiguri!U52</f>
        <v>62792.5</v>
      </c>
      <c r="U52" s="97">
        <f>(Kol!U52*Kol!V52+Siliguri!U52*Siliguri!V52+Guwahati!U52*Guwahati!V52+Jalpiguri!U52*Jalpiguri!V52)/T52</f>
        <v>114.51571209648445</v>
      </c>
      <c r="V52" s="97">
        <f>Kol!W52+Siliguri!W52+Guwahati!W52+Jalpiguri!W52</f>
        <v>0</v>
      </c>
      <c r="W52" s="97">
        <v>0</v>
      </c>
      <c r="X52" s="97">
        <v>0</v>
      </c>
      <c r="Y52" s="97">
        <v>0</v>
      </c>
      <c r="Z52" s="97">
        <f>Kol!AA52+Siliguri!AA52+Guwahati!AA52+Jalpiguri!AA52</f>
        <v>9546.4</v>
      </c>
      <c r="AA52" s="97">
        <f>Kol!AB52+Siliguri!AB52+Guwahati!AB52+Jalpiguri!AB52</f>
        <v>628.19686999999999</v>
      </c>
      <c r="AB52" s="97">
        <f>Kol!AC52+Siliguri!AC52+Guwahati!AC52+Jalpiguri!AC52</f>
        <v>0</v>
      </c>
      <c r="AC52" s="97">
        <v>0</v>
      </c>
      <c r="AD52" s="97">
        <f>Kol!AE52+Siliguri!AE52+Guwahati!AE52+Jalpiguri!AE52</f>
        <v>2497.3000000000002</v>
      </c>
      <c r="AE52" s="97">
        <f>(Kol!AE52*Kol!AF52+Siliguri!AE52*Siliguri!AF52+Guwahati!AE52*Guwahati!AF52+Jalpiguri!AE52*Jalpiguri!AF52)/AD52</f>
        <v>257.91558828602888</v>
      </c>
      <c r="AF52" s="97">
        <f>Kol!AG52+Siliguri!AG52+Guwahati!AG52+Jalpiguri!AG52</f>
        <v>0</v>
      </c>
      <c r="AG52" s="97">
        <v>0</v>
      </c>
      <c r="AH52" s="98">
        <f t="shared" ref="AH52" si="125">N52+P52+R52+T52+V52+Z52+AB52+AD52+AF52</f>
        <v>13029434.450000001</v>
      </c>
      <c r="AI52" s="98">
        <f t="shared" ref="AI52" si="126">(N52*O52+P52*Q52+R52*S52+T52*U52+V52*W52+Z52*AA52+AD52*AE52+AF52*AG52)/AH52</f>
        <v>149.52789073096829</v>
      </c>
      <c r="AK52" s="76">
        <v>42700</v>
      </c>
      <c r="AL52" s="11">
        <v>46</v>
      </c>
      <c r="AM52" s="4">
        <v>10797706.359999999</v>
      </c>
      <c r="AN52" s="4">
        <v>2846095.5</v>
      </c>
      <c r="AO52" s="4">
        <v>669209</v>
      </c>
      <c r="AP52" s="4">
        <v>46078.2</v>
      </c>
      <c r="AQ52" s="4">
        <v>0</v>
      </c>
      <c r="AR52" s="4">
        <v>97682.7</v>
      </c>
      <c r="AS52" s="4">
        <v>0</v>
      </c>
      <c r="AT52" s="4">
        <v>498</v>
      </c>
      <c r="AU52" s="4">
        <v>0</v>
      </c>
      <c r="AV52" s="19">
        <v>14457269.759999998</v>
      </c>
      <c r="AW52" s="4">
        <v>7263774.0099999998</v>
      </c>
      <c r="AX52" s="4">
        <v>138.58114396366582</v>
      </c>
      <c r="AY52" s="4">
        <v>2334720.7999999998</v>
      </c>
      <c r="AZ52" s="4">
        <v>146.79193158922317</v>
      </c>
      <c r="BA52" s="4">
        <v>592074.9</v>
      </c>
      <c r="BB52" s="4">
        <v>205.74621590896322</v>
      </c>
      <c r="BC52" s="4">
        <v>44090.799999999996</v>
      </c>
      <c r="BD52" s="4">
        <v>216.541</v>
      </c>
      <c r="BE52" s="4">
        <v>0</v>
      </c>
      <c r="BF52" s="4">
        <v>0</v>
      </c>
      <c r="BG52" s="4">
        <v>73566.100000000006</v>
      </c>
      <c r="BH52" s="4">
        <v>282.655663</v>
      </c>
      <c r="BI52" s="4">
        <v>0</v>
      </c>
      <c r="BJ52" s="4">
        <v>0</v>
      </c>
      <c r="BK52" s="4">
        <v>498</v>
      </c>
      <c r="BL52" s="4">
        <v>58</v>
      </c>
      <c r="BM52" s="4">
        <v>0</v>
      </c>
      <c r="BN52" s="4">
        <v>0</v>
      </c>
      <c r="BO52" s="19">
        <v>10308724.609999999</v>
      </c>
      <c r="BP52" s="19">
        <v>145.65600881399263</v>
      </c>
    </row>
    <row r="53" spans="1:68" ht="20" customHeight="1" x14ac:dyDescent="0.15">
      <c r="A53" s="76">
        <v>43064</v>
      </c>
      <c r="B53" s="11">
        <v>47</v>
      </c>
      <c r="C53" s="97">
        <f>Kol!D53+Siliguri!D53+Guwahati!D53+Jalpiguri!D53</f>
        <v>12693120.66</v>
      </c>
      <c r="D53" s="97">
        <f>Kol!E53+Siliguri!E53+Guwahati!E53+Jalpiguri!E53</f>
        <v>3145031.0999999996</v>
      </c>
      <c r="E53" s="97">
        <f>Kol!F53+Siliguri!F53+Guwahati!F53+Jalpiguri!F53</f>
        <v>1031964.7000000001</v>
      </c>
      <c r="F53" s="97">
        <f>Kol!G53+Siliguri!G53+Guwahati!G53+Jalpiguri!G53</f>
        <v>103549.8</v>
      </c>
      <c r="G53" s="97">
        <f>Kol!H53+Siliguri!H53+Guwahati!H53+Jalpiguri!H53</f>
        <v>0</v>
      </c>
      <c r="H53" s="97">
        <f>Kol!I53+Siliguri!I53+Guwahati!I53+Jalpiguri!I53</f>
        <v>0</v>
      </c>
      <c r="I53" s="97">
        <f>Kol!J53+Siliguri!J53+Guwahati!J53+Jalpiguri!J53</f>
        <v>12680.2</v>
      </c>
      <c r="J53" s="97">
        <f>Kol!K53+Siliguri!K53+Guwahati!K53+Jalpiguri!K53</f>
        <v>0</v>
      </c>
      <c r="K53" s="97">
        <f>Kol!L53+Siliguri!L53+Guwahati!L53+Jalpiguri!L53</f>
        <v>4809.8</v>
      </c>
      <c r="L53" s="97">
        <f>Kol!M53+Siliguri!M53+Guwahati!M53+Jalpiguri!M53</f>
        <v>0</v>
      </c>
      <c r="M53" s="98">
        <f t="shared" ref="M53" si="127">SUM(C53:L53)</f>
        <v>16991156.260000002</v>
      </c>
      <c r="N53" s="97">
        <f>Kol!O53+Siliguri!O53+Guwahati!O53+Jalpiguri!O53</f>
        <v>9406906.2100000009</v>
      </c>
      <c r="O53" s="97">
        <f>(Kol!O53*Kol!P53+Siliguri!O53*Siliguri!P53+Guwahati!O53*Guwahati!P53+Jalpiguri!O53*Jalpiguri!P53)/N53</f>
        <v>141.11594623584421</v>
      </c>
      <c r="P53" s="97">
        <f>Kol!Q53+Siliguri!Q53+Guwahati!Q53+Jalpiguri!Q53</f>
        <v>2706862.3</v>
      </c>
      <c r="Q53" s="97">
        <f>(Kol!Q53*Kol!R53+Siliguri!Q53*Siliguri!R53+Guwahati!Q53*Guwahati!R53+Jalpiguri!Q53*Jalpiguri!R53)/P53</f>
        <v>162.71444008380581</v>
      </c>
      <c r="R53" s="97">
        <f>Kol!S53+Siliguri!S53+Guwahati!S53+Jalpiguri!S53</f>
        <v>754471.04999999993</v>
      </c>
      <c r="S53" s="97">
        <f>(Kol!S53*Kol!T53+Siliguri!S53*Siliguri!T53+Guwahati!S53*Guwahati!T53+Jalpiguri!S53*Jalpiguri!T53)/R53</f>
        <v>209.43963584927269</v>
      </c>
      <c r="T53" s="97">
        <f>Kol!U53+Siliguri!U53+Guwahati!U53+Jalpiguri!U53</f>
        <v>82470.2</v>
      </c>
      <c r="U53" s="97">
        <f>(Kol!U53*Kol!V53+Siliguri!U53*Siliguri!V53+Guwahati!U53*Guwahati!V53+Jalpiguri!U53*Jalpiguri!V53)/T53</f>
        <v>115.07697971978243</v>
      </c>
      <c r="V53" s="97">
        <f>Kol!W53+Siliguri!W53+Guwahati!W53+Jalpiguri!W53</f>
        <v>0</v>
      </c>
      <c r="W53" s="97">
        <v>0</v>
      </c>
      <c r="X53" s="97">
        <v>0</v>
      </c>
      <c r="Y53" s="97">
        <v>0</v>
      </c>
      <c r="Z53" s="97">
        <f>Kol!AA53+Siliguri!AA53+Guwahati!AA53+Jalpiguri!AA53</f>
        <v>8586.2000000000007</v>
      </c>
      <c r="AA53" s="97">
        <f>Kol!AB53+Siliguri!AB53+Guwahati!AB53+Jalpiguri!AB53</f>
        <v>549.77771299999995</v>
      </c>
      <c r="AB53" s="97">
        <f>Kol!AC53+Siliguri!AC53+Guwahati!AC53+Jalpiguri!AC53</f>
        <v>0</v>
      </c>
      <c r="AC53" s="97">
        <v>0</v>
      </c>
      <c r="AD53" s="97">
        <f>Kol!AE53+Siliguri!AE53+Guwahati!AE53+Jalpiguri!AE53</f>
        <v>3832.4</v>
      </c>
      <c r="AE53" s="97">
        <f>(Kol!AE53*Kol!AF53+Siliguri!AE53*Siliguri!AF53+Guwahati!AE53*Guwahati!AF53+Jalpiguri!AE53*Jalpiguri!AF53)/AD53</f>
        <v>189.62232483394214</v>
      </c>
      <c r="AF53" s="97">
        <f>Kol!AG53+Siliguri!AG53+Guwahati!AG53+Jalpiguri!AG53</f>
        <v>0</v>
      </c>
      <c r="AG53" s="97">
        <v>0</v>
      </c>
      <c r="AH53" s="98">
        <f t="shared" ref="AH53" si="128">N53+P53+R53+T53+V53+Z53+AB53+AD53+AF53</f>
        <v>12963128.360000001</v>
      </c>
      <c r="AI53" s="98">
        <f t="shared" ref="AI53" si="129">(N53*O53+P53*Q53+R53*S53+T53*U53+V53*W53+Z53*AA53+AD53*AE53+AF53*AG53)/AH53</f>
        <v>149.72187068625237</v>
      </c>
      <c r="AK53" s="76">
        <v>42707</v>
      </c>
      <c r="AL53" s="11">
        <v>47</v>
      </c>
      <c r="AM53" s="4">
        <v>10425904.15</v>
      </c>
      <c r="AN53" s="4">
        <v>2983262.4</v>
      </c>
      <c r="AO53" s="4">
        <v>662598.89999999991</v>
      </c>
      <c r="AP53" s="4">
        <v>33970.300000000003</v>
      </c>
      <c r="AQ53" s="4">
        <v>0</v>
      </c>
      <c r="AR53" s="4">
        <v>73021.94</v>
      </c>
      <c r="AS53" s="4">
        <v>0</v>
      </c>
      <c r="AT53" s="4">
        <v>2561.3000000000002</v>
      </c>
      <c r="AU53" s="4">
        <v>0</v>
      </c>
      <c r="AV53" s="19">
        <v>14181318.990000002</v>
      </c>
      <c r="AW53" s="4">
        <v>7533520.75</v>
      </c>
      <c r="AX53" s="4">
        <v>138.60858274708539</v>
      </c>
      <c r="AY53" s="4">
        <v>2340042.0999999996</v>
      </c>
      <c r="AZ53" s="4">
        <v>146.28446263640015</v>
      </c>
      <c r="BA53" s="4">
        <v>591162.10000000009</v>
      </c>
      <c r="BB53" s="4">
        <v>210.7588496847066</v>
      </c>
      <c r="BC53" s="4">
        <v>30618.1</v>
      </c>
      <c r="BD53" s="4">
        <v>195.479668</v>
      </c>
      <c r="BE53" s="4">
        <v>0</v>
      </c>
      <c r="BF53" s="4">
        <v>0</v>
      </c>
      <c r="BG53" s="4">
        <v>49953.14</v>
      </c>
      <c r="BH53" s="4">
        <v>285.20138300000002</v>
      </c>
      <c r="BI53" s="4">
        <v>0</v>
      </c>
      <c r="BJ53" s="4">
        <v>0</v>
      </c>
      <c r="BK53" s="4">
        <v>565.79999999999995</v>
      </c>
      <c r="BL53" s="4">
        <v>76.80911983032874</v>
      </c>
      <c r="BM53" s="4">
        <v>0</v>
      </c>
      <c r="BN53" s="4">
        <v>0</v>
      </c>
      <c r="BO53" s="19">
        <v>10545861.99</v>
      </c>
      <c r="BP53" s="19">
        <v>145.21245017805245</v>
      </c>
    </row>
    <row r="54" spans="1:68" ht="20" customHeight="1" x14ac:dyDescent="0.15">
      <c r="A54" s="76">
        <v>43071</v>
      </c>
      <c r="B54" s="11">
        <v>48</v>
      </c>
      <c r="C54" s="97">
        <f>Kol!D54+Siliguri!D54+Guwahati!D54+Jalpiguri!D54</f>
        <v>13149890.25</v>
      </c>
      <c r="D54" s="97">
        <f>Kol!E54+Siliguri!E54+Guwahati!E54+Jalpiguri!E54</f>
        <v>3352761.5</v>
      </c>
      <c r="E54" s="97">
        <f>Kol!F54+Siliguri!F54+Guwahati!F54+Jalpiguri!F54</f>
        <v>920616.2</v>
      </c>
      <c r="F54" s="97">
        <f>Kol!G54+Siliguri!G54+Guwahati!G54+Jalpiguri!G54</f>
        <v>98600.799999999988</v>
      </c>
      <c r="G54" s="97">
        <f>Kol!H54+Siliguri!H54+Guwahati!H54+Jalpiguri!H54</f>
        <v>0</v>
      </c>
      <c r="H54" s="97">
        <f>Kol!I54+Siliguri!I54+Guwahati!I54+Jalpiguri!I54</f>
        <v>0</v>
      </c>
      <c r="I54" s="97">
        <f>Kol!J54+Siliguri!J54+Guwahati!J54+Jalpiguri!J54</f>
        <v>32169.200000000001</v>
      </c>
      <c r="J54" s="97">
        <f>Kol!K54+Siliguri!K54+Guwahati!K54+Jalpiguri!K54</f>
        <v>0</v>
      </c>
      <c r="K54" s="97">
        <f>Kol!L54+Siliguri!L54+Guwahati!L54+Jalpiguri!L54</f>
        <v>2156.6999999999998</v>
      </c>
      <c r="L54" s="97">
        <f>Kol!M54+Siliguri!M54+Guwahati!M54+Jalpiguri!M54</f>
        <v>0</v>
      </c>
      <c r="M54" s="98">
        <f t="shared" ref="M54" si="130">SUM(C54:L54)</f>
        <v>17556194.649999999</v>
      </c>
      <c r="N54" s="97">
        <f>Kol!O54+Siliguri!O54+Guwahati!O54+Jalpiguri!O54</f>
        <v>10168226.35</v>
      </c>
      <c r="O54" s="97">
        <f>(Kol!O54*Kol!P54+Siliguri!O54*Siliguri!P54+Guwahati!O54*Guwahati!P54+Jalpiguri!O54*Jalpiguri!P54)/N54</f>
        <v>139.01498593215791</v>
      </c>
      <c r="P54" s="97">
        <f>Kol!Q54+Siliguri!Q54+Guwahati!Q54+Jalpiguri!Q54</f>
        <v>2929047.8</v>
      </c>
      <c r="Q54" s="97">
        <f>(Kol!Q54*Kol!R54+Siliguri!Q54*Siliguri!R54+Guwahati!Q54*Guwahati!R54+Jalpiguri!Q54*Jalpiguri!R54)/P54</f>
        <v>162.09635450068413</v>
      </c>
      <c r="R54" s="97">
        <f>Kol!S54+Siliguri!S54+Guwahati!S54+Jalpiguri!S54</f>
        <v>653475.4</v>
      </c>
      <c r="S54" s="97">
        <f>(Kol!S54*Kol!T54+Siliguri!S54*Siliguri!T54+Guwahati!S54*Guwahati!T54+Jalpiguri!S54*Jalpiguri!T54)/R54</f>
        <v>210.52685699663968</v>
      </c>
      <c r="T54" s="97">
        <f>Kol!U54+Siliguri!U54+Guwahati!U54+Jalpiguri!U54</f>
        <v>67207</v>
      </c>
      <c r="U54" s="97">
        <f>(Kol!U54*Kol!V54+Siliguri!U54*Siliguri!V54+Guwahati!U54*Guwahati!V54+Jalpiguri!U54*Jalpiguri!V54)/T54</f>
        <v>110.25187167446843</v>
      </c>
      <c r="V54" s="97">
        <f>Kol!W54+Siliguri!W54+Guwahati!W54+Jalpiguri!W54</f>
        <v>0</v>
      </c>
      <c r="W54" s="97">
        <v>0</v>
      </c>
      <c r="X54" s="97">
        <v>0</v>
      </c>
      <c r="Y54" s="97">
        <v>0</v>
      </c>
      <c r="Z54" s="97">
        <f>Kol!AA54+Siliguri!AA54+Guwahati!AA54+Jalpiguri!AA54</f>
        <v>17933.099999999999</v>
      </c>
      <c r="AA54" s="97">
        <f>Kol!AB54+Siliguri!AB54+Guwahati!AB54+Jalpiguri!AB54</f>
        <v>479.10940099999999</v>
      </c>
      <c r="AB54" s="97">
        <f>Kol!AC54+Siliguri!AC54+Guwahati!AC54+Jalpiguri!AC54</f>
        <v>0</v>
      </c>
      <c r="AC54" s="97">
        <v>0</v>
      </c>
      <c r="AD54" s="97">
        <f>Kol!AE54+Siliguri!AE54+Guwahati!AE54+Jalpiguri!AE54</f>
        <v>1824.6</v>
      </c>
      <c r="AE54" s="97">
        <f>(Kol!AE54*Kol!AF54+Siliguri!AE54*Siliguri!AF54+Guwahati!AE54*Guwahati!AF54+Jalpiguri!AE54*Jalpiguri!AF54)/AD54</f>
        <v>165.45862065044395</v>
      </c>
      <c r="AF54" s="97">
        <f>Kol!AG54+Siliguri!AG54+Guwahati!AG54+Jalpiguri!AG54</f>
        <v>0</v>
      </c>
      <c r="AG54" s="97">
        <v>0</v>
      </c>
      <c r="AH54" s="98">
        <f t="shared" ref="AH54" si="131">N54+P54+R54+T54+V54+Z54+AB54+AD54+AF54</f>
        <v>13837714.249999998</v>
      </c>
      <c r="AI54" s="98">
        <f t="shared" ref="AI54" si="132">(N54*O54+P54*Q54+R54*S54+T54*U54+V54*W54+Z54*AA54+AD54*AE54+AF54*AG54)/AH54</f>
        <v>147.58228193381402</v>
      </c>
      <c r="AK54" s="76">
        <v>42714</v>
      </c>
      <c r="AL54" s="11">
        <v>48</v>
      </c>
      <c r="AM54" s="4">
        <v>12099378.91</v>
      </c>
      <c r="AN54" s="4">
        <v>3167568.48</v>
      </c>
      <c r="AO54" s="4">
        <v>771107.39999999991</v>
      </c>
      <c r="AP54" s="4">
        <v>75321</v>
      </c>
      <c r="AQ54" s="4">
        <v>0</v>
      </c>
      <c r="AR54" s="4">
        <v>76068.100000000006</v>
      </c>
      <c r="AS54" s="4">
        <v>0</v>
      </c>
      <c r="AT54" s="4">
        <v>498</v>
      </c>
      <c r="AU54" s="4">
        <v>0</v>
      </c>
      <c r="AV54" s="19">
        <v>16189941.890000001</v>
      </c>
      <c r="AW54" s="4">
        <v>8669549.9399999995</v>
      </c>
      <c r="AX54" s="4">
        <v>136.67287963483059</v>
      </c>
      <c r="AY54" s="4">
        <v>2594479.58</v>
      </c>
      <c r="AZ54" s="4">
        <v>143.5978470412052</v>
      </c>
      <c r="BA54" s="4">
        <v>664251.70000000007</v>
      </c>
      <c r="BB54" s="4">
        <v>211.96763094433115</v>
      </c>
      <c r="BC54" s="4">
        <v>71707.199999999997</v>
      </c>
      <c r="BD54" s="4">
        <v>224.771929</v>
      </c>
      <c r="BE54" s="4">
        <v>0</v>
      </c>
      <c r="BF54" s="4">
        <v>0</v>
      </c>
      <c r="BG54" s="4">
        <v>62550.2</v>
      </c>
      <c r="BH54" s="4">
        <v>267.195674</v>
      </c>
      <c r="BI54" s="4">
        <v>0</v>
      </c>
      <c r="BJ54" s="4">
        <v>0</v>
      </c>
      <c r="BK54" s="4">
        <v>498</v>
      </c>
      <c r="BL54" s="4">
        <v>56</v>
      </c>
      <c r="BM54" s="4">
        <v>0</v>
      </c>
      <c r="BN54" s="4">
        <v>0</v>
      </c>
      <c r="BO54" s="19">
        <v>12063036.619999997</v>
      </c>
      <c r="BP54" s="19">
        <v>143.50554902260686</v>
      </c>
    </row>
    <row r="55" spans="1:68" ht="20" customHeight="1" x14ac:dyDescent="0.15">
      <c r="A55" s="76">
        <v>43078</v>
      </c>
      <c r="B55" s="11">
        <v>49</v>
      </c>
      <c r="C55" s="97">
        <f>Kol!D55+Siliguri!D55+Guwahati!D55+Jalpiguri!D55</f>
        <v>12999657.5</v>
      </c>
      <c r="D55" s="97">
        <f>Kol!E55+Siliguri!E55+Guwahati!E55+Jalpiguri!E55</f>
        <v>2923223.04</v>
      </c>
      <c r="E55" s="97">
        <f>Kol!F55+Siliguri!F55+Guwahati!F55+Jalpiguri!F55</f>
        <v>1011439.9800000001</v>
      </c>
      <c r="F55" s="97">
        <f>Kol!G55+Siliguri!G55+Guwahati!G55+Jalpiguri!G55</f>
        <v>102404.5</v>
      </c>
      <c r="G55" s="97">
        <f>Kol!H55+Siliguri!H55+Guwahati!H55+Jalpiguri!H55</f>
        <v>0</v>
      </c>
      <c r="H55" s="97">
        <f>Kol!I55+Siliguri!I55+Guwahati!I55+Jalpiguri!I55</f>
        <v>0</v>
      </c>
      <c r="I55" s="97">
        <f>Kol!J55+Siliguri!J55+Guwahati!J55+Jalpiguri!J55</f>
        <v>26712.2</v>
      </c>
      <c r="J55" s="97">
        <f>Kol!K55+Siliguri!K55+Guwahati!K55+Jalpiguri!K55</f>
        <v>0</v>
      </c>
      <c r="K55" s="97">
        <f>Kol!L55+Siliguri!L55+Guwahati!L55+Jalpiguri!L55</f>
        <v>1920</v>
      </c>
      <c r="L55" s="97">
        <f>Kol!M55+Siliguri!M55+Guwahati!M55+Jalpiguri!M55</f>
        <v>0</v>
      </c>
      <c r="M55" s="98">
        <f t="shared" ref="M55" si="133">SUM(C55:L55)</f>
        <v>17065357.219999999</v>
      </c>
      <c r="N55" s="97">
        <f>Kol!O55+Siliguri!O55+Guwahati!O55+Jalpiguri!O55</f>
        <v>10036213.600000001</v>
      </c>
      <c r="O55" s="97">
        <f>(Kol!O55*Kol!P55+Siliguri!O55*Siliguri!P55+Guwahati!O55*Guwahati!P55+Jalpiguri!O55*Jalpiguri!P55)/N55</f>
        <v>138.66770887211604</v>
      </c>
      <c r="P55" s="97">
        <f>Kol!Q55+Siliguri!Q55+Guwahati!Q55+Jalpiguri!Q55</f>
        <v>2540107.34</v>
      </c>
      <c r="Q55" s="97">
        <f>(Kol!Q55*Kol!R55+Siliguri!Q55*Siliguri!R55+Guwahati!Q55*Guwahati!R55+Jalpiguri!Q55*Jalpiguri!R55)/P55</f>
        <v>159.76405845943401</v>
      </c>
      <c r="R55" s="97">
        <f>Kol!S55+Siliguri!S55+Guwahati!S55+Jalpiguri!S55</f>
        <v>719639.78</v>
      </c>
      <c r="S55" s="97">
        <f>(Kol!S55*Kol!T55+Siliguri!S55*Siliguri!T55+Guwahati!S55*Guwahati!T55+Jalpiguri!S55*Jalpiguri!T55)/R55</f>
        <v>208.93423590921515</v>
      </c>
      <c r="T55" s="97">
        <f>Kol!U55+Siliguri!U55+Guwahati!U55+Jalpiguri!U55</f>
        <v>92592.9</v>
      </c>
      <c r="U55" s="97">
        <f>(Kol!U55*Kol!V55+Siliguri!U55*Siliguri!V55+Guwahati!U55*Guwahati!V55+Jalpiguri!U55*Jalpiguri!V55)/T55</f>
        <v>111.62171984542118</v>
      </c>
      <c r="V55" s="97">
        <f>Kol!W55+Siliguri!W55+Guwahati!W55+Jalpiguri!W55</f>
        <v>0</v>
      </c>
      <c r="W55" s="97">
        <v>0</v>
      </c>
      <c r="X55" s="97">
        <v>0</v>
      </c>
      <c r="Y55" s="97">
        <v>0</v>
      </c>
      <c r="Z55" s="97">
        <f>Kol!AA55+Siliguri!AA55+Guwahati!AA55+Jalpiguri!AA55</f>
        <v>17208.8</v>
      </c>
      <c r="AA55" s="97">
        <f>Kol!AB55+Siliguri!AB55+Guwahati!AB55+Jalpiguri!AB55</f>
        <v>457.99990700000001</v>
      </c>
      <c r="AB55" s="97">
        <f>Kol!AC55+Siliguri!AC55+Guwahati!AC55+Jalpiguri!AC55</f>
        <v>0</v>
      </c>
      <c r="AC55" s="97">
        <v>0</v>
      </c>
      <c r="AD55" s="97">
        <f>Kol!AE55+Siliguri!AE55+Guwahati!AE55+Jalpiguri!AE55</f>
        <v>1233.5999999999999</v>
      </c>
      <c r="AE55" s="97">
        <f>(Kol!AE55*Kol!AF55+Siliguri!AE55*Siliguri!AF55+Guwahati!AE55*Guwahati!AF55+Jalpiguri!AE55*Jalpiguri!AF55)/AD55</f>
        <v>124.75462053404671</v>
      </c>
      <c r="AF55" s="97">
        <f>Kol!AG55+Siliguri!AG55+Guwahati!AG55+Jalpiguri!AG55</f>
        <v>0</v>
      </c>
      <c r="AG55" s="97">
        <v>0</v>
      </c>
      <c r="AH55" s="98">
        <f t="shared" ref="AH55" si="134">N55+P55+R55+T55+V55+Z55+AB55+AD55+AF55</f>
        <v>13406996.020000001</v>
      </c>
      <c r="AI55" s="98">
        <f t="shared" ref="AI55" si="135">(N55*O55+P55*Q55+R55*S55+T55*U55+V55*W55+Z55*AA55+AD55*AE55+AF55*AG55)/AH55</f>
        <v>146.6581248102207</v>
      </c>
      <c r="AK55" s="76">
        <v>42714</v>
      </c>
      <c r="AL55" s="11">
        <v>49</v>
      </c>
      <c r="AM55" s="4">
        <v>7268012.0199999996</v>
      </c>
      <c r="AN55" s="4">
        <v>2556474.52</v>
      </c>
      <c r="AO55" s="4">
        <v>803208.5</v>
      </c>
      <c r="AP55" s="4">
        <v>50840.2</v>
      </c>
      <c r="AQ55" s="4">
        <v>0</v>
      </c>
      <c r="AR55" s="4">
        <v>69930.899999999994</v>
      </c>
      <c r="AS55" s="4">
        <v>0</v>
      </c>
      <c r="AT55" s="4">
        <v>1407.8</v>
      </c>
      <c r="AU55" s="4">
        <v>0</v>
      </c>
      <c r="AV55" s="19">
        <v>10749873.939999999</v>
      </c>
      <c r="AW55" s="4">
        <v>5196405.1999999993</v>
      </c>
      <c r="AX55" s="4">
        <v>140.51447935242794</v>
      </c>
      <c r="AY55" s="4">
        <v>2092790.6199999999</v>
      </c>
      <c r="AZ55" s="4">
        <v>142.20419751982885</v>
      </c>
      <c r="BA55" s="4">
        <v>650533.6</v>
      </c>
      <c r="BB55" s="4">
        <v>211.58859436547289</v>
      </c>
      <c r="BC55" s="4">
        <v>46550.6</v>
      </c>
      <c r="BD55" s="4">
        <v>212.97793799999999</v>
      </c>
      <c r="BE55" s="4">
        <v>0</v>
      </c>
      <c r="BF55" s="4">
        <v>0</v>
      </c>
      <c r="BG55" s="4">
        <v>56429.5</v>
      </c>
      <c r="BH55" s="4">
        <v>281.44426199999998</v>
      </c>
      <c r="BI55" s="4">
        <v>0</v>
      </c>
      <c r="BJ55" s="4">
        <v>0</v>
      </c>
      <c r="BK55" s="4">
        <v>1158</v>
      </c>
      <c r="BL55" s="4">
        <v>243.48082900000003</v>
      </c>
      <c r="BM55" s="4">
        <v>0</v>
      </c>
      <c r="BN55" s="4">
        <v>0</v>
      </c>
      <c r="BO55" s="19">
        <v>8043867.5199999986</v>
      </c>
      <c r="BP55" s="19">
        <v>148.12491994784355</v>
      </c>
    </row>
    <row r="56" spans="1:68" ht="20" customHeight="1" x14ac:dyDescent="0.15">
      <c r="A56" s="76">
        <v>43085</v>
      </c>
      <c r="B56" s="11">
        <v>50</v>
      </c>
      <c r="C56" s="97">
        <f>Kol!D56+Siliguri!D56+Guwahati!D56+Jalpiguri!D56</f>
        <v>12833129.199999999</v>
      </c>
      <c r="D56" s="97">
        <f>Kol!E56+Siliguri!E56+Guwahati!E56+Jalpiguri!E56</f>
        <v>3356098.33</v>
      </c>
      <c r="E56" s="97">
        <f>Kol!F56+Siliguri!F56+Guwahati!F56+Jalpiguri!F56</f>
        <v>926050.02</v>
      </c>
      <c r="F56" s="97">
        <f>Kol!G56+Siliguri!G56+Guwahati!G56+Jalpiguri!G56</f>
        <v>82004.299999999988</v>
      </c>
      <c r="G56" s="97">
        <f>Kol!H56+Siliguri!H56+Guwahati!H56+Jalpiguri!H56</f>
        <v>0</v>
      </c>
      <c r="H56" s="97">
        <f>Kol!I56+Siliguri!I56+Guwahati!I56+Jalpiguri!I56</f>
        <v>0</v>
      </c>
      <c r="I56" s="97">
        <f>Kol!J56+Siliguri!J56+Guwahati!J56+Jalpiguri!J56</f>
        <v>22651.4</v>
      </c>
      <c r="J56" s="97">
        <f>Kol!K56+Siliguri!K56+Guwahati!K56+Jalpiguri!K56</f>
        <v>0</v>
      </c>
      <c r="K56" s="97">
        <f>Kol!L56+Siliguri!L56+Guwahati!L56+Jalpiguri!L56</f>
        <v>2710.6</v>
      </c>
      <c r="L56" s="97">
        <f>Kol!M56+Siliguri!M56+Guwahati!M56+Jalpiguri!M56</f>
        <v>0</v>
      </c>
      <c r="M56" s="98">
        <f t="shared" ref="M56" si="136">SUM(C56:L56)</f>
        <v>17222643.850000001</v>
      </c>
      <c r="N56" s="97">
        <f>Kol!O56+Siliguri!O56+Guwahati!O56+Jalpiguri!O56</f>
        <v>9588879.6999999993</v>
      </c>
      <c r="O56" s="97">
        <f>(Kol!O56*Kol!P56+Siliguri!O56*Siliguri!P56+Guwahati!O56*Guwahati!P56+Jalpiguri!O56*Jalpiguri!P56)/N56</f>
        <v>138.16507469284358</v>
      </c>
      <c r="P56" s="97">
        <f>Kol!Q56+Siliguri!Q56+Guwahati!Q56+Jalpiguri!Q56</f>
        <v>2890391.4299999997</v>
      </c>
      <c r="Q56" s="97">
        <f>(Kol!Q56*Kol!R56+Siliguri!Q56*Siliguri!R56+Guwahati!Q56*Guwahati!R56+Jalpiguri!Q56*Jalpiguri!R56)/P56</f>
        <v>156.65296643436903</v>
      </c>
      <c r="R56" s="97">
        <f>Kol!S56+Siliguri!S56+Guwahati!S56+Jalpiguri!S56</f>
        <v>573792.42000000004</v>
      </c>
      <c r="S56" s="97">
        <f>(Kol!S56*Kol!T56+Siliguri!S56*Siliguri!T56+Guwahati!S56*Guwahati!T56+Jalpiguri!S56*Jalpiguri!T56)/R56</f>
        <v>196.61109075028295</v>
      </c>
      <c r="T56" s="97">
        <f>Kol!U56+Siliguri!U56+Guwahati!U56+Jalpiguri!U56</f>
        <v>67068.899999999994</v>
      </c>
      <c r="U56" s="97">
        <f>(Kol!U56*Kol!V56+Siliguri!U56*Siliguri!V56+Guwahati!U56*Guwahati!V56+Jalpiguri!U56*Jalpiguri!V56)/T56</f>
        <v>112.82516160566821</v>
      </c>
      <c r="V56" s="97">
        <f>Kol!W56+Siliguri!W56+Guwahati!W56+Jalpiguri!W56</f>
        <v>0</v>
      </c>
      <c r="W56" s="97">
        <v>0</v>
      </c>
      <c r="X56" s="97">
        <v>0</v>
      </c>
      <c r="Y56" s="97">
        <v>0</v>
      </c>
      <c r="Z56" s="97">
        <f>Kol!AA56+Siliguri!AA56+Guwahati!AA56+Jalpiguri!AA56</f>
        <v>15152</v>
      </c>
      <c r="AA56" s="97">
        <f>Kol!AB56+Siliguri!AB56+Guwahati!AB56+Jalpiguri!AB56</f>
        <v>415.54738600000002</v>
      </c>
      <c r="AB56" s="97">
        <f>Kol!AC56+Siliguri!AC56+Guwahati!AC56+Jalpiguri!AC56</f>
        <v>0</v>
      </c>
      <c r="AC56" s="97">
        <v>0</v>
      </c>
      <c r="AD56" s="97">
        <f>Kol!AE56+Siliguri!AE56+Guwahati!AE56+Jalpiguri!AE56</f>
        <v>2294.4</v>
      </c>
      <c r="AE56" s="97">
        <f>(Kol!AE56*Kol!AF56+Siliguri!AE56*Siliguri!AF56+Guwahati!AE56*Guwahati!AF56+Jalpiguri!AE56*Jalpiguri!AF56)/AD56</f>
        <v>272.83036940481173</v>
      </c>
      <c r="AF56" s="97">
        <f>Kol!AG56+Siliguri!AG56+Guwahati!AG56+Jalpiguri!AG56</f>
        <v>0</v>
      </c>
      <c r="AG56" s="97">
        <v>0</v>
      </c>
      <c r="AH56" s="98">
        <f t="shared" ref="AH56" si="137">N56+P56+R56+T56+V56+Z56+AB56+AD56+AF56</f>
        <v>13137578.85</v>
      </c>
      <c r="AI56" s="98">
        <f t="shared" ref="AI56" si="138">(N56*O56+P56*Q56+R56*S56+T56*U56+V56*W56+Z56*AA56+AD56*AE56+AF56*AG56)/AH56</f>
        <v>144.99932311889131</v>
      </c>
      <c r="AK56" s="76">
        <v>42721</v>
      </c>
      <c r="AL56" s="11">
        <v>50</v>
      </c>
      <c r="AM56" s="4">
        <v>12447124.43</v>
      </c>
      <c r="AN56" s="4">
        <v>3153335.2</v>
      </c>
      <c r="AO56" s="4">
        <v>871593.5</v>
      </c>
      <c r="AP56" s="4">
        <v>32655.8</v>
      </c>
      <c r="AQ56" s="4">
        <v>0</v>
      </c>
      <c r="AR56" s="4">
        <v>90476.88</v>
      </c>
      <c r="AS56" s="4">
        <v>0</v>
      </c>
      <c r="AT56" s="4">
        <v>2250.3000000000002</v>
      </c>
      <c r="AU56" s="4">
        <v>0</v>
      </c>
      <c r="AV56" s="19">
        <v>16597436.110000001</v>
      </c>
      <c r="AW56" s="4">
        <v>8930541.1500000004</v>
      </c>
      <c r="AX56" s="4">
        <v>134.20436132943485</v>
      </c>
      <c r="AY56" s="4">
        <v>2519022.5999999996</v>
      </c>
      <c r="AZ56" s="4">
        <v>139.66315674689315</v>
      </c>
      <c r="BA56" s="4">
        <v>708257.70000000007</v>
      </c>
      <c r="BB56" s="4">
        <v>207.62785920525394</v>
      </c>
      <c r="BC56" s="4">
        <v>30106.2</v>
      </c>
      <c r="BD56" s="4">
        <v>112.73665800000001</v>
      </c>
      <c r="BE56" s="4">
        <v>0</v>
      </c>
      <c r="BF56" s="4">
        <v>0</v>
      </c>
      <c r="BG56" s="4">
        <v>70847.8</v>
      </c>
      <c r="BH56" s="4">
        <v>287.23596400000002</v>
      </c>
      <c r="BI56" s="4">
        <v>0</v>
      </c>
      <c r="BJ56" s="4">
        <v>0</v>
      </c>
      <c r="BK56" s="4">
        <v>2250.3000000000002</v>
      </c>
      <c r="BL56" s="4">
        <v>72.052881327956271</v>
      </c>
      <c r="BM56" s="4">
        <v>0</v>
      </c>
      <c r="BN56" s="4">
        <v>0</v>
      </c>
      <c r="BO56" s="19">
        <v>12261025.75</v>
      </c>
      <c r="BP56" s="19">
        <v>140.38731618466758</v>
      </c>
    </row>
    <row r="57" spans="1:68" ht="18.75" customHeight="1" x14ac:dyDescent="0.15">
      <c r="A57" s="76">
        <v>43092</v>
      </c>
      <c r="B57" s="11">
        <v>51</v>
      </c>
      <c r="C57" s="97">
        <f>Kol!D57+Siliguri!D57+Guwahati!D57+Jalpiguri!D57</f>
        <v>12827682.219999999</v>
      </c>
      <c r="D57" s="97">
        <f>Kol!E57+Siliguri!E57+Guwahati!E57+Jalpiguri!E57</f>
        <v>3160664.25</v>
      </c>
      <c r="E57" s="97">
        <f>Kol!F57+Siliguri!F57+Guwahati!F57+Jalpiguri!F57</f>
        <v>1004793</v>
      </c>
      <c r="F57" s="97">
        <f>Kol!G57+Siliguri!G57+Guwahati!G57+Jalpiguri!G57</f>
        <v>81352.3</v>
      </c>
      <c r="G57" s="97">
        <f>Kol!H57+Siliguri!H57+Guwahati!H57+Jalpiguri!H57</f>
        <v>0</v>
      </c>
      <c r="H57" s="97">
        <f>Kol!I57+Siliguri!I57+Guwahati!I57+Jalpiguri!I57</f>
        <v>0</v>
      </c>
      <c r="I57" s="97">
        <f>Kol!J57+Siliguri!J57+Guwahati!J57+Jalpiguri!J57</f>
        <v>15274.3</v>
      </c>
      <c r="J57" s="97">
        <f>Kol!K57+Siliguri!K57+Guwahati!K57+Jalpiguri!K57</f>
        <v>0</v>
      </c>
      <c r="K57" s="97">
        <f>Kol!L57+Siliguri!L57+Guwahati!L57+Jalpiguri!L57</f>
        <v>1167.0999999999999</v>
      </c>
      <c r="L57" s="97">
        <f>Kol!M57+Siliguri!M57+Guwahati!M57+Jalpiguri!M57</f>
        <v>0</v>
      </c>
      <c r="M57" s="98">
        <f t="shared" ref="M57" si="139">SUM(C57:L57)</f>
        <v>17090933.170000002</v>
      </c>
      <c r="N57" s="97">
        <f>Kol!O57+Siliguri!O57+Guwahati!O57+Jalpiguri!O57</f>
        <v>9918686.2200000007</v>
      </c>
      <c r="O57" s="97">
        <f>(Kol!O57*Kol!P57+Siliguri!O57*Siliguri!P57+Guwahati!O57*Guwahati!P57+Jalpiguri!O57*Jalpiguri!P57)/N57</f>
        <v>137.49712902871394</v>
      </c>
      <c r="P57" s="97">
        <f>Kol!Q57+Siliguri!Q57+Guwahati!Q57+Jalpiguri!Q57</f>
        <v>2562394.9500000002</v>
      </c>
      <c r="Q57" s="97">
        <f>(Kol!Q57*Kol!R57+Siliguri!Q57*Siliguri!R57+Guwahati!Q57*Guwahati!R57+Jalpiguri!Q57*Jalpiguri!R57)/P57</f>
        <v>151.56738591691351</v>
      </c>
      <c r="R57" s="97">
        <f>Kol!S57+Siliguri!S57+Guwahati!S57+Jalpiguri!S57</f>
        <v>699951.70000000007</v>
      </c>
      <c r="S57" s="97">
        <f>(Kol!S57*Kol!T57+Siliguri!S57*Siliguri!T57+Guwahati!S57*Guwahati!T57+Jalpiguri!S57*Jalpiguri!T57)/R57</f>
        <v>194.14750041861745</v>
      </c>
      <c r="T57" s="97">
        <f>Kol!U57+Siliguri!U57+Guwahati!U57+Jalpiguri!U57</f>
        <v>76855.400000000009</v>
      </c>
      <c r="U57" s="97">
        <f>(Kol!U57*Kol!V57+Siliguri!U57*Siliguri!V57+Guwahati!U57*Guwahati!V57+Jalpiguri!U57*Jalpiguri!V57)/T57</f>
        <v>112.79123903618482</v>
      </c>
      <c r="V57" s="97">
        <f>Kol!W57+Siliguri!W57+Guwahati!W57+Jalpiguri!W57</f>
        <v>0</v>
      </c>
      <c r="W57" s="97">
        <v>0</v>
      </c>
      <c r="X57" s="97">
        <v>0</v>
      </c>
      <c r="Y57" s="97">
        <v>0</v>
      </c>
      <c r="Z57" s="97">
        <f>Kol!AA57+Siliguri!AA57+Guwahati!AA57+Jalpiguri!AA57</f>
        <v>9865.7000000000007</v>
      </c>
      <c r="AA57" s="97">
        <f>Kol!AB57+Siliguri!AB57+Guwahati!AB57+Jalpiguri!AB57</f>
        <v>314.12296099999998</v>
      </c>
      <c r="AB57" s="97">
        <f>Kol!AC57+Siliguri!AC57+Guwahati!AC57+Jalpiguri!AC57</f>
        <v>0</v>
      </c>
      <c r="AC57" s="97">
        <v>0</v>
      </c>
      <c r="AD57" s="97">
        <f>Kol!AE57+Siliguri!AE57+Guwahati!AE57+Jalpiguri!AE57</f>
        <v>1003.6</v>
      </c>
      <c r="AE57" s="97">
        <f>(Kol!AE57*Kol!AF57+Siliguri!AE57*Siliguri!AF57+Guwahati!AE57*Guwahati!AF57+Jalpiguri!AE57*Jalpiguri!AF57)/AD57</f>
        <v>209.53377830848942</v>
      </c>
      <c r="AF57" s="97">
        <f>Kol!AG57+Siliguri!AG57+Guwahati!AG57+Jalpiguri!AG57</f>
        <v>0</v>
      </c>
      <c r="AG57" s="97">
        <v>0</v>
      </c>
      <c r="AH57" s="98">
        <f t="shared" ref="AH57" si="140">N57+P57+R57+T57+V57+Z57+AB57+AD57+AF57</f>
        <v>13268757.57</v>
      </c>
      <c r="AI57" s="98">
        <f t="shared" ref="AI57" si="141">(N57*O57+P57*Q57+R57*S57+T57*U57+V57*W57+Z57*AA57+AD57*AE57+AF57*AG57)/AH57</f>
        <v>143.1963914465052</v>
      </c>
      <c r="AK57" s="76">
        <v>42728</v>
      </c>
      <c r="AL57" s="11">
        <v>51</v>
      </c>
      <c r="AM57" s="4">
        <v>12199378.1</v>
      </c>
      <c r="AN57" s="4">
        <v>3144375</v>
      </c>
      <c r="AO57" s="4">
        <v>971547.60000000009</v>
      </c>
      <c r="AP57" s="4">
        <v>61745.5</v>
      </c>
      <c r="AQ57" s="4">
        <v>0</v>
      </c>
      <c r="AR57" s="4">
        <v>91097.5</v>
      </c>
      <c r="AS57" s="4">
        <v>0</v>
      </c>
      <c r="AT57" s="4">
        <v>3683.15</v>
      </c>
      <c r="AU57" s="4">
        <v>0</v>
      </c>
      <c r="AV57" s="19">
        <v>16471826.85</v>
      </c>
      <c r="AW57" s="4">
        <v>8909634.8500000015</v>
      </c>
      <c r="AX57" s="4">
        <v>132.99158718746585</v>
      </c>
      <c r="AY57" s="4">
        <v>2532401.1</v>
      </c>
      <c r="AZ57" s="4">
        <v>139.62694168108504</v>
      </c>
      <c r="BA57" s="4">
        <v>744584.20000000007</v>
      </c>
      <c r="BB57" s="4">
        <v>206.2340360266025</v>
      </c>
      <c r="BC57" s="4">
        <v>58618.1</v>
      </c>
      <c r="BD57" s="4">
        <v>212.71390100000002</v>
      </c>
      <c r="BE57" s="4">
        <v>0</v>
      </c>
      <c r="BF57" s="4">
        <v>0</v>
      </c>
      <c r="BG57" s="4">
        <v>68701.100000000006</v>
      </c>
      <c r="BH57" s="4">
        <v>258.44128899999998</v>
      </c>
      <c r="BI57" s="4">
        <v>0</v>
      </c>
      <c r="BJ57" s="4">
        <v>0</v>
      </c>
      <c r="BK57" s="4">
        <v>3415.35</v>
      </c>
      <c r="BL57" s="4">
        <v>146.99332355465768</v>
      </c>
      <c r="BM57" s="4">
        <v>0</v>
      </c>
      <c r="BN57" s="4">
        <v>0</v>
      </c>
      <c r="BO57" s="19">
        <v>12317354.699999999</v>
      </c>
      <c r="BP57" s="19">
        <v>139.86628351298862</v>
      </c>
    </row>
    <row r="58" spans="1:68" ht="20" customHeight="1" x14ac:dyDescent="0.15">
      <c r="A58" s="76">
        <v>43099</v>
      </c>
      <c r="B58" s="11">
        <v>52</v>
      </c>
      <c r="C58" s="97">
        <f>Kol!D58+Siliguri!D58+Guwahati!D58+Jalpiguri!D58</f>
        <v>12509950.23</v>
      </c>
      <c r="D58" s="97">
        <f>Kol!E58+Siliguri!E58+Guwahati!E58+Jalpiguri!E58</f>
        <v>3382093.9000000004</v>
      </c>
      <c r="E58" s="97">
        <f>Kol!F58+Siliguri!F58+Guwahati!F58+Jalpiguri!F58</f>
        <v>932799.1</v>
      </c>
      <c r="F58" s="97">
        <f>Kol!G58+Siliguri!G58+Guwahati!G58+Jalpiguri!G58</f>
        <v>104370.4</v>
      </c>
      <c r="G58" s="97">
        <f>Kol!H58+Siliguri!H58+Guwahati!H58+Jalpiguri!H58</f>
        <v>0</v>
      </c>
      <c r="H58" s="97">
        <f>Kol!I58+Siliguri!I58+Guwahati!I58+Jalpiguri!I58</f>
        <v>0</v>
      </c>
      <c r="I58" s="97">
        <f>Kol!J58+Siliguri!J58+Guwahati!J58+Jalpiguri!J58</f>
        <v>16455.099999999999</v>
      </c>
      <c r="J58" s="97">
        <f>Kol!K58+Siliguri!K58+Guwahati!K58+Jalpiguri!K58</f>
        <v>0</v>
      </c>
      <c r="K58" s="97">
        <f>Kol!L58+Siliguri!L58+Guwahati!L58+Jalpiguri!L58</f>
        <v>2670.3</v>
      </c>
      <c r="L58" s="97">
        <f>Kol!M58+Siliguri!M58+Guwahati!M58+Jalpiguri!M58</f>
        <v>0</v>
      </c>
      <c r="M58" s="98">
        <f t="shared" ref="M58" si="142">SUM(C58:L58)</f>
        <v>16948339.030000001</v>
      </c>
      <c r="N58" s="97">
        <f>Kol!O58+Siliguri!O58+Guwahati!O58+Jalpiguri!O58</f>
        <v>9100085.7300000004</v>
      </c>
      <c r="O58" s="97">
        <f>(Kol!O58*Kol!P58+Siliguri!O58*Siliguri!P58+Guwahati!O58*Guwahati!P58+Jalpiguri!O58*Jalpiguri!P58)/N58</f>
        <v>136.48108966169272</v>
      </c>
      <c r="P58" s="97">
        <f>Kol!Q58+Siliguri!Q58+Guwahati!Q58+Jalpiguri!Q58</f>
        <v>2738202.8499999996</v>
      </c>
      <c r="Q58" s="97">
        <f>(Kol!Q58*Kol!R58+Siliguri!Q58*Siliguri!R58+Guwahati!Q58*Guwahati!R58+Jalpiguri!Q58*Jalpiguri!R58)/P58</f>
        <v>147.86483228579306</v>
      </c>
      <c r="R58" s="97">
        <f>Kol!S58+Siliguri!S58+Guwahati!S58+Jalpiguri!S58</f>
        <v>557328.4</v>
      </c>
      <c r="S58" s="97">
        <f>(Kol!S58*Kol!T58+Siliguri!S58*Siliguri!T58+Guwahati!S58*Guwahati!T58+Jalpiguri!S58*Jalpiguri!T58)/R58</f>
        <v>189.01645159809908</v>
      </c>
      <c r="T58" s="97">
        <f>Kol!U58+Siliguri!U58+Guwahati!U58+Jalpiguri!U58</f>
        <v>91573.7</v>
      </c>
      <c r="U58" s="97">
        <f>(Kol!U58*Kol!V58+Siliguri!U58*Siliguri!V58+Guwahati!U58*Guwahati!V58+Jalpiguri!U58*Jalpiguri!V58)/T58</f>
        <v>106.75178542953492</v>
      </c>
      <c r="V58" s="97">
        <f>Kol!W58+Siliguri!W58+Guwahati!W58+Jalpiguri!W58</f>
        <v>0</v>
      </c>
      <c r="W58" s="97">
        <v>0</v>
      </c>
      <c r="X58" s="97">
        <v>0</v>
      </c>
      <c r="Y58" s="97">
        <v>0</v>
      </c>
      <c r="Z58" s="97">
        <f>Kol!AA58+Siliguri!AA58+Guwahati!AA58+Jalpiguri!AA58</f>
        <v>10502.9</v>
      </c>
      <c r="AA58" s="97">
        <f>Kol!AB58+Siliguri!AB58+Guwahati!AB58+Jalpiguri!AB58</f>
        <v>297.03138100000001</v>
      </c>
      <c r="AB58" s="97">
        <f>Kol!AC58+Siliguri!AC58+Guwahati!AC58+Jalpiguri!AC58</f>
        <v>0</v>
      </c>
      <c r="AC58" s="97">
        <v>0</v>
      </c>
      <c r="AD58" s="97">
        <f>Kol!AE58+Siliguri!AE58+Guwahati!AE58+Jalpiguri!AE58</f>
        <v>2476.9</v>
      </c>
      <c r="AE58" s="97">
        <f>(Kol!AE58*Kol!AF58+Siliguri!AE58*Siliguri!AF58+Guwahati!AE58*Guwahati!AF58+Jalpiguri!AE58*Jalpiguri!AF58)/AD58</f>
        <v>194.210746881061</v>
      </c>
      <c r="AF58" s="97">
        <f>Kol!AG58+Siliguri!AG58+Guwahati!AG58+Jalpiguri!AG58</f>
        <v>0</v>
      </c>
      <c r="AG58" s="97">
        <v>0</v>
      </c>
      <c r="AH58" s="98">
        <f t="shared" ref="AH58" si="143">N58+P58+R58+T58+V58+Z58+AB58+AD58+AF58</f>
        <v>12500170.48</v>
      </c>
      <c r="AI58" s="98">
        <f t="shared" ref="AI58" si="144">(N58*O58+P58*Q58+R58*S58+T58*U58+V58*W58+Z58*AA58+AD58*AE58+AF58*AG58)/AH58</f>
        <v>141.24560528646808</v>
      </c>
      <c r="AK58" s="76">
        <v>42735</v>
      </c>
      <c r="AL58" s="11">
        <v>52</v>
      </c>
      <c r="AM58" s="4">
        <v>9283292.0999999996</v>
      </c>
      <c r="AN58" s="4">
        <v>2109102.1</v>
      </c>
      <c r="AO58" s="4">
        <v>30061.599999999999</v>
      </c>
      <c r="AP58" s="4">
        <v>1165.4000000000001</v>
      </c>
      <c r="AQ58" s="4">
        <v>0</v>
      </c>
      <c r="AR58" s="4">
        <v>0</v>
      </c>
      <c r="AS58" s="4">
        <v>0</v>
      </c>
      <c r="AT58" s="4">
        <v>4004</v>
      </c>
      <c r="AU58" s="4">
        <v>0</v>
      </c>
      <c r="AV58" s="19">
        <v>11427625.199999999</v>
      </c>
      <c r="AW58" s="4">
        <v>6668284</v>
      </c>
      <c r="AX58" s="4">
        <v>125.77461260394067</v>
      </c>
      <c r="AY58" s="4">
        <v>1705317.2</v>
      </c>
      <c r="AZ58" s="4">
        <v>133.0051305045032</v>
      </c>
      <c r="BA58" s="4">
        <v>28705</v>
      </c>
      <c r="BB58" s="4">
        <v>178.02514099999999</v>
      </c>
      <c r="BC58" s="4">
        <v>1165.4000000000001</v>
      </c>
      <c r="BD58" s="4">
        <v>93.665350000000004</v>
      </c>
      <c r="BE58" s="4">
        <v>0</v>
      </c>
      <c r="BF58" s="4">
        <v>0</v>
      </c>
      <c r="BG58" s="4">
        <v>0</v>
      </c>
      <c r="BH58" s="4">
        <v>0</v>
      </c>
      <c r="BI58" s="4">
        <v>0</v>
      </c>
      <c r="BJ58" s="4">
        <v>0</v>
      </c>
      <c r="BK58" s="4">
        <v>2774.6</v>
      </c>
      <c r="BL58" s="4">
        <v>85.979744574353063</v>
      </c>
      <c r="BM58" s="4">
        <v>0</v>
      </c>
      <c r="BN58" s="4">
        <v>0</v>
      </c>
      <c r="BO58" s="19">
        <v>8406246.1999999993</v>
      </c>
      <c r="BP58" s="19">
        <v>127.40225265365424</v>
      </c>
    </row>
    <row r="59" spans="1:68" ht="20.25" customHeight="1" x14ac:dyDescent="0.15">
      <c r="A59" s="21"/>
      <c r="B59" s="11"/>
      <c r="C59" s="4"/>
      <c r="D59" s="4"/>
      <c r="E59" s="4"/>
      <c r="F59" s="4"/>
      <c r="G59" s="4"/>
      <c r="H59" s="125"/>
      <c r="I59" s="4"/>
      <c r="J59" s="4"/>
      <c r="K59" s="4"/>
      <c r="L59" s="4"/>
      <c r="M59" s="98"/>
      <c r="N59" s="4"/>
      <c r="O59" s="4"/>
      <c r="P59" s="4"/>
      <c r="Q59" s="4"/>
      <c r="R59" s="4"/>
      <c r="S59" s="4"/>
      <c r="T59" s="4"/>
      <c r="U59" s="4"/>
      <c r="V59" s="4"/>
      <c r="W59" s="4"/>
      <c r="X59" s="125"/>
      <c r="Y59" s="125"/>
      <c r="Z59" s="4"/>
      <c r="AA59" s="4"/>
      <c r="AB59" s="4"/>
      <c r="AC59" s="4"/>
      <c r="AD59" s="4"/>
      <c r="AE59" s="4"/>
      <c r="AF59" s="4"/>
      <c r="AG59" s="4"/>
      <c r="AH59" s="98"/>
      <c r="AI59" s="98"/>
      <c r="AK59" s="21"/>
      <c r="AL59" s="11"/>
      <c r="AM59" s="4"/>
      <c r="AN59" s="4"/>
      <c r="AO59" s="4"/>
      <c r="AP59" s="4"/>
      <c r="AQ59" s="4"/>
      <c r="AR59" s="4"/>
      <c r="AS59" s="4"/>
      <c r="AT59" s="4"/>
      <c r="AU59" s="4"/>
      <c r="AV59" s="19"/>
      <c r="AW59" s="4"/>
      <c r="AX59" s="4"/>
      <c r="AY59" s="4"/>
      <c r="AZ59" s="4"/>
      <c r="BA59" s="4"/>
      <c r="BB59" s="4"/>
      <c r="BC59" s="4"/>
      <c r="BD59" s="4"/>
      <c r="BE59" s="4"/>
      <c r="BF59" s="4"/>
      <c r="BG59" s="4"/>
      <c r="BH59" s="4"/>
      <c r="BI59" s="4"/>
      <c r="BJ59" s="4"/>
      <c r="BK59" s="4"/>
      <c r="BL59" s="4"/>
      <c r="BM59" s="4"/>
      <c r="BN59" s="4"/>
      <c r="BO59" s="19"/>
      <c r="BP59" s="19"/>
    </row>
    <row r="60" spans="1:68" x14ac:dyDescent="0.15">
      <c r="A60" s="21"/>
      <c r="B60" s="11"/>
      <c r="C60" s="4"/>
      <c r="D60" s="4"/>
      <c r="E60" s="4"/>
      <c r="F60" s="4"/>
      <c r="G60" s="4"/>
      <c r="H60" s="125"/>
      <c r="I60" s="4"/>
      <c r="J60" s="4"/>
      <c r="K60" s="4"/>
      <c r="L60" s="4"/>
      <c r="M60" s="4"/>
      <c r="N60" s="4"/>
      <c r="O60" s="4"/>
      <c r="P60" s="4"/>
      <c r="Q60" s="4"/>
      <c r="R60" s="4"/>
      <c r="S60" s="4"/>
      <c r="T60" s="4"/>
      <c r="U60" s="4"/>
      <c r="V60" s="4"/>
      <c r="W60" s="4"/>
      <c r="X60" s="125"/>
      <c r="Y60" s="125"/>
      <c r="Z60" s="4"/>
      <c r="AA60" s="4"/>
      <c r="AB60" s="4"/>
      <c r="AC60" s="4"/>
      <c r="AD60" s="4"/>
      <c r="AE60" s="4"/>
      <c r="AF60" s="4"/>
      <c r="AG60" s="4"/>
      <c r="AH60" s="4"/>
      <c r="AI60" s="4"/>
      <c r="AK60" s="21"/>
      <c r="AL60" s="11"/>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row>
    <row r="61" spans="1:68" ht="15" x14ac:dyDescent="0.2">
      <c r="AH61" s="66"/>
    </row>
  </sheetData>
  <mergeCells count="29">
    <mergeCell ref="BC4:BD4"/>
    <mergeCell ref="BM4:BN4"/>
    <mergeCell ref="B2:AG2"/>
    <mergeCell ref="AL2:BL2"/>
    <mergeCell ref="B3:B5"/>
    <mergeCell ref="AL3:AL5"/>
    <mergeCell ref="N4:O4"/>
    <mergeCell ref="P4:Q4"/>
    <mergeCell ref="BG4:BH4"/>
    <mergeCell ref="BK4:BL4"/>
    <mergeCell ref="AD4:AE4"/>
    <mergeCell ref="AM3:AV3"/>
    <mergeCell ref="AW3:BP3"/>
    <mergeCell ref="BE4:BF4"/>
    <mergeCell ref="BI4:BJ4"/>
    <mergeCell ref="AW4:AX4"/>
    <mergeCell ref="AY4:AZ4"/>
    <mergeCell ref="BA4:BB4"/>
    <mergeCell ref="A3:A5"/>
    <mergeCell ref="AK3:AK5"/>
    <mergeCell ref="C3:M3"/>
    <mergeCell ref="N3:AI3"/>
    <mergeCell ref="R4:S4"/>
    <mergeCell ref="T4:U4"/>
    <mergeCell ref="V4:W4"/>
    <mergeCell ref="AB4:AC4"/>
    <mergeCell ref="Z4:AA4"/>
    <mergeCell ref="AF4:AG4"/>
    <mergeCell ref="X4:Y4"/>
  </mergeCells>
  <phoneticPr fontId="8" type="noConversion"/>
  <pageMargins left="0.75" right="0.75" top="1" bottom="1" header="0.5" footer="0.5"/>
  <pageSetup paperSize="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Cover Page</vt:lpstr>
      <vt:lpstr>Siliguri</vt:lpstr>
      <vt:lpstr>Kol</vt:lpstr>
      <vt:lpstr>Guwahati</vt:lpstr>
      <vt:lpstr>Jalpiguri</vt:lpstr>
      <vt:lpstr>Coonoor</vt:lpstr>
      <vt:lpstr>Coimbatore</vt:lpstr>
      <vt:lpstr>Cochin</vt:lpstr>
      <vt:lpstr>NI</vt:lpstr>
      <vt:lpstr>SI</vt:lpstr>
      <vt:lpstr>All India</vt:lpstr>
      <vt:lpstr>Monthly Sale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Microsoft Office User</cp:lastModifiedBy>
  <dcterms:created xsi:type="dcterms:W3CDTF">2012-03-27T05:37:32Z</dcterms:created>
  <dcterms:modified xsi:type="dcterms:W3CDTF">2020-09-16T20:04:03Z</dcterms:modified>
</cp:coreProperties>
</file>