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8_{93C2A98D-C313-B145-B916-2C1DF739AF89}" xr6:coauthVersionLast="45" xr6:coauthVersionMax="45" xr10:uidLastSave="{00000000-0000-0000-0000-000000000000}"/>
  <bookViews>
    <workbookView xWindow="1660" yWindow="2080" windowWidth="25600" windowHeight="13380" tabRatio="775"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4" r:id="rId12"/>
  </sheets>
  <calcPr calcId="191029"/>
</workbook>
</file>

<file path=xl/calcChain.xml><?xml version="1.0" encoding="utf-8"?>
<calcChain xmlns="http://schemas.openxmlformats.org/spreadsheetml/2006/main">
  <c r="N6" i="3" l="1"/>
  <c r="E6" i="3"/>
  <c r="F6" i="3"/>
  <c r="G6" i="3"/>
  <c r="H6" i="3"/>
  <c r="I6" i="3"/>
  <c r="J6" i="3"/>
  <c r="K6" i="3"/>
  <c r="L6" i="3"/>
  <c r="M6" i="3"/>
  <c r="O6" i="3"/>
  <c r="P6" i="3"/>
  <c r="Q6" i="3"/>
  <c r="R6" i="3"/>
  <c r="S6" i="3"/>
  <c r="T6" i="3"/>
  <c r="U6" i="3"/>
  <c r="V6" i="3"/>
  <c r="D6" i="3"/>
  <c r="C42" i="3"/>
  <c r="G36" i="3" l="1"/>
  <c r="V8" i="3"/>
  <c r="U8" i="3"/>
  <c r="P41" i="3" l="1"/>
  <c r="Q41" i="3"/>
  <c r="R41" i="3"/>
  <c r="S41" i="3"/>
  <c r="T41" i="3"/>
  <c r="U41" i="3"/>
  <c r="V41" i="3"/>
  <c r="E41" i="3"/>
  <c r="F41" i="3"/>
  <c r="G41" i="3"/>
  <c r="G23" i="3"/>
  <c r="E23" i="3"/>
  <c r="V23" i="3"/>
  <c r="U23" i="3"/>
  <c r="R23" i="3"/>
  <c r="Q23" i="3"/>
  <c r="P19" i="3"/>
  <c r="Q19" i="3"/>
  <c r="R19" i="3"/>
  <c r="S19" i="3"/>
  <c r="T19" i="3"/>
  <c r="V19" i="3"/>
  <c r="E19" i="3"/>
  <c r="P18" i="3"/>
  <c r="P21" i="3" s="1"/>
  <c r="Q18" i="3"/>
  <c r="R18" i="3"/>
  <c r="S18" i="3"/>
  <c r="S21" i="3" s="1"/>
  <c r="T18" i="3"/>
  <c r="T21" i="3" s="1"/>
  <c r="U18" i="3"/>
  <c r="U19" i="3" s="1"/>
  <c r="V18" i="3"/>
  <c r="E18" i="3"/>
  <c r="F18" i="3"/>
  <c r="F19" i="3" s="1"/>
  <c r="G18" i="3"/>
  <c r="G19" i="3" s="1"/>
  <c r="D19" i="3"/>
  <c r="O41" i="3"/>
  <c r="D41" i="3"/>
  <c r="O18" i="3"/>
  <c r="D18" i="3"/>
  <c r="C7" i="3"/>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F21" i="3" l="1"/>
  <c r="O19" i="3"/>
  <c r="O21" i="3" s="1"/>
  <c r="N18" i="3"/>
  <c r="D20" i="3"/>
  <c r="D21" i="3" s="1"/>
  <c r="N41" i="3"/>
  <c r="N19" i="3"/>
  <c r="AF43" i="8"/>
  <c r="AD43" i="8"/>
  <c r="AB43" i="8"/>
  <c r="AB43" i="7" s="1"/>
  <c r="Z43" i="8"/>
  <c r="Y43" i="8"/>
  <c r="X43" i="8"/>
  <c r="X43" i="7" s="1"/>
  <c r="W43" i="8"/>
  <c r="V43" i="8"/>
  <c r="T43" i="8"/>
  <c r="U43" i="8" s="1"/>
  <c r="R43" i="8"/>
  <c r="S43" i="8" s="1"/>
  <c r="P43" i="8"/>
  <c r="Q43" i="8" s="1"/>
  <c r="N43" i="8"/>
  <c r="N43" i="7" s="1"/>
  <c r="L43" i="8"/>
  <c r="L43" i="7" s="1"/>
  <c r="K43" i="8"/>
  <c r="K43" i="7" s="1"/>
  <c r="J43" i="8"/>
  <c r="J43" i="7" s="1"/>
  <c r="I43" i="8"/>
  <c r="I43" i="7" s="1"/>
  <c r="H43" i="8"/>
  <c r="H43" i="7" s="1"/>
  <c r="G43" i="8"/>
  <c r="G43" i="7" s="1"/>
  <c r="F43" i="8"/>
  <c r="E43" i="8"/>
  <c r="D43" i="8"/>
  <c r="C43" i="8"/>
  <c r="AF43" i="9"/>
  <c r="AF43" i="7" s="1"/>
  <c r="AD43" i="9"/>
  <c r="AE43" i="9" s="1"/>
  <c r="AB43" i="9"/>
  <c r="Z43" i="9"/>
  <c r="V43" i="9"/>
  <c r="U43" i="9"/>
  <c r="T43" i="9"/>
  <c r="R43" i="9"/>
  <c r="S43" i="9" s="1"/>
  <c r="P43" i="9"/>
  <c r="Q43" i="9" s="1"/>
  <c r="N43" i="9"/>
  <c r="O43" i="9" s="1"/>
  <c r="L43" i="9"/>
  <c r="K43" i="9"/>
  <c r="J43" i="9"/>
  <c r="I43" i="9"/>
  <c r="H43" i="9"/>
  <c r="G43" i="9"/>
  <c r="F43" i="9"/>
  <c r="E43" i="9"/>
  <c r="E43" i="7" s="1"/>
  <c r="D43" i="9"/>
  <c r="C43" i="9"/>
  <c r="AI42" i="3"/>
  <c r="AJ42" i="3" s="1"/>
  <c r="N42" i="3"/>
  <c r="AI43" i="4"/>
  <c r="AJ43" i="4" s="1"/>
  <c r="N43" i="4"/>
  <c r="AI43" i="5"/>
  <c r="AJ43" i="5" s="1"/>
  <c r="N43" i="5"/>
  <c r="AI43" i="6"/>
  <c r="AJ43" i="6" s="1"/>
  <c r="N43" i="6"/>
  <c r="N42" i="6"/>
  <c r="AI43" i="2"/>
  <c r="AJ43" i="2" s="1"/>
  <c r="N43" i="2"/>
  <c r="C43" i="7" l="1"/>
  <c r="Z43" i="7"/>
  <c r="D43" i="7"/>
  <c r="M43" i="8"/>
  <c r="F43" i="7"/>
  <c r="M43" i="7" s="1"/>
  <c r="V43" i="7"/>
  <c r="T43" i="7"/>
  <c r="U43" i="7" s="1"/>
  <c r="AH43" i="9"/>
  <c r="R43" i="7"/>
  <c r="S43" i="7" s="1"/>
  <c r="AD43" i="7"/>
  <c r="AE43" i="7" s="1"/>
  <c r="M43" i="9"/>
  <c r="P43" i="7"/>
  <c r="Q43" i="7" s="1"/>
  <c r="AH43" i="8"/>
  <c r="O43" i="8"/>
  <c r="AI43" i="8" s="1"/>
  <c r="AI43" i="9"/>
  <c r="AD42" i="7"/>
  <c r="AE42" i="7" s="1"/>
  <c r="AF42" i="8"/>
  <c r="AF42" i="7" s="1"/>
  <c r="AD42" i="8"/>
  <c r="AB42" i="8"/>
  <c r="AB42" i="7" s="1"/>
  <c r="Z42" i="8"/>
  <c r="Z42" i="7" s="1"/>
  <c r="AA42" i="7" s="1"/>
  <c r="Y42" i="8"/>
  <c r="X42" i="8"/>
  <c r="X42" i="7" s="1"/>
  <c r="W42" i="8"/>
  <c r="V42" i="8"/>
  <c r="T42" i="8"/>
  <c r="U42" i="8" s="1"/>
  <c r="R42" i="8"/>
  <c r="S42" i="8" s="1"/>
  <c r="P42" i="8"/>
  <c r="Q42" i="8" s="1"/>
  <c r="N42" i="8"/>
  <c r="L42" i="8"/>
  <c r="L42" i="7" s="1"/>
  <c r="K42" i="8"/>
  <c r="K42" i="7" s="1"/>
  <c r="J42" i="8"/>
  <c r="I42" i="8"/>
  <c r="I42" i="7" s="1"/>
  <c r="H42" i="8"/>
  <c r="H42" i="7" s="1"/>
  <c r="G42" i="8"/>
  <c r="G42" i="7" s="1"/>
  <c r="F42" i="8"/>
  <c r="F42" i="7" s="1"/>
  <c r="E42" i="8"/>
  <c r="E42" i="7" s="1"/>
  <c r="D42" i="8"/>
  <c r="D42" i="7" s="1"/>
  <c r="C42" i="8"/>
  <c r="C42" i="7" s="1"/>
  <c r="AF42" i="9"/>
  <c r="AD42" i="9"/>
  <c r="AE42" i="9" s="1"/>
  <c r="AB42" i="9"/>
  <c r="Z42" i="9"/>
  <c r="AA42" i="9" s="1"/>
  <c r="V42" i="9"/>
  <c r="T42" i="9"/>
  <c r="R42" i="9"/>
  <c r="S42" i="9" s="1"/>
  <c r="P42" i="9"/>
  <c r="N42" i="9"/>
  <c r="O42" i="9" s="1"/>
  <c r="L42" i="9"/>
  <c r="K42" i="9"/>
  <c r="J42" i="9"/>
  <c r="I42" i="9"/>
  <c r="H42" i="9"/>
  <c r="G42" i="9"/>
  <c r="F42" i="9"/>
  <c r="E42" i="9"/>
  <c r="D42" i="9"/>
  <c r="C42" i="9"/>
  <c r="AI42" i="4"/>
  <c r="AJ42" i="4" s="1"/>
  <c r="N42" i="4"/>
  <c r="AI42" i="5"/>
  <c r="AJ42" i="5" s="1"/>
  <c r="N42" i="5"/>
  <c r="AI42" i="6"/>
  <c r="AJ42" i="6" s="1"/>
  <c r="AI42" i="1"/>
  <c r="AJ42" i="1" s="1"/>
  <c r="N42" i="1"/>
  <c r="AI42" i="2"/>
  <c r="AJ42" i="2" s="1"/>
  <c r="N42" i="2"/>
  <c r="J42" i="7" l="1"/>
  <c r="P42" i="7"/>
  <c r="AH43" i="7"/>
  <c r="T42" i="7"/>
  <c r="V42" i="7"/>
  <c r="O43" i="7"/>
  <c r="AI43" i="7" s="1"/>
  <c r="Q42" i="9"/>
  <c r="Q42" i="7" s="1"/>
  <c r="U42" i="9"/>
  <c r="U42" i="7" s="1"/>
  <c r="M42" i="9"/>
  <c r="N42" i="7"/>
  <c r="R42" i="7"/>
  <c r="S42" i="7" s="1"/>
  <c r="M42" i="7"/>
  <c r="AH42" i="9"/>
  <c r="M42" i="8"/>
  <c r="AH42" i="8"/>
  <c r="O42" i="8"/>
  <c r="AI42" i="9"/>
  <c r="AF41" i="8"/>
  <c r="AD41" i="8"/>
  <c r="AB41" i="8"/>
  <c r="AB41" i="7" s="1"/>
  <c r="Z41" i="8"/>
  <c r="Y41" i="8"/>
  <c r="X41" i="8"/>
  <c r="X41" i="7" s="1"/>
  <c r="W41" i="8"/>
  <c r="V41" i="8"/>
  <c r="T41" i="8"/>
  <c r="U41" i="8" s="1"/>
  <c r="R41" i="8"/>
  <c r="S41" i="8" s="1"/>
  <c r="P41" i="8"/>
  <c r="Q41" i="8" s="1"/>
  <c r="N41" i="8"/>
  <c r="N41" i="7" s="1"/>
  <c r="L41" i="8"/>
  <c r="L41" i="7" s="1"/>
  <c r="K41" i="8"/>
  <c r="K41" i="7" s="1"/>
  <c r="J41" i="8"/>
  <c r="J41" i="7" s="1"/>
  <c r="I41" i="8"/>
  <c r="I41" i="7" s="1"/>
  <c r="H41" i="8"/>
  <c r="H41" i="7" s="1"/>
  <c r="G41" i="8"/>
  <c r="G41" i="7" s="1"/>
  <c r="F41" i="8"/>
  <c r="E41" i="8"/>
  <c r="D41" i="8"/>
  <c r="C41" i="8"/>
  <c r="AF41" i="9"/>
  <c r="AF41" i="7" s="1"/>
  <c r="AD41" i="9"/>
  <c r="AE41" i="9" s="1"/>
  <c r="AB41" i="9"/>
  <c r="Z41" i="9"/>
  <c r="AA41" i="9" s="1"/>
  <c r="V41" i="9"/>
  <c r="V41" i="7" s="1"/>
  <c r="U41" i="9"/>
  <c r="T41" i="9"/>
  <c r="R41" i="9"/>
  <c r="S41" i="9" s="1"/>
  <c r="Q41" i="9"/>
  <c r="P41" i="9"/>
  <c r="N41" i="9"/>
  <c r="O41" i="9" s="1"/>
  <c r="L41" i="9"/>
  <c r="K41" i="9"/>
  <c r="J41" i="9"/>
  <c r="I41" i="9"/>
  <c r="H41" i="9"/>
  <c r="G41" i="9"/>
  <c r="F41" i="9"/>
  <c r="F41" i="7" s="1"/>
  <c r="E41" i="9"/>
  <c r="D41" i="9"/>
  <c r="D41" i="7" s="1"/>
  <c r="C41" i="9"/>
  <c r="C41" i="7" s="1"/>
  <c r="AI40" i="3"/>
  <c r="AJ40" i="3" s="1"/>
  <c r="N40" i="3"/>
  <c r="AI41" i="4"/>
  <c r="AJ41" i="4" s="1"/>
  <c r="N41" i="4"/>
  <c r="AI41" i="5"/>
  <c r="AJ41" i="5" s="1"/>
  <c r="N41" i="5"/>
  <c r="AJ41" i="6"/>
  <c r="AI41" i="6"/>
  <c r="N41" i="6"/>
  <c r="AI41" i="1"/>
  <c r="AJ41" i="1" s="1"/>
  <c r="N41" i="1"/>
  <c r="AI41" i="2"/>
  <c r="AJ41" i="2" s="1"/>
  <c r="N41" i="2"/>
  <c r="M41" i="8" l="1"/>
  <c r="AH42" i="7"/>
  <c r="AI42" i="8"/>
  <c r="P41" i="7"/>
  <c r="Q41" i="7" s="1"/>
  <c r="M41" i="9"/>
  <c r="AH41" i="9"/>
  <c r="T41" i="7"/>
  <c r="U41" i="7" s="1"/>
  <c r="O42" i="7"/>
  <c r="AI42" i="7" s="1"/>
  <c r="R41" i="7"/>
  <c r="S41" i="7" s="1"/>
  <c r="Z41" i="7"/>
  <c r="AA41" i="7" s="1"/>
  <c r="E41" i="7"/>
  <c r="M41" i="7" s="1"/>
  <c r="AD41" i="7"/>
  <c r="AE41" i="7" s="1"/>
  <c r="AH41" i="7"/>
  <c r="AH41" i="8"/>
  <c r="O41" i="8"/>
  <c r="AI41" i="9"/>
  <c r="AF40" i="8"/>
  <c r="AF40" i="7" s="1"/>
  <c r="AD40" i="8"/>
  <c r="AB40" i="8"/>
  <c r="AB40" i="7" s="1"/>
  <c r="Z40" i="8"/>
  <c r="Y40" i="8"/>
  <c r="X40" i="8"/>
  <c r="X40" i="7" s="1"/>
  <c r="W40" i="8"/>
  <c r="V40" i="8"/>
  <c r="T40" i="8"/>
  <c r="U40" i="8" s="1"/>
  <c r="R40" i="8"/>
  <c r="S40" i="8" s="1"/>
  <c r="P40" i="8"/>
  <c r="Q40" i="8" s="1"/>
  <c r="N40" i="8"/>
  <c r="L40" i="8"/>
  <c r="L40" i="7" s="1"/>
  <c r="K40" i="8"/>
  <c r="K40" i="7" s="1"/>
  <c r="J40" i="8"/>
  <c r="J40" i="7" s="1"/>
  <c r="I40" i="8"/>
  <c r="I40" i="7" s="1"/>
  <c r="H40" i="8"/>
  <c r="H40" i="7" s="1"/>
  <c r="G40" i="8"/>
  <c r="G40" i="7" s="1"/>
  <c r="F40" i="8"/>
  <c r="F40" i="7" s="1"/>
  <c r="E40" i="8"/>
  <c r="E40" i="7" s="1"/>
  <c r="D40" i="8"/>
  <c r="D40" i="7" s="1"/>
  <c r="C40" i="8"/>
  <c r="AF40" i="9"/>
  <c r="AD40" i="9"/>
  <c r="AD40" i="7" s="1"/>
  <c r="AB40" i="9"/>
  <c r="Z40" i="9"/>
  <c r="AA40" i="9" s="1"/>
  <c r="V40" i="9"/>
  <c r="V40" i="7" s="1"/>
  <c r="T40" i="9"/>
  <c r="U40" i="9" s="1"/>
  <c r="R40" i="9"/>
  <c r="S40" i="9" s="1"/>
  <c r="P40" i="9"/>
  <c r="Q40" i="9" s="1"/>
  <c r="N40" i="9"/>
  <c r="L40" i="9"/>
  <c r="K40" i="9"/>
  <c r="J40" i="9"/>
  <c r="I40" i="9"/>
  <c r="H40" i="9"/>
  <c r="G40" i="9"/>
  <c r="F40" i="9"/>
  <c r="E40" i="9"/>
  <c r="D40" i="9"/>
  <c r="C40" i="9"/>
  <c r="M40" i="9" s="1"/>
  <c r="AI39" i="3"/>
  <c r="AJ39" i="3" s="1"/>
  <c r="N39" i="3"/>
  <c r="AI40" i="4"/>
  <c r="AJ40" i="4" s="1"/>
  <c r="N40" i="4"/>
  <c r="AI40" i="5"/>
  <c r="AJ40" i="5" s="1"/>
  <c r="N40" i="5"/>
  <c r="AI40" i="6"/>
  <c r="AJ40" i="6" s="1"/>
  <c r="N40" i="6"/>
  <c r="AI40" i="1"/>
  <c r="AJ40" i="1" s="1"/>
  <c r="N40" i="1"/>
  <c r="AI40" i="2"/>
  <c r="AJ40" i="2" s="1"/>
  <c r="N40" i="2"/>
  <c r="AI41" i="8" l="1"/>
  <c r="AE40" i="9"/>
  <c r="AE40" i="7" s="1"/>
  <c r="O41" i="7"/>
  <c r="AI41" i="7" s="1"/>
  <c r="M40" i="8"/>
  <c r="Z40" i="7"/>
  <c r="AA40" i="7" s="1"/>
  <c r="P40" i="7"/>
  <c r="Q40" i="7" s="1"/>
  <c r="R40" i="7"/>
  <c r="T40" i="7"/>
  <c r="U40" i="7" s="1"/>
  <c r="N40" i="7"/>
  <c r="C40" i="7"/>
  <c r="M40" i="7" s="1"/>
  <c r="S40" i="7"/>
  <c r="O40" i="9"/>
  <c r="AH40" i="8"/>
  <c r="O40" i="8"/>
  <c r="AH40" i="9"/>
  <c r="AF39" i="8"/>
  <c r="AD39" i="8"/>
  <c r="AB39" i="8"/>
  <c r="AB39" i="7" s="1"/>
  <c r="Z39" i="8"/>
  <c r="Y39" i="8"/>
  <c r="X39" i="8"/>
  <c r="X39" i="7" s="1"/>
  <c r="W39" i="8"/>
  <c r="V39" i="8"/>
  <c r="V39" i="7" s="1"/>
  <c r="T39" i="8"/>
  <c r="U39" i="8" s="1"/>
  <c r="R39" i="8"/>
  <c r="S39" i="8" s="1"/>
  <c r="P39" i="8"/>
  <c r="Q39" i="8" s="1"/>
  <c r="N39" i="8"/>
  <c r="N39" i="7" s="1"/>
  <c r="L39" i="8"/>
  <c r="L39" i="7" s="1"/>
  <c r="K39" i="8"/>
  <c r="K39" i="7" s="1"/>
  <c r="J39" i="8"/>
  <c r="J39" i="7" s="1"/>
  <c r="I39" i="8"/>
  <c r="I39" i="7" s="1"/>
  <c r="H39" i="8"/>
  <c r="G39" i="8"/>
  <c r="F39" i="8"/>
  <c r="E39" i="8"/>
  <c r="D39" i="8"/>
  <c r="C39" i="8"/>
  <c r="AF39" i="9"/>
  <c r="AD39" i="9"/>
  <c r="AE39" i="9" s="1"/>
  <c r="AB39" i="9"/>
  <c r="Z39" i="9"/>
  <c r="AA39" i="9" s="1"/>
  <c r="V39" i="9"/>
  <c r="U39" i="9"/>
  <c r="T39" i="9"/>
  <c r="R39" i="9"/>
  <c r="S39" i="9" s="1"/>
  <c r="P39" i="9"/>
  <c r="Q39" i="9" s="1"/>
  <c r="N39" i="9"/>
  <c r="O39" i="9" s="1"/>
  <c r="L39" i="9"/>
  <c r="K39" i="9"/>
  <c r="J39" i="9"/>
  <c r="I39" i="9"/>
  <c r="H39" i="9"/>
  <c r="G39" i="9"/>
  <c r="F39" i="9"/>
  <c r="F39" i="7" s="1"/>
  <c r="E39" i="9"/>
  <c r="D39" i="9"/>
  <c r="D39" i="7" s="1"/>
  <c r="C39" i="9"/>
  <c r="AI38" i="3"/>
  <c r="AJ38" i="3" s="1"/>
  <c r="N38" i="3"/>
  <c r="AI39" i="4"/>
  <c r="AJ39" i="4" s="1"/>
  <c r="N39" i="4"/>
  <c r="AI39" i="5"/>
  <c r="AJ39" i="5" s="1"/>
  <c r="N39" i="5"/>
  <c r="AI39" i="6"/>
  <c r="AJ39" i="6" s="1"/>
  <c r="N39" i="6"/>
  <c r="AI39" i="1"/>
  <c r="AJ39" i="1" s="1"/>
  <c r="N39" i="1"/>
  <c r="AI39" i="2"/>
  <c r="AJ39" i="2" s="1"/>
  <c r="N39" i="2"/>
  <c r="BT58" i="5"/>
  <c r="BT57" i="5"/>
  <c r="BU57" i="5" s="1"/>
  <c r="AY57" i="5"/>
  <c r="BT56" i="5"/>
  <c r="BU56" i="5" s="1"/>
  <c r="AY56" i="5"/>
  <c r="BT55" i="5"/>
  <c r="BU55" i="5" s="1"/>
  <c r="AY55" i="5"/>
  <c r="BT54" i="5"/>
  <c r="BU54" i="5" s="1"/>
  <c r="AY54" i="5"/>
  <c r="BT53" i="5"/>
  <c r="BU53" i="5" s="1"/>
  <c r="AY53" i="5"/>
  <c r="BT52" i="5"/>
  <c r="BU52" i="5" s="1"/>
  <c r="AY52" i="5"/>
  <c r="BT51" i="5"/>
  <c r="BU51" i="5" s="1"/>
  <c r="AY51" i="5"/>
  <c r="BT50" i="5"/>
  <c r="BU50" i="5" s="1"/>
  <c r="AY50" i="5"/>
  <c r="BT49" i="5"/>
  <c r="BU49" i="5" s="1"/>
  <c r="AY49" i="5"/>
  <c r="BU48" i="5"/>
  <c r="BT48" i="5"/>
  <c r="AY48" i="5"/>
  <c r="BT47" i="5"/>
  <c r="BU47" i="5" s="1"/>
  <c r="AY47" i="5"/>
  <c r="BT46" i="5"/>
  <c r="BU46" i="5" s="1"/>
  <c r="AY46" i="5"/>
  <c r="BT45" i="5"/>
  <c r="BU45" i="5" s="1"/>
  <c r="AY45" i="5"/>
  <c r="BT44" i="5"/>
  <c r="BU44" i="5" s="1"/>
  <c r="AY44" i="5"/>
  <c r="BT43" i="5"/>
  <c r="BU43" i="5" s="1"/>
  <c r="AY43" i="5"/>
  <c r="BT42" i="5"/>
  <c r="BU42" i="5" s="1"/>
  <c r="AY42" i="5"/>
  <c r="BT41" i="5"/>
  <c r="BU41" i="5" s="1"/>
  <c r="AY41" i="5"/>
  <c r="BT40" i="5"/>
  <c r="BU40" i="5" s="1"/>
  <c r="AY40" i="5"/>
  <c r="BT39" i="5"/>
  <c r="BU39" i="5" s="1"/>
  <c r="AY39" i="5"/>
  <c r="BT38" i="5"/>
  <c r="BU38" i="5" s="1"/>
  <c r="AY38" i="5"/>
  <c r="BT37" i="5"/>
  <c r="BU37" i="5" s="1"/>
  <c r="AY37" i="5"/>
  <c r="BT36" i="5"/>
  <c r="BU36" i="5" s="1"/>
  <c r="AY36" i="5"/>
  <c r="BT35" i="5"/>
  <c r="BU35" i="5" s="1"/>
  <c r="AY35" i="5"/>
  <c r="BT34" i="5"/>
  <c r="BU34" i="5" s="1"/>
  <c r="AY34" i="5"/>
  <c r="BT33" i="5"/>
  <c r="BU33" i="5" s="1"/>
  <c r="AY33" i="5"/>
  <c r="BT32" i="5"/>
  <c r="BU32" i="5" s="1"/>
  <c r="AY32" i="5"/>
  <c r="BU31" i="5"/>
  <c r="BT31" i="5"/>
  <c r="AY31" i="5"/>
  <c r="BT30" i="5"/>
  <c r="BU30" i="5" s="1"/>
  <c r="AY30" i="5"/>
  <c r="BT29" i="5"/>
  <c r="BU29" i="5" s="1"/>
  <c r="AY29" i="5"/>
  <c r="BT28" i="5"/>
  <c r="BU28" i="5" s="1"/>
  <c r="AY28" i="5"/>
  <c r="BT27" i="5"/>
  <c r="BU27" i="5" s="1"/>
  <c r="AY27" i="5"/>
  <c r="BT26" i="5"/>
  <c r="BU26" i="5" s="1"/>
  <c r="AY26" i="5"/>
  <c r="BT25" i="5"/>
  <c r="BU25" i="5" s="1"/>
  <c r="AY25" i="5"/>
  <c r="BT24" i="5"/>
  <c r="BU24" i="5" s="1"/>
  <c r="AY24" i="5"/>
  <c r="BT23" i="5"/>
  <c r="BU23" i="5" s="1"/>
  <c r="AY23" i="5"/>
  <c r="BT22" i="5"/>
  <c r="BU22" i="5" s="1"/>
  <c r="AY22" i="5"/>
  <c r="BT21" i="5"/>
  <c r="BU21" i="5" s="1"/>
  <c r="AY21" i="5"/>
  <c r="BT20" i="5"/>
  <c r="BU20" i="5" s="1"/>
  <c r="AY20" i="5"/>
  <c r="BT19" i="5"/>
  <c r="BU19" i="5" s="1"/>
  <c r="AY19" i="5"/>
  <c r="BT18" i="5"/>
  <c r="BU18" i="5" s="1"/>
  <c r="AY18" i="5"/>
  <c r="BT17" i="5"/>
  <c r="BU17" i="5" s="1"/>
  <c r="AY17" i="5"/>
  <c r="BT16" i="5"/>
  <c r="BU16" i="5" s="1"/>
  <c r="AY16" i="5"/>
  <c r="BT15" i="5"/>
  <c r="BU15" i="5" s="1"/>
  <c r="AY15" i="5"/>
  <c r="BT14" i="5"/>
  <c r="BU14" i="5" s="1"/>
  <c r="AY14" i="5"/>
  <c r="BT13" i="5"/>
  <c r="BU13" i="5" s="1"/>
  <c r="AY13" i="5"/>
  <c r="BU12" i="5"/>
  <c r="BT12" i="5"/>
  <c r="AY12" i="5"/>
  <c r="BT11" i="5"/>
  <c r="BU11" i="5" s="1"/>
  <c r="AY11" i="5"/>
  <c r="BT10" i="5"/>
  <c r="BU10" i="5" s="1"/>
  <c r="AY10" i="5"/>
  <c r="BT9" i="5"/>
  <c r="BU9" i="5" s="1"/>
  <c r="AY9" i="5"/>
  <c r="BT8" i="5"/>
  <c r="BU8" i="5" s="1"/>
  <c r="AY8" i="5"/>
  <c r="BT7" i="5"/>
  <c r="BU7" i="5" s="1"/>
  <c r="AY7" i="5"/>
  <c r="H39" i="7" l="1"/>
  <c r="AF39" i="7"/>
  <c r="AI40" i="8"/>
  <c r="AH40" i="7"/>
  <c r="G39" i="7"/>
  <c r="M39" i="8"/>
  <c r="O40" i="7"/>
  <c r="AI40" i="7" s="1"/>
  <c r="P39" i="7"/>
  <c r="M39" i="9"/>
  <c r="Q39" i="7"/>
  <c r="R39" i="7"/>
  <c r="S39" i="7" s="1"/>
  <c r="T39" i="7"/>
  <c r="U39" i="7" s="1"/>
  <c r="AH39" i="9"/>
  <c r="C39" i="7"/>
  <c r="Z39" i="7"/>
  <c r="AA39" i="7" s="1"/>
  <c r="E39" i="7"/>
  <c r="AD39" i="7"/>
  <c r="AE39" i="7" s="1"/>
  <c r="AI40" i="9"/>
  <c r="AH39" i="8"/>
  <c r="O39" i="8"/>
  <c r="AI39" i="8" s="1"/>
  <c r="AI39" i="9"/>
  <c r="AF38" i="8"/>
  <c r="AD38" i="8"/>
  <c r="AB38" i="8"/>
  <c r="AB38" i="7" s="1"/>
  <c r="Z38" i="8"/>
  <c r="Y38" i="8"/>
  <c r="X38" i="8"/>
  <c r="X38" i="7" s="1"/>
  <c r="W38" i="8"/>
  <c r="V38" i="8"/>
  <c r="V38" i="7" s="1"/>
  <c r="T38" i="8"/>
  <c r="U38" i="8" s="1"/>
  <c r="R38" i="8"/>
  <c r="S38" i="8" s="1"/>
  <c r="P38" i="8"/>
  <c r="Q38" i="8" s="1"/>
  <c r="N38" i="8"/>
  <c r="N38" i="7" s="1"/>
  <c r="L38" i="8"/>
  <c r="L38" i="7" s="1"/>
  <c r="K38" i="8"/>
  <c r="K38" i="7" s="1"/>
  <c r="J38" i="8"/>
  <c r="J38" i="7" s="1"/>
  <c r="I38" i="8"/>
  <c r="I38" i="7" s="1"/>
  <c r="H38" i="8"/>
  <c r="G38" i="8"/>
  <c r="F38" i="8"/>
  <c r="E38" i="8"/>
  <c r="D38" i="8"/>
  <c r="C38" i="8"/>
  <c r="M38" i="8" s="1"/>
  <c r="AF38" i="9"/>
  <c r="AF38" i="7" s="1"/>
  <c r="AD38" i="9"/>
  <c r="AE38" i="9" s="1"/>
  <c r="AB38" i="9"/>
  <c r="Z38" i="9"/>
  <c r="AA38" i="9" s="1"/>
  <c r="V38" i="9"/>
  <c r="T38" i="9"/>
  <c r="U38" i="9" s="1"/>
  <c r="R38" i="9"/>
  <c r="S38" i="9" s="1"/>
  <c r="P38" i="9"/>
  <c r="Q38" i="9" s="1"/>
  <c r="N38" i="9"/>
  <c r="O38" i="9" s="1"/>
  <c r="L38" i="9"/>
  <c r="K38" i="9"/>
  <c r="J38" i="9"/>
  <c r="I38" i="9"/>
  <c r="H38" i="9"/>
  <c r="H38" i="7" s="1"/>
  <c r="G38" i="9"/>
  <c r="G38" i="7" s="1"/>
  <c r="F38" i="9"/>
  <c r="F38" i="7" s="1"/>
  <c r="E38" i="9"/>
  <c r="E38" i="7" s="1"/>
  <c r="D38" i="9"/>
  <c r="D38" i="7" s="1"/>
  <c r="C38" i="9"/>
  <c r="AI37" i="3"/>
  <c r="AJ37" i="3" s="1"/>
  <c r="N37" i="3"/>
  <c r="AI38" i="4"/>
  <c r="AJ38" i="4" s="1"/>
  <c r="N38" i="4"/>
  <c r="AI38" i="5"/>
  <c r="AJ38" i="5" s="1"/>
  <c r="N38" i="5"/>
  <c r="AI38" i="6"/>
  <c r="AJ38" i="6" s="1"/>
  <c r="N38" i="6"/>
  <c r="AH39" i="7" l="1"/>
  <c r="P38" i="7"/>
  <c r="O39" i="7"/>
  <c r="Q38" i="7"/>
  <c r="M39" i="7"/>
  <c r="Z38" i="7"/>
  <c r="AA38" i="7" s="1"/>
  <c r="AH38" i="9"/>
  <c r="AI38" i="9" s="1"/>
  <c r="C38" i="7"/>
  <c r="M38" i="7" s="1"/>
  <c r="AD38" i="7"/>
  <c r="AE38" i="7" s="1"/>
  <c r="M38" i="9"/>
  <c r="R38" i="7"/>
  <c r="S38" i="7" s="1"/>
  <c r="T38" i="7"/>
  <c r="U38" i="7" s="1"/>
  <c r="AI39" i="7"/>
  <c r="AH38" i="7"/>
  <c r="AH38" i="8"/>
  <c r="O38" i="8"/>
  <c r="AI38" i="1"/>
  <c r="AJ38" i="1" s="1"/>
  <c r="N38" i="1"/>
  <c r="AI38" i="2"/>
  <c r="AJ38" i="2" s="1"/>
  <c r="N38" i="2"/>
  <c r="AI38" i="8" l="1"/>
  <c r="O38" i="7"/>
  <c r="AI38" i="7" s="1"/>
  <c r="AF37" i="8"/>
  <c r="AF37" i="7" s="1"/>
  <c r="AD37" i="8"/>
  <c r="AD37" i="7" s="1"/>
  <c r="AB37" i="8"/>
  <c r="AB37" i="7" s="1"/>
  <c r="Z37" i="8"/>
  <c r="Z37" i="7" s="1"/>
  <c r="Y37" i="8"/>
  <c r="X37" i="8"/>
  <c r="X37" i="7" s="1"/>
  <c r="W37" i="8"/>
  <c r="V37" i="8"/>
  <c r="V37" i="7" s="1"/>
  <c r="T37" i="8"/>
  <c r="U37" i="8" s="1"/>
  <c r="R37" i="8"/>
  <c r="S37" i="8" s="1"/>
  <c r="P37" i="8"/>
  <c r="Q37" i="8" s="1"/>
  <c r="N37" i="8"/>
  <c r="L37" i="8"/>
  <c r="K37" i="8"/>
  <c r="J37" i="8"/>
  <c r="I37" i="8"/>
  <c r="I37" i="7" s="1"/>
  <c r="H37" i="8"/>
  <c r="H37" i="7" s="1"/>
  <c r="G37" i="8"/>
  <c r="G37" i="7" s="1"/>
  <c r="F37" i="8"/>
  <c r="F37" i="7" s="1"/>
  <c r="E37" i="8"/>
  <c r="E37" i="7" s="1"/>
  <c r="D37" i="8"/>
  <c r="D37" i="7" s="1"/>
  <c r="C37" i="8"/>
  <c r="C37" i="7" s="1"/>
  <c r="AF37" i="9"/>
  <c r="AD37" i="9"/>
  <c r="AE37" i="9" s="1"/>
  <c r="AB37" i="9"/>
  <c r="Z37" i="9"/>
  <c r="AA37" i="9" s="1"/>
  <c r="V37" i="9"/>
  <c r="T37" i="9"/>
  <c r="U37" i="9" s="1"/>
  <c r="R37" i="9"/>
  <c r="S37" i="9" s="1"/>
  <c r="P37" i="9"/>
  <c r="Q37" i="9" s="1"/>
  <c r="N37" i="9"/>
  <c r="O37" i="9" s="1"/>
  <c r="L37" i="9"/>
  <c r="K37" i="9"/>
  <c r="J37" i="9"/>
  <c r="J37" i="7" s="1"/>
  <c r="I37" i="9"/>
  <c r="H37" i="9"/>
  <c r="G37" i="9"/>
  <c r="F37" i="9"/>
  <c r="E37" i="9"/>
  <c r="D37" i="9"/>
  <c r="C37" i="9"/>
  <c r="AI36" i="3"/>
  <c r="AJ36" i="3" s="1"/>
  <c r="N36" i="3"/>
  <c r="AI37" i="4"/>
  <c r="AJ37" i="4" s="1"/>
  <c r="N37" i="4"/>
  <c r="AI37" i="5"/>
  <c r="AJ37" i="5" s="1"/>
  <c r="N37" i="5"/>
  <c r="AI37" i="6"/>
  <c r="AJ37" i="6" s="1"/>
  <c r="N37" i="6"/>
  <c r="AI37" i="1"/>
  <c r="AJ37" i="1" s="1"/>
  <c r="N37" i="1"/>
  <c r="AI37" i="2"/>
  <c r="AJ37" i="2" s="1"/>
  <c r="N37" i="2"/>
  <c r="K37" i="7" l="1"/>
  <c r="L37" i="7"/>
  <c r="T37" i="7"/>
  <c r="U37" i="7" s="1"/>
  <c r="M37" i="7"/>
  <c r="AA37" i="7"/>
  <c r="R37" i="7"/>
  <c r="S37" i="7" s="1"/>
  <c r="M37" i="9"/>
  <c r="AE37" i="7"/>
  <c r="M37" i="8"/>
  <c r="N37" i="7"/>
  <c r="P37" i="7"/>
  <c r="Q37" i="7" s="1"/>
  <c r="AH37" i="8"/>
  <c r="O37" i="8"/>
  <c r="AI37" i="8" s="1"/>
  <c r="AH37" i="9"/>
  <c r="AI37" i="9" s="1"/>
  <c r="AD36" i="7"/>
  <c r="AB36" i="7"/>
  <c r="AF36" i="8"/>
  <c r="AD36" i="8"/>
  <c r="AB36" i="8"/>
  <c r="Z36" i="8"/>
  <c r="Z36" i="7" s="1"/>
  <c r="AA36" i="7" s="1"/>
  <c r="Y36" i="8"/>
  <c r="X36" i="8"/>
  <c r="X36" i="7" s="1"/>
  <c r="W36" i="8"/>
  <c r="V36" i="8"/>
  <c r="T36" i="8"/>
  <c r="U36" i="8" s="1"/>
  <c r="R36" i="8"/>
  <c r="S36" i="8" s="1"/>
  <c r="P36" i="8"/>
  <c r="Q36" i="8" s="1"/>
  <c r="N36" i="8"/>
  <c r="L36" i="8"/>
  <c r="L36" i="7" s="1"/>
  <c r="K36" i="8"/>
  <c r="K36" i="7" s="1"/>
  <c r="J36" i="8"/>
  <c r="J36" i="7" s="1"/>
  <c r="I36" i="8"/>
  <c r="I36" i="7" s="1"/>
  <c r="H36" i="8"/>
  <c r="H36" i="7" s="1"/>
  <c r="G36" i="8"/>
  <c r="F36" i="8"/>
  <c r="E36" i="8"/>
  <c r="E36" i="7" s="1"/>
  <c r="D36" i="8"/>
  <c r="D36" i="7" s="1"/>
  <c r="C36" i="8"/>
  <c r="C36" i="7" s="1"/>
  <c r="AF36" i="9"/>
  <c r="AF36" i="7" s="1"/>
  <c r="AD36" i="9"/>
  <c r="AB36" i="9"/>
  <c r="Z36" i="9"/>
  <c r="AA36" i="9" s="1"/>
  <c r="V36" i="9"/>
  <c r="V36" i="7" s="1"/>
  <c r="T36" i="9"/>
  <c r="U36" i="9" s="1"/>
  <c r="R36" i="9"/>
  <c r="P36" i="9"/>
  <c r="Q36" i="9" s="1"/>
  <c r="N36" i="9"/>
  <c r="O36" i="9" s="1"/>
  <c r="L36" i="9"/>
  <c r="K36" i="9"/>
  <c r="J36" i="9"/>
  <c r="I36" i="9"/>
  <c r="H36" i="9"/>
  <c r="G36" i="9"/>
  <c r="G36" i="7" s="1"/>
  <c r="F36" i="9"/>
  <c r="E36" i="9"/>
  <c r="D36" i="9"/>
  <c r="C36" i="9"/>
  <c r="AI35" i="3"/>
  <c r="AJ35" i="3" s="1"/>
  <c r="N35" i="3"/>
  <c r="AJ36" i="4"/>
  <c r="AI36" i="4"/>
  <c r="N36" i="4"/>
  <c r="AI36" i="5"/>
  <c r="AJ36" i="5" s="1"/>
  <c r="N36" i="5"/>
  <c r="N36" i="6"/>
  <c r="AI36" i="1"/>
  <c r="AJ36" i="1" s="1"/>
  <c r="N36" i="1"/>
  <c r="AI36" i="2"/>
  <c r="AJ36" i="2" s="1"/>
  <c r="N36" i="2"/>
  <c r="AF35" i="8"/>
  <c r="AD35" i="8"/>
  <c r="AB35" i="8"/>
  <c r="AB35" i="7" s="1"/>
  <c r="Z35" i="8"/>
  <c r="Y35" i="8"/>
  <c r="X35" i="8"/>
  <c r="X35" i="7" s="1"/>
  <c r="W35" i="8"/>
  <c r="V35" i="8"/>
  <c r="T35" i="8"/>
  <c r="U35" i="8" s="1"/>
  <c r="R35" i="8"/>
  <c r="S35" i="8" s="1"/>
  <c r="P35" i="8"/>
  <c r="Q35" i="8" s="1"/>
  <c r="N35" i="8"/>
  <c r="L35" i="8"/>
  <c r="K35" i="8"/>
  <c r="K35" i="7" s="1"/>
  <c r="J35" i="8"/>
  <c r="I35" i="8"/>
  <c r="H35" i="8"/>
  <c r="G35" i="8"/>
  <c r="G35" i="7" s="1"/>
  <c r="F35" i="8"/>
  <c r="E35" i="8"/>
  <c r="D35" i="8"/>
  <c r="C35" i="8"/>
  <c r="C35" i="7" s="1"/>
  <c r="AF35" i="9"/>
  <c r="AD35" i="9"/>
  <c r="AB35" i="9"/>
  <c r="Z35" i="9"/>
  <c r="V35" i="9"/>
  <c r="T35" i="9"/>
  <c r="U35" i="9" s="1"/>
  <c r="R35" i="9"/>
  <c r="S35" i="9" s="1"/>
  <c r="P35" i="9"/>
  <c r="N35" i="9"/>
  <c r="L35" i="9"/>
  <c r="K35" i="9"/>
  <c r="J35" i="9"/>
  <c r="I35" i="9"/>
  <c r="H35" i="9"/>
  <c r="G35" i="9"/>
  <c r="F35" i="9"/>
  <c r="E35" i="9"/>
  <c r="D35" i="9"/>
  <c r="D35" i="7" s="1"/>
  <c r="C35" i="9"/>
  <c r="AI34" i="3"/>
  <c r="AJ34" i="3" s="1"/>
  <c r="N34" i="3"/>
  <c r="AI35" i="4"/>
  <c r="AJ35" i="4" s="1"/>
  <c r="N35" i="4"/>
  <c r="AI35" i="5"/>
  <c r="AJ35" i="5" s="1"/>
  <c r="N35" i="5"/>
  <c r="AI35" i="6"/>
  <c r="AJ35" i="6" s="1"/>
  <c r="N35" i="6"/>
  <c r="AI35" i="1"/>
  <c r="AJ35" i="1" s="1"/>
  <c r="N35" i="1"/>
  <c r="AI35" i="2"/>
  <c r="AJ35" i="2" s="1"/>
  <c r="N35" i="2"/>
  <c r="AF34" i="8"/>
  <c r="AD34" i="8"/>
  <c r="AB34" i="8"/>
  <c r="AB34" i="7" s="1"/>
  <c r="Z34" i="8"/>
  <c r="Y34" i="8"/>
  <c r="X34" i="8"/>
  <c r="X34" i="7" s="1"/>
  <c r="W34" i="8"/>
  <c r="V34" i="8"/>
  <c r="T34" i="8"/>
  <c r="U34" i="8" s="1"/>
  <c r="R34" i="8"/>
  <c r="S34" i="8" s="1"/>
  <c r="P34" i="8"/>
  <c r="Q34" i="8" s="1"/>
  <c r="N34" i="8"/>
  <c r="L34" i="8"/>
  <c r="K34" i="8"/>
  <c r="J34" i="8"/>
  <c r="I34" i="8"/>
  <c r="H34" i="8"/>
  <c r="G34" i="8"/>
  <c r="F34" i="8"/>
  <c r="E34" i="8"/>
  <c r="D34" i="8"/>
  <c r="C34" i="8"/>
  <c r="AF34" i="9"/>
  <c r="AD34" i="9"/>
  <c r="AB34" i="9"/>
  <c r="Z34" i="9"/>
  <c r="V34" i="9"/>
  <c r="T34" i="9"/>
  <c r="U34" i="9" s="1"/>
  <c r="R34" i="9"/>
  <c r="S34" i="9" s="1"/>
  <c r="P34" i="9"/>
  <c r="Q34" i="9" s="1"/>
  <c r="N34" i="9"/>
  <c r="L34" i="9"/>
  <c r="K34" i="9"/>
  <c r="J34" i="9"/>
  <c r="I34" i="9"/>
  <c r="I34" i="7" s="1"/>
  <c r="H34" i="9"/>
  <c r="G34" i="9"/>
  <c r="F34" i="9"/>
  <c r="E34" i="9"/>
  <c r="D34" i="9"/>
  <c r="C34" i="9"/>
  <c r="M34" i="9" s="1"/>
  <c r="AI33" i="3"/>
  <c r="AJ33" i="3" s="1"/>
  <c r="N33" i="3"/>
  <c r="AI34" i="4"/>
  <c r="AJ34" i="4" s="1"/>
  <c r="N34" i="4"/>
  <c r="AI34" i="5"/>
  <c r="AJ34" i="5" s="1"/>
  <c r="N34" i="5"/>
  <c r="N34" i="6"/>
  <c r="AI34" i="1"/>
  <c r="AJ34" i="1" s="1"/>
  <c r="N34" i="1"/>
  <c r="AI34" i="2"/>
  <c r="AJ34" i="2" s="1"/>
  <c r="N34" i="2"/>
  <c r="AF33" i="8"/>
  <c r="AD33" i="8"/>
  <c r="AB33" i="8"/>
  <c r="AB33" i="7" s="1"/>
  <c r="Z33" i="8"/>
  <c r="Y33" i="8"/>
  <c r="X33" i="8"/>
  <c r="X33" i="7" s="1"/>
  <c r="W33" i="8"/>
  <c r="V33" i="8"/>
  <c r="T33" i="8"/>
  <c r="U33" i="8" s="1"/>
  <c r="R33" i="8"/>
  <c r="S33" i="8" s="1"/>
  <c r="P33" i="8"/>
  <c r="Q33" i="8" s="1"/>
  <c r="N33" i="8"/>
  <c r="L33" i="8"/>
  <c r="K33" i="8"/>
  <c r="J33" i="8"/>
  <c r="I33" i="8"/>
  <c r="H33" i="8"/>
  <c r="G33" i="8"/>
  <c r="F33" i="8"/>
  <c r="E33" i="8"/>
  <c r="D33" i="8"/>
  <c r="C33" i="8"/>
  <c r="AF33" i="9"/>
  <c r="AD33" i="9"/>
  <c r="AE33" i="9" s="1"/>
  <c r="AB33" i="9"/>
  <c r="Z33" i="9"/>
  <c r="AA33" i="9" s="1"/>
  <c r="V33" i="9"/>
  <c r="T33" i="9"/>
  <c r="U33" i="9" s="1"/>
  <c r="R33" i="9"/>
  <c r="S33" i="9" s="1"/>
  <c r="P33" i="9"/>
  <c r="Q33" i="9" s="1"/>
  <c r="N33" i="9"/>
  <c r="L33" i="9"/>
  <c r="L33" i="7" s="1"/>
  <c r="K33" i="9"/>
  <c r="J33" i="9"/>
  <c r="I33" i="9"/>
  <c r="H33" i="9"/>
  <c r="G33" i="9"/>
  <c r="F33" i="9"/>
  <c r="E33" i="9"/>
  <c r="E33" i="7" s="1"/>
  <c r="D33" i="9"/>
  <c r="C33" i="9"/>
  <c r="AI32" i="3"/>
  <c r="AJ32" i="3" s="1"/>
  <c r="N32" i="3"/>
  <c r="AI33" i="4"/>
  <c r="AJ33" i="4" s="1"/>
  <c r="N33" i="4"/>
  <c r="AI33" i="5"/>
  <c r="AJ33" i="5" s="1"/>
  <c r="N33" i="5"/>
  <c r="AI33" i="6"/>
  <c r="AJ33" i="6" s="1"/>
  <c r="N33" i="6"/>
  <c r="AI33" i="1"/>
  <c r="AJ33" i="1" s="1"/>
  <c r="N33" i="1"/>
  <c r="AI33" i="2"/>
  <c r="AJ33" i="2" s="1"/>
  <c r="N33" i="2"/>
  <c r="AF32" i="8"/>
  <c r="AD32" i="8"/>
  <c r="AE32" i="8" s="1"/>
  <c r="AB32" i="8"/>
  <c r="Z32" i="8"/>
  <c r="Y32" i="8"/>
  <c r="X32" i="8"/>
  <c r="X32" i="7" s="1"/>
  <c r="W32" i="8"/>
  <c r="V32" i="8"/>
  <c r="T32" i="8"/>
  <c r="U32" i="8" s="1"/>
  <c r="R32" i="8"/>
  <c r="S32" i="8" s="1"/>
  <c r="P32" i="8"/>
  <c r="Q32" i="8" s="1"/>
  <c r="N32" i="8"/>
  <c r="O32" i="8" s="1"/>
  <c r="L32" i="8"/>
  <c r="K32" i="8"/>
  <c r="J32" i="8"/>
  <c r="I32" i="8"/>
  <c r="H32" i="8"/>
  <c r="G32" i="8"/>
  <c r="F32" i="8"/>
  <c r="E32" i="8"/>
  <c r="D32" i="8"/>
  <c r="C32" i="8"/>
  <c r="AF32" i="9"/>
  <c r="AD32" i="9"/>
  <c r="AE32" i="9" s="1"/>
  <c r="AB32" i="9"/>
  <c r="Z32" i="9"/>
  <c r="AA32" i="9" s="1"/>
  <c r="V32" i="9"/>
  <c r="T32" i="9"/>
  <c r="U32" i="9" s="1"/>
  <c r="R32" i="9"/>
  <c r="S32" i="9" s="1"/>
  <c r="P32" i="9"/>
  <c r="Q32" i="9" s="1"/>
  <c r="N32" i="9"/>
  <c r="L32" i="9"/>
  <c r="K32" i="9"/>
  <c r="K32" i="7" s="1"/>
  <c r="J32" i="9"/>
  <c r="I32" i="9"/>
  <c r="I32" i="7" s="1"/>
  <c r="H32" i="9"/>
  <c r="G32" i="9"/>
  <c r="F32" i="9"/>
  <c r="E32" i="9"/>
  <c r="D32" i="9"/>
  <c r="D32" i="7" s="1"/>
  <c r="C32" i="9"/>
  <c r="AI31" i="3"/>
  <c r="AJ31" i="3" s="1"/>
  <c r="N31" i="3"/>
  <c r="AI32" i="4"/>
  <c r="AJ32" i="4" s="1"/>
  <c r="N32" i="4"/>
  <c r="AJ32" i="5"/>
  <c r="AI32" i="5"/>
  <c r="N32" i="5"/>
  <c r="AI32" i="6"/>
  <c r="AJ32" i="6" s="1"/>
  <c r="N32" i="6"/>
  <c r="AI32" i="1"/>
  <c r="AJ32" i="1" s="1"/>
  <c r="N32" i="1"/>
  <c r="AI32" i="2"/>
  <c r="AJ32" i="2" s="1"/>
  <c r="N32" i="2"/>
  <c r="AF31" i="8"/>
  <c r="AD31" i="8"/>
  <c r="AB31" i="8"/>
  <c r="Z31" i="8"/>
  <c r="Y31" i="8"/>
  <c r="X31" i="8"/>
  <c r="X31" i="7" s="1"/>
  <c r="W31" i="8"/>
  <c r="V31" i="8"/>
  <c r="T31" i="8"/>
  <c r="U31" i="8" s="1"/>
  <c r="R31" i="8"/>
  <c r="S31" i="8" s="1"/>
  <c r="P31" i="8"/>
  <c r="Q31" i="8" s="1"/>
  <c r="N31" i="8"/>
  <c r="L31" i="8"/>
  <c r="K31" i="8"/>
  <c r="J31" i="8"/>
  <c r="I31" i="8"/>
  <c r="H31" i="8"/>
  <c r="G31" i="8"/>
  <c r="F31" i="8"/>
  <c r="E31" i="8"/>
  <c r="D31" i="8"/>
  <c r="C31" i="8"/>
  <c r="AF31" i="9"/>
  <c r="AD31" i="9"/>
  <c r="AE31" i="9" s="1"/>
  <c r="AB31" i="9"/>
  <c r="Z31" i="9"/>
  <c r="AA31" i="9" s="1"/>
  <c r="V31" i="9"/>
  <c r="V31" i="7" s="1"/>
  <c r="T31" i="9"/>
  <c r="U31" i="9" s="1"/>
  <c r="R31" i="9"/>
  <c r="S31" i="9" s="1"/>
  <c r="P31" i="9"/>
  <c r="Q31" i="9" s="1"/>
  <c r="N31" i="9"/>
  <c r="L31" i="9"/>
  <c r="K31" i="9"/>
  <c r="J31" i="9"/>
  <c r="I31" i="9"/>
  <c r="H31" i="9"/>
  <c r="G31" i="9"/>
  <c r="F31" i="9"/>
  <c r="E31" i="9"/>
  <c r="D31" i="9"/>
  <c r="C31" i="9"/>
  <c r="AI30" i="3"/>
  <c r="AJ30" i="3" s="1"/>
  <c r="N30" i="3"/>
  <c r="AI31" i="4"/>
  <c r="AJ31" i="4" s="1"/>
  <c r="N31" i="4"/>
  <c r="AI31" i="5"/>
  <c r="AJ31" i="5" s="1"/>
  <c r="N31" i="5"/>
  <c r="AJ31" i="6"/>
  <c r="AI31" i="6"/>
  <c r="N31" i="6"/>
  <c r="AI31" i="1"/>
  <c r="AJ31" i="1" s="1"/>
  <c r="N31" i="1"/>
  <c r="AI31" i="2"/>
  <c r="AJ31" i="2" s="1"/>
  <c r="N31" i="2"/>
  <c r="AF30" i="8"/>
  <c r="AD30" i="8"/>
  <c r="AB30" i="8"/>
  <c r="AB30" i="7" s="1"/>
  <c r="Z30" i="8"/>
  <c r="Y30" i="8"/>
  <c r="X30" i="8"/>
  <c r="X30" i="7" s="1"/>
  <c r="W30" i="8"/>
  <c r="V30" i="8"/>
  <c r="T30" i="8"/>
  <c r="U30" i="8" s="1"/>
  <c r="R30" i="8"/>
  <c r="S30" i="8" s="1"/>
  <c r="P30" i="8"/>
  <c r="Q30" i="8" s="1"/>
  <c r="N30" i="8"/>
  <c r="O30" i="8" s="1"/>
  <c r="L30" i="8"/>
  <c r="K30" i="8"/>
  <c r="J30" i="8"/>
  <c r="I30" i="8"/>
  <c r="H30" i="8"/>
  <c r="G30" i="8"/>
  <c r="F30" i="8"/>
  <c r="E30" i="8"/>
  <c r="D30" i="8"/>
  <c r="C30" i="8"/>
  <c r="AF30" i="9"/>
  <c r="AD30" i="9"/>
  <c r="AE30" i="9" s="1"/>
  <c r="AB30" i="9"/>
  <c r="Z30" i="9"/>
  <c r="V30" i="9"/>
  <c r="T30" i="9"/>
  <c r="U30" i="9" s="1"/>
  <c r="R30" i="9"/>
  <c r="S30" i="9" s="1"/>
  <c r="P30" i="9"/>
  <c r="Q30" i="9" s="1"/>
  <c r="N30" i="9"/>
  <c r="L30" i="9"/>
  <c r="K30" i="9"/>
  <c r="J30" i="9"/>
  <c r="I30" i="9"/>
  <c r="I30" i="7" s="1"/>
  <c r="H30" i="9"/>
  <c r="H30" i="7" s="1"/>
  <c r="G30" i="9"/>
  <c r="G30" i="7" s="1"/>
  <c r="F30" i="9"/>
  <c r="E30" i="9"/>
  <c r="D30" i="9"/>
  <c r="C30" i="9"/>
  <c r="AI29" i="3"/>
  <c r="AJ29" i="3" s="1"/>
  <c r="N29" i="3"/>
  <c r="AI30" i="4"/>
  <c r="AJ30" i="4" s="1"/>
  <c r="N30" i="4"/>
  <c r="AJ30" i="5"/>
  <c r="AI30" i="5"/>
  <c r="N30" i="5"/>
  <c r="AI30" i="6"/>
  <c r="AJ30" i="6" s="1"/>
  <c r="N30" i="6"/>
  <c r="AI30" i="1"/>
  <c r="AJ30" i="1" s="1"/>
  <c r="N30" i="1"/>
  <c r="AI30" i="2"/>
  <c r="AJ30" i="2" s="1"/>
  <c r="N30" i="2"/>
  <c r="AF29" i="8"/>
  <c r="AD29" i="8"/>
  <c r="AB29" i="8"/>
  <c r="AB29" i="7" s="1"/>
  <c r="Z29" i="8"/>
  <c r="Y29" i="8"/>
  <c r="X29" i="8"/>
  <c r="X29" i="7" s="1"/>
  <c r="W29" i="8"/>
  <c r="V29" i="8"/>
  <c r="T29" i="8"/>
  <c r="U29" i="8" s="1"/>
  <c r="R29" i="8"/>
  <c r="S29" i="8" s="1"/>
  <c r="P29" i="8"/>
  <c r="Q29" i="8" s="1"/>
  <c r="N29" i="8"/>
  <c r="O29" i="8" s="1"/>
  <c r="L29" i="8"/>
  <c r="K29" i="8"/>
  <c r="J29" i="8"/>
  <c r="I29" i="8"/>
  <c r="H29" i="8"/>
  <c r="G29" i="8"/>
  <c r="F29" i="8"/>
  <c r="E29" i="8"/>
  <c r="D29" i="8"/>
  <c r="C29" i="8"/>
  <c r="AF29" i="9"/>
  <c r="AD29" i="9"/>
  <c r="AE29" i="9" s="1"/>
  <c r="AB29" i="9"/>
  <c r="Z29" i="9"/>
  <c r="AA29" i="9" s="1"/>
  <c r="V29" i="9"/>
  <c r="T29" i="9"/>
  <c r="R29" i="9"/>
  <c r="P29" i="9"/>
  <c r="N29" i="9"/>
  <c r="L29" i="9"/>
  <c r="K29" i="9"/>
  <c r="J29" i="9"/>
  <c r="I29" i="9"/>
  <c r="H29" i="9"/>
  <c r="G29" i="9"/>
  <c r="F29" i="9"/>
  <c r="E29" i="9"/>
  <c r="D29" i="9"/>
  <c r="C29" i="9"/>
  <c r="AI28" i="3"/>
  <c r="AJ28" i="3" s="1"/>
  <c r="N28" i="3"/>
  <c r="AI29" i="4"/>
  <c r="AJ29" i="4" s="1"/>
  <c r="N29" i="4"/>
  <c r="AI29" i="5"/>
  <c r="AJ29" i="5" s="1"/>
  <c r="N29" i="5"/>
  <c r="AI29" i="6"/>
  <c r="AJ29" i="6" s="1"/>
  <c r="N29" i="6"/>
  <c r="AI29" i="1"/>
  <c r="AJ29" i="1" s="1"/>
  <c r="N29" i="1"/>
  <c r="AI29" i="2"/>
  <c r="AJ29" i="2" s="1"/>
  <c r="N29" i="2"/>
  <c r="AF28" i="8"/>
  <c r="AD28" i="8"/>
  <c r="AB28" i="8"/>
  <c r="Z28" i="8"/>
  <c r="Y28" i="8"/>
  <c r="X28" i="8"/>
  <c r="X28" i="7" s="1"/>
  <c r="W28" i="8"/>
  <c r="V28" i="8"/>
  <c r="T28" i="8"/>
  <c r="U28" i="8" s="1"/>
  <c r="R28" i="8"/>
  <c r="S28" i="8" s="1"/>
  <c r="P28" i="8"/>
  <c r="Q28" i="8" s="1"/>
  <c r="N28" i="8"/>
  <c r="L28" i="8"/>
  <c r="K28" i="8"/>
  <c r="J28" i="8"/>
  <c r="I28" i="8"/>
  <c r="H28" i="8"/>
  <c r="G28" i="8"/>
  <c r="F28" i="8"/>
  <c r="E28" i="8"/>
  <c r="D28" i="8"/>
  <c r="C28" i="8"/>
  <c r="AF28" i="9"/>
  <c r="AD28" i="9"/>
  <c r="AE28" i="9" s="1"/>
  <c r="AB28" i="9"/>
  <c r="Z28" i="9"/>
  <c r="V28" i="9"/>
  <c r="T28" i="9"/>
  <c r="R28" i="9"/>
  <c r="P28" i="9"/>
  <c r="N28" i="9"/>
  <c r="L28" i="9"/>
  <c r="K28" i="9"/>
  <c r="J28" i="9"/>
  <c r="I28" i="9"/>
  <c r="H28" i="9"/>
  <c r="G28" i="9"/>
  <c r="F28" i="9"/>
  <c r="E28" i="9"/>
  <c r="D28" i="9"/>
  <c r="C28" i="9"/>
  <c r="AI27" i="3"/>
  <c r="AJ27" i="3" s="1"/>
  <c r="N27" i="3"/>
  <c r="AI28" i="4"/>
  <c r="AJ28" i="4" s="1"/>
  <c r="N28" i="4"/>
  <c r="AI28" i="5"/>
  <c r="AJ28" i="5" s="1"/>
  <c r="N28" i="5"/>
  <c r="AJ28" i="6"/>
  <c r="AI28" i="6"/>
  <c r="N28" i="6"/>
  <c r="AI28" i="2"/>
  <c r="AJ28" i="2" s="1"/>
  <c r="N28" i="2"/>
  <c r="AF27" i="8"/>
  <c r="AD27" i="8"/>
  <c r="AB27" i="8"/>
  <c r="Z27" i="8"/>
  <c r="Y27" i="8"/>
  <c r="X27" i="8"/>
  <c r="X27" i="7" s="1"/>
  <c r="W27" i="8"/>
  <c r="V27" i="8"/>
  <c r="T27" i="8"/>
  <c r="U27" i="8" s="1"/>
  <c r="R27" i="8"/>
  <c r="S27" i="8" s="1"/>
  <c r="P27" i="8"/>
  <c r="Q27" i="8" s="1"/>
  <c r="N27" i="8"/>
  <c r="O27" i="8" s="1"/>
  <c r="L27" i="8"/>
  <c r="K27" i="8"/>
  <c r="J27" i="8"/>
  <c r="I27" i="8"/>
  <c r="H27" i="8"/>
  <c r="G27" i="8"/>
  <c r="F27" i="8"/>
  <c r="E27" i="8"/>
  <c r="D27" i="8"/>
  <c r="C27" i="8"/>
  <c r="AF27" i="9"/>
  <c r="AD27" i="9"/>
  <c r="AB27" i="9"/>
  <c r="Z27" i="9"/>
  <c r="V27" i="9"/>
  <c r="T27" i="9"/>
  <c r="R27" i="9"/>
  <c r="P27" i="9"/>
  <c r="P27" i="7" s="1"/>
  <c r="N27" i="9"/>
  <c r="L27" i="9"/>
  <c r="K27" i="9"/>
  <c r="J27" i="9"/>
  <c r="I27" i="9"/>
  <c r="H27" i="9"/>
  <c r="H27" i="7" s="1"/>
  <c r="G27" i="9"/>
  <c r="F27" i="9"/>
  <c r="E27" i="9"/>
  <c r="D27" i="9"/>
  <c r="C27" i="9"/>
  <c r="AI26" i="3"/>
  <c r="AJ26" i="3" s="1"/>
  <c r="N26" i="3"/>
  <c r="AI27" i="4"/>
  <c r="AJ27" i="4" s="1"/>
  <c r="N27" i="4"/>
  <c r="AI27" i="5"/>
  <c r="AJ27" i="5" s="1"/>
  <c r="N27" i="5"/>
  <c r="AI27" i="6"/>
  <c r="AJ27" i="6" s="1"/>
  <c r="N27" i="6"/>
  <c r="AI27" i="2"/>
  <c r="AJ27" i="2" s="1"/>
  <c r="N27" i="2"/>
  <c r="AF26" i="8"/>
  <c r="AD26" i="8"/>
  <c r="AB26" i="8"/>
  <c r="Z26" i="8"/>
  <c r="Y26" i="8"/>
  <c r="X26" i="8"/>
  <c r="X26" i="7" s="1"/>
  <c r="W26" i="8"/>
  <c r="V26" i="8"/>
  <c r="T26" i="8"/>
  <c r="U26" i="8" s="1"/>
  <c r="R26" i="8"/>
  <c r="S26" i="8" s="1"/>
  <c r="P26" i="8"/>
  <c r="Q26" i="8" s="1"/>
  <c r="N26" i="8"/>
  <c r="L26" i="8"/>
  <c r="K26" i="8"/>
  <c r="J26" i="8"/>
  <c r="I26" i="8"/>
  <c r="H26" i="8"/>
  <c r="G26" i="8"/>
  <c r="F26" i="8"/>
  <c r="E26" i="8"/>
  <c r="D26" i="8"/>
  <c r="C26" i="8"/>
  <c r="AF26" i="9"/>
  <c r="AD26" i="9"/>
  <c r="AB26" i="9"/>
  <c r="Z26" i="9"/>
  <c r="V26" i="9"/>
  <c r="V26" i="7" s="1"/>
  <c r="T26" i="9"/>
  <c r="R26" i="9"/>
  <c r="P26" i="9"/>
  <c r="N26" i="9"/>
  <c r="L26" i="9"/>
  <c r="K26" i="9"/>
  <c r="J26" i="9"/>
  <c r="I26" i="9"/>
  <c r="H26" i="9"/>
  <c r="G26" i="9"/>
  <c r="F26" i="9"/>
  <c r="E26" i="9"/>
  <c r="D26" i="9"/>
  <c r="C26" i="9"/>
  <c r="AI25" i="3"/>
  <c r="AJ25" i="3" s="1"/>
  <c r="N25" i="3"/>
  <c r="AI26" i="4"/>
  <c r="AJ26" i="4" s="1"/>
  <c r="N26" i="4"/>
  <c r="AI26" i="5"/>
  <c r="AJ26" i="5" s="1"/>
  <c r="N26" i="5"/>
  <c r="AI26" i="6"/>
  <c r="AJ26" i="6" s="1"/>
  <c r="N26" i="6"/>
  <c r="AJ26" i="1"/>
  <c r="AI26" i="1"/>
  <c r="N26" i="1"/>
  <c r="AI26" i="2"/>
  <c r="AJ26" i="2" s="1"/>
  <c r="N26" i="2"/>
  <c r="AF25" i="8"/>
  <c r="AD25" i="8"/>
  <c r="AB25" i="8"/>
  <c r="Z25" i="8"/>
  <c r="Y25" i="8"/>
  <c r="X25" i="8"/>
  <c r="X25" i="7" s="1"/>
  <c r="W25" i="8"/>
  <c r="V25" i="8"/>
  <c r="T25" i="8"/>
  <c r="U25" i="8" s="1"/>
  <c r="R25" i="8"/>
  <c r="S25" i="8" s="1"/>
  <c r="P25" i="8"/>
  <c r="N25" i="8"/>
  <c r="O25" i="8" s="1"/>
  <c r="L25" i="8"/>
  <c r="K25" i="8"/>
  <c r="J25" i="8"/>
  <c r="I25" i="8"/>
  <c r="H25" i="8"/>
  <c r="G25" i="8"/>
  <c r="F25" i="8"/>
  <c r="E25" i="8"/>
  <c r="D25" i="8"/>
  <c r="C25" i="8"/>
  <c r="AF25" i="9"/>
  <c r="AD25" i="9"/>
  <c r="AE25" i="9" s="1"/>
  <c r="AB25" i="9"/>
  <c r="Z25" i="9"/>
  <c r="V25" i="9"/>
  <c r="T25" i="9"/>
  <c r="R25" i="9"/>
  <c r="P25" i="9"/>
  <c r="Q25" i="9" s="1"/>
  <c r="N25" i="9"/>
  <c r="L25" i="9"/>
  <c r="K25" i="9"/>
  <c r="J25" i="9"/>
  <c r="I25" i="9"/>
  <c r="H25" i="9"/>
  <c r="G25" i="9"/>
  <c r="F25" i="9"/>
  <c r="E25" i="9"/>
  <c r="D25" i="9"/>
  <c r="C25" i="9"/>
  <c r="AI24" i="3"/>
  <c r="AJ24" i="3" s="1"/>
  <c r="N24" i="3"/>
  <c r="AI25" i="5"/>
  <c r="AJ25" i="5" s="1"/>
  <c r="N25" i="5"/>
  <c r="AI25" i="6"/>
  <c r="AJ25" i="6" s="1"/>
  <c r="N25" i="6"/>
  <c r="AI25" i="2"/>
  <c r="AJ25" i="2" s="1"/>
  <c r="N25" i="2"/>
  <c r="AF24" i="8"/>
  <c r="AD24" i="8"/>
  <c r="AB24" i="8"/>
  <c r="Z24" i="8"/>
  <c r="Y24" i="8"/>
  <c r="X24" i="8"/>
  <c r="X24" i="7" s="1"/>
  <c r="W24" i="8"/>
  <c r="V24" i="8"/>
  <c r="U24" i="8"/>
  <c r="T24" i="8"/>
  <c r="R24" i="8"/>
  <c r="S24" i="8" s="1"/>
  <c r="P24" i="8"/>
  <c r="Q24" i="8" s="1"/>
  <c r="N24" i="8"/>
  <c r="O24" i="8" s="1"/>
  <c r="L24" i="8"/>
  <c r="K24" i="8"/>
  <c r="J24" i="8"/>
  <c r="I24" i="8"/>
  <c r="H24" i="8"/>
  <c r="G24" i="8"/>
  <c r="F24" i="8"/>
  <c r="E24" i="8"/>
  <c r="D24" i="8"/>
  <c r="C24" i="8"/>
  <c r="AF24" i="9"/>
  <c r="AD24" i="9"/>
  <c r="AB24" i="9"/>
  <c r="Z24" i="9"/>
  <c r="V24" i="9"/>
  <c r="T24" i="9"/>
  <c r="T24" i="7" s="1"/>
  <c r="R24" i="9"/>
  <c r="P24" i="9"/>
  <c r="N24" i="9"/>
  <c r="L24" i="9"/>
  <c r="K24" i="9"/>
  <c r="J24" i="9"/>
  <c r="I24" i="9"/>
  <c r="H24" i="9"/>
  <c r="G24" i="9"/>
  <c r="F24" i="9"/>
  <c r="E24" i="9"/>
  <c r="D24" i="9"/>
  <c r="C24" i="9"/>
  <c r="AI23" i="3"/>
  <c r="AJ23" i="3" s="1"/>
  <c r="N23" i="3"/>
  <c r="AJ24" i="5"/>
  <c r="AI24" i="5"/>
  <c r="N24" i="5"/>
  <c r="AI24" i="6"/>
  <c r="AJ24" i="6" s="1"/>
  <c r="N24" i="6"/>
  <c r="AI24" i="2"/>
  <c r="AJ24" i="2" s="1"/>
  <c r="N24" i="2"/>
  <c r="AJ22" i="3"/>
  <c r="AI22" i="3"/>
  <c r="AF23" i="8"/>
  <c r="AD23" i="8"/>
  <c r="AB23" i="8"/>
  <c r="AB23" i="7" s="1"/>
  <c r="Z23" i="8"/>
  <c r="Y23" i="8"/>
  <c r="X23" i="8"/>
  <c r="X23" i="7" s="1"/>
  <c r="W23" i="8"/>
  <c r="V23" i="8"/>
  <c r="T23" i="8"/>
  <c r="R23" i="8"/>
  <c r="P23" i="8"/>
  <c r="N23" i="8"/>
  <c r="L23" i="8"/>
  <c r="K23" i="8"/>
  <c r="J23" i="8"/>
  <c r="I23" i="8"/>
  <c r="H23" i="8"/>
  <c r="G23" i="8"/>
  <c r="F23" i="8"/>
  <c r="E23" i="8"/>
  <c r="D23" i="8"/>
  <c r="C23" i="8"/>
  <c r="AF23" i="9"/>
  <c r="AD23" i="9"/>
  <c r="AE23" i="9" s="1"/>
  <c r="AB23" i="9"/>
  <c r="Z23" i="9"/>
  <c r="V23" i="9"/>
  <c r="T23" i="9"/>
  <c r="U23" i="9" s="1"/>
  <c r="R23" i="9"/>
  <c r="S23" i="9" s="1"/>
  <c r="P23" i="9"/>
  <c r="Q23" i="9" s="1"/>
  <c r="N23" i="9"/>
  <c r="L23" i="9"/>
  <c r="K23" i="9"/>
  <c r="J23" i="9"/>
  <c r="I23" i="9"/>
  <c r="H23" i="9"/>
  <c r="G23" i="9"/>
  <c r="F23" i="9"/>
  <c r="E23" i="9"/>
  <c r="D23" i="9"/>
  <c r="C23" i="9"/>
  <c r="N22" i="3"/>
  <c r="AJ23" i="4"/>
  <c r="AI23" i="4"/>
  <c r="N23" i="4"/>
  <c r="AI23" i="5"/>
  <c r="AJ23" i="5" s="1"/>
  <c r="N23" i="5"/>
  <c r="AI23" i="6"/>
  <c r="AJ23" i="6" s="1"/>
  <c r="N23" i="6"/>
  <c r="AI23" i="2"/>
  <c r="AJ23" i="2" s="1"/>
  <c r="N23" i="2"/>
  <c r="AI21" i="3"/>
  <c r="AJ21" i="3" s="1"/>
  <c r="W22" i="8"/>
  <c r="Y22" i="8"/>
  <c r="AF22" i="8"/>
  <c r="AF22" i="7" s="1"/>
  <c r="AD22" i="8"/>
  <c r="AD22" i="7" s="1"/>
  <c r="AB22" i="8"/>
  <c r="Z22" i="8"/>
  <c r="Z22" i="7" s="1"/>
  <c r="X22" i="8"/>
  <c r="V22" i="8"/>
  <c r="T22" i="8"/>
  <c r="U22" i="8" s="1"/>
  <c r="R22" i="8"/>
  <c r="P22" i="8"/>
  <c r="N22" i="8"/>
  <c r="L22" i="8"/>
  <c r="L22" i="7" s="1"/>
  <c r="K22" i="8"/>
  <c r="K22" i="7" s="1"/>
  <c r="J22" i="8"/>
  <c r="J22" i="7" s="1"/>
  <c r="I22" i="8"/>
  <c r="I22" i="7" s="1"/>
  <c r="H22" i="8"/>
  <c r="H22" i="7" s="1"/>
  <c r="G22" i="8"/>
  <c r="G22" i="7" s="1"/>
  <c r="F22" i="8"/>
  <c r="F22" i="7" s="1"/>
  <c r="E22" i="8"/>
  <c r="E22" i="7" s="1"/>
  <c r="D22" i="8"/>
  <c r="D22" i="7" s="1"/>
  <c r="C22" i="8"/>
  <c r="C22" i="7" s="1"/>
  <c r="N21" i="3"/>
  <c r="AF21" i="8"/>
  <c r="AF21" i="7" s="1"/>
  <c r="AD21" i="8"/>
  <c r="AD21" i="7" s="1"/>
  <c r="AB21" i="8"/>
  <c r="AB21" i="7" s="1"/>
  <c r="Z21" i="8"/>
  <c r="Z21" i="7" s="1"/>
  <c r="X21" i="8"/>
  <c r="X21" i="7" s="1"/>
  <c r="V21" i="8"/>
  <c r="V21" i="7" s="1"/>
  <c r="T21" i="8"/>
  <c r="T21" i="7" s="1"/>
  <c r="R21" i="8"/>
  <c r="S21" i="8" s="1"/>
  <c r="P21" i="8"/>
  <c r="P21" i="7" s="1"/>
  <c r="N21" i="8"/>
  <c r="O21" i="8" s="1"/>
  <c r="L21" i="8"/>
  <c r="L21" i="7" s="1"/>
  <c r="K21" i="8"/>
  <c r="K21" i="7" s="1"/>
  <c r="J21" i="8"/>
  <c r="J21" i="7" s="1"/>
  <c r="I21" i="8"/>
  <c r="I21" i="7" s="1"/>
  <c r="H21" i="8"/>
  <c r="H21" i="7" s="1"/>
  <c r="G21" i="8"/>
  <c r="G21" i="7" s="1"/>
  <c r="F21" i="8"/>
  <c r="F21" i="7" s="1"/>
  <c r="E21" i="8"/>
  <c r="E21" i="7" s="1"/>
  <c r="D21" i="8"/>
  <c r="D21" i="7" s="1"/>
  <c r="C21" i="8"/>
  <c r="AI20" i="3"/>
  <c r="AJ20" i="3" s="1"/>
  <c r="N20" i="3"/>
  <c r="AF18" i="8"/>
  <c r="AD18" i="8"/>
  <c r="AB18" i="8"/>
  <c r="AB18" i="7" s="1"/>
  <c r="Z18" i="8"/>
  <c r="X18" i="8"/>
  <c r="X18" i="7" s="1"/>
  <c r="V18" i="8"/>
  <c r="T18" i="8"/>
  <c r="U18" i="8" s="1"/>
  <c r="R18" i="8"/>
  <c r="S18" i="8" s="1"/>
  <c r="P18" i="8"/>
  <c r="N18" i="8"/>
  <c r="O18" i="8" s="1"/>
  <c r="L18" i="8"/>
  <c r="K18" i="8"/>
  <c r="J18" i="8"/>
  <c r="I18" i="8"/>
  <c r="H18" i="8"/>
  <c r="G18" i="8"/>
  <c r="F18" i="8"/>
  <c r="E18" i="8"/>
  <c r="D18" i="8"/>
  <c r="C18" i="8"/>
  <c r="AF18" i="9"/>
  <c r="AD18" i="9"/>
  <c r="AB18" i="9"/>
  <c r="Z18" i="9"/>
  <c r="V18" i="9"/>
  <c r="T18" i="9"/>
  <c r="U18" i="9" s="1"/>
  <c r="R18" i="9"/>
  <c r="P18" i="9"/>
  <c r="Q18" i="9" s="1"/>
  <c r="N18" i="9"/>
  <c r="L18" i="9"/>
  <c r="K18" i="9"/>
  <c r="J18" i="9"/>
  <c r="I18" i="9"/>
  <c r="H18" i="9"/>
  <c r="G18" i="9"/>
  <c r="G18" i="7" s="1"/>
  <c r="F18" i="9"/>
  <c r="E18" i="9"/>
  <c r="D18" i="9"/>
  <c r="C18" i="9"/>
  <c r="AI17" i="3"/>
  <c r="AJ17" i="3" s="1"/>
  <c r="N17" i="3"/>
  <c r="AI18" i="4"/>
  <c r="AJ18" i="4" s="1"/>
  <c r="N18" i="4"/>
  <c r="AI18" i="5"/>
  <c r="AJ18" i="5" s="1"/>
  <c r="N18" i="5"/>
  <c r="AI18" i="11"/>
  <c r="N18" i="11"/>
  <c r="AI18" i="6"/>
  <c r="AJ18" i="6" s="1"/>
  <c r="N18" i="6"/>
  <c r="AI18" i="1"/>
  <c r="AJ18" i="1" s="1"/>
  <c r="N18" i="1"/>
  <c r="AF17" i="8"/>
  <c r="AD17" i="8"/>
  <c r="AB17" i="8"/>
  <c r="AB17" i="7" s="1"/>
  <c r="Z17" i="8"/>
  <c r="X17" i="8"/>
  <c r="X17" i="7" s="1"/>
  <c r="V17" i="8"/>
  <c r="T17" i="8"/>
  <c r="U17" i="8" s="1"/>
  <c r="R17" i="8"/>
  <c r="S17" i="8" s="1"/>
  <c r="P17" i="8"/>
  <c r="N17" i="8"/>
  <c r="L17" i="8"/>
  <c r="K17" i="8"/>
  <c r="J17" i="8"/>
  <c r="I17" i="8"/>
  <c r="H17" i="8"/>
  <c r="G17" i="8"/>
  <c r="F17" i="8"/>
  <c r="E17" i="8"/>
  <c r="D17" i="8"/>
  <c r="C17" i="8"/>
  <c r="AF17" i="9"/>
  <c r="AD17" i="9"/>
  <c r="AB17" i="9"/>
  <c r="Z17" i="9"/>
  <c r="V17" i="9"/>
  <c r="T17" i="9"/>
  <c r="R17" i="9"/>
  <c r="R17" i="7" s="1"/>
  <c r="P17" i="9"/>
  <c r="Q17" i="9" s="1"/>
  <c r="N17" i="9"/>
  <c r="L17" i="9"/>
  <c r="K17" i="9"/>
  <c r="J17" i="9"/>
  <c r="I17" i="9"/>
  <c r="H17" i="9"/>
  <c r="G17" i="9"/>
  <c r="F17" i="9"/>
  <c r="E17" i="9"/>
  <c r="D17" i="9"/>
  <c r="C17" i="9"/>
  <c r="AI16" i="3"/>
  <c r="AJ16" i="3" s="1"/>
  <c r="N16" i="3"/>
  <c r="AI17" i="4"/>
  <c r="AJ17" i="4" s="1"/>
  <c r="N17" i="4"/>
  <c r="AI17" i="5"/>
  <c r="AJ17" i="5" s="1"/>
  <c r="N17" i="5"/>
  <c r="AI17" i="11"/>
  <c r="N17" i="11"/>
  <c r="AI17" i="6"/>
  <c r="N17" i="6"/>
  <c r="AI17" i="1"/>
  <c r="AJ17" i="1" s="1"/>
  <c r="N17" i="1"/>
  <c r="AF16" i="8"/>
  <c r="AD16" i="8"/>
  <c r="AB16" i="8"/>
  <c r="AB16" i="7" s="1"/>
  <c r="Z16" i="8"/>
  <c r="X16" i="8"/>
  <c r="X16" i="7" s="1"/>
  <c r="V16" i="8"/>
  <c r="T16" i="8"/>
  <c r="U16" i="8" s="1"/>
  <c r="R16" i="8"/>
  <c r="S16" i="8" s="1"/>
  <c r="P16" i="8"/>
  <c r="Q16" i="8" s="1"/>
  <c r="N16" i="8"/>
  <c r="O16" i="8" s="1"/>
  <c r="L16" i="8"/>
  <c r="K16" i="8"/>
  <c r="J16" i="8"/>
  <c r="I16" i="8"/>
  <c r="H16" i="8"/>
  <c r="G16" i="8"/>
  <c r="F16" i="8"/>
  <c r="E16" i="8"/>
  <c r="D16" i="8"/>
  <c r="C16" i="8"/>
  <c r="AF16" i="9"/>
  <c r="AD16" i="9"/>
  <c r="AE16" i="9" s="1"/>
  <c r="AB16" i="9"/>
  <c r="Z16" i="9"/>
  <c r="V16" i="9"/>
  <c r="T16" i="9"/>
  <c r="U16" i="9" s="1"/>
  <c r="R16" i="9"/>
  <c r="S16" i="9" s="1"/>
  <c r="P16" i="9"/>
  <c r="Q16" i="9" s="1"/>
  <c r="N16" i="9"/>
  <c r="L16" i="9"/>
  <c r="K16" i="9"/>
  <c r="J16" i="9"/>
  <c r="I16" i="9"/>
  <c r="H16" i="9"/>
  <c r="G16" i="9"/>
  <c r="F16" i="9"/>
  <c r="E16" i="9"/>
  <c r="D16" i="9"/>
  <c r="C16" i="9"/>
  <c r="AI15" i="3"/>
  <c r="AJ15" i="3" s="1"/>
  <c r="N15" i="3"/>
  <c r="AI16" i="4"/>
  <c r="AJ16" i="4" s="1"/>
  <c r="N16" i="4"/>
  <c r="AI16" i="5"/>
  <c r="AJ16" i="5" s="1"/>
  <c r="N16" i="5"/>
  <c r="AI16" i="11"/>
  <c r="N16" i="11"/>
  <c r="AI16" i="6"/>
  <c r="AJ16" i="6" s="1"/>
  <c r="N16" i="6"/>
  <c r="AI16" i="1"/>
  <c r="AJ16" i="1" s="1"/>
  <c r="N16" i="1"/>
  <c r="AI16" i="2"/>
  <c r="AJ16" i="2" s="1"/>
  <c r="N16" i="2"/>
  <c r="AF15" i="8"/>
  <c r="AD15" i="8"/>
  <c r="AB15" i="8"/>
  <c r="Z15" i="8"/>
  <c r="X15" i="8"/>
  <c r="X15" i="7" s="1"/>
  <c r="V15" i="8"/>
  <c r="T15" i="8"/>
  <c r="U15" i="8" s="1"/>
  <c r="R15" i="8"/>
  <c r="S15" i="8" s="1"/>
  <c r="P15" i="8"/>
  <c r="Q15" i="8" s="1"/>
  <c r="N15" i="8"/>
  <c r="L15" i="8"/>
  <c r="K15" i="8"/>
  <c r="J15" i="8"/>
  <c r="I15" i="8"/>
  <c r="H15" i="8"/>
  <c r="G15" i="8"/>
  <c r="F15" i="8"/>
  <c r="E15" i="8"/>
  <c r="D15" i="8"/>
  <c r="C15" i="8"/>
  <c r="AF15" i="9"/>
  <c r="AD15" i="9"/>
  <c r="AE15" i="9" s="1"/>
  <c r="AB15" i="9"/>
  <c r="Z15" i="9"/>
  <c r="V15" i="9"/>
  <c r="T15" i="9"/>
  <c r="U15" i="9" s="1"/>
  <c r="R15" i="9"/>
  <c r="S15" i="9" s="1"/>
  <c r="P15" i="9"/>
  <c r="Q15" i="9" s="1"/>
  <c r="N15" i="9"/>
  <c r="L15" i="9"/>
  <c r="K15" i="9"/>
  <c r="J15" i="9"/>
  <c r="I15" i="9"/>
  <c r="H15" i="9"/>
  <c r="G15" i="9"/>
  <c r="G15" i="7" s="1"/>
  <c r="F15" i="9"/>
  <c r="E15" i="9"/>
  <c r="D15" i="9"/>
  <c r="C15" i="9"/>
  <c r="AI14" i="3"/>
  <c r="AJ14" i="3" s="1"/>
  <c r="N14" i="3"/>
  <c r="AI15" i="4"/>
  <c r="AJ15" i="4" s="1"/>
  <c r="N15" i="4"/>
  <c r="AI15" i="5"/>
  <c r="AJ15" i="5" s="1"/>
  <c r="N15" i="5"/>
  <c r="AI15" i="11"/>
  <c r="N15" i="11"/>
  <c r="AI15" i="6"/>
  <c r="AJ15" i="6" s="1"/>
  <c r="N15" i="6"/>
  <c r="AI15" i="2"/>
  <c r="AI15" i="1"/>
  <c r="AJ15" i="1" s="1"/>
  <c r="N15" i="1"/>
  <c r="L18" i="7" l="1"/>
  <c r="I24" i="7"/>
  <c r="R24" i="7"/>
  <c r="J29" i="7"/>
  <c r="J32" i="7"/>
  <c r="D33" i="7"/>
  <c r="K17" i="7"/>
  <c r="H18" i="7"/>
  <c r="AB24" i="7"/>
  <c r="L17" i="7"/>
  <c r="V29" i="7"/>
  <c r="K30" i="7"/>
  <c r="F15" i="7"/>
  <c r="G24" i="7"/>
  <c r="E25" i="7"/>
  <c r="AF23" i="7"/>
  <c r="V24" i="7"/>
  <c r="P28" i="7"/>
  <c r="K31" i="7"/>
  <c r="E32" i="7"/>
  <c r="E18" i="7"/>
  <c r="H26" i="7"/>
  <c r="E27" i="7"/>
  <c r="AF18" i="7"/>
  <c r="I26" i="7"/>
  <c r="T28" i="7"/>
  <c r="K29" i="7"/>
  <c r="J26" i="7"/>
  <c r="H35" i="7"/>
  <c r="AB32" i="7"/>
  <c r="AF16" i="7"/>
  <c r="Z17" i="7"/>
  <c r="F16" i="7"/>
  <c r="R18" i="7"/>
  <c r="I25" i="7"/>
  <c r="F31" i="7"/>
  <c r="I33" i="7"/>
  <c r="E34" i="7"/>
  <c r="AF34" i="7"/>
  <c r="G16" i="7"/>
  <c r="D17" i="7"/>
  <c r="J28" i="7"/>
  <c r="G31" i="7"/>
  <c r="Z23" i="7"/>
  <c r="P24" i="7"/>
  <c r="K25" i="7"/>
  <c r="K33" i="7"/>
  <c r="G34" i="7"/>
  <c r="I18" i="7"/>
  <c r="K28" i="7"/>
  <c r="L30" i="7"/>
  <c r="D31" i="7"/>
  <c r="E16" i="7"/>
  <c r="D27" i="7"/>
  <c r="L28" i="7"/>
  <c r="F29" i="7"/>
  <c r="E31" i="7"/>
  <c r="F36" i="7"/>
  <c r="M36" i="7" s="1"/>
  <c r="I23" i="7"/>
  <c r="AF27" i="7"/>
  <c r="J16" i="7"/>
  <c r="H24" i="7"/>
  <c r="AB15" i="7"/>
  <c r="AD17" i="7"/>
  <c r="E17" i="7"/>
  <c r="AB27" i="7"/>
  <c r="L31" i="7"/>
  <c r="F32" i="7"/>
  <c r="F17" i="7"/>
  <c r="G25" i="7"/>
  <c r="R26" i="7"/>
  <c r="L27" i="7"/>
  <c r="D28" i="7"/>
  <c r="G32" i="7"/>
  <c r="K34" i="7"/>
  <c r="F35" i="7"/>
  <c r="Z15" i="7"/>
  <c r="E15" i="7"/>
  <c r="AF15" i="7"/>
  <c r="G17" i="7"/>
  <c r="L24" i="7"/>
  <c r="F30" i="7"/>
  <c r="R36" i="7"/>
  <c r="AB26" i="7"/>
  <c r="S36" i="9"/>
  <c r="S36" i="7" s="1"/>
  <c r="AB28" i="7"/>
  <c r="AH36" i="8"/>
  <c r="AF25" i="7"/>
  <c r="M36" i="9"/>
  <c r="O36" i="8"/>
  <c r="S17" i="7"/>
  <c r="K24" i="7"/>
  <c r="F25" i="7"/>
  <c r="L26" i="7"/>
  <c r="G27" i="7"/>
  <c r="E29" i="7"/>
  <c r="J30" i="7"/>
  <c r="H32" i="7"/>
  <c r="F34" i="7"/>
  <c r="T17" i="7"/>
  <c r="I16" i="7"/>
  <c r="V17" i="7"/>
  <c r="K18" i="7"/>
  <c r="AH24" i="9"/>
  <c r="I27" i="7"/>
  <c r="G29" i="7"/>
  <c r="K16" i="7"/>
  <c r="M17" i="9"/>
  <c r="N18" i="7"/>
  <c r="J25" i="7"/>
  <c r="AB25" i="7"/>
  <c r="K27" i="7"/>
  <c r="I29" i="7"/>
  <c r="L32" i="7"/>
  <c r="V33" i="7"/>
  <c r="J34" i="7"/>
  <c r="AF35" i="7"/>
  <c r="M36" i="8"/>
  <c r="U24" i="7"/>
  <c r="V35" i="7"/>
  <c r="M15" i="9"/>
  <c r="Z26" i="7"/>
  <c r="AF31" i="7"/>
  <c r="N36" i="7"/>
  <c r="AH36" i="7" s="1"/>
  <c r="O37" i="7"/>
  <c r="AH37" i="7"/>
  <c r="M17" i="8"/>
  <c r="Z24" i="7"/>
  <c r="V30" i="7"/>
  <c r="P36" i="7"/>
  <c r="Q36" i="7" s="1"/>
  <c r="AF17" i="7"/>
  <c r="V18" i="7"/>
  <c r="D26" i="7"/>
  <c r="R27" i="7"/>
  <c r="AF28" i="7"/>
  <c r="AF33" i="7"/>
  <c r="I15" i="7"/>
  <c r="H17" i="7"/>
  <c r="D24" i="7"/>
  <c r="AD24" i="7"/>
  <c r="E26" i="7"/>
  <c r="AF26" i="7"/>
  <c r="T27" i="7"/>
  <c r="F28" i="7"/>
  <c r="H31" i="7"/>
  <c r="V32" i="7"/>
  <c r="J35" i="7"/>
  <c r="T36" i="7"/>
  <c r="U36" i="7" s="1"/>
  <c r="J15" i="7"/>
  <c r="V16" i="7"/>
  <c r="I17" i="7"/>
  <c r="C18" i="7"/>
  <c r="K23" i="7"/>
  <c r="E24" i="7"/>
  <c r="AF24" i="7"/>
  <c r="F26" i="7"/>
  <c r="M26" i="8"/>
  <c r="V27" i="7"/>
  <c r="G28" i="7"/>
  <c r="R29" i="7"/>
  <c r="D30" i="7"/>
  <c r="I31" i="7"/>
  <c r="G33" i="7"/>
  <c r="M21" i="8"/>
  <c r="K15" i="7"/>
  <c r="Z16" i="7"/>
  <c r="J17" i="7"/>
  <c r="D18" i="7"/>
  <c r="L23" i="7"/>
  <c r="Z27" i="7"/>
  <c r="H28" i="7"/>
  <c r="E30" i="7"/>
  <c r="AF30" i="7"/>
  <c r="J31" i="7"/>
  <c r="AB31" i="7"/>
  <c r="H33" i="7"/>
  <c r="V34" i="7"/>
  <c r="L35" i="7"/>
  <c r="AH36" i="9"/>
  <c r="AI36" i="9" s="1"/>
  <c r="P29" i="7"/>
  <c r="Q29" i="7" s="1"/>
  <c r="Q29" i="9"/>
  <c r="AH35" i="8"/>
  <c r="O35" i="8"/>
  <c r="D15" i="7"/>
  <c r="H15" i="7"/>
  <c r="L15" i="7"/>
  <c r="AH15" i="8"/>
  <c r="D16" i="7"/>
  <c r="H16" i="7"/>
  <c r="L16" i="7"/>
  <c r="C21" i="7"/>
  <c r="M21" i="7" s="1"/>
  <c r="P26" i="7"/>
  <c r="F33" i="7"/>
  <c r="J33" i="7"/>
  <c r="E35" i="7"/>
  <c r="I35" i="7"/>
  <c r="R35" i="7"/>
  <c r="S35" i="7" s="1"/>
  <c r="V15" i="7"/>
  <c r="AH16" i="9"/>
  <c r="U21" i="8"/>
  <c r="AI21" i="8" s="1"/>
  <c r="AH25" i="9"/>
  <c r="O25" i="9"/>
  <c r="AH28" i="8"/>
  <c r="O28" i="8"/>
  <c r="T29" i="7"/>
  <c r="U29" i="7" s="1"/>
  <c r="U29" i="9"/>
  <c r="Q35" i="9"/>
  <c r="P35" i="7"/>
  <c r="Z35" i="7"/>
  <c r="AA35" i="9"/>
  <c r="M15" i="8"/>
  <c r="M16" i="8"/>
  <c r="Q21" i="8"/>
  <c r="Q21" i="7" s="1"/>
  <c r="P22" i="7"/>
  <c r="Q22" i="8"/>
  <c r="Z30" i="7"/>
  <c r="AA30" i="7" s="1"/>
  <c r="AA30" i="9"/>
  <c r="F18" i="7"/>
  <c r="J18" i="7"/>
  <c r="M18" i="8"/>
  <c r="J23" i="7"/>
  <c r="T22" i="7"/>
  <c r="U22" i="7" s="1"/>
  <c r="F24" i="7"/>
  <c r="J24" i="7"/>
  <c r="M24" i="8"/>
  <c r="AH25" i="8"/>
  <c r="C26" i="7"/>
  <c r="G26" i="7"/>
  <c r="K26" i="7"/>
  <c r="F27" i="7"/>
  <c r="J27" i="7"/>
  <c r="M27" i="8"/>
  <c r="E28" i="7"/>
  <c r="I28" i="7"/>
  <c r="AH28" i="9"/>
  <c r="V28" i="7"/>
  <c r="AH29" i="8"/>
  <c r="AI29" i="8" s="1"/>
  <c r="M30" i="9"/>
  <c r="M30" i="8"/>
  <c r="M31" i="9"/>
  <c r="M31" i="8"/>
  <c r="AH32" i="9"/>
  <c r="AH32" i="8"/>
  <c r="AI32" i="8" s="1"/>
  <c r="M33" i="9"/>
  <c r="M33" i="8"/>
  <c r="D34" i="7"/>
  <c r="H34" i="7"/>
  <c r="L34" i="7"/>
  <c r="AD34" i="7"/>
  <c r="AH34" i="8"/>
  <c r="M35" i="9"/>
  <c r="AE35" i="9"/>
  <c r="AD35" i="7"/>
  <c r="AH16" i="8"/>
  <c r="AI16" i="8" s="1"/>
  <c r="AH17" i="9"/>
  <c r="AH17" i="8"/>
  <c r="AH21" i="8"/>
  <c r="N21" i="7"/>
  <c r="R21" i="7"/>
  <c r="S21" i="7" s="1"/>
  <c r="AB22" i="7"/>
  <c r="M25" i="9"/>
  <c r="V25" i="7"/>
  <c r="Y23" i="7"/>
  <c r="T26" i="7"/>
  <c r="AD26" i="7"/>
  <c r="AH26" i="8"/>
  <c r="M27" i="9"/>
  <c r="Z28" i="7"/>
  <c r="M28" i="8"/>
  <c r="D29" i="7"/>
  <c r="H29" i="7"/>
  <c r="L29" i="7"/>
  <c r="AF29" i="7"/>
  <c r="AF32" i="7"/>
  <c r="AH34" i="9"/>
  <c r="O34" i="8"/>
  <c r="M35" i="8"/>
  <c r="T35" i="7"/>
  <c r="U35" i="7" s="1"/>
  <c r="O17" i="9"/>
  <c r="O17" i="8"/>
  <c r="AH18" i="8"/>
  <c r="AH24" i="8"/>
  <c r="AI24" i="8" s="1"/>
  <c r="D25" i="7"/>
  <c r="H25" i="7"/>
  <c r="L25" i="7"/>
  <c r="Z25" i="7"/>
  <c r="M25" i="8"/>
  <c r="AH26" i="9"/>
  <c r="O26" i="8"/>
  <c r="AH27" i="8"/>
  <c r="R28" i="7"/>
  <c r="AH29" i="9"/>
  <c r="S29" i="9"/>
  <c r="M29" i="8"/>
  <c r="AH30" i="9"/>
  <c r="AH30" i="8"/>
  <c r="AI30" i="8" s="1"/>
  <c r="AH31" i="9"/>
  <c r="AH31" i="8"/>
  <c r="AI31" i="8" s="1"/>
  <c r="M32" i="9"/>
  <c r="M32" i="8"/>
  <c r="AH33" i="9"/>
  <c r="AH33" i="8"/>
  <c r="M34" i="8"/>
  <c r="AH35" i="9"/>
  <c r="N35" i="7"/>
  <c r="O35" i="9"/>
  <c r="AA15" i="9"/>
  <c r="O28" i="9"/>
  <c r="Q28" i="9"/>
  <c r="Q28" i="7" s="1"/>
  <c r="S28" i="9"/>
  <c r="S28" i="7" s="1"/>
  <c r="U28" i="9"/>
  <c r="U28" i="7" s="1"/>
  <c r="O29" i="9"/>
  <c r="AI29" i="9" s="1"/>
  <c r="C33" i="7"/>
  <c r="N33" i="7"/>
  <c r="P33" i="7"/>
  <c r="Q33" i="7" s="1"/>
  <c r="R33" i="7"/>
  <c r="S33" i="7" s="1"/>
  <c r="T33" i="7"/>
  <c r="U33" i="7" s="1"/>
  <c r="Z33" i="7"/>
  <c r="AA33" i="7" s="1"/>
  <c r="C34" i="7"/>
  <c r="N34" i="7"/>
  <c r="P34" i="7"/>
  <c r="Q34" i="7" s="1"/>
  <c r="R34" i="7"/>
  <c r="S34" i="7" s="1"/>
  <c r="T34" i="7"/>
  <c r="U34" i="7" s="1"/>
  <c r="Z34" i="7"/>
  <c r="O24" i="9"/>
  <c r="Q24" i="9"/>
  <c r="Q24" i="7" s="1"/>
  <c r="S24" i="9"/>
  <c r="S24" i="7" s="1"/>
  <c r="O26" i="9"/>
  <c r="Q26" i="9"/>
  <c r="S26" i="9"/>
  <c r="S26" i="7" s="1"/>
  <c r="U26" i="9"/>
  <c r="AH27" i="9"/>
  <c r="Q27" i="9"/>
  <c r="S27" i="9"/>
  <c r="S27" i="7" s="1"/>
  <c r="U27" i="9"/>
  <c r="AD33" i="7"/>
  <c r="AE33" i="7" s="1"/>
  <c r="AA34" i="9"/>
  <c r="O31" i="8"/>
  <c r="O34" i="9"/>
  <c r="O33" i="8"/>
  <c r="AI33" i="9"/>
  <c r="O33" i="9"/>
  <c r="AD15" i="7"/>
  <c r="AE15" i="7" s="1"/>
  <c r="M16" i="9"/>
  <c r="P17" i="7"/>
  <c r="AA18" i="9"/>
  <c r="S18" i="9"/>
  <c r="S18" i="7" s="1"/>
  <c r="Z18" i="7"/>
  <c r="AD18" i="7"/>
  <c r="M23" i="9"/>
  <c r="AH23" i="9"/>
  <c r="D23" i="7"/>
  <c r="F23" i="7"/>
  <c r="H23" i="7"/>
  <c r="S25" i="9"/>
  <c r="U25" i="9"/>
  <c r="AI25" i="9" s="1"/>
  <c r="C25" i="7"/>
  <c r="N25" i="7"/>
  <c r="O25" i="7" s="1"/>
  <c r="R25" i="7"/>
  <c r="T25" i="7"/>
  <c r="AD25" i="7"/>
  <c r="AE25" i="7" s="1"/>
  <c r="N26" i="7"/>
  <c r="AE27" i="9"/>
  <c r="Q27" i="7"/>
  <c r="M28" i="9"/>
  <c r="M29" i="9"/>
  <c r="C29" i="7"/>
  <c r="N29" i="7"/>
  <c r="Z29" i="7"/>
  <c r="AA29" i="7" s="1"/>
  <c r="AD29" i="7"/>
  <c r="AE29" i="7" s="1"/>
  <c r="AD30" i="7"/>
  <c r="AE30" i="7" s="1"/>
  <c r="T31" i="7"/>
  <c r="U31" i="7" s="1"/>
  <c r="Z31" i="7"/>
  <c r="AA31" i="7" s="1"/>
  <c r="C32" i="7"/>
  <c r="N32" i="7"/>
  <c r="P32" i="7"/>
  <c r="Q32" i="7" s="1"/>
  <c r="R32" i="7"/>
  <c r="S32" i="7" s="1"/>
  <c r="T32" i="7"/>
  <c r="U32" i="7" s="1"/>
  <c r="Z32" i="7"/>
  <c r="AA32" i="7" s="1"/>
  <c r="C15" i="7"/>
  <c r="R15" i="7"/>
  <c r="S15" i="7" s="1"/>
  <c r="T15" i="7"/>
  <c r="U15" i="7" s="1"/>
  <c r="C16" i="7"/>
  <c r="N16" i="7"/>
  <c r="P16" i="7"/>
  <c r="Q16" i="7" s="1"/>
  <c r="R16" i="7"/>
  <c r="S16" i="7" s="1"/>
  <c r="T16" i="7"/>
  <c r="U16" i="7" s="1"/>
  <c r="AD16" i="7"/>
  <c r="AE16" i="7" s="1"/>
  <c r="U17" i="9"/>
  <c r="U17" i="7" s="1"/>
  <c r="C17" i="7"/>
  <c r="N17" i="7"/>
  <c r="M18" i="9"/>
  <c r="AH18" i="9"/>
  <c r="AE18" i="9"/>
  <c r="T18" i="7"/>
  <c r="U18" i="7" s="1"/>
  <c r="E23" i="7"/>
  <c r="G23" i="7"/>
  <c r="V23" i="7"/>
  <c r="W23" i="7" s="1"/>
  <c r="AD23" i="7"/>
  <c r="AE23" i="7" s="1"/>
  <c r="M24" i="9"/>
  <c r="C24" i="7"/>
  <c r="M26" i="9"/>
  <c r="C27" i="7"/>
  <c r="AD27" i="7"/>
  <c r="C28" i="7"/>
  <c r="N28" i="7"/>
  <c r="AD28" i="7"/>
  <c r="AE28" i="7" s="1"/>
  <c r="C30" i="7"/>
  <c r="N30" i="7"/>
  <c r="P30" i="7"/>
  <c r="Q30" i="7" s="1"/>
  <c r="R30" i="7"/>
  <c r="S30" i="7" s="1"/>
  <c r="T30" i="7"/>
  <c r="U30" i="7" s="1"/>
  <c r="C31" i="7"/>
  <c r="N31" i="7"/>
  <c r="P31" i="7"/>
  <c r="Q31" i="7" s="1"/>
  <c r="R31" i="7"/>
  <c r="S31" i="7" s="1"/>
  <c r="AD31" i="7"/>
  <c r="AE31" i="7" s="1"/>
  <c r="AD32" i="7"/>
  <c r="AE32" i="7" s="1"/>
  <c r="O32" i="9"/>
  <c r="O31" i="9"/>
  <c r="O30" i="9"/>
  <c r="N24" i="7"/>
  <c r="O24" i="7" s="1"/>
  <c r="O27" i="9"/>
  <c r="N27" i="7"/>
  <c r="AI27" i="8"/>
  <c r="P25" i="7"/>
  <c r="Q25" i="8"/>
  <c r="AI24" i="9"/>
  <c r="T23" i="7"/>
  <c r="U23" i="8"/>
  <c r="U23" i="7" s="1"/>
  <c r="R23" i="7"/>
  <c r="S23" i="8"/>
  <c r="P23" i="7"/>
  <c r="AH23" i="8"/>
  <c r="Q23" i="8"/>
  <c r="N23" i="7"/>
  <c r="O23" i="8"/>
  <c r="M23" i="8"/>
  <c r="C23" i="7"/>
  <c r="X22" i="7"/>
  <c r="V22" i="7"/>
  <c r="R22" i="7"/>
  <c r="AH22" i="8"/>
  <c r="N22" i="7"/>
  <c r="M22" i="8"/>
  <c r="M22" i="7"/>
  <c r="P18" i="7"/>
  <c r="Q18" i="8"/>
  <c r="Q17" i="8"/>
  <c r="O23" i="9"/>
  <c r="AI23" i="9" s="1"/>
  <c r="AH15" i="9"/>
  <c r="P15" i="7"/>
  <c r="Q15" i="7" s="1"/>
  <c r="O18" i="9"/>
  <c r="O18" i="7" s="1"/>
  <c r="N15" i="7"/>
  <c r="O15" i="8"/>
  <c r="AI15" i="8" s="1"/>
  <c r="O16" i="9"/>
  <c r="O15" i="9"/>
  <c r="M30" i="7" l="1"/>
  <c r="Q26" i="7"/>
  <c r="AI17" i="8"/>
  <c r="S29" i="7"/>
  <c r="AH18" i="7"/>
  <c r="M35" i="7"/>
  <c r="AE18" i="7"/>
  <c r="AI23" i="8"/>
  <c r="AA35" i="7"/>
  <c r="AH15" i="7"/>
  <c r="AE35" i="7"/>
  <c r="M18" i="7"/>
  <c r="O33" i="7"/>
  <c r="AI18" i="8"/>
  <c r="O26" i="7"/>
  <c r="O36" i="7"/>
  <c r="AI36" i="7" s="1"/>
  <c r="AH17" i="7"/>
  <c r="M17" i="7"/>
  <c r="Q22" i="7"/>
  <c r="M24" i="7"/>
  <c r="AI34" i="8"/>
  <c r="AI37" i="7"/>
  <c r="AA15" i="7"/>
  <c r="AH21" i="7"/>
  <c r="O16" i="7"/>
  <c r="U27" i="7"/>
  <c r="O17" i="7"/>
  <c r="AI17" i="7" s="1"/>
  <c r="U21" i="7"/>
  <c r="M32" i="7"/>
  <c r="M25" i="7"/>
  <c r="AH35" i="7"/>
  <c r="M26" i="7"/>
  <c r="M28" i="7"/>
  <c r="O27" i="7"/>
  <c r="M16" i="7"/>
  <c r="AI26" i="9"/>
  <c r="AH23" i="7"/>
  <c r="M31" i="7"/>
  <c r="O29" i="7"/>
  <c r="M23" i="7"/>
  <c r="AI33" i="8"/>
  <c r="AI36" i="8"/>
  <c r="AH27" i="7"/>
  <c r="AH24" i="7"/>
  <c r="Q17" i="7"/>
  <c r="AH28" i="7"/>
  <c r="Q35" i="7"/>
  <c r="O28" i="7"/>
  <c r="AI28" i="7" s="1"/>
  <c r="AI15" i="9"/>
  <c r="Q18" i="7"/>
  <c r="S23" i="7"/>
  <c r="AI35" i="8"/>
  <c r="Q23" i="7"/>
  <c r="AI28" i="9"/>
  <c r="AH26" i="7"/>
  <c r="AA34" i="7"/>
  <c r="U26" i="7"/>
  <c r="M34" i="7"/>
  <c r="AI26" i="8"/>
  <c r="O21" i="7"/>
  <c r="AI25" i="8"/>
  <c r="O30" i="7"/>
  <c r="O32" i="7"/>
  <c r="M27" i="7"/>
  <c r="M29" i="7"/>
  <c r="AI35" i="9"/>
  <c r="AH22" i="7"/>
  <c r="AH25" i="7"/>
  <c r="M15" i="7"/>
  <c r="AI34" i="9"/>
  <c r="M33" i="7"/>
  <c r="AI28" i="8"/>
  <c r="O35" i="7"/>
  <c r="AE27" i="7"/>
  <c r="U25" i="7"/>
  <c r="AA18" i="7"/>
  <c r="AH34" i="7"/>
  <c r="AH33" i="7"/>
  <c r="AI33" i="7" s="1"/>
  <c r="AI18" i="9"/>
  <c r="AI17" i="9"/>
  <c r="S25" i="7"/>
  <c r="O34" i="7"/>
  <c r="O31" i="7"/>
  <c r="O23" i="7"/>
  <c r="AI30" i="9"/>
  <c r="AI31" i="9"/>
  <c r="AI32" i="9"/>
  <c r="AH30" i="7"/>
  <c r="AH32" i="7"/>
  <c r="AI16" i="9"/>
  <c r="AH31" i="7"/>
  <c r="AH16" i="7"/>
  <c r="AH29" i="7"/>
  <c r="AI27" i="9"/>
  <c r="Q25" i="7"/>
  <c r="AI24" i="7"/>
  <c r="AI22" i="8"/>
  <c r="O15" i="7"/>
  <c r="AF14" i="8"/>
  <c r="AD14" i="8"/>
  <c r="AB14" i="8"/>
  <c r="AB14" i="7" s="1"/>
  <c r="Z14" i="8"/>
  <c r="X14" i="8"/>
  <c r="X14" i="7" s="1"/>
  <c r="V14" i="8"/>
  <c r="T14" i="8"/>
  <c r="U14" i="8" s="1"/>
  <c r="R14" i="8"/>
  <c r="S14" i="8" s="1"/>
  <c r="P14" i="8"/>
  <c r="Q14" i="8" s="1"/>
  <c r="N14" i="8"/>
  <c r="O14" i="8" s="1"/>
  <c r="L14" i="8"/>
  <c r="K14" i="8"/>
  <c r="J14" i="8"/>
  <c r="I14" i="8"/>
  <c r="H14" i="8"/>
  <c r="G14" i="8"/>
  <c r="F14" i="8"/>
  <c r="E14" i="8"/>
  <c r="D14" i="8"/>
  <c r="C14" i="8"/>
  <c r="AF14" i="9"/>
  <c r="AD14" i="9"/>
  <c r="AE14" i="9" s="1"/>
  <c r="AB14" i="9"/>
  <c r="AA14" i="9"/>
  <c r="Z14" i="9"/>
  <c r="V14" i="9"/>
  <c r="V14" i="7" s="1"/>
  <c r="T14" i="9"/>
  <c r="U14" i="9" s="1"/>
  <c r="R14" i="9"/>
  <c r="S14" i="9" s="1"/>
  <c r="P14" i="9"/>
  <c r="Q14" i="9" s="1"/>
  <c r="N14" i="9"/>
  <c r="L14" i="9"/>
  <c r="K14" i="9"/>
  <c r="J14" i="9"/>
  <c r="I14" i="9"/>
  <c r="H14" i="9"/>
  <c r="G14" i="9"/>
  <c r="F14" i="9"/>
  <c r="E14" i="9"/>
  <c r="D14" i="9"/>
  <c r="C14" i="9"/>
  <c r="AI13" i="3"/>
  <c r="AJ13" i="3" s="1"/>
  <c r="N13" i="3"/>
  <c r="AI14" i="4"/>
  <c r="AJ14" i="4" s="1"/>
  <c r="N14" i="4"/>
  <c r="AI14" i="5"/>
  <c r="AJ14" i="5" s="1"/>
  <c r="N14" i="5"/>
  <c r="AI14" i="11"/>
  <c r="N14" i="11"/>
  <c r="AI14" i="6"/>
  <c r="AJ14" i="6" s="1"/>
  <c r="N14" i="6"/>
  <c r="AI14" i="1"/>
  <c r="AJ14" i="1" s="1"/>
  <c r="N14" i="1"/>
  <c r="AI14" i="2"/>
  <c r="AJ14" i="2" s="1"/>
  <c r="N14" i="2"/>
  <c r="AF13" i="8"/>
  <c r="AD13" i="8"/>
  <c r="AB13" i="8"/>
  <c r="Z13" i="8"/>
  <c r="X13" i="8"/>
  <c r="X13" i="7" s="1"/>
  <c r="V13" i="8"/>
  <c r="T13" i="8"/>
  <c r="U13" i="8" s="1"/>
  <c r="R13" i="8"/>
  <c r="S13" i="8" s="1"/>
  <c r="P13" i="8"/>
  <c r="Q13" i="8" s="1"/>
  <c r="N13" i="8"/>
  <c r="L13" i="8"/>
  <c r="K13" i="8"/>
  <c r="J13" i="8"/>
  <c r="I13" i="8"/>
  <c r="H13" i="8"/>
  <c r="G13" i="8"/>
  <c r="F13" i="8"/>
  <c r="E13" i="8"/>
  <c r="D13" i="8"/>
  <c r="C13" i="8"/>
  <c r="AF13" i="9"/>
  <c r="AD13" i="9"/>
  <c r="AE13" i="9" s="1"/>
  <c r="AB13" i="9"/>
  <c r="Z13" i="9"/>
  <c r="V13" i="9"/>
  <c r="T13" i="9"/>
  <c r="U13" i="9" s="1"/>
  <c r="R13" i="9"/>
  <c r="S13" i="9" s="1"/>
  <c r="P13" i="9"/>
  <c r="Q13" i="9" s="1"/>
  <c r="N13" i="9"/>
  <c r="L13" i="9"/>
  <c r="L13" i="7" s="1"/>
  <c r="K13" i="9"/>
  <c r="J13" i="9"/>
  <c r="I13" i="9"/>
  <c r="H13" i="9"/>
  <c r="H13" i="7" s="1"/>
  <c r="G13" i="9"/>
  <c r="G13" i="7" s="1"/>
  <c r="F13" i="9"/>
  <c r="E13" i="9"/>
  <c r="D13" i="9"/>
  <c r="D13" i="7" s="1"/>
  <c r="C13" i="9"/>
  <c r="AI12" i="3"/>
  <c r="AJ12" i="3" s="1"/>
  <c r="N12" i="3"/>
  <c r="AI13" i="4"/>
  <c r="AJ13" i="4" s="1"/>
  <c r="N13" i="4"/>
  <c r="AI13" i="5"/>
  <c r="AJ13" i="5" s="1"/>
  <c r="N13" i="5"/>
  <c r="AI13" i="11"/>
  <c r="N13" i="11"/>
  <c r="AI13" i="6"/>
  <c r="AJ13" i="6" s="1"/>
  <c r="N13" i="6"/>
  <c r="AI13" i="1"/>
  <c r="AJ13" i="1" s="1"/>
  <c r="N13" i="1"/>
  <c r="AI13" i="2"/>
  <c r="AJ13" i="2" s="1"/>
  <c r="N13" i="2"/>
  <c r="AF12" i="8"/>
  <c r="AD12" i="8"/>
  <c r="AB12" i="8"/>
  <c r="Z12" i="8"/>
  <c r="X12" i="8"/>
  <c r="X12" i="7" s="1"/>
  <c r="V12" i="8"/>
  <c r="T12" i="8"/>
  <c r="U12" i="8" s="1"/>
  <c r="R12" i="8"/>
  <c r="S12" i="8" s="1"/>
  <c r="P12" i="8"/>
  <c r="Q12" i="8" s="1"/>
  <c r="N12" i="8"/>
  <c r="O12" i="8" s="1"/>
  <c r="L12" i="8"/>
  <c r="K12" i="8"/>
  <c r="J12" i="8"/>
  <c r="I12" i="8"/>
  <c r="H12" i="8"/>
  <c r="G12" i="8"/>
  <c r="F12" i="8"/>
  <c r="E12" i="8"/>
  <c r="D12" i="8"/>
  <c r="C12" i="8"/>
  <c r="AF12" i="9"/>
  <c r="AD12" i="9"/>
  <c r="AE12" i="9" s="1"/>
  <c r="AB12" i="9"/>
  <c r="AA12" i="9"/>
  <c r="Z12" i="9"/>
  <c r="V12" i="9"/>
  <c r="T12" i="9"/>
  <c r="U12" i="9" s="1"/>
  <c r="R12" i="9"/>
  <c r="S12" i="9" s="1"/>
  <c r="P12" i="9"/>
  <c r="Q12" i="9" s="1"/>
  <c r="N12" i="9"/>
  <c r="L12" i="9"/>
  <c r="L12" i="7" s="1"/>
  <c r="K12" i="9"/>
  <c r="K12" i="7" s="1"/>
  <c r="J12" i="9"/>
  <c r="I12" i="9"/>
  <c r="H12" i="9"/>
  <c r="G12" i="9"/>
  <c r="F12" i="9"/>
  <c r="E12" i="9"/>
  <c r="D12" i="9"/>
  <c r="C12" i="9"/>
  <c r="AI11" i="3"/>
  <c r="AJ11" i="3" s="1"/>
  <c r="N11" i="3"/>
  <c r="AJ12" i="4"/>
  <c r="AI12" i="4"/>
  <c r="N12" i="4"/>
  <c r="AI12" i="5"/>
  <c r="AJ12" i="5" s="1"/>
  <c r="N12" i="5"/>
  <c r="AI12" i="11"/>
  <c r="N12" i="11"/>
  <c r="AI12" i="6"/>
  <c r="AJ12" i="6" s="1"/>
  <c r="N12" i="6"/>
  <c r="AI12" i="1"/>
  <c r="AJ12" i="1" s="1"/>
  <c r="N12" i="1"/>
  <c r="AI12" i="2"/>
  <c r="AJ12" i="2" s="1"/>
  <c r="N12" i="2"/>
  <c r="AF11" i="8"/>
  <c r="AD11" i="8"/>
  <c r="AB11" i="8"/>
  <c r="AB11" i="7" s="1"/>
  <c r="Z11" i="8"/>
  <c r="X11" i="8"/>
  <c r="X11" i="7" s="1"/>
  <c r="V11" i="8"/>
  <c r="T11" i="8"/>
  <c r="U11" i="8" s="1"/>
  <c r="R11" i="8"/>
  <c r="S11" i="8" s="1"/>
  <c r="P11" i="8"/>
  <c r="Q11" i="8" s="1"/>
  <c r="N11" i="8"/>
  <c r="L11" i="8"/>
  <c r="K11" i="8"/>
  <c r="J11" i="8"/>
  <c r="I11" i="8"/>
  <c r="H11" i="8"/>
  <c r="G11" i="8"/>
  <c r="F11" i="8"/>
  <c r="E11" i="8"/>
  <c r="D11" i="8"/>
  <c r="C11" i="8"/>
  <c r="AF11" i="9"/>
  <c r="AD11" i="9"/>
  <c r="AD11" i="7" s="1"/>
  <c r="AB11" i="9"/>
  <c r="Z11" i="9"/>
  <c r="AA11" i="9" s="1"/>
  <c r="V11" i="9"/>
  <c r="T11" i="9"/>
  <c r="U11" i="9" s="1"/>
  <c r="R11" i="9"/>
  <c r="S11" i="9" s="1"/>
  <c r="P11" i="9"/>
  <c r="Q11" i="9" s="1"/>
  <c r="O11" i="9"/>
  <c r="N11" i="9"/>
  <c r="L11" i="9"/>
  <c r="K11" i="9"/>
  <c r="J11" i="9"/>
  <c r="I11" i="9"/>
  <c r="H11" i="9"/>
  <c r="G11" i="9"/>
  <c r="F11" i="9"/>
  <c r="F11" i="7" s="1"/>
  <c r="E11" i="9"/>
  <c r="D11" i="9"/>
  <c r="C11" i="9"/>
  <c r="AI10" i="3"/>
  <c r="AJ10" i="3" s="1"/>
  <c r="N10" i="3"/>
  <c r="AI11" i="4"/>
  <c r="AJ11" i="4" s="1"/>
  <c r="N11" i="4"/>
  <c r="AI11" i="5"/>
  <c r="AJ11" i="5" s="1"/>
  <c r="N11" i="5"/>
  <c r="AI11" i="11"/>
  <c r="N11" i="11"/>
  <c r="AI11" i="6"/>
  <c r="AJ11" i="6" s="1"/>
  <c r="N11" i="6"/>
  <c r="AJ11" i="1"/>
  <c r="AI11" i="1"/>
  <c r="N11" i="1"/>
  <c r="AI11" i="2"/>
  <c r="AJ11" i="2" s="1"/>
  <c r="N11" i="2"/>
  <c r="AF10" i="8"/>
  <c r="AD10" i="8"/>
  <c r="AB10" i="8"/>
  <c r="Z10" i="8"/>
  <c r="X10" i="8"/>
  <c r="X10" i="7" s="1"/>
  <c r="V10" i="8"/>
  <c r="T10" i="8"/>
  <c r="U10" i="8" s="1"/>
  <c r="R10" i="8"/>
  <c r="S10" i="8" s="1"/>
  <c r="P10" i="8"/>
  <c r="Q10" i="8" s="1"/>
  <c r="N10" i="8"/>
  <c r="O10" i="8" s="1"/>
  <c r="L10" i="8"/>
  <c r="K10" i="8"/>
  <c r="J10" i="8"/>
  <c r="I10" i="8"/>
  <c r="H10" i="8"/>
  <c r="G10" i="8"/>
  <c r="F10" i="8"/>
  <c r="E10" i="8"/>
  <c r="D10" i="8"/>
  <c r="C10" i="8"/>
  <c r="AF10" i="9"/>
  <c r="AD10" i="9"/>
  <c r="AE10" i="9" s="1"/>
  <c r="AB10" i="9"/>
  <c r="Z10" i="9"/>
  <c r="AA10" i="9" s="1"/>
  <c r="V10" i="9"/>
  <c r="T10" i="9"/>
  <c r="U10" i="9" s="1"/>
  <c r="R10" i="9"/>
  <c r="S10" i="9" s="1"/>
  <c r="P10" i="9"/>
  <c r="Q10" i="9" s="1"/>
  <c r="N10" i="9"/>
  <c r="L10" i="9"/>
  <c r="K10" i="9"/>
  <c r="K10" i="7" s="1"/>
  <c r="J10" i="9"/>
  <c r="J10" i="7" s="1"/>
  <c r="I10" i="9"/>
  <c r="I10" i="7" s="1"/>
  <c r="H10" i="9"/>
  <c r="H10" i="7" s="1"/>
  <c r="G10" i="9"/>
  <c r="F10" i="9"/>
  <c r="E10" i="9"/>
  <c r="D10" i="9"/>
  <c r="C10" i="9"/>
  <c r="AI9" i="3"/>
  <c r="AJ9" i="3" s="1"/>
  <c r="N9" i="3"/>
  <c r="AI10" i="4"/>
  <c r="AJ10" i="4" s="1"/>
  <c r="N10" i="4"/>
  <c r="AI10" i="5"/>
  <c r="AJ10" i="5" s="1"/>
  <c r="AI10" i="11"/>
  <c r="N10" i="11"/>
  <c r="AJ10" i="6"/>
  <c r="AI10" i="6"/>
  <c r="N10" i="6"/>
  <c r="AI10" i="1"/>
  <c r="AJ10" i="1" s="1"/>
  <c r="N10" i="1"/>
  <c r="AI10" i="2"/>
  <c r="AJ10" i="2" s="1"/>
  <c r="N10" i="2"/>
  <c r="AF9" i="8"/>
  <c r="AD9" i="8"/>
  <c r="AB9" i="8"/>
  <c r="Z9" i="8"/>
  <c r="X9" i="8"/>
  <c r="X9" i="7" s="1"/>
  <c r="V9" i="8"/>
  <c r="T9" i="8"/>
  <c r="R9" i="8"/>
  <c r="P9" i="8"/>
  <c r="Q9" i="8" s="1"/>
  <c r="N9" i="8"/>
  <c r="L9" i="8"/>
  <c r="K9" i="8"/>
  <c r="J9" i="8"/>
  <c r="I9" i="8"/>
  <c r="H9" i="8"/>
  <c r="G9" i="8"/>
  <c r="F9" i="8"/>
  <c r="E9" i="8"/>
  <c r="D9" i="8"/>
  <c r="C9" i="8"/>
  <c r="AF9" i="9"/>
  <c r="AD9" i="9"/>
  <c r="AE9" i="9" s="1"/>
  <c r="AB9" i="9"/>
  <c r="AA9" i="9"/>
  <c r="Z9" i="9"/>
  <c r="V9" i="9"/>
  <c r="T9" i="9"/>
  <c r="U9" i="9" s="1"/>
  <c r="R9" i="9"/>
  <c r="S9" i="9" s="1"/>
  <c r="P9" i="9"/>
  <c r="Q9" i="9" s="1"/>
  <c r="N9" i="9"/>
  <c r="L9" i="9"/>
  <c r="K9" i="9"/>
  <c r="J9" i="9"/>
  <c r="I9" i="9"/>
  <c r="H9" i="9"/>
  <c r="G9" i="9"/>
  <c r="F9" i="9"/>
  <c r="E9" i="9"/>
  <c r="D9" i="9"/>
  <c r="C9" i="9"/>
  <c r="AI8" i="3"/>
  <c r="AJ8" i="3" s="1"/>
  <c r="N8" i="3"/>
  <c r="AI9" i="4"/>
  <c r="AJ9" i="4" s="1"/>
  <c r="N9" i="4"/>
  <c r="AI9" i="5"/>
  <c r="AJ9" i="5" s="1"/>
  <c r="AI9" i="11"/>
  <c r="N9" i="11"/>
  <c r="AI9" i="6"/>
  <c r="AJ9" i="6" s="1"/>
  <c r="N9" i="6"/>
  <c r="AJ9" i="1"/>
  <c r="AI9" i="1"/>
  <c r="N9" i="1"/>
  <c r="AI9" i="2"/>
  <c r="AJ9" i="2" s="1"/>
  <c r="N9" i="2"/>
  <c r="AF8" i="8"/>
  <c r="AD8" i="8"/>
  <c r="AB8" i="8"/>
  <c r="AB8" i="7" s="1"/>
  <c r="Z8" i="8"/>
  <c r="X8" i="8"/>
  <c r="X8" i="7" s="1"/>
  <c r="V8" i="8"/>
  <c r="T8" i="8"/>
  <c r="U8" i="8" s="1"/>
  <c r="R8" i="8"/>
  <c r="S8" i="8" s="1"/>
  <c r="P8" i="8"/>
  <c r="Q8" i="8" s="1"/>
  <c r="N8" i="8"/>
  <c r="L8" i="8"/>
  <c r="K8" i="8"/>
  <c r="J8" i="8"/>
  <c r="I8" i="8"/>
  <c r="H8" i="8"/>
  <c r="G8" i="8"/>
  <c r="F8" i="8"/>
  <c r="E8" i="8"/>
  <c r="D8" i="8"/>
  <c r="C8" i="8"/>
  <c r="AF8" i="9"/>
  <c r="AD8" i="9"/>
  <c r="AE8" i="9" s="1"/>
  <c r="AB8" i="9"/>
  <c r="Z8" i="9"/>
  <c r="V8" i="9"/>
  <c r="T8" i="9"/>
  <c r="U8" i="9" s="1"/>
  <c r="R8" i="9"/>
  <c r="S8" i="9" s="1"/>
  <c r="P8" i="9"/>
  <c r="Q8" i="9" s="1"/>
  <c r="N8" i="9"/>
  <c r="L8" i="9"/>
  <c r="K8" i="9"/>
  <c r="J8" i="9"/>
  <c r="I8" i="9"/>
  <c r="H8" i="9"/>
  <c r="G8" i="9"/>
  <c r="F8" i="9"/>
  <c r="F8" i="7" s="1"/>
  <c r="E8" i="9"/>
  <c r="D8" i="9"/>
  <c r="C8" i="9"/>
  <c r="AI7" i="3"/>
  <c r="AJ7" i="3" s="1"/>
  <c r="N7" i="3"/>
  <c r="AI8" i="4"/>
  <c r="AJ8" i="4" s="1"/>
  <c r="N8" i="4"/>
  <c r="AI8" i="5"/>
  <c r="AJ8" i="5" s="1"/>
  <c r="AI8" i="11"/>
  <c r="N8" i="11"/>
  <c r="AI8" i="6"/>
  <c r="AJ8" i="6" s="1"/>
  <c r="N8" i="6"/>
  <c r="AI8" i="1"/>
  <c r="AJ8" i="1" s="1"/>
  <c r="N8" i="1"/>
  <c r="AJ8" i="2"/>
  <c r="AI8" i="2"/>
  <c r="N8" i="2"/>
  <c r="N10" i="5"/>
  <c r="N9" i="5"/>
  <c r="N8" i="5"/>
  <c r="BT10" i="11"/>
  <c r="AY10" i="11"/>
  <c r="BT9" i="11"/>
  <c r="AY9" i="11"/>
  <c r="BT8" i="11"/>
  <c r="AY8" i="11"/>
  <c r="BT7" i="11"/>
  <c r="AY7" i="11"/>
  <c r="AI7" i="11"/>
  <c r="N7" i="11"/>
  <c r="N7" i="6"/>
  <c r="AI7" i="6"/>
  <c r="AJ7" i="6" s="1"/>
  <c r="H7" i="8"/>
  <c r="V7" i="8"/>
  <c r="X7" i="8"/>
  <c r="X7" i="7" s="1"/>
  <c r="H7" i="9"/>
  <c r="AI7" i="1"/>
  <c r="AJ7" i="1" s="1"/>
  <c r="AI7" i="2"/>
  <c r="AJ7" i="2" s="1"/>
  <c r="AD7" i="8"/>
  <c r="L7" i="9"/>
  <c r="K7" i="9"/>
  <c r="AF7" i="9"/>
  <c r="AF7" i="8"/>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R7" i="9"/>
  <c r="S7" i="9" s="1"/>
  <c r="P7" i="9"/>
  <c r="Q7" i="9" s="1"/>
  <c r="AB7" i="9"/>
  <c r="Z7" i="9"/>
  <c r="AA7" i="9" s="1"/>
  <c r="V7" i="9"/>
  <c r="N7" i="9"/>
  <c r="O7" i="9" s="1"/>
  <c r="J7" i="9"/>
  <c r="I7" i="9"/>
  <c r="G7" i="9"/>
  <c r="F7" i="9"/>
  <c r="E7" i="9"/>
  <c r="D7" i="9"/>
  <c r="C7" i="9"/>
  <c r="F12" i="7" l="1"/>
  <c r="AI23" i="7"/>
  <c r="E10" i="7"/>
  <c r="AF10" i="7"/>
  <c r="L14" i="7"/>
  <c r="K9" i="7"/>
  <c r="F10" i="7"/>
  <c r="Z13" i="7"/>
  <c r="Z8" i="7"/>
  <c r="AA8" i="7" s="1"/>
  <c r="G10" i="7"/>
  <c r="E13" i="7"/>
  <c r="AI35" i="7"/>
  <c r="AI26" i="7"/>
  <c r="K11" i="7"/>
  <c r="AI22" i="7"/>
  <c r="I9" i="7"/>
  <c r="D12" i="7"/>
  <c r="D10" i="7"/>
  <c r="E12" i="7"/>
  <c r="J14" i="7"/>
  <c r="K14" i="7"/>
  <c r="AI15" i="7"/>
  <c r="AB9" i="7"/>
  <c r="AB12" i="7"/>
  <c r="F13" i="7"/>
  <c r="AF11" i="7"/>
  <c r="Z14" i="7"/>
  <c r="G11" i="7"/>
  <c r="J8" i="7"/>
  <c r="I13" i="7"/>
  <c r="D14" i="7"/>
  <c r="AI16" i="7"/>
  <c r="AI18" i="7"/>
  <c r="AI21" i="7"/>
  <c r="F7" i="7"/>
  <c r="V12" i="7"/>
  <c r="J13" i="7"/>
  <c r="E14" i="7"/>
  <c r="G9" i="7"/>
  <c r="V10" i="7"/>
  <c r="J11" i="7"/>
  <c r="K13" i="7"/>
  <c r="M8" i="8"/>
  <c r="M12" i="9"/>
  <c r="AI25" i="7"/>
  <c r="AB13" i="7"/>
  <c r="AF12" i="7"/>
  <c r="AH13" i="9"/>
  <c r="AI29" i="7"/>
  <c r="AH11" i="8"/>
  <c r="G12" i="7"/>
  <c r="M12" i="8"/>
  <c r="F14" i="7"/>
  <c r="AF14" i="7"/>
  <c r="L10" i="7"/>
  <c r="H12" i="7"/>
  <c r="G14" i="7"/>
  <c r="M14" i="8"/>
  <c r="AI31" i="7"/>
  <c r="E9" i="7"/>
  <c r="I12" i="7"/>
  <c r="AH13" i="8"/>
  <c r="H14" i="7"/>
  <c r="AI27" i="7"/>
  <c r="M9" i="9"/>
  <c r="AF9" i="7"/>
  <c r="AB10" i="7"/>
  <c r="J12" i="7"/>
  <c r="V13" i="7"/>
  <c r="I14" i="7"/>
  <c r="AI32" i="7"/>
  <c r="D8" i="7"/>
  <c r="H8" i="7"/>
  <c r="L8" i="7"/>
  <c r="AH8" i="8"/>
  <c r="AH9" i="9"/>
  <c r="E11" i="7"/>
  <c r="I11" i="7"/>
  <c r="AH11" i="9"/>
  <c r="M11" i="8"/>
  <c r="AH12" i="8"/>
  <c r="AI12" i="8" s="1"/>
  <c r="M13" i="9"/>
  <c r="AA13" i="9"/>
  <c r="M13" i="8"/>
  <c r="AH14" i="9"/>
  <c r="AH14" i="8"/>
  <c r="AI14" i="8" s="1"/>
  <c r="V8" i="7"/>
  <c r="AH10" i="9"/>
  <c r="AH10" i="8"/>
  <c r="AI10" i="8" s="1"/>
  <c r="Z12" i="7"/>
  <c r="AA12" i="7" s="1"/>
  <c r="D7" i="7"/>
  <c r="I7" i="7"/>
  <c r="M10" i="9"/>
  <c r="M10" i="8"/>
  <c r="D11" i="7"/>
  <c r="H11" i="7"/>
  <c r="L11" i="7"/>
  <c r="V11" i="7"/>
  <c r="O11" i="8"/>
  <c r="AI11" i="8" s="1"/>
  <c r="AF13" i="7"/>
  <c r="AI30" i="7"/>
  <c r="AI34" i="7"/>
  <c r="AH8" i="9"/>
  <c r="O9" i="9"/>
  <c r="D9" i="7"/>
  <c r="F9" i="7"/>
  <c r="H9" i="7"/>
  <c r="J9" i="7"/>
  <c r="L9" i="7"/>
  <c r="C10" i="7"/>
  <c r="N10" i="7"/>
  <c r="P10" i="7"/>
  <c r="Q10" i="7" s="1"/>
  <c r="R10" i="7"/>
  <c r="S10" i="7" s="1"/>
  <c r="T10" i="7"/>
  <c r="U10" i="7" s="1"/>
  <c r="Z10" i="7"/>
  <c r="AA10" i="7" s="1"/>
  <c r="AD10" i="7"/>
  <c r="AE10" i="7" s="1"/>
  <c r="M11" i="9"/>
  <c r="AE11" i="9"/>
  <c r="AE11" i="7" s="1"/>
  <c r="C11" i="7"/>
  <c r="N11" i="7"/>
  <c r="P11" i="7"/>
  <c r="Q11" i="7" s="1"/>
  <c r="R11" i="7"/>
  <c r="S11" i="7" s="1"/>
  <c r="T11" i="7"/>
  <c r="U11" i="7" s="1"/>
  <c r="Z11" i="7"/>
  <c r="AA11" i="7" s="1"/>
  <c r="AD12" i="7"/>
  <c r="AE12" i="7" s="1"/>
  <c r="AD13" i="7"/>
  <c r="AE13" i="7" s="1"/>
  <c r="AA14" i="7"/>
  <c r="AD14" i="7"/>
  <c r="AE14" i="7" s="1"/>
  <c r="M8" i="9"/>
  <c r="N9" i="7"/>
  <c r="V9" i="7"/>
  <c r="AD9" i="7"/>
  <c r="AE9" i="7" s="1"/>
  <c r="C9" i="7"/>
  <c r="C12" i="7"/>
  <c r="R12" i="7"/>
  <c r="S12" i="7" s="1"/>
  <c r="T12" i="7"/>
  <c r="U12" i="7" s="1"/>
  <c r="C13" i="7"/>
  <c r="P13" i="7"/>
  <c r="Q13" i="7" s="1"/>
  <c r="R13" i="7"/>
  <c r="S13" i="7" s="1"/>
  <c r="T13" i="7"/>
  <c r="U13" i="7" s="1"/>
  <c r="P14" i="7"/>
  <c r="Q14" i="7" s="1"/>
  <c r="R14" i="7"/>
  <c r="S14" i="7" s="1"/>
  <c r="T14" i="7"/>
  <c r="U14" i="7" s="1"/>
  <c r="N14" i="7"/>
  <c r="AH12" i="9"/>
  <c r="P12" i="7"/>
  <c r="Q12" i="7" s="1"/>
  <c r="N13" i="7"/>
  <c r="O13" i="8"/>
  <c r="M14" i="9"/>
  <c r="C14" i="7"/>
  <c r="O14" i="9"/>
  <c r="N12" i="7"/>
  <c r="O13" i="9"/>
  <c r="AI13" i="9" s="1"/>
  <c r="O12" i="9"/>
  <c r="O9" i="8"/>
  <c r="AI11" i="9"/>
  <c r="O10" i="9"/>
  <c r="AI10" i="9" s="1"/>
  <c r="P9" i="7"/>
  <c r="Q9" i="7" s="1"/>
  <c r="R9" i="7"/>
  <c r="T9" i="7"/>
  <c r="Z9" i="7"/>
  <c r="AA9" i="7" s="1"/>
  <c r="E8" i="7"/>
  <c r="G8" i="7"/>
  <c r="I8" i="7"/>
  <c r="K8" i="7"/>
  <c r="AF8" i="7"/>
  <c r="O8" i="8"/>
  <c r="M9" i="8"/>
  <c r="AH9" i="8"/>
  <c r="S9" i="8"/>
  <c r="U9" i="8"/>
  <c r="AI9" i="9"/>
  <c r="AA8" i="9"/>
  <c r="C8" i="7"/>
  <c r="N8" i="7"/>
  <c r="P8" i="7"/>
  <c r="Q8" i="7" s="1"/>
  <c r="AD8" i="7"/>
  <c r="AE8" i="7" s="1"/>
  <c r="R8" i="7"/>
  <c r="S8" i="7" s="1"/>
  <c r="T8" i="7"/>
  <c r="U8" i="7" s="1"/>
  <c r="O8" i="9"/>
  <c r="J7" i="7"/>
  <c r="G7" i="7"/>
  <c r="V7" i="7"/>
  <c r="T7" i="7"/>
  <c r="H7" i="7"/>
  <c r="AF7" i="7"/>
  <c r="AB7" i="7"/>
  <c r="AH7" i="8"/>
  <c r="AI7" i="8" s="1"/>
  <c r="L7" i="7"/>
  <c r="K7" i="7"/>
  <c r="AD7" i="7"/>
  <c r="AE7" i="7" s="1"/>
  <c r="Z7" i="7"/>
  <c r="AA7" i="7" s="1"/>
  <c r="E7" i="7"/>
  <c r="C7" i="7"/>
  <c r="M7" i="8"/>
  <c r="N7" i="7"/>
  <c r="U7" i="9"/>
  <c r="R7" i="7"/>
  <c r="S7" i="7" s="1"/>
  <c r="AH7" i="9"/>
  <c r="P7" i="7"/>
  <c r="Q7" i="7" s="1"/>
  <c r="M7" i="9"/>
  <c r="AI8" i="8" l="1"/>
  <c r="AA13" i="7"/>
  <c r="M9" i="7"/>
  <c r="M13" i="7"/>
  <c r="AI13" i="8"/>
  <c r="O11" i="7"/>
  <c r="O9" i="7"/>
  <c r="M12" i="7"/>
  <c r="O8" i="7"/>
  <c r="AH13" i="7"/>
  <c r="AH10" i="7"/>
  <c r="AI12" i="9"/>
  <c r="M10" i="7"/>
  <c r="O14" i="7"/>
  <c r="AI14" i="7" s="1"/>
  <c r="U9" i="7"/>
  <c r="M14" i="7"/>
  <c r="AH12" i="7"/>
  <c r="O13" i="7"/>
  <c r="M11" i="7"/>
  <c r="M8" i="7"/>
  <c r="AH14" i="7"/>
  <c r="O10" i="7"/>
  <c r="AH11" i="7"/>
  <c r="AI11" i="7" s="1"/>
  <c r="AI14" i="9"/>
  <c r="O12" i="7"/>
  <c r="AI9" i="8"/>
  <c r="AH9" i="7"/>
  <c r="S9" i="7"/>
  <c r="AI8" i="9"/>
  <c r="AH8" i="7"/>
  <c r="AI8" i="7" s="1"/>
  <c r="U7" i="7"/>
  <c r="O7" i="7"/>
  <c r="AH7" i="7"/>
  <c r="M7" i="7"/>
  <c r="AI7" i="9"/>
  <c r="AI13" i="7" l="1"/>
  <c r="AI10" i="7"/>
  <c r="AI12" i="7"/>
  <c r="AI9" i="7"/>
  <c r="AI7" i="7"/>
</calcChain>
</file>

<file path=xl/sharedStrings.xml><?xml version="1.0" encoding="utf-8"?>
<sst xmlns="http://schemas.openxmlformats.org/spreadsheetml/2006/main" count="1310" uniqueCount="100">
  <si>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</si>
  <si>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</si>
  <si>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</si>
  <si>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</si>
  <si>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</si>
  <si>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</si>
  <si>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</si>
  <si>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</si>
  <si>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</si>
  <si>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</si>
  <si>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</si>
  <si>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</si>
  <si>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</si>
  <si>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</si>
  <si>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</si>
  <si>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</si>
  <si>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</si>
  <si>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</si>
  <si>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</si>
  <si>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</si>
  <si>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</si>
  <si>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</si>
  <si>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</si>
  <si>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</si>
  <si>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</si>
  <si>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</si>
  <si>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</si>
  <si>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</si>
  <si>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</si>
  <si>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</si>
  <si>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</si>
  <si>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</si>
  <si>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</si>
  <si>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</si>
  <si>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</si>
  <si>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</si>
  <si>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</si>
  <si>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</si>
  <si>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</si>
  <si>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Avg Price 2019</t>
  </si>
  <si>
    <t>Total Sold Kgs 2019</t>
  </si>
  <si>
    <t>Total Offer Kgs 2019</t>
  </si>
  <si>
    <t>ALL India Auctions During 2019</t>
  </si>
  <si>
    <t>South India Auctions During 2019</t>
  </si>
  <si>
    <t>North India Auctions During 2019</t>
  </si>
  <si>
    <t>Cochin Auctions During 2019</t>
  </si>
  <si>
    <t>Coimbatore Auctions During 2019</t>
  </si>
  <si>
    <t>Coonoor Auctions During 2019</t>
  </si>
  <si>
    <t>Siliguri Auctions During 2019</t>
  </si>
  <si>
    <t>Kolkata Auctions During 2019</t>
  </si>
  <si>
    <t>Guwahati Auctions During 2019</t>
  </si>
  <si>
    <t>Jalpiguri Auctions During 2019</t>
  </si>
  <si>
    <t>*Green &amp; Kangra category data included into Orthodox, Kangra category used by Cochin for TGLIA Specialty auction</t>
  </si>
  <si>
    <t>51/50</t>
  </si>
  <si>
    <t>51/52</t>
  </si>
  <si>
    <t>Siliguri Auctions During 2020</t>
  </si>
  <si>
    <t>Total Offer Kgs 2020</t>
  </si>
  <si>
    <t>Total Sold Kgs 2020</t>
  </si>
  <si>
    <t>Avg Price 2020</t>
  </si>
  <si>
    <t>Kolkata Auctions During 2020</t>
  </si>
  <si>
    <t>Guwahati Auctions During 2020</t>
  </si>
  <si>
    <t>Jalpiguri Auctions During 2020</t>
  </si>
  <si>
    <t>Coonoor Auctions During 2020</t>
  </si>
  <si>
    <t>Coimbatore Auctions During 2020</t>
  </si>
  <si>
    <t>Cochin Auctions During 2020</t>
  </si>
  <si>
    <t>North India Auctions During 2020</t>
  </si>
  <si>
    <t>ALL India Auctions During 2020</t>
  </si>
  <si>
    <t>South India Auctions During 2020</t>
  </si>
  <si>
    <t>14,16</t>
  </si>
  <si>
    <t>16,18</t>
  </si>
  <si>
    <t>14,16,18</t>
  </si>
  <si>
    <t>17,19</t>
  </si>
  <si>
    <t>15,17,19</t>
  </si>
  <si>
    <t>14,19,20</t>
  </si>
  <si>
    <t>18,20</t>
  </si>
  <si>
    <t>14,18,19,20</t>
  </si>
  <si>
    <t>20,21</t>
  </si>
  <si>
    <t>19,21</t>
  </si>
  <si>
    <t>19,20,21</t>
  </si>
  <si>
    <t>20,21,22</t>
  </si>
  <si>
    <t>22,23</t>
  </si>
  <si>
    <t>23,24</t>
  </si>
  <si>
    <t>24,25</t>
  </si>
  <si>
    <t>25,53</t>
  </si>
  <si>
    <t>26,53</t>
  </si>
  <si>
    <t>25,26,53</t>
  </si>
  <si>
    <t>26,27</t>
  </si>
  <si>
    <t>27,28</t>
  </si>
  <si>
    <t>28,29</t>
  </si>
  <si>
    <t>29,30</t>
  </si>
  <si>
    <t>29,30,31</t>
  </si>
  <si>
    <t>31,32</t>
  </si>
  <si>
    <t>32,33</t>
  </si>
  <si>
    <t>33,34</t>
  </si>
  <si>
    <t>34,35</t>
  </si>
  <si>
    <r>
      <t xml:space="preserve">Quantity sold and average prices of tea at Indian Auction - For  </t>
    </r>
    <r>
      <rPr>
        <b/>
        <sz val="11"/>
        <color rgb="FFFF0000"/>
        <rFont val="Calibri"/>
        <family val="2"/>
        <scheme val="minor"/>
      </rPr>
      <t>Aug 2020 (02 Aug - 29 Aug 2020)</t>
    </r>
  </si>
  <si>
    <r>
      <t xml:space="preserve">Quantity sold and average prices of tea at Indian Auction - From  </t>
    </r>
    <r>
      <rPr>
        <b/>
        <sz val="11"/>
        <color rgb="FFFF0000"/>
        <rFont val="Calibri"/>
        <family val="2"/>
        <scheme val="minor"/>
      </rPr>
      <t>Jan 2020-Dec 2020 (01 Jan 2020 - 29 Aug  2020)</t>
    </r>
  </si>
  <si>
    <r>
      <t xml:space="preserve">Quantity sold and average prices of tea at Indian Auction - From </t>
    </r>
    <r>
      <rPr>
        <b/>
        <sz val="11"/>
        <color rgb="FFFF0000"/>
        <rFont val="Calibri"/>
        <family val="2"/>
        <scheme val="minor"/>
      </rPr>
      <t>1 April 2020  to March 2021 (upto 29  Aug  2020)</t>
    </r>
  </si>
  <si>
    <t>35,36</t>
  </si>
  <si>
    <t>36,37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</si>
</sst>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rgb="FFFFFF00"/>
        <bgColor theme="4" tint="0.79998168889431442"/>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62">
    <xf numFmtId="0" fontId="0"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19"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31"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21" fillId="0" borderId="0"/>
    <xf numFmtId="0" fontId="21" fillId="0" borderId="0"/>
    <xf numFmtId="0" fontId="21" fillId="0" borderId="0"/>
    <xf numFmtId="0" fontId="15" fillId="0" borderId="0"/>
    <xf numFmtId="0" fontId="21" fillId="0" borderId="0"/>
    <xf numFmtId="0" fontId="21" fillId="0" borderId="0"/>
    <xf numFmtId="0" fontId="15" fillId="0" borderId="0"/>
    <xf numFmtId="0" fontId="21" fillId="0" borderId="0"/>
    <xf numFmtId="0" fontId="15" fillId="0" borderId="0"/>
    <xf numFmtId="0" fontId="2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81">
    <xf numFmtId="0" fontId="0" fillId="0" borderId="0" xfId="0"/>
    <xf numFmtId="0" fontId="0" fillId="0" borderId="1" xfId="0" applyBorder="1"/>
    <xf numFmtId="0" fontId="22" fillId="0" borderId="1" xfId="0" applyFont="1" applyBorder="1"/>
    <xf numFmtId="0" fontId="22" fillId="0" borderId="1" xfId="0" applyFont="1" applyBorder="1" applyAlignment="1">
      <alignment horizontal="center"/>
    </xf>
    <xf numFmtId="2" fontId="0" fillId="0" borderId="1" xfId="0" applyNumberFormat="1" applyBorder="1"/>
    <xf numFmtId="0" fontId="22" fillId="0" borderId="1" xfId="0" applyFont="1" applyFill="1" applyBorder="1"/>
    <xf numFmtId="2" fontId="0" fillId="0" borderId="1" xfId="0" applyNumberFormat="1" applyBorder="1" applyAlignment="1">
      <alignment horizontal="right"/>
    </xf>
    <xf numFmtId="2" fontId="0" fillId="0" borderId="0" xfId="0" applyNumberFormat="1"/>
    <xf numFmtId="0" fontId="22" fillId="0" borderId="1" xfId="0" applyNumberFormat="1" applyFont="1" applyBorder="1" applyAlignment="1">
      <alignment horizontal="center"/>
    </xf>
    <xf numFmtId="0" fontId="0" fillId="0" borderId="0" xfId="0" applyNumberFormat="1"/>
    <xf numFmtId="0" fontId="22"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24" fillId="0" borderId="0" xfId="0" applyFont="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22" fillId="0" borderId="0" xfId="0" applyFont="1"/>
    <xf numFmtId="2" fontId="0" fillId="2" borderId="1" xfId="0" applyNumberFormat="1" applyFill="1" applyBorder="1"/>
    <xf numFmtId="0" fontId="22"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21" fillId="0" borderId="0" xfId="0" applyNumberFormat="1" applyFont="1" applyFill="1" applyBorder="1" applyAlignment="1"/>
    <xf numFmtId="2" fontId="25" fillId="0" borderId="0" xfId="0" applyNumberFormat="1" applyFont="1" applyFill="1" applyBorder="1" applyAlignment="1"/>
    <xf numFmtId="2" fontId="26" fillId="0" borderId="0" xfId="0" applyNumberFormat="1" applyFont="1" applyFill="1" applyBorder="1" applyAlignment="1">
      <alignment vertical="center" wrapText="1"/>
    </xf>
    <xf numFmtId="0" fontId="22" fillId="0" borderId="0" xfId="0" applyFont="1" applyBorder="1" applyAlignment="1">
      <alignment horizontal="center"/>
    </xf>
    <xf numFmtId="2" fontId="25" fillId="0" borderId="1" xfId="0" applyNumberFormat="1" applyFont="1" applyBorder="1"/>
    <xf numFmtId="0" fontId="22" fillId="0" borderId="3" xfId="0" applyFont="1" applyFill="1" applyBorder="1"/>
    <xf numFmtId="2" fontId="0" fillId="2" borderId="4" xfId="0" applyNumberFormat="1" applyFill="1" applyBorder="1"/>
    <xf numFmtId="0" fontId="0" fillId="2" borderId="5" xfId="0" applyFill="1" applyBorder="1"/>
    <xf numFmtId="2" fontId="22" fillId="2" borderId="4" xfId="0" applyNumberFormat="1" applyFont="1" applyFill="1" applyBorder="1" applyAlignment="1">
      <alignment vertical="center" wrapText="1"/>
    </xf>
    <xf numFmtId="15" fontId="0" fillId="0" borderId="4" xfId="0" applyNumberFormat="1" applyBorder="1"/>
    <xf numFmtId="2" fontId="22" fillId="2" borderId="1" xfId="0" applyNumberFormat="1" applyFont="1" applyFill="1" applyBorder="1" applyAlignment="1">
      <alignment vertical="center" wrapText="1"/>
    </xf>
    <xf numFmtId="0" fontId="22" fillId="0" borderId="6" xfId="0" applyFont="1" applyFill="1" applyBorder="1" applyAlignment="1">
      <alignment horizontal="center"/>
    </xf>
    <xf numFmtId="2" fontId="0" fillId="0" borderId="6" xfId="0" applyNumberFormat="1" applyFill="1" applyBorder="1"/>
    <xf numFmtId="0" fontId="22" fillId="0" borderId="0" xfId="0" applyFont="1" applyFill="1" applyBorder="1" applyAlignment="1">
      <alignment horizontal="center"/>
    </xf>
    <xf numFmtId="2" fontId="0" fillId="2" borderId="5" xfId="0" applyNumberFormat="1" applyFill="1" applyBorder="1"/>
    <xf numFmtId="0" fontId="22"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22" fillId="0" borderId="5" xfId="0" applyNumberFormat="1" applyFont="1" applyFill="1" applyBorder="1" applyAlignment="1">
      <alignment horizontal="center"/>
    </xf>
    <xf numFmtId="2" fontId="25" fillId="0" borderId="5" xfId="0" applyNumberFormat="1" applyFont="1" applyBorder="1"/>
    <xf numFmtId="2" fontId="0" fillId="0" borderId="1" xfId="0" applyNumberFormat="1" applyBorder="1" applyAlignment="1">
      <alignment horizontal="left"/>
    </xf>
    <xf numFmtId="2" fontId="22" fillId="0" borderId="0" xfId="0" applyNumberFormat="1" applyFont="1" applyBorder="1" applyAlignment="1">
      <alignment horizontal="center"/>
    </xf>
    <xf numFmtId="2" fontId="22" fillId="0" borderId="1" xfId="0" applyNumberFormat="1" applyFont="1" applyFill="1" applyBorder="1"/>
    <xf numFmtId="2" fontId="22" fillId="0" borderId="1" xfId="0" applyNumberFormat="1" applyFont="1" applyBorder="1"/>
    <xf numFmtId="2" fontId="22" fillId="0" borderId="3" xfId="0" applyNumberFormat="1" applyFont="1" applyFill="1" applyBorder="1"/>
    <xf numFmtId="2" fontId="22" fillId="0" borderId="4" xfId="0" applyNumberFormat="1" applyFont="1" applyFill="1" applyBorder="1"/>
    <xf numFmtId="2" fontId="0" fillId="0" borderId="0" xfId="0" applyNumberFormat="1" applyFill="1" applyBorder="1" applyAlignment="1">
      <alignment horizontal="center" vertical="center" wrapText="1"/>
    </xf>
    <xf numFmtId="2" fontId="22" fillId="0" borderId="7" xfId="0" applyNumberFormat="1" applyFont="1" applyFill="1" applyBorder="1"/>
    <xf numFmtId="15" fontId="0" fillId="0" borderId="0" xfId="0" applyNumberFormat="1"/>
    <xf numFmtId="2" fontId="0" fillId="3" borderId="1" xfId="0" applyNumberFormat="1" applyFill="1" applyBorder="1"/>
    <xf numFmtId="2" fontId="22" fillId="3" borderId="4" xfId="0" applyNumberFormat="1" applyFont="1" applyFill="1" applyBorder="1" applyAlignment="1">
      <alignment vertical="center" wrapText="1"/>
    </xf>
    <xf numFmtId="2" fontId="0" fillId="3" borderId="5" xfId="0" applyNumberFormat="1" applyFill="1" applyBorder="1"/>
    <xf numFmtId="2" fontId="0" fillId="0" borderId="3" xfId="0" applyNumberFormat="1" applyBorder="1"/>
    <xf numFmtId="0" fontId="27" fillId="0" borderId="0" xfId="16"/>
    <xf numFmtId="0" fontId="27" fillId="0" borderId="0" xfId="26"/>
    <xf numFmtId="0" fontId="27" fillId="0" borderId="0" xfId="1"/>
    <xf numFmtId="2" fontId="22" fillId="2"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0" borderId="5" xfId="0" applyNumberFormat="1" applyFont="1" applyFill="1" applyBorder="1"/>
    <xf numFmtId="2" fontId="22" fillId="2" borderId="6" xfId="0" applyNumberFormat="1" applyFont="1" applyFill="1" applyBorder="1" applyAlignment="1">
      <alignment horizontal="center" vertical="center" wrapText="1"/>
    </xf>
    <xf numFmtId="15" fontId="22" fillId="0" borderId="1" xfId="0" applyNumberFormat="1" applyFont="1" applyBorder="1"/>
    <xf numFmtId="15" fontId="22" fillId="0" borderId="5" xfId="0" applyNumberFormat="1" applyFont="1" applyBorder="1"/>
    <xf numFmtId="164" fontId="22"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22" fillId="0" borderId="1" xfId="0" quotePrefix="1" applyNumberFormat="1" applyFont="1" applyFill="1" applyBorder="1" applyAlignment="1">
      <alignment horizontal="center"/>
    </xf>
    <xf numFmtId="0" fontId="22" fillId="0" borderId="1" xfId="0" applyNumberFormat="1" applyFont="1" applyBorder="1" applyAlignment="1">
      <alignment horizontal="center" vertical="center" wrapText="1"/>
    </xf>
    <xf numFmtId="2" fontId="22" fillId="3" borderId="4" xfId="0" applyNumberFormat="1" applyFont="1" applyFill="1" applyBorder="1" applyAlignment="1">
      <alignment horizontal="center" vertical="center" wrapText="1"/>
    </xf>
    <xf numFmtId="2" fontId="22" fillId="0" borderId="8" xfId="0" applyNumberFormat="1" applyFont="1" applyFill="1" applyBorder="1"/>
    <xf numFmtId="2" fontId="22" fillId="0" borderId="6" xfId="0" applyNumberFormat="1" applyFont="1" applyFill="1" applyBorder="1"/>
    <xf numFmtId="0" fontId="22" fillId="0" borderId="4" xfId="0" applyFont="1" applyFill="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22" fillId="5" borderId="4" xfId="0" applyNumberFormat="1" applyFont="1" applyFill="1" applyBorder="1" applyAlignment="1">
      <alignment vertical="center" wrapText="1"/>
    </xf>
    <xf numFmtId="2" fontId="22" fillId="5" borderId="6" xfId="0" applyNumberFormat="1" applyFont="1" applyFill="1" applyBorder="1" applyAlignment="1">
      <alignment vertical="center" wrapText="1"/>
    </xf>
    <xf numFmtId="15" fontId="22" fillId="4" borderId="1" xfId="0" applyNumberFormat="1" applyFont="1" applyFill="1" applyBorder="1"/>
    <xf numFmtId="0" fontId="22"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22" fillId="6" borderId="4" xfId="0" applyNumberFormat="1" applyFont="1" applyFill="1" applyBorder="1" applyAlignment="1">
      <alignment vertical="center" wrapText="1"/>
    </xf>
    <xf numFmtId="2" fontId="0" fillId="5" borderId="4" xfId="0" applyNumberFormat="1" applyFill="1" applyBorder="1"/>
    <xf numFmtId="2" fontId="0" fillId="4" borderId="6" xfId="0" applyNumberFormat="1" applyFill="1" applyBorder="1"/>
    <xf numFmtId="0" fontId="0" fillId="5" borderId="5" xfId="0" applyFill="1" applyBorder="1"/>
    <xf numFmtId="2" fontId="22"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0" fontId="0" fillId="0" borderId="0" xfId="0" applyFont="1"/>
    <xf numFmtId="15" fontId="0" fillId="0" borderId="0" xfId="0" applyNumberFormat="1" applyBorder="1"/>
    <xf numFmtId="2" fontId="0" fillId="0" borderId="1" xfId="0" applyNumberFormat="1" applyBorder="1"/>
    <xf numFmtId="2" fontId="22" fillId="0" borderId="1" xfId="0" applyNumberFormat="1" applyFont="1" applyBorder="1" applyAlignment="1"/>
    <xf numFmtId="2" fontId="0" fillId="0" borderId="1" xfId="0" applyNumberFormat="1" applyBorder="1"/>
    <xf numFmtId="0" fontId="21"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5" fontId="22" fillId="0" borderId="1" xfId="0" applyNumberFormat="1" applyFont="1" applyBorder="1" applyAlignment="1">
      <alignment horizontal="center"/>
    </xf>
    <xf numFmtId="0" fontId="0" fillId="0" borderId="1" xfId="0" applyFont="1" applyBorder="1" applyAlignment="1">
      <alignment vertical="center"/>
    </xf>
    <xf numFmtId="0" fontId="28" fillId="8" borderId="1" xfId="0" applyFont="1" applyFill="1" applyBorder="1" applyAlignment="1">
      <alignment vertical="center"/>
    </xf>
    <xf numFmtId="2" fontId="28" fillId="9" borderId="1" xfId="0" applyNumberFormat="1" applyFont="1" applyFill="1" applyBorder="1"/>
    <xf numFmtId="0" fontId="28" fillId="7" borderId="1" xfId="0" applyFont="1" applyFill="1" applyBorder="1" applyAlignment="1">
      <alignment vertical="center"/>
    </xf>
    <xf numFmtId="2" fontId="28" fillId="10" borderId="1" xfId="0" applyNumberFormat="1" applyFont="1" applyFill="1" applyBorder="1"/>
    <xf numFmtId="0" fontId="28" fillId="6" borderId="1" xfId="0" applyFont="1" applyFill="1" applyBorder="1" applyAlignment="1">
      <alignment vertical="center"/>
    </xf>
    <xf numFmtId="2" fontId="28" fillId="11" borderId="1" xfId="0" applyNumberFormat="1" applyFont="1" applyFill="1" applyBorder="1"/>
    <xf numFmtId="2" fontId="28" fillId="6"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4" borderId="1" xfId="0" applyNumberFormat="1" applyFont="1" applyFill="1" applyBorder="1" applyAlignment="1">
      <alignment horizontal="center"/>
    </xf>
    <xf numFmtId="2" fontId="0" fillId="0" borderId="1" xfId="0" applyNumberFormat="1" applyBorder="1"/>
    <xf numFmtId="2" fontId="0" fillId="4" borderId="5" xfId="0" applyNumberFormat="1" applyFill="1" applyBorder="1"/>
    <xf numFmtId="2" fontId="25" fillId="4" borderId="5" xfId="0" applyNumberFormat="1" applyFont="1" applyFill="1" applyBorder="1"/>
    <xf numFmtId="0" fontId="28" fillId="0" borderId="1" xfId="0" applyFont="1" applyBorder="1" applyAlignment="1">
      <alignment horizontal="center" vertical="center" wrapText="1"/>
    </xf>
    <xf numFmtId="0" fontId="0" fillId="12" borderId="1" xfId="0" applyFill="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 fillId="0" borderId="1" xfId="16856" applyNumberFormat="1" applyBorder="1"/>
    <xf numFmtId="2" fontId="1" fillId="0" borderId="1" xfId="16857"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0" borderId="1" xfId="0" applyFont="1" applyBorder="1" applyAlignment="1">
      <alignment horizontal="center" vertical="center" wrapText="1"/>
    </xf>
    <xf numFmtId="2" fontId="22" fillId="5" borderId="4" xfId="0" applyNumberFormat="1" applyFont="1" applyFill="1" applyBorder="1" applyAlignment="1">
      <alignment horizontal="center" vertical="center" wrapText="1"/>
    </xf>
    <xf numFmtId="2" fontId="0" fillId="0" borderId="1" xfId="0" applyNumberFormat="1" applyBorder="1"/>
    <xf numFmtId="0" fontId="22" fillId="0" borderId="1" xfId="0"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2" fontId="21" fillId="0" borderId="1" xfId="0" applyNumberFormat="1" applyFont="1" applyBorder="1"/>
    <xf numFmtId="2" fontId="21" fillId="0" borderId="5" xfId="0" applyNumberFormat="1" applyFont="1" applyBorder="1"/>
    <xf numFmtId="2" fontId="21" fillId="4" borderId="5" xfId="0" applyNumberFormat="1" applyFont="1" applyFill="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5" borderId="1" xfId="0" applyNumberFormat="1" applyFont="1" applyFill="1" applyBorder="1" applyAlignment="1">
      <alignment horizontal="center" vertical="center" wrapText="1"/>
    </xf>
    <xf numFmtId="15" fontId="22" fillId="5" borderId="1" xfId="0" applyNumberFormat="1" applyFont="1" applyFill="1" applyBorder="1" applyAlignment="1">
      <alignment horizontal="center" vertical="center"/>
    </xf>
    <xf numFmtId="0" fontId="24" fillId="0" borderId="0" xfId="0" applyFont="1" applyAlignment="1">
      <alignment horizont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2"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8" xfId="0" applyFont="1" applyBorder="1" applyAlignment="1">
      <alignment horizontal="center"/>
    </xf>
    <xf numFmtId="0" fontId="22" fillId="0" borderId="18" xfId="0" applyFont="1" applyBorder="1" applyAlignment="1">
      <alignment horizontal="center"/>
    </xf>
    <xf numFmtId="0" fontId="22" fillId="0" borderId="0" xfId="0" applyFont="1" applyBorder="1" applyAlignment="1">
      <alignment horizontal="center"/>
    </xf>
    <xf numFmtId="2" fontId="22" fillId="0" borderId="3" xfId="0" applyNumberFormat="1" applyFont="1" applyBorder="1" applyAlignment="1">
      <alignment horizontal="center" vertical="center"/>
    </xf>
    <xf numFmtId="2" fontId="22" fillId="0" borderId="2" xfId="0" applyNumberFormat="1" applyFont="1" applyBorder="1" applyAlignment="1">
      <alignment horizontal="center" vertical="center"/>
    </xf>
    <xf numFmtId="2" fontId="22" fillId="0" borderId="19" xfId="0" applyNumberFormat="1" applyFont="1" applyBorder="1" applyAlignment="1">
      <alignment horizontal="center" vertical="center"/>
    </xf>
    <xf numFmtId="2" fontId="22" fillId="0" borderId="20" xfId="0" applyNumberFormat="1" applyFont="1" applyBorder="1" applyAlignment="1">
      <alignment horizontal="center" vertical="center"/>
    </xf>
    <xf numFmtId="2" fontId="22" fillId="0" borderId="7" xfId="0" applyNumberFormat="1" applyFont="1" applyBorder="1" applyAlignment="1">
      <alignment horizontal="center" vertical="center"/>
    </xf>
    <xf numFmtId="0" fontId="22" fillId="0" borderId="3"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0" fontId="22" fillId="0" borderId="1" xfId="0" applyFont="1" applyBorder="1" applyAlignment="1">
      <alignment horizontal="center" vertical="center"/>
    </xf>
    <xf numFmtId="2" fontId="22" fillId="5" borderId="5" xfId="0" applyNumberFormat="1" applyFont="1" applyFill="1" applyBorder="1" applyAlignment="1">
      <alignment horizontal="center" vertical="center" wrapText="1"/>
    </xf>
    <xf numFmtId="2" fontId="22" fillId="5"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2" borderId="5" xfId="0" applyNumberFormat="1" applyFont="1" applyFill="1" applyBorder="1" applyAlignment="1">
      <alignment horizontal="center" vertical="center" wrapText="1"/>
    </xf>
    <xf numFmtId="2" fontId="22" fillId="2" borderId="4" xfId="0" applyNumberFormat="1" applyFont="1" applyFill="1" applyBorder="1" applyAlignment="1">
      <alignment horizontal="center" vertical="center" wrapText="1"/>
    </xf>
    <xf numFmtId="0" fontId="22" fillId="0" borderId="21" xfId="0" applyFont="1" applyBorder="1" applyAlignment="1">
      <alignment horizontal="center"/>
    </xf>
    <xf numFmtId="0" fontId="22" fillId="0" borderId="1" xfId="0" applyNumberFormat="1" applyFont="1" applyBorder="1" applyAlignment="1">
      <alignment horizontal="center" vertical="center" wrapText="1"/>
    </xf>
    <xf numFmtId="2" fontId="0" fillId="0" borderId="1" xfId="0" applyNumberFormat="1" applyBorder="1"/>
    <xf numFmtId="0" fontId="0" fillId="0" borderId="0" xfId="0" applyNumberFormat="1" applyAlignment="1">
      <alignment horizontal="justify" vertical="top" wrapText="1"/>
    </xf>
    <xf numFmtId="0" fontId="0" fillId="0" borderId="0" xfId="0" applyNumberFormat="1" applyFont="1" applyAlignment="1">
      <alignment horizontal="justify" vertical="top" wrapText="1"/>
    </xf>
    <xf numFmtId="0" fontId="28" fillId="0" borderId="1" xfId="0" applyFont="1" applyBorder="1" applyAlignment="1">
      <alignment horizontal="center" vertical="center" wrapText="1"/>
    </xf>
    <xf numFmtId="0" fontId="28" fillId="0" borderId="1" xfId="0" applyFont="1" applyBorder="1" applyAlignment="1">
      <alignment horizontal="center"/>
    </xf>
    <xf numFmtId="0" fontId="28" fillId="0" borderId="1" xfId="0" applyFont="1" applyBorder="1" applyAlignment="1">
      <alignment horizontal="center" vertical="center"/>
    </xf>
    <xf numFmtId="2" fontId="0" fillId="5" borderId="0" xfId="0" applyNumberFormat="1" applyFill="1"/>
    <xf numFmtId="15" fontId="22" fillId="6" borderId="1" xfId="0" applyNumberFormat="1" applyFont="1" applyFill="1" applyBorder="1" applyAlignment="1">
      <alignment horizontal="center" vertical="center" wrapText="1"/>
    </xf>
  </cellXfs>
  <cellStyles count="16862">
    <cellStyle name="Normal" xfId="0" builtinId="0"/>
    <cellStyle name="Normal 10" xfId="1" xr:uid="{00000000-0005-0000-0000-000001000000}"/>
    <cellStyle name="Normal 10 10" xfId="251" xr:uid="{00000000-0005-0000-0000-000002000000}"/>
    <cellStyle name="Normal 10 10 2" xfId="2632" xr:uid="{00000000-0005-0000-0000-000003000000}"/>
    <cellStyle name="Normal 10 10 3" xfId="5018" xr:uid="{00000000-0005-0000-0000-000004000000}"/>
    <cellStyle name="Normal 10 10 4" xfId="8884" xr:uid="{00000000-0005-0000-0000-000005000000}"/>
    <cellStyle name="Normal 10 10 5" xfId="9842" xr:uid="{00000000-0005-0000-0000-000006000000}"/>
    <cellStyle name="Normal 10 10 6" xfId="13658" xr:uid="{00000000-0005-0000-0000-000007000000}"/>
    <cellStyle name="Normal 10 10 7" xfId="16045" xr:uid="{00000000-0005-0000-0000-000008000000}"/>
    <cellStyle name="Normal 10 11" xfId="328" xr:uid="{00000000-0005-0000-0000-000009000000}"/>
    <cellStyle name="Normal 10 11 2" xfId="2709" xr:uid="{00000000-0005-0000-0000-00000A000000}"/>
    <cellStyle name="Normal 10 11 3" xfId="5095" xr:uid="{00000000-0005-0000-0000-00000B000000}"/>
    <cellStyle name="Normal 10 11 4" xfId="8773" xr:uid="{00000000-0005-0000-0000-00000C000000}"/>
    <cellStyle name="Normal 10 11 5" xfId="10459" xr:uid="{00000000-0005-0000-0000-00000D000000}"/>
    <cellStyle name="Normal 10 11 6" xfId="13547" xr:uid="{00000000-0005-0000-0000-00000E000000}"/>
    <cellStyle name="Normal 10 11 7" xfId="15934" xr:uid="{00000000-0005-0000-0000-00000F000000}"/>
    <cellStyle name="Normal 10 12" xfId="405" xr:uid="{00000000-0005-0000-0000-000010000000}"/>
    <cellStyle name="Normal 10 12 2" xfId="2786" xr:uid="{00000000-0005-0000-0000-000011000000}"/>
    <cellStyle name="Normal 10 12 3" xfId="5172" xr:uid="{00000000-0005-0000-0000-000012000000}"/>
    <cellStyle name="Normal 10 12 4" xfId="7573" xr:uid="{00000000-0005-0000-0000-000013000000}"/>
    <cellStyle name="Normal 10 12 5" xfId="11564" xr:uid="{00000000-0005-0000-0000-000014000000}"/>
    <cellStyle name="Normal 10 12 6" xfId="12346" xr:uid="{00000000-0005-0000-0000-000015000000}"/>
    <cellStyle name="Normal 10 12 7" xfId="14733" xr:uid="{00000000-0005-0000-0000-000016000000}"/>
    <cellStyle name="Normal 10 13" xfId="482" xr:uid="{00000000-0005-0000-0000-000017000000}"/>
    <cellStyle name="Normal 10 13 2" xfId="2863" xr:uid="{00000000-0005-0000-0000-000018000000}"/>
    <cellStyle name="Normal 10 13 3" xfId="5249" xr:uid="{00000000-0005-0000-0000-000019000000}"/>
    <cellStyle name="Normal 10 13 4" xfId="9336" xr:uid="{00000000-0005-0000-0000-00001A000000}"/>
    <cellStyle name="Normal 10 13 5" xfId="11028" xr:uid="{00000000-0005-0000-0000-00001B000000}"/>
    <cellStyle name="Normal 10 13 6" xfId="14110" xr:uid="{00000000-0005-0000-0000-00001C000000}"/>
    <cellStyle name="Normal 10 13 7" xfId="16494" xr:uid="{00000000-0005-0000-0000-00001D000000}"/>
    <cellStyle name="Normal 10 14" xfId="559" xr:uid="{00000000-0005-0000-0000-00001E000000}"/>
    <cellStyle name="Normal 10 14 2" xfId="2940" xr:uid="{00000000-0005-0000-0000-00001F000000}"/>
    <cellStyle name="Normal 10 14 3" xfId="5326" xr:uid="{00000000-0005-0000-0000-000020000000}"/>
    <cellStyle name="Normal 10 14 4" xfId="9029" xr:uid="{00000000-0005-0000-0000-000021000000}"/>
    <cellStyle name="Normal 10 14 5" xfId="9990" xr:uid="{00000000-0005-0000-0000-000022000000}"/>
    <cellStyle name="Normal 10 14 6" xfId="13803" xr:uid="{00000000-0005-0000-0000-000023000000}"/>
    <cellStyle name="Normal 10 14 7" xfId="16188" xr:uid="{00000000-0005-0000-0000-000024000000}"/>
    <cellStyle name="Normal 10 15" xfId="636" xr:uid="{00000000-0005-0000-0000-000025000000}"/>
    <cellStyle name="Normal 10 15 2" xfId="3017" xr:uid="{00000000-0005-0000-0000-000026000000}"/>
    <cellStyle name="Normal 10 15 3" xfId="5403" xr:uid="{00000000-0005-0000-0000-000027000000}"/>
    <cellStyle name="Normal 10 15 4" xfId="8911" xr:uid="{00000000-0005-0000-0000-000028000000}"/>
    <cellStyle name="Normal 10 15 5" xfId="10597" xr:uid="{00000000-0005-0000-0000-000029000000}"/>
    <cellStyle name="Normal 10 15 6" xfId="13685" xr:uid="{00000000-0005-0000-0000-00002A000000}"/>
    <cellStyle name="Normal 10 15 7" xfId="16072" xr:uid="{00000000-0005-0000-0000-00002B000000}"/>
    <cellStyle name="Normal 10 16" xfId="713" xr:uid="{00000000-0005-0000-0000-00002C000000}"/>
    <cellStyle name="Normal 10 16 2" xfId="3094" xr:uid="{00000000-0005-0000-0000-00002D000000}"/>
    <cellStyle name="Normal 10 16 3" xfId="5480" xr:uid="{00000000-0005-0000-0000-00002E000000}"/>
    <cellStyle name="Normal 10 16 4" xfId="7723" xr:uid="{00000000-0005-0000-0000-00002F000000}"/>
    <cellStyle name="Normal 10 16 5" xfId="9648" xr:uid="{00000000-0005-0000-0000-000030000000}"/>
    <cellStyle name="Normal 10 16 6" xfId="12496" xr:uid="{00000000-0005-0000-0000-000031000000}"/>
    <cellStyle name="Normal 10 16 7" xfId="14883" xr:uid="{00000000-0005-0000-0000-000032000000}"/>
    <cellStyle name="Normal 10 17" xfId="790" xr:uid="{00000000-0005-0000-0000-000033000000}"/>
    <cellStyle name="Normal 10 17 2" xfId="3171" xr:uid="{00000000-0005-0000-0000-000034000000}"/>
    <cellStyle name="Normal 10 17 3" xfId="5557" xr:uid="{00000000-0005-0000-0000-000035000000}"/>
    <cellStyle name="Normal 10 17 4" xfId="9480" xr:uid="{00000000-0005-0000-0000-000036000000}"/>
    <cellStyle name="Normal 10 17 5" xfId="11178" xr:uid="{00000000-0005-0000-0000-000037000000}"/>
    <cellStyle name="Normal 10 17 6" xfId="14254" xr:uid="{00000000-0005-0000-0000-000038000000}"/>
    <cellStyle name="Normal 10 17 7" xfId="16637" xr:uid="{00000000-0005-0000-0000-000039000000}"/>
    <cellStyle name="Normal 10 18" xfId="867" xr:uid="{00000000-0005-0000-0000-00003A000000}"/>
    <cellStyle name="Normal 10 18 2" xfId="3248" xr:uid="{00000000-0005-0000-0000-00003B000000}"/>
    <cellStyle name="Normal 10 18 3" xfId="5634" xr:uid="{00000000-0005-0000-0000-00003C000000}"/>
    <cellStyle name="Normal 10 18 4" xfId="9179" xr:uid="{00000000-0005-0000-0000-00003D000000}"/>
    <cellStyle name="Normal 10 18 5" xfId="10138" xr:uid="{00000000-0005-0000-0000-00003E000000}"/>
    <cellStyle name="Normal 10 18 6" xfId="13953" xr:uid="{00000000-0005-0000-0000-00003F000000}"/>
    <cellStyle name="Normal 10 18 7" xfId="16337" xr:uid="{00000000-0005-0000-0000-000040000000}"/>
    <cellStyle name="Normal 10 19" xfId="944" xr:uid="{00000000-0005-0000-0000-000041000000}"/>
    <cellStyle name="Normal 10 19 2" xfId="3325" xr:uid="{00000000-0005-0000-0000-000042000000}"/>
    <cellStyle name="Normal 10 19 3" xfId="5711" xr:uid="{00000000-0005-0000-0000-000043000000}"/>
    <cellStyle name="Normal 10 19 4" xfId="9056" xr:uid="{00000000-0005-0000-0000-000044000000}"/>
    <cellStyle name="Normal 10 19 5" xfId="10746" xr:uid="{00000000-0005-0000-0000-000045000000}"/>
    <cellStyle name="Normal 10 19 6" xfId="13830" xr:uid="{00000000-0005-0000-0000-000046000000}"/>
    <cellStyle name="Normal 10 19 7" xfId="16215" xr:uid="{00000000-0005-0000-0000-000047000000}"/>
    <cellStyle name="Normal 10 2" xfId="2" xr:uid="{00000000-0005-0000-0000-000048000000}"/>
    <cellStyle name="Normal 10 2 10" xfId="558" xr:uid="{00000000-0005-0000-0000-000049000000}"/>
    <cellStyle name="Normal 10 2 10 2" xfId="2939" xr:uid="{00000000-0005-0000-0000-00004A000000}"/>
    <cellStyle name="Normal 10 2 10 3" xfId="5325" xr:uid="{00000000-0005-0000-0000-00004B000000}"/>
    <cellStyle name="Normal 10 2 10 4" xfId="9107" xr:uid="{00000000-0005-0000-0000-00004C000000}"/>
    <cellStyle name="Normal 10 2 10 5" xfId="10066" xr:uid="{00000000-0005-0000-0000-00004D000000}"/>
    <cellStyle name="Normal 10 2 10 6" xfId="13881" xr:uid="{00000000-0005-0000-0000-00004E000000}"/>
    <cellStyle name="Normal 10 2 10 7" xfId="16265" xr:uid="{00000000-0005-0000-0000-00004F000000}"/>
    <cellStyle name="Normal 10 2 11" xfId="635" xr:uid="{00000000-0005-0000-0000-000050000000}"/>
    <cellStyle name="Normal 10 2 11 2" xfId="3016" xr:uid="{00000000-0005-0000-0000-000051000000}"/>
    <cellStyle name="Normal 10 2 11 3" xfId="5402" xr:uid="{00000000-0005-0000-0000-000052000000}"/>
    <cellStyle name="Normal 10 2 11 4" xfId="8983" xr:uid="{00000000-0005-0000-0000-000053000000}"/>
    <cellStyle name="Normal 10 2 11 5" xfId="10674" xr:uid="{00000000-0005-0000-0000-000054000000}"/>
    <cellStyle name="Normal 10 2 11 6" xfId="13757" xr:uid="{00000000-0005-0000-0000-000055000000}"/>
    <cellStyle name="Normal 10 2 11 7" xfId="16143" xr:uid="{00000000-0005-0000-0000-000056000000}"/>
    <cellStyle name="Normal 10 2 12" xfId="712" xr:uid="{00000000-0005-0000-0000-000057000000}"/>
    <cellStyle name="Normal 10 2 12 2" xfId="3093" xr:uid="{00000000-0005-0000-0000-000058000000}"/>
    <cellStyle name="Normal 10 2 12 3" xfId="5479" xr:uid="{00000000-0005-0000-0000-000059000000}"/>
    <cellStyle name="Normal 10 2 12 4" xfId="7801" xr:uid="{00000000-0005-0000-0000-00005A000000}"/>
    <cellStyle name="Normal 10 2 12 5" xfId="11712" xr:uid="{00000000-0005-0000-0000-00005B000000}"/>
    <cellStyle name="Normal 10 2 12 6" xfId="12574" xr:uid="{00000000-0005-0000-0000-00005C000000}"/>
    <cellStyle name="Normal 10 2 12 7" xfId="14961" xr:uid="{00000000-0005-0000-0000-00005D000000}"/>
    <cellStyle name="Normal 10 2 13" xfId="789" xr:uid="{00000000-0005-0000-0000-00005E000000}"/>
    <cellStyle name="Normal 10 2 13 2" xfId="3170" xr:uid="{00000000-0005-0000-0000-00005F000000}"/>
    <cellStyle name="Normal 10 2 13 3" xfId="5556" xr:uid="{00000000-0005-0000-0000-000060000000}"/>
    <cellStyle name="Normal 10 2 13 4" xfId="7181" xr:uid="{00000000-0005-0000-0000-000061000000}"/>
    <cellStyle name="Normal 10 2 13 5" xfId="11255" xr:uid="{00000000-0005-0000-0000-000062000000}"/>
    <cellStyle name="Normal 10 2 13 6" xfId="11954" xr:uid="{00000000-0005-0000-0000-000063000000}"/>
    <cellStyle name="Normal 10 2 13 7" xfId="14341" xr:uid="{00000000-0005-0000-0000-000064000000}"/>
    <cellStyle name="Normal 10 2 14" xfId="866" xr:uid="{00000000-0005-0000-0000-000065000000}"/>
    <cellStyle name="Normal 10 2 14 2" xfId="3247" xr:uid="{00000000-0005-0000-0000-000066000000}"/>
    <cellStyle name="Normal 10 2 14 3" xfId="5633" xr:uid="{00000000-0005-0000-0000-000067000000}"/>
    <cellStyle name="Normal 10 2 14 4" xfId="9251" xr:uid="{00000000-0005-0000-0000-000068000000}"/>
    <cellStyle name="Normal 10 2 14 5" xfId="10214" xr:uid="{00000000-0005-0000-0000-000069000000}"/>
    <cellStyle name="Normal 10 2 14 6" xfId="14025" xr:uid="{00000000-0005-0000-0000-00006A000000}"/>
    <cellStyle name="Normal 10 2 14 7" xfId="16409" xr:uid="{00000000-0005-0000-0000-00006B000000}"/>
    <cellStyle name="Normal 10 2 15" xfId="943" xr:uid="{00000000-0005-0000-0000-00006C000000}"/>
    <cellStyle name="Normal 10 2 15 2" xfId="3324" xr:uid="{00000000-0005-0000-0000-00006D000000}"/>
    <cellStyle name="Normal 10 2 15 3" xfId="5710" xr:uid="{00000000-0005-0000-0000-00006E000000}"/>
    <cellStyle name="Normal 10 2 15 4" xfId="9134" xr:uid="{00000000-0005-0000-0000-00006F000000}"/>
    <cellStyle name="Normal 10 2 15 5" xfId="10823" xr:uid="{00000000-0005-0000-0000-000070000000}"/>
    <cellStyle name="Normal 10 2 15 6" xfId="13908" xr:uid="{00000000-0005-0000-0000-000071000000}"/>
    <cellStyle name="Normal 10 2 15 7" xfId="16292" xr:uid="{00000000-0005-0000-0000-000072000000}"/>
    <cellStyle name="Normal 10 2 16" xfId="1020" xr:uid="{00000000-0005-0000-0000-000073000000}"/>
    <cellStyle name="Normal 10 2 16 2" xfId="3401" xr:uid="{00000000-0005-0000-0000-000074000000}"/>
    <cellStyle name="Normal 10 2 16 3" xfId="5787" xr:uid="{00000000-0005-0000-0000-000075000000}"/>
    <cellStyle name="Normal 10 2 16 4" xfId="7949" xr:uid="{00000000-0005-0000-0000-000076000000}"/>
    <cellStyle name="Normal 10 2 16 5" xfId="11854" xr:uid="{00000000-0005-0000-0000-000077000000}"/>
    <cellStyle name="Normal 10 2 16 6" xfId="12723" xr:uid="{00000000-0005-0000-0000-000078000000}"/>
    <cellStyle name="Normal 10 2 16 7" xfId="15110" xr:uid="{00000000-0005-0000-0000-000079000000}"/>
    <cellStyle name="Normal 10 2 17" xfId="1097" xr:uid="{00000000-0005-0000-0000-00007A000000}"/>
    <cellStyle name="Normal 10 2 17 2" xfId="3478" xr:uid="{00000000-0005-0000-0000-00007B000000}"/>
    <cellStyle name="Normal 10 2 17 3" xfId="5864" xr:uid="{00000000-0005-0000-0000-00007C000000}"/>
    <cellStyle name="Normal 10 2 17 4" xfId="7410" xr:uid="{00000000-0005-0000-0000-00007D000000}"/>
    <cellStyle name="Normal 10 2 17 5" xfId="11400" xr:uid="{00000000-0005-0000-0000-00007E000000}"/>
    <cellStyle name="Normal 10 2 17 6" xfId="12183" xr:uid="{00000000-0005-0000-0000-00007F000000}"/>
    <cellStyle name="Normal 10 2 17 7" xfId="14570" xr:uid="{00000000-0005-0000-0000-000080000000}"/>
    <cellStyle name="Normal 10 2 18" xfId="1174" xr:uid="{00000000-0005-0000-0000-000081000000}"/>
    <cellStyle name="Normal 10 2 18 2" xfId="3555" xr:uid="{00000000-0005-0000-0000-000082000000}"/>
    <cellStyle name="Normal 10 2 18 3" xfId="5941" xr:uid="{00000000-0005-0000-0000-000083000000}"/>
    <cellStyle name="Normal 10 2 18 4" xfId="9326" xr:uid="{00000000-0005-0000-0000-000084000000}"/>
    <cellStyle name="Normal 10 2 18 5" xfId="11018" xr:uid="{00000000-0005-0000-0000-000085000000}"/>
    <cellStyle name="Normal 10 2 18 6" xfId="14100" xr:uid="{00000000-0005-0000-0000-000086000000}"/>
    <cellStyle name="Normal 10 2 18 7" xfId="16484" xr:uid="{00000000-0005-0000-0000-000087000000}"/>
    <cellStyle name="Normal 10 2 19" xfId="1251" xr:uid="{00000000-0005-0000-0000-000088000000}"/>
    <cellStyle name="Normal 10 2 19 2" xfId="3632" xr:uid="{00000000-0005-0000-0000-000089000000}"/>
    <cellStyle name="Normal 10 2 19 3" xfId="6018" xr:uid="{00000000-0005-0000-0000-00008A000000}"/>
    <cellStyle name="Normal 10 2 19 4" xfId="9277" xr:uid="{00000000-0005-0000-0000-00008B000000}"/>
    <cellStyle name="Normal 10 2 19 5" xfId="10972" xr:uid="{00000000-0005-0000-0000-00008C000000}"/>
    <cellStyle name="Normal 10 2 19 6" xfId="14051" xr:uid="{00000000-0005-0000-0000-00008D000000}"/>
    <cellStyle name="Normal 10 2 19 7" xfId="16435" xr:uid="{00000000-0005-0000-0000-00008E000000}"/>
    <cellStyle name="Normal 10 2 2" xfId="44" xr:uid="{00000000-0005-0000-0000-00008F000000}"/>
    <cellStyle name="Normal 10 2 2 10" xfId="743" xr:uid="{00000000-0005-0000-0000-000090000000}"/>
    <cellStyle name="Normal 10 2 2 10 2" xfId="3124" xr:uid="{00000000-0005-0000-0000-000091000000}"/>
    <cellStyle name="Normal 10 2 2 10 3" xfId="5510" xr:uid="{00000000-0005-0000-0000-000092000000}"/>
    <cellStyle name="Normal 10 2 2 10 4" xfId="7376" xr:uid="{00000000-0005-0000-0000-000093000000}"/>
    <cellStyle name="Normal 10 2 2 10 5" xfId="11062" xr:uid="{00000000-0005-0000-0000-000094000000}"/>
    <cellStyle name="Normal 10 2 2 10 6" xfId="12149" xr:uid="{00000000-0005-0000-0000-000095000000}"/>
    <cellStyle name="Normal 10 2 2 10 7" xfId="14536" xr:uid="{00000000-0005-0000-0000-000096000000}"/>
    <cellStyle name="Normal 10 2 2 11" xfId="820" xr:uid="{00000000-0005-0000-0000-000097000000}"/>
    <cellStyle name="Normal 10 2 2 11 2" xfId="3201" xr:uid="{00000000-0005-0000-0000-000098000000}"/>
    <cellStyle name="Normal 10 2 2 11 3" xfId="5587" xr:uid="{00000000-0005-0000-0000-000099000000}"/>
    <cellStyle name="Normal 10 2 2 11 4" xfId="8913" xr:uid="{00000000-0005-0000-0000-00009A000000}"/>
    <cellStyle name="Normal 10 2 2 11 5" xfId="10599" xr:uid="{00000000-0005-0000-0000-00009B000000}"/>
    <cellStyle name="Normal 10 2 2 11 6" xfId="13687" xr:uid="{00000000-0005-0000-0000-00009C000000}"/>
    <cellStyle name="Normal 10 2 2 11 7" xfId="16074" xr:uid="{00000000-0005-0000-0000-00009D000000}"/>
    <cellStyle name="Normal 10 2 2 12" xfId="897" xr:uid="{00000000-0005-0000-0000-00009E000000}"/>
    <cellStyle name="Normal 10 2 2 12 2" xfId="3278" xr:uid="{00000000-0005-0000-0000-00009F000000}"/>
    <cellStyle name="Normal 10 2 2 12 3" xfId="5664" xr:uid="{00000000-0005-0000-0000-0000A0000000}"/>
    <cellStyle name="Normal 10 2 2 12 4" xfId="8604" xr:uid="{00000000-0005-0000-0000-0000A1000000}"/>
    <cellStyle name="Normal 10 2 2 12 5" xfId="10869" xr:uid="{00000000-0005-0000-0000-0000A2000000}"/>
    <cellStyle name="Normal 10 2 2 12 6" xfId="13378" xr:uid="{00000000-0005-0000-0000-0000A3000000}"/>
    <cellStyle name="Normal 10 2 2 12 7" xfId="15765" xr:uid="{00000000-0005-0000-0000-0000A4000000}"/>
    <cellStyle name="Normal 10 2 2 13" xfId="974" xr:uid="{00000000-0005-0000-0000-0000A5000000}"/>
    <cellStyle name="Normal 10 2 2 13 2" xfId="3355" xr:uid="{00000000-0005-0000-0000-0000A6000000}"/>
    <cellStyle name="Normal 10 2 2 13 3" xfId="5741" xr:uid="{00000000-0005-0000-0000-0000A7000000}"/>
    <cellStyle name="Normal 10 2 2 13 4" xfId="9101" xr:uid="{00000000-0005-0000-0000-0000A8000000}"/>
    <cellStyle name="Normal 10 2 2 13 5" xfId="10060" xr:uid="{00000000-0005-0000-0000-0000A9000000}"/>
    <cellStyle name="Normal 10 2 2 13 6" xfId="13875" xr:uid="{00000000-0005-0000-0000-0000AA000000}"/>
    <cellStyle name="Normal 10 2 2 13 7" xfId="16259" xr:uid="{00000000-0005-0000-0000-0000AB000000}"/>
    <cellStyle name="Normal 10 2 2 14" xfId="1051" xr:uid="{00000000-0005-0000-0000-0000AC000000}"/>
    <cellStyle name="Normal 10 2 2 14 2" xfId="3432" xr:uid="{00000000-0005-0000-0000-0000AD000000}"/>
    <cellStyle name="Normal 10 2 2 14 3" xfId="5818" xr:uid="{00000000-0005-0000-0000-0000AE000000}"/>
    <cellStyle name="Normal 10 2 2 14 4" xfId="9513" xr:uid="{00000000-0005-0000-0000-0000AF000000}"/>
    <cellStyle name="Normal 10 2 2 14 5" xfId="11211" xr:uid="{00000000-0005-0000-0000-0000B0000000}"/>
    <cellStyle name="Normal 10 2 2 14 6" xfId="14287" xr:uid="{00000000-0005-0000-0000-0000B1000000}"/>
    <cellStyle name="Normal 10 2 2 14 7" xfId="16670" xr:uid="{00000000-0005-0000-0000-0000B2000000}"/>
    <cellStyle name="Normal 10 2 2 15" xfId="1128" xr:uid="{00000000-0005-0000-0000-0000B3000000}"/>
    <cellStyle name="Normal 10 2 2 15 2" xfId="3509" xr:uid="{00000000-0005-0000-0000-0000B4000000}"/>
    <cellStyle name="Normal 10 2 2 15 3" xfId="5895" xr:uid="{00000000-0005-0000-0000-0000B5000000}"/>
    <cellStyle name="Normal 10 2 2 15 4" xfId="9058" xr:uid="{00000000-0005-0000-0000-0000B6000000}"/>
    <cellStyle name="Normal 10 2 2 15 5" xfId="10748" xr:uid="{00000000-0005-0000-0000-0000B7000000}"/>
    <cellStyle name="Normal 10 2 2 15 6" xfId="13832" xr:uid="{00000000-0005-0000-0000-0000B8000000}"/>
    <cellStyle name="Normal 10 2 2 15 7" xfId="16217" xr:uid="{00000000-0005-0000-0000-0000B9000000}"/>
    <cellStyle name="Normal 10 2 2 16" xfId="1205" xr:uid="{00000000-0005-0000-0000-0000BA000000}"/>
    <cellStyle name="Normal 10 2 2 16 2" xfId="3586" xr:uid="{00000000-0005-0000-0000-0000BB000000}"/>
    <cellStyle name="Normal 10 2 2 16 3" xfId="5972" xr:uid="{00000000-0005-0000-0000-0000BC000000}"/>
    <cellStyle name="Normal 10 2 2 16 4" xfId="8676" xr:uid="{00000000-0005-0000-0000-0000BD000000}"/>
    <cellStyle name="Normal 10 2 2 16 5" xfId="10362" xr:uid="{00000000-0005-0000-0000-0000BE000000}"/>
    <cellStyle name="Normal 10 2 2 16 6" xfId="13450" xr:uid="{00000000-0005-0000-0000-0000BF000000}"/>
    <cellStyle name="Normal 10 2 2 16 7" xfId="15837" xr:uid="{00000000-0005-0000-0000-0000C0000000}"/>
    <cellStyle name="Normal 10 2 2 17" xfId="1282" xr:uid="{00000000-0005-0000-0000-0000C1000000}"/>
    <cellStyle name="Normal 10 2 2 17 2" xfId="3663" xr:uid="{00000000-0005-0000-0000-0000C2000000}"/>
    <cellStyle name="Normal 10 2 2 17 3" xfId="6049" xr:uid="{00000000-0005-0000-0000-0000C3000000}"/>
    <cellStyle name="Normal 10 2 2 17 4" xfId="9244" xr:uid="{00000000-0005-0000-0000-0000C4000000}"/>
    <cellStyle name="Normal 10 2 2 17 5" xfId="10207" xr:uid="{00000000-0005-0000-0000-0000C5000000}"/>
    <cellStyle name="Normal 10 2 2 17 6" xfId="14018" xr:uid="{00000000-0005-0000-0000-0000C6000000}"/>
    <cellStyle name="Normal 10 2 2 17 7" xfId="16402" xr:uid="{00000000-0005-0000-0000-0000C7000000}"/>
    <cellStyle name="Normal 10 2 2 18" xfId="1359" xr:uid="{00000000-0005-0000-0000-0000C8000000}"/>
    <cellStyle name="Normal 10 2 2 18 2" xfId="3740" xr:uid="{00000000-0005-0000-0000-0000C9000000}"/>
    <cellStyle name="Normal 10 2 2 18 3" xfId="6126" xr:uid="{00000000-0005-0000-0000-0000CA000000}"/>
    <cellStyle name="Normal 10 2 2 18 4" xfId="7442" xr:uid="{00000000-0005-0000-0000-0000CB000000}"/>
    <cellStyle name="Normal 10 2 2 18 5" xfId="11355" xr:uid="{00000000-0005-0000-0000-0000CC000000}"/>
    <cellStyle name="Normal 10 2 2 18 6" xfId="12215" xr:uid="{00000000-0005-0000-0000-0000CD000000}"/>
    <cellStyle name="Normal 10 2 2 18 7" xfId="14602" xr:uid="{00000000-0005-0000-0000-0000CE000000}"/>
    <cellStyle name="Normal 10 2 2 19" xfId="1436" xr:uid="{00000000-0005-0000-0000-0000CF000000}"/>
    <cellStyle name="Normal 10 2 2 19 2" xfId="3817" xr:uid="{00000000-0005-0000-0000-0000D0000000}"/>
    <cellStyle name="Normal 10 2 2 19 3" xfId="6203" xr:uid="{00000000-0005-0000-0000-0000D1000000}"/>
    <cellStyle name="Normal 10 2 2 19 4" xfId="9207" xr:uid="{00000000-0005-0000-0000-0000D2000000}"/>
    <cellStyle name="Normal 10 2 2 19 5" xfId="10897" xr:uid="{00000000-0005-0000-0000-0000D3000000}"/>
    <cellStyle name="Normal 10 2 2 19 6" xfId="13981" xr:uid="{00000000-0005-0000-0000-0000D4000000}"/>
    <cellStyle name="Normal 10 2 2 19 7" xfId="16365" xr:uid="{00000000-0005-0000-0000-0000D5000000}"/>
    <cellStyle name="Normal 10 2 2 2" xfId="126" xr:uid="{00000000-0005-0000-0000-0000D6000000}"/>
    <cellStyle name="Normal 10 2 2 2 2" xfId="2507" xr:uid="{00000000-0005-0000-0000-0000D7000000}"/>
    <cellStyle name="Normal 10 2 2 2 3" xfId="4893" xr:uid="{00000000-0005-0000-0000-0000D8000000}"/>
    <cellStyle name="Normal 10 2 2 2 4" xfId="9227" xr:uid="{00000000-0005-0000-0000-0000D9000000}"/>
    <cellStyle name="Normal 10 2 2 2 5" xfId="10917" xr:uid="{00000000-0005-0000-0000-0000DA000000}"/>
    <cellStyle name="Normal 10 2 2 2 6" xfId="14001" xr:uid="{00000000-0005-0000-0000-0000DB000000}"/>
    <cellStyle name="Normal 10 2 2 2 7" xfId="16385" xr:uid="{00000000-0005-0000-0000-0000DC000000}"/>
    <cellStyle name="Normal 10 2 2 20" xfId="1513" xr:uid="{00000000-0005-0000-0000-0000DD000000}"/>
    <cellStyle name="Normal 10 2 2 20 2" xfId="3894" xr:uid="{00000000-0005-0000-0000-0000DE000000}"/>
    <cellStyle name="Normal 10 2 2 20 3" xfId="6280" xr:uid="{00000000-0005-0000-0000-0000DF000000}"/>
    <cellStyle name="Normal 10 2 2 20 4" xfId="8825" xr:uid="{00000000-0005-0000-0000-0000E0000000}"/>
    <cellStyle name="Normal 10 2 2 20 5" xfId="10511" xr:uid="{00000000-0005-0000-0000-0000E1000000}"/>
    <cellStyle name="Normal 10 2 2 20 6" xfId="13599" xr:uid="{00000000-0005-0000-0000-0000E2000000}"/>
    <cellStyle name="Normal 10 2 2 20 7" xfId="15986" xr:uid="{00000000-0005-0000-0000-0000E3000000}"/>
    <cellStyle name="Normal 10 2 2 21" xfId="1590" xr:uid="{00000000-0005-0000-0000-0000E4000000}"/>
    <cellStyle name="Normal 10 2 2 21 2" xfId="3971" xr:uid="{00000000-0005-0000-0000-0000E5000000}"/>
    <cellStyle name="Normal 10 2 2 21 3" xfId="6357" xr:uid="{00000000-0005-0000-0000-0000E6000000}"/>
    <cellStyle name="Normal 10 2 2 21 4" xfId="4782" xr:uid="{00000000-0005-0000-0000-0000E7000000}"/>
    <cellStyle name="Normal 10 2 2 21 5" xfId="10729" xr:uid="{00000000-0005-0000-0000-0000E8000000}"/>
    <cellStyle name="Normal 10 2 2 21 6" xfId="10683" xr:uid="{00000000-0005-0000-0000-0000E9000000}"/>
    <cellStyle name="Normal 10 2 2 21 7" xfId="13766" xr:uid="{00000000-0005-0000-0000-0000EA000000}"/>
    <cellStyle name="Normal 10 2 2 22" xfId="1667" xr:uid="{00000000-0005-0000-0000-0000EB000000}"/>
    <cellStyle name="Normal 10 2 2 22 2" xfId="4048" xr:uid="{00000000-0005-0000-0000-0000EC000000}"/>
    <cellStyle name="Normal 10 2 2 22 3" xfId="6434" xr:uid="{00000000-0005-0000-0000-0000ED000000}"/>
    <cellStyle name="Normal 10 2 2 22 4" xfId="8935" xr:uid="{00000000-0005-0000-0000-0000EE000000}"/>
    <cellStyle name="Normal 10 2 2 22 5" xfId="9898" xr:uid="{00000000-0005-0000-0000-0000EF000000}"/>
    <cellStyle name="Normal 10 2 2 22 6" xfId="13709" xr:uid="{00000000-0005-0000-0000-0000F0000000}"/>
    <cellStyle name="Normal 10 2 2 22 7" xfId="16095" xr:uid="{00000000-0005-0000-0000-0000F1000000}"/>
    <cellStyle name="Normal 10 2 2 23" xfId="1744" xr:uid="{00000000-0005-0000-0000-0000F2000000}"/>
    <cellStyle name="Normal 10 2 2 23 2" xfId="4125" xr:uid="{00000000-0005-0000-0000-0000F3000000}"/>
    <cellStyle name="Normal 10 2 2 23 3" xfId="6511" xr:uid="{00000000-0005-0000-0000-0000F4000000}"/>
    <cellStyle name="Normal 10 2 2 23 4" xfId="7361" xr:uid="{00000000-0005-0000-0000-0000F5000000}"/>
    <cellStyle name="Normal 10 2 2 23 5" xfId="11047" xr:uid="{00000000-0005-0000-0000-0000F6000000}"/>
    <cellStyle name="Normal 10 2 2 23 6" xfId="12134" xr:uid="{00000000-0005-0000-0000-0000F7000000}"/>
    <cellStyle name="Normal 10 2 2 23 7" xfId="14521" xr:uid="{00000000-0005-0000-0000-0000F8000000}"/>
    <cellStyle name="Normal 10 2 2 24" xfId="1816" xr:uid="{00000000-0005-0000-0000-0000F9000000}"/>
    <cellStyle name="Normal 10 2 2 24 2" xfId="4197" xr:uid="{00000000-0005-0000-0000-0000FA000000}"/>
    <cellStyle name="Normal 10 2 2 24 3" xfId="6583" xr:uid="{00000000-0005-0000-0000-0000FB000000}"/>
    <cellStyle name="Normal 10 2 2 24 4" xfId="9274" xr:uid="{00000000-0005-0000-0000-0000FC000000}"/>
    <cellStyle name="Normal 10 2 2 24 5" xfId="10969" xr:uid="{00000000-0005-0000-0000-0000FD000000}"/>
    <cellStyle name="Normal 10 2 2 24 6" xfId="14048" xr:uid="{00000000-0005-0000-0000-0000FE000000}"/>
    <cellStyle name="Normal 10 2 2 24 7" xfId="16432" xr:uid="{00000000-0005-0000-0000-0000FF000000}"/>
    <cellStyle name="Normal 10 2 2 25" xfId="1894" xr:uid="{00000000-0005-0000-0000-000000010000}"/>
    <cellStyle name="Normal 10 2 2 25 2" xfId="4275" xr:uid="{00000000-0005-0000-0000-000001010000}"/>
    <cellStyle name="Normal 10 2 2 25 3" xfId="6661" xr:uid="{00000000-0005-0000-0000-000002010000}"/>
    <cellStyle name="Normal 10 2 2 25 4" xfId="8820" xr:uid="{00000000-0005-0000-0000-000003010000}"/>
    <cellStyle name="Normal 10 2 2 25 5" xfId="10506" xr:uid="{00000000-0005-0000-0000-000004010000}"/>
    <cellStyle name="Normal 10 2 2 25 6" xfId="13594" xr:uid="{00000000-0005-0000-0000-000005010000}"/>
    <cellStyle name="Normal 10 2 2 25 7" xfId="15981" xr:uid="{00000000-0005-0000-0000-000006010000}"/>
    <cellStyle name="Normal 10 2 2 26" xfId="1972" xr:uid="{00000000-0005-0000-0000-000007010000}"/>
    <cellStyle name="Normal 10 2 2 26 2" xfId="4353" xr:uid="{00000000-0005-0000-0000-000008010000}"/>
    <cellStyle name="Normal 10 2 2 26 3" xfId="6739" xr:uid="{00000000-0005-0000-0000-000009010000}"/>
    <cellStyle name="Normal 10 2 2 26 4" xfId="7698" xr:uid="{00000000-0005-0000-0000-00000A010000}"/>
    <cellStyle name="Normal 10 2 2 26 5" xfId="11612" xr:uid="{00000000-0005-0000-0000-00000B010000}"/>
    <cellStyle name="Normal 10 2 2 26 6" xfId="12471" xr:uid="{00000000-0005-0000-0000-00000C010000}"/>
    <cellStyle name="Normal 10 2 2 26 7" xfId="14858" xr:uid="{00000000-0005-0000-0000-00000D010000}"/>
    <cellStyle name="Normal 10 2 2 27" xfId="2048" xr:uid="{00000000-0005-0000-0000-00000E010000}"/>
    <cellStyle name="Normal 10 2 2 27 2" xfId="4429" xr:uid="{00000000-0005-0000-0000-00000F010000}"/>
    <cellStyle name="Normal 10 2 2 27 3" xfId="6815" xr:uid="{00000000-0005-0000-0000-000010010000}"/>
    <cellStyle name="Normal 10 2 2 27 4" xfId="9529" xr:uid="{00000000-0005-0000-0000-000011010000}"/>
    <cellStyle name="Normal 10 2 2 27 5" xfId="11227" xr:uid="{00000000-0005-0000-0000-000012010000}"/>
    <cellStyle name="Normal 10 2 2 27 6" xfId="14303" xr:uid="{00000000-0005-0000-0000-000013010000}"/>
    <cellStyle name="Normal 10 2 2 27 7" xfId="16685" xr:uid="{00000000-0005-0000-0000-000014010000}"/>
    <cellStyle name="Normal 10 2 2 28" xfId="2120" xr:uid="{00000000-0005-0000-0000-000015010000}"/>
    <cellStyle name="Normal 10 2 2 28 2" xfId="4501" xr:uid="{00000000-0005-0000-0000-000016010000}"/>
    <cellStyle name="Normal 10 2 2 28 3" xfId="6887" xr:uid="{00000000-0005-0000-0000-000017010000}"/>
    <cellStyle name="Normal 10 2 2 28 4" xfId="9082" xr:uid="{00000000-0005-0000-0000-000018010000}"/>
    <cellStyle name="Normal 10 2 2 28 5" xfId="10045" xr:uid="{00000000-0005-0000-0000-000019010000}"/>
    <cellStyle name="Normal 10 2 2 28 6" xfId="13856" xr:uid="{00000000-0005-0000-0000-00001A010000}"/>
    <cellStyle name="Normal 10 2 2 28 7" xfId="16240" xr:uid="{00000000-0005-0000-0000-00001B010000}"/>
    <cellStyle name="Normal 10 2 2 29" xfId="2200" xr:uid="{00000000-0005-0000-0000-00001C010000}"/>
    <cellStyle name="Normal 10 2 2 29 2" xfId="4581" xr:uid="{00000000-0005-0000-0000-00001D010000}"/>
    <cellStyle name="Normal 10 2 2 29 3" xfId="6967" xr:uid="{00000000-0005-0000-0000-00001E010000}"/>
    <cellStyle name="Normal 10 2 2 29 4" xfId="9350" xr:uid="{00000000-0005-0000-0000-00001F010000}"/>
    <cellStyle name="Normal 10 2 2 29 5" xfId="9664" xr:uid="{00000000-0005-0000-0000-000020010000}"/>
    <cellStyle name="Normal 10 2 2 29 6" xfId="14124" xr:uid="{00000000-0005-0000-0000-000021010000}"/>
    <cellStyle name="Normal 10 2 2 29 7" xfId="16508" xr:uid="{00000000-0005-0000-0000-000022010000}"/>
    <cellStyle name="Normal 10 2 2 3" xfId="204" xr:uid="{00000000-0005-0000-0000-000023010000}"/>
    <cellStyle name="Normal 10 2 2 3 2" xfId="2585" xr:uid="{00000000-0005-0000-0000-000024010000}"/>
    <cellStyle name="Normal 10 2 2 3 3" xfId="4971" xr:uid="{00000000-0005-0000-0000-000025010000}"/>
    <cellStyle name="Normal 10 2 2 3 4" xfId="7307" xr:uid="{00000000-0005-0000-0000-000026010000}"/>
    <cellStyle name="Normal 10 2 2 3 5" xfId="10300" xr:uid="{00000000-0005-0000-0000-000027010000}"/>
    <cellStyle name="Normal 10 2 2 3 6" xfId="12080" xr:uid="{00000000-0005-0000-0000-000028010000}"/>
    <cellStyle name="Normal 10 2 2 3 7" xfId="14467" xr:uid="{00000000-0005-0000-0000-000029010000}"/>
    <cellStyle name="Normal 10 2 2 30" xfId="2276" xr:uid="{00000000-0005-0000-0000-00002A010000}"/>
    <cellStyle name="Normal 10 2 2 30 2" xfId="4657" xr:uid="{00000000-0005-0000-0000-00002B010000}"/>
    <cellStyle name="Normal 10 2 2 30 3" xfId="7043" xr:uid="{00000000-0005-0000-0000-00002C010000}"/>
    <cellStyle name="Normal 10 2 2 30 4" xfId="8893" xr:uid="{00000000-0005-0000-0000-00002D010000}"/>
    <cellStyle name="Normal 10 2 2 30 5" xfId="10579" xr:uid="{00000000-0005-0000-0000-00002E010000}"/>
    <cellStyle name="Normal 10 2 2 30 6" xfId="13667" xr:uid="{00000000-0005-0000-0000-00002F010000}"/>
    <cellStyle name="Normal 10 2 2 30 7" xfId="16054" xr:uid="{00000000-0005-0000-0000-000030010000}"/>
    <cellStyle name="Normal 10 2 2 31" xfId="2348" xr:uid="{00000000-0005-0000-0000-000031010000}"/>
    <cellStyle name="Normal 10 2 2 31 2" xfId="4729" xr:uid="{00000000-0005-0000-0000-000032010000}"/>
    <cellStyle name="Normal 10 2 2 31 3" xfId="7115" xr:uid="{00000000-0005-0000-0000-000033010000}"/>
    <cellStyle name="Normal 10 2 2 31 4" xfId="8892" xr:uid="{00000000-0005-0000-0000-000034010000}"/>
    <cellStyle name="Normal 10 2 2 31 5" xfId="10578" xr:uid="{00000000-0005-0000-0000-000035010000}"/>
    <cellStyle name="Normal 10 2 2 31 6" xfId="13666" xr:uid="{00000000-0005-0000-0000-000036010000}"/>
    <cellStyle name="Normal 10 2 2 31 7" xfId="16053" xr:uid="{00000000-0005-0000-0000-000037010000}"/>
    <cellStyle name="Normal 10 2 2 32" xfId="2426" xr:uid="{00000000-0005-0000-0000-000038010000}"/>
    <cellStyle name="Normal 10 2 2 33" xfId="4812" xr:uid="{00000000-0005-0000-0000-000039010000}"/>
    <cellStyle name="Normal 10 2 2 34" xfId="9037" xr:uid="{00000000-0005-0000-0000-00003A010000}"/>
    <cellStyle name="Normal 10 2 2 35" xfId="9997" xr:uid="{00000000-0005-0000-0000-00003B010000}"/>
    <cellStyle name="Normal 10 2 2 36" xfId="13811" xr:uid="{00000000-0005-0000-0000-00003C010000}"/>
    <cellStyle name="Normal 10 2 2 37" xfId="16196" xr:uid="{00000000-0005-0000-0000-00003D010000}"/>
    <cellStyle name="Normal 10 2 2 4" xfId="281" xr:uid="{00000000-0005-0000-0000-00003E010000}"/>
    <cellStyle name="Normal 10 2 2 4 2" xfId="2662" xr:uid="{00000000-0005-0000-0000-00003F010000}"/>
    <cellStyle name="Normal 10 2 2 4 3" xfId="5048" xr:uid="{00000000-0005-0000-0000-000040010000}"/>
    <cellStyle name="Normal 10 2 2 4 4" xfId="8305" xr:uid="{00000000-0005-0000-0000-000041010000}"/>
    <cellStyle name="Normal 10 2 2 4 5" xfId="10570" xr:uid="{00000000-0005-0000-0000-000042010000}"/>
    <cellStyle name="Normal 10 2 2 4 6" xfId="13079" xr:uid="{00000000-0005-0000-0000-000043010000}"/>
    <cellStyle name="Normal 10 2 2 4 7" xfId="15466" xr:uid="{00000000-0005-0000-0000-000044010000}"/>
    <cellStyle name="Normal 10 2 2 5" xfId="358" xr:uid="{00000000-0005-0000-0000-000045010000}"/>
    <cellStyle name="Normal 10 2 2 5 2" xfId="2739" xr:uid="{00000000-0005-0000-0000-000046010000}"/>
    <cellStyle name="Normal 10 2 2 5 3" xfId="5125" xr:uid="{00000000-0005-0000-0000-000047010000}"/>
    <cellStyle name="Normal 10 2 2 5 4" xfId="8805" xr:uid="{00000000-0005-0000-0000-000048010000}"/>
    <cellStyle name="Normal 10 2 2 5 5" xfId="9610" xr:uid="{00000000-0005-0000-0000-000049010000}"/>
    <cellStyle name="Normal 10 2 2 5 6" xfId="13579" xr:uid="{00000000-0005-0000-0000-00004A010000}"/>
    <cellStyle name="Normal 10 2 2 5 7" xfId="15966" xr:uid="{00000000-0005-0000-0000-00004B010000}"/>
    <cellStyle name="Normal 10 2 2 6" xfId="435" xr:uid="{00000000-0005-0000-0000-00004C010000}"/>
    <cellStyle name="Normal 10 2 2 6 2" xfId="2816" xr:uid="{00000000-0005-0000-0000-00004D010000}"/>
    <cellStyle name="Normal 10 2 2 6 3" xfId="5202" xr:uid="{00000000-0005-0000-0000-00004E010000}"/>
    <cellStyle name="Normal 10 2 2 6 4" xfId="9294" xr:uid="{00000000-0005-0000-0000-00004F010000}"/>
    <cellStyle name="Normal 10 2 2 6 5" xfId="10989" xr:uid="{00000000-0005-0000-0000-000050010000}"/>
    <cellStyle name="Normal 10 2 2 6 6" xfId="14068" xr:uid="{00000000-0005-0000-0000-000051010000}"/>
    <cellStyle name="Normal 10 2 2 6 7" xfId="16452" xr:uid="{00000000-0005-0000-0000-000052010000}"/>
    <cellStyle name="Normal 10 2 2 7" xfId="512" xr:uid="{00000000-0005-0000-0000-000053010000}"/>
    <cellStyle name="Normal 10 2 2 7 2" xfId="2893" xr:uid="{00000000-0005-0000-0000-000054010000}"/>
    <cellStyle name="Normal 10 2 2 7 3" xfId="5279" xr:uid="{00000000-0005-0000-0000-000055010000}"/>
    <cellStyle name="Normal 10 2 2 7 4" xfId="8763" xr:uid="{00000000-0005-0000-0000-000056010000}"/>
    <cellStyle name="Normal 10 2 2 7 5" xfId="10449" xr:uid="{00000000-0005-0000-0000-000057010000}"/>
    <cellStyle name="Normal 10 2 2 7 6" xfId="13537" xr:uid="{00000000-0005-0000-0000-000058010000}"/>
    <cellStyle name="Normal 10 2 2 7 7" xfId="15924" xr:uid="{00000000-0005-0000-0000-000059010000}"/>
    <cellStyle name="Normal 10 2 2 8" xfId="589" xr:uid="{00000000-0005-0000-0000-00005A010000}"/>
    <cellStyle name="Normal 10 2 2 8 2" xfId="2970" xr:uid="{00000000-0005-0000-0000-00005B010000}"/>
    <cellStyle name="Normal 10 2 2 8 3" xfId="5356" xr:uid="{00000000-0005-0000-0000-00005C010000}"/>
    <cellStyle name="Normal 10 2 2 8 4" xfId="8454" xr:uid="{00000000-0005-0000-0000-00005D010000}"/>
    <cellStyle name="Normal 10 2 2 8 5" xfId="10719" xr:uid="{00000000-0005-0000-0000-00005E010000}"/>
    <cellStyle name="Normal 10 2 2 8 6" xfId="13228" xr:uid="{00000000-0005-0000-0000-00005F010000}"/>
    <cellStyle name="Normal 10 2 2 8 7" xfId="15615" xr:uid="{00000000-0005-0000-0000-000060010000}"/>
    <cellStyle name="Normal 10 2 2 9" xfId="666" xr:uid="{00000000-0005-0000-0000-000061010000}"/>
    <cellStyle name="Normal 10 2 2 9 2" xfId="3047" xr:uid="{00000000-0005-0000-0000-000062010000}"/>
    <cellStyle name="Normal 10 2 2 9 3" xfId="5433" xr:uid="{00000000-0005-0000-0000-000063010000}"/>
    <cellStyle name="Normal 10 2 2 9 4" xfId="8950" xr:uid="{00000000-0005-0000-0000-000064010000}"/>
    <cellStyle name="Normal 10 2 2 9 5" xfId="9913" xr:uid="{00000000-0005-0000-0000-000065010000}"/>
    <cellStyle name="Normal 10 2 2 9 6" xfId="13724" xr:uid="{00000000-0005-0000-0000-000066010000}"/>
    <cellStyle name="Normal 10 2 2 9 7" xfId="16110" xr:uid="{00000000-0005-0000-0000-000067010000}"/>
    <cellStyle name="Normal 10 2 20" xfId="1328" xr:uid="{00000000-0005-0000-0000-000068010000}"/>
    <cellStyle name="Normal 10 2 20 2" xfId="3709" xr:uid="{00000000-0005-0000-0000-000069010000}"/>
    <cellStyle name="Normal 10 2 20 3" xfId="6095" xr:uid="{00000000-0005-0000-0000-00006A010000}"/>
    <cellStyle name="Normal 10 2 20 4" xfId="8098" xr:uid="{00000000-0005-0000-0000-00006B010000}"/>
    <cellStyle name="Normal 10 2 20 5" xfId="9715" xr:uid="{00000000-0005-0000-0000-00006C010000}"/>
    <cellStyle name="Normal 10 2 20 6" xfId="12872" xr:uid="{00000000-0005-0000-0000-00006D010000}"/>
    <cellStyle name="Normal 10 2 20 7" xfId="15259" xr:uid="{00000000-0005-0000-0000-00006E010000}"/>
    <cellStyle name="Normal 10 2 21" xfId="1405" xr:uid="{00000000-0005-0000-0000-00006F010000}"/>
    <cellStyle name="Normal 10 2 21 2" xfId="3786" xr:uid="{00000000-0005-0000-0000-000070010000}"/>
    <cellStyle name="Normal 10 2 21 3" xfId="6172" xr:uid="{00000000-0005-0000-0000-000071010000}"/>
    <cellStyle name="Normal 10 2 21 4" xfId="7558" xr:uid="{00000000-0005-0000-0000-000072010000}"/>
    <cellStyle name="Normal 10 2 21 5" xfId="11549" xr:uid="{00000000-0005-0000-0000-000073010000}"/>
    <cellStyle name="Normal 10 2 21 6" xfId="12331" xr:uid="{00000000-0005-0000-0000-000074010000}"/>
    <cellStyle name="Normal 10 2 21 7" xfId="14718" xr:uid="{00000000-0005-0000-0000-000075010000}"/>
    <cellStyle name="Normal 10 2 22" xfId="1482" xr:uid="{00000000-0005-0000-0000-000076010000}"/>
    <cellStyle name="Normal 10 2 22 2" xfId="3863" xr:uid="{00000000-0005-0000-0000-000077010000}"/>
    <cellStyle name="Normal 10 2 22 3" xfId="6249" xr:uid="{00000000-0005-0000-0000-000078010000}"/>
    <cellStyle name="Normal 10 2 22 4" xfId="9469" xr:uid="{00000000-0005-0000-0000-000079010000}"/>
    <cellStyle name="Normal 10 2 22 5" xfId="11167" xr:uid="{00000000-0005-0000-0000-00007A010000}"/>
    <cellStyle name="Normal 10 2 22 6" xfId="14243" xr:uid="{00000000-0005-0000-0000-00007B010000}"/>
    <cellStyle name="Normal 10 2 22 7" xfId="16626" xr:uid="{00000000-0005-0000-0000-00007C010000}"/>
    <cellStyle name="Normal 10 2 23" xfId="1559" xr:uid="{00000000-0005-0000-0000-00007D010000}"/>
    <cellStyle name="Normal 10 2 23 2" xfId="3940" xr:uid="{00000000-0005-0000-0000-00007E010000}"/>
    <cellStyle name="Normal 10 2 23 3" xfId="6326" xr:uid="{00000000-0005-0000-0000-00007F010000}"/>
    <cellStyle name="Normal 10 2 23 4" xfId="9458" xr:uid="{00000000-0005-0000-0000-000080010000}"/>
    <cellStyle name="Normal 10 2 23 5" xfId="11151" xr:uid="{00000000-0005-0000-0000-000081010000}"/>
    <cellStyle name="Normal 10 2 23 6" xfId="14232" xr:uid="{00000000-0005-0000-0000-000082010000}"/>
    <cellStyle name="Normal 10 2 23 7" xfId="16615" xr:uid="{00000000-0005-0000-0000-000083010000}"/>
    <cellStyle name="Normal 10 2 24" xfId="1636" xr:uid="{00000000-0005-0000-0000-000084010000}"/>
    <cellStyle name="Normal 10 2 24 2" xfId="4017" xr:uid="{00000000-0005-0000-0000-000085010000}"/>
    <cellStyle name="Normal 10 2 24 3" xfId="6403" xr:uid="{00000000-0005-0000-0000-000086010000}"/>
    <cellStyle name="Normal 10 2 24 4" xfId="8968" xr:uid="{00000000-0005-0000-0000-000087010000}"/>
    <cellStyle name="Normal 10 2 24 5" xfId="10659" xr:uid="{00000000-0005-0000-0000-000088010000}"/>
    <cellStyle name="Normal 10 2 24 6" xfId="13742" xr:uid="{00000000-0005-0000-0000-000089010000}"/>
    <cellStyle name="Normal 10 2 24 7" xfId="16128" xr:uid="{00000000-0005-0000-0000-00008A010000}"/>
    <cellStyle name="Normal 10 2 25" xfId="1713" xr:uid="{00000000-0005-0000-0000-00008B010000}"/>
    <cellStyle name="Normal 10 2 25 2" xfId="4094" xr:uid="{00000000-0005-0000-0000-00008C010000}"/>
    <cellStyle name="Normal 10 2 25 3" xfId="6480" xr:uid="{00000000-0005-0000-0000-00008D010000}"/>
    <cellStyle name="Normal 10 2 25 4" xfId="7783" xr:uid="{00000000-0005-0000-0000-00008E010000}"/>
    <cellStyle name="Normal 10 2 25 5" xfId="11695" xr:uid="{00000000-0005-0000-0000-00008F010000}"/>
    <cellStyle name="Normal 10 2 25 6" xfId="12556" xr:uid="{00000000-0005-0000-0000-000090010000}"/>
    <cellStyle name="Normal 10 2 25 7" xfId="14943" xr:uid="{00000000-0005-0000-0000-000091010000}"/>
    <cellStyle name="Normal 10 2 26" xfId="1855" xr:uid="{00000000-0005-0000-0000-000092010000}"/>
    <cellStyle name="Normal 10 2 26 2" xfId="4236" xr:uid="{00000000-0005-0000-0000-000093010000}"/>
    <cellStyle name="Normal 10 2 26 3" xfId="6622" xr:uid="{00000000-0005-0000-0000-000094010000}"/>
    <cellStyle name="Normal 10 2 26 4" xfId="8240" xr:uid="{00000000-0005-0000-0000-000095010000}"/>
    <cellStyle name="Normal 10 2 26 5" xfId="11693" xr:uid="{00000000-0005-0000-0000-000096010000}"/>
    <cellStyle name="Normal 10 2 26 6" xfId="13014" xr:uid="{00000000-0005-0000-0000-000097010000}"/>
    <cellStyle name="Normal 10 2 26 7" xfId="15401" xr:uid="{00000000-0005-0000-0000-000098010000}"/>
    <cellStyle name="Normal 10 2 27" xfId="1859" xr:uid="{00000000-0005-0000-0000-000099010000}"/>
    <cellStyle name="Normal 10 2 27 2" xfId="4240" xr:uid="{00000000-0005-0000-0000-00009A010000}"/>
    <cellStyle name="Normal 10 2 27 3" xfId="6626" xr:uid="{00000000-0005-0000-0000-00009B010000}"/>
    <cellStyle name="Normal 10 2 27 4" xfId="7472" xr:uid="{00000000-0005-0000-0000-00009C010000}"/>
    <cellStyle name="Normal 10 2 27 5" xfId="11465" xr:uid="{00000000-0005-0000-0000-00009D010000}"/>
    <cellStyle name="Normal 10 2 27 6" xfId="12245" xr:uid="{00000000-0005-0000-0000-00009E010000}"/>
    <cellStyle name="Normal 10 2 27 7" xfId="14632" xr:uid="{00000000-0005-0000-0000-00009F010000}"/>
    <cellStyle name="Normal 10 2 28" xfId="1942" xr:uid="{00000000-0005-0000-0000-0000A0010000}"/>
    <cellStyle name="Normal 10 2 28 2" xfId="4323" xr:uid="{00000000-0005-0000-0000-0000A1010000}"/>
    <cellStyle name="Normal 10 2 28 3" xfId="6709" xr:uid="{00000000-0005-0000-0000-0000A2010000}"/>
    <cellStyle name="Normal 10 2 28 4" xfId="7620" xr:uid="{00000000-0005-0000-0000-0000A3010000}"/>
    <cellStyle name="Normal 10 2 28 5" xfId="11535" xr:uid="{00000000-0005-0000-0000-0000A4010000}"/>
    <cellStyle name="Normal 10 2 28 6" xfId="12393" xr:uid="{00000000-0005-0000-0000-0000A5010000}"/>
    <cellStyle name="Normal 10 2 28 7" xfId="14780" xr:uid="{00000000-0005-0000-0000-0000A6010000}"/>
    <cellStyle name="Normal 10 2 29" xfId="2018" xr:uid="{00000000-0005-0000-0000-0000A7010000}"/>
    <cellStyle name="Normal 10 2 29 2" xfId="4399" xr:uid="{00000000-0005-0000-0000-0000A8010000}"/>
    <cellStyle name="Normal 10 2 29 3" xfId="6785" xr:uid="{00000000-0005-0000-0000-0000A9010000}"/>
    <cellStyle name="Normal 10 2 29 4" xfId="8811" xr:uid="{00000000-0005-0000-0000-0000AA010000}"/>
    <cellStyle name="Normal 10 2 29 5" xfId="10497" xr:uid="{00000000-0005-0000-0000-0000AB010000}"/>
    <cellStyle name="Normal 10 2 29 6" xfId="13585" xr:uid="{00000000-0005-0000-0000-0000AC010000}"/>
    <cellStyle name="Normal 10 2 29 7" xfId="15972" xr:uid="{00000000-0005-0000-0000-0000AD010000}"/>
    <cellStyle name="Normal 10 2 3" xfId="84" xr:uid="{00000000-0005-0000-0000-0000AE010000}"/>
    <cellStyle name="Normal 10 2 3 2" xfId="2465" xr:uid="{00000000-0005-0000-0000-0000AF010000}"/>
    <cellStyle name="Normal 10 2 3 3" xfId="4851" xr:uid="{00000000-0005-0000-0000-0000B0010000}"/>
    <cellStyle name="Normal 10 2 3 4" xfId="8425" xr:uid="{00000000-0005-0000-0000-0000B1010000}"/>
    <cellStyle name="Normal 10 2 3 5" xfId="10036" xr:uid="{00000000-0005-0000-0000-0000B2010000}"/>
    <cellStyle name="Normal 10 2 3 6" xfId="13199" xr:uid="{00000000-0005-0000-0000-0000B3010000}"/>
    <cellStyle name="Normal 10 2 3 7" xfId="15586" xr:uid="{00000000-0005-0000-0000-0000B4010000}"/>
    <cellStyle name="Normal 10 2 30" xfId="2159" xr:uid="{00000000-0005-0000-0000-0000B5010000}"/>
    <cellStyle name="Normal 10 2 30 2" xfId="4540" xr:uid="{00000000-0005-0000-0000-0000B6010000}"/>
    <cellStyle name="Normal 10 2 30 3" xfId="6926" xr:uid="{00000000-0005-0000-0000-0000B7010000}"/>
    <cellStyle name="Normal 10 2 30 4" xfId="8392" xr:uid="{00000000-0005-0000-0000-0000B8010000}"/>
    <cellStyle name="Normal 10 2 30 5" xfId="10005" xr:uid="{00000000-0005-0000-0000-0000B9010000}"/>
    <cellStyle name="Normal 10 2 30 6" xfId="13166" xr:uid="{00000000-0005-0000-0000-0000BA010000}"/>
    <cellStyle name="Normal 10 2 30 7" xfId="15553" xr:uid="{00000000-0005-0000-0000-0000BB010000}"/>
    <cellStyle name="Normal 10 2 31" xfId="2170" xr:uid="{00000000-0005-0000-0000-0000BC010000}"/>
    <cellStyle name="Normal 10 2 31 2" xfId="4551" xr:uid="{00000000-0005-0000-0000-0000BD010000}"/>
    <cellStyle name="Normal 10 2 31 3" xfId="6937" xr:uid="{00000000-0005-0000-0000-0000BE010000}"/>
    <cellStyle name="Normal 10 2 31 4" xfId="7547" xr:uid="{00000000-0005-0000-0000-0000BF010000}"/>
    <cellStyle name="Normal 10 2 31 5" xfId="11539" xr:uid="{00000000-0005-0000-0000-0000C0010000}"/>
    <cellStyle name="Normal 10 2 31 6" xfId="12320" xr:uid="{00000000-0005-0000-0000-0000C1010000}"/>
    <cellStyle name="Normal 10 2 31 7" xfId="14707" xr:uid="{00000000-0005-0000-0000-0000C2010000}"/>
    <cellStyle name="Normal 10 2 32" xfId="2246" xr:uid="{00000000-0005-0000-0000-0000C3010000}"/>
    <cellStyle name="Normal 10 2 32 2" xfId="4627" xr:uid="{00000000-0005-0000-0000-0000C4010000}"/>
    <cellStyle name="Normal 10 2 32 3" xfId="7013" xr:uid="{00000000-0005-0000-0000-0000C5010000}"/>
    <cellStyle name="Normal 10 2 32 4" xfId="9462" xr:uid="{00000000-0005-0000-0000-0000C6010000}"/>
    <cellStyle name="Normal 10 2 32 5" xfId="11155" xr:uid="{00000000-0005-0000-0000-0000C7010000}"/>
    <cellStyle name="Normal 10 2 32 6" xfId="14236" xr:uid="{00000000-0005-0000-0000-0000C8010000}"/>
    <cellStyle name="Normal 10 2 32 7" xfId="16619" xr:uid="{00000000-0005-0000-0000-0000C9010000}"/>
    <cellStyle name="Normal 10 2 33" xfId="2388" xr:uid="{00000000-0005-0000-0000-0000CA010000}"/>
    <cellStyle name="Normal 10 2 34" xfId="4770" xr:uid="{00000000-0005-0000-0000-0000CB010000}"/>
    <cellStyle name="Normal 10 2 35" xfId="7612" xr:uid="{00000000-0005-0000-0000-0000CC010000}"/>
    <cellStyle name="Normal 10 2 36" xfId="11527" xr:uid="{00000000-0005-0000-0000-0000CD010000}"/>
    <cellStyle name="Normal 10 2 37" xfId="12385" xr:uid="{00000000-0005-0000-0000-0000CE010000}"/>
    <cellStyle name="Normal 10 2 38" xfId="14772" xr:uid="{00000000-0005-0000-0000-0000CF010000}"/>
    <cellStyle name="Normal 10 2 4" xfId="95" xr:uid="{00000000-0005-0000-0000-0000D0010000}"/>
    <cellStyle name="Normal 10 2 4 2" xfId="2476" xr:uid="{00000000-0005-0000-0000-0000D1010000}"/>
    <cellStyle name="Normal 10 2 4 3" xfId="4862" xr:uid="{00000000-0005-0000-0000-0000D2010000}"/>
    <cellStyle name="Normal 10 2 4 4" xfId="7578" xr:uid="{00000000-0005-0000-0000-0000D3010000}"/>
    <cellStyle name="Normal 10 2 4 5" xfId="11569" xr:uid="{00000000-0005-0000-0000-0000D4010000}"/>
    <cellStyle name="Normal 10 2 4 6" xfId="12351" xr:uid="{00000000-0005-0000-0000-0000D5010000}"/>
    <cellStyle name="Normal 10 2 4 7" xfId="14738" xr:uid="{00000000-0005-0000-0000-0000D6010000}"/>
    <cellStyle name="Normal 10 2 5" xfId="173" xr:uid="{00000000-0005-0000-0000-0000D7010000}"/>
    <cellStyle name="Normal 10 2 5 2" xfId="2554" xr:uid="{00000000-0005-0000-0000-0000D8010000}"/>
    <cellStyle name="Normal 10 2 5 3" xfId="4940" xr:uid="{00000000-0005-0000-0000-0000D9010000}"/>
    <cellStyle name="Normal 10 2 5 4" xfId="7270" xr:uid="{00000000-0005-0000-0000-0000DA010000}"/>
    <cellStyle name="Normal 10 2 5 5" xfId="10956" xr:uid="{00000000-0005-0000-0000-0000DB010000}"/>
    <cellStyle name="Normal 10 2 5 6" xfId="12043" xr:uid="{00000000-0005-0000-0000-0000DC010000}"/>
    <cellStyle name="Normal 10 2 5 7" xfId="14430" xr:uid="{00000000-0005-0000-0000-0000DD010000}"/>
    <cellStyle name="Normal 10 2 6" xfId="250" xr:uid="{00000000-0005-0000-0000-0000DE010000}"/>
    <cellStyle name="Normal 10 2 6 2" xfId="2631" xr:uid="{00000000-0005-0000-0000-0000DF010000}"/>
    <cellStyle name="Normal 10 2 6 3" xfId="5017" xr:uid="{00000000-0005-0000-0000-0000E0010000}"/>
    <cellStyle name="Normal 10 2 6 4" xfId="8956" xr:uid="{00000000-0005-0000-0000-0000E1010000}"/>
    <cellStyle name="Normal 10 2 6 5" xfId="9918" xr:uid="{00000000-0005-0000-0000-0000E2010000}"/>
    <cellStyle name="Normal 10 2 6 6" xfId="13730" xr:uid="{00000000-0005-0000-0000-0000E3010000}"/>
    <cellStyle name="Normal 10 2 6 7" xfId="16116" xr:uid="{00000000-0005-0000-0000-0000E4010000}"/>
    <cellStyle name="Normal 10 2 7" xfId="327" xr:uid="{00000000-0005-0000-0000-0000E5010000}"/>
    <cellStyle name="Normal 10 2 7 2" xfId="2708" xr:uid="{00000000-0005-0000-0000-0000E6010000}"/>
    <cellStyle name="Normal 10 2 7 3" xfId="5094" xr:uid="{00000000-0005-0000-0000-0000E7010000}"/>
    <cellStyle name="Normal 10 2 7 4" xfId="8850" xr:uid="{00000000-0005-0000-0000-0000E8010000}"/>
    <cellStyle name="Normal 10 2 7 5" xfId="10536" xr:uid="{00000000-0005-0000-0000-0000E9010000}"/>
    <cellStyle name="Normal 10 2 7 6" xfId="13624" xr:uid="{00000000-0005-0000-0000-0000EA010000}"/>
    <cellStyle name="Normal 10 2 7 7" xfId="16011" xr:uid="{00000000-0005-0000-0000-0000EB010000}"/>
    <cellStyle name="Normal 10 2 8" xfId="404" xr:uid="{00000000-0005-0000-0000-0000EC010000}"/>
    <cellStyle name="Normal 10 2 8 2" xfId="2785" xr:uid="{00000000-0005-0000-0000-0000ED010000}"/>
    <cellStyle name="Normal 10 2 8 3" xfId="5171" xr:uid="{00000000-0005-0000-0000-0000EE010000}"/>
    <cellStyle name="Normal 10 2 8 4" xfId="7650" xr:uid="{00000000-0005-0000-0000-0000EF010000}"/>
    <cellStyle name="Normal 10 2 8 5" xfId="11636" xr:uid="{00000000-0005-0000-0000-0000F0010000}"/>
    <cellStyle name="Normal 10 2 8 6" xfId="12423" xr:uid="{00000000-0005-0000-0000-0000F1010000}"/>
    <cellStyle name="Normal 10 2 8 7" xfId="14810" xr:uid="{00000000-0005-0000-0000-0000F2010000}"/>
    <cellStyle name="Normal 10 2 9" xfId="481" xr:uid="{00000000-0005-0000-0000-0000F3010000}"/>
    <cellStyle name="Normal 10 2 9 2" xfId="2862" xr:uid="{00000000-0005-0000-0000-0000F4010000}"/>
    <cellStyle name="Normal 10 2 9 3" xfId="5248" xr:uid="{00000000-0005-0000-0000-0000F5010000}"/>
    <cellStyle name="Normal 10 2 9 4" xfId="9412" xr:uid="{00000000-0005-0000-0000-0000F6010000}"/>
    <cellStyle name="Normal 10 2 9 5" xfId="11105" xr:uid="{00000000-0005-0000-0000-0000F7010000}"/>
    <cellStyle name="Normal 10 2 9 6" xfId="14186" xr:uid="{00000000-0005-0000-0000-0000F8010000}"/>
    <cellStyle name="Normal 10 2 9 7" xfId="16570" xr:uid="{00000000-0005-0000-0000-0000F9010000}"/>
    <cellStyle name="Normal 10 20" xfId="1021" xr:uid="{00000000-0005-0000-0000-0000FA010000}"/>
    <cellStyle name="Normal 10 20 2" xfId="3402" xr:uid="{00000000-0005-0000-0000-0000FB010000}"/>
    <cellStyle name="Normal 10 20 3" xfId="5788" xr:uid="{00000000-0005-0000-0000-0000FC010000}"/>
    <cellStyle name="Normal 10 20 4" xfId="7872" xr:uid="{00000000-0005-0000-0000-0000FD010000}"/>
    <cellStyle name="Normal 10 20 5" xfId="11783" xr:uid="{00000000-0005-0000-0000-0000FE010000}"/>
    <cellStyle name="Normal 10 20 6" xfId="12646" xr:uid="{00000000-0005-0000-0000-0000FF010000}"/>
    <cellStyle name="Normal 10 20 7" xfId="15033" xr:uid="{00000000-0005-0000-0000-000000020000}"/>
    <cellStyle name="Normal 10 21" xfId="1098" xr:uid="{00000000-0005-0000-0000-000001020000}"/>
    <cellStyle name="Normal 10 21 2" xfId="3479" xr:uid="{00000000-0005-0000-0000-000002020000}"/>
    <cellStyle name="Normal 10 21 3" xfId="5865" xr:uid="{00000000-0005-0000-0000-000003020000}"/>
    <cellStyle name="Normal 10 21 4" xfId="7334" xr:uid="{00000000-0005-0000-0000-000004020000}"/>
    <cellStyle name="Normal 10 21 5" xfId="11322" xr:uid="{00000000-0005-0000-0000-000005020000}"/>
    <cellStyle name="Normal 10 21 6" xfId="12107" xr:uid="{00000000-0005-0000-0000-000006020000}"/>
    <cellStyle name="Normal 10 21 7" xfId="14494" xr:uid="{00000000-0005-0000-0000-000007020000}"/>
    <cellStyle name="Normal 10 22" xfId="1175" xr:uid="{00000000-0005-0000-0000-000008020000}"/>
    <cellStyle name="Normal 10 22 2" xfId="3556" xr:uid="{00000000-0005-0000-0000-000009020000}"/>
    <cellStyle name="Normal 10 22 3" xfId="5942" xr:uid="{00000000-0005-0000-0000-00000A020000}"/>
    <cellStyle name="Normal 10 22 4" xfId="7256" xr:uid="{00000000-0005-0000-0000-00000B020000}"/>
    <cellStyle name="Normal 10 22 5" xfId="10941" xr:uid="{00000000-0005-0000-0000-00000C020000}"/>
    <cellStyle name="Normal 10 22 6" xfId="12029" xr:uid="{00000000-0005-0000-0000-00000D020000}"/>
    <cellStyle name="Normal 10 22 7" xfId="14416" xr:uid="{00000000-0005-0000-0000-00000E020000}"/>
    <cellStyle name="Normal 10 23" xfId="1252" xr:uid="{00000000-0005-0000-0000-00000F020000}"/>
    <cellStyle name="Normal 10 23 2" xfId="3633" xr:uid="{00000000-0005-0000-0000-000010020000}"/>
    <cellStyle name="Normal 10 23 3" xfId="6019" xr:uid="{00000000-0005-0000-0000-000011020000}"/>
    <cellStyle name="Normal 10 23 4" xfId="9205" xr:uid="{00000000-0005-0000-0000-000012020000}"/>
    <cellStyle name="Normal 10 23 5" xfId="10895" xr:uid="{00000000-0005-0000-0000-000013020000}"/>
    <cellStyle name="Normal 10 23 6" xfId="13979" xr:uid="{00000000-0005-0000-0000-000014020000}"/>
    <cellStyle name="Normal 10 23 7" xfId="16363" xr:uid="{00000000-0005-0000-0000-000015020000}"/>
    <cellStyle name="Normal 10 24" xfId="1329" xr:uid="{00000000-0005-0000-0000-000016020000}"/>
    <cellStyle name="Normal 10 24 2" xfId="3710" xr:uid="{00000000-0005-0000-0000-000017020000}"/>
    <cellStyle name="Normal 10 24 3" xfId="6096" xr:uid="{00000000-0005-0000-0000-000018020000}"/>
    <cellStyle name="Normal 10 24 4" xfId="8021" xr:uid="{00000000-0005-0000-0000-000019020000}"/>
    <cellStyle name="Normal 10 24 5" xfId="9558" xr:uid="{00000000-0005-0000-0000-00001A020000}"/>
    <cellStyle name="Normal 10 24 6" xfId="12795" xr:uid="{00000000-0005-0000-0000-00001B020000}"/>
    <cellStyle name="Normal 10 24 7" xfId="15182" xr:uid="{00000000-0005-0000-0000-00001C020000}"/>
    <cellStyle name="Normal 10 25" xfId="1406" xr:uid="{00000000-0005-0000-0000-00001D020000}"/>
    <cellStyle name="Normal 10 25 2" xfId="3787" xr:uid="{00000000-0005-0000-0000-00001E020000}"/>
    <cellStyle name="Normal 10 25 3" xfId="6173" xr:uid="{00000000-0005-0000-0000-00001F020000}"/>
    <cellStyle name="Normal 10 25 4" xfId="7481" xr:uid="{00000000-0005-0000-0000-000020020000}"/>
    <cellStyle name="Normal 10 25 5" xfId="11473" xr:uid="{00000000-0005-0000-0000-000021020000}"/>
    <cellStyle name="Normal 10 25 6" xfId="12254" xr:uid="{00000000-0005-0000-0000-000022020000}"/>
    <cellStyle name="Normal 10 25 7" xfId="14641" xr:uid="{00000000-0005-0000-0000-000023020000}"/>
    <cellStyle name="Normal 10 26" xfId="1483" xr:uid="{00000000-0005-0000-0000-000024020000}"/>
    <cellStyle name="Normal 10 26 2" xfId="3864" xr:uid="{00000000-0005-0000-0000-000025020000}"/>
    <cellStyle name="Normal 10 26 3" xfId="6250" xr:uid="{00000000-0005-0000-0000-000026020000}"/>
    <cellStyle name="Normal 10 26 4" xfId="9397" xr:uid="{00000000-0005-0000-0000-000027020000}"/>
    <cellStyle name="Normal 10 26 5" xfId="11090" xr:uid="{00000000-0005-0000-0000-000028020000}"/>
    <cellStyle name="Normal 10 26 6" xfId="14171" xr:uid="{00000000-0005-0000-0000-000029020000}"/>
    <cellStyle name="Normal 10 26 7" xfId="16555" xr:uid="{00000000-0005-0000-0000-00002A020000}"/>
    <cellStyle name="Normal 10 27" xfId="1560" xr:uid="{00000000-0005-0000-0000-00002B020000}"/>
    <cellStyle name="Normal 10 27 2" xfId="3941" xr:uid="{00000000-0005-0000-0000-00002C020000}"/>
    <cellStyle name="Normal 10 27 3" xfId="6327" xr:uid="{00000000-0005-0000-0000-00002D020000}"/>
    <cellStyle name="Normal 10 27 4" xfId="7388" xr:uid="{00000000-0005-0000-0000-00002E020000}"/>
    <cellStyle name="Normal 10 27 5" xfId="11074" xr:uid="{00000000-0005-0000-0000-00002F020000}"/>
    <cellStyle name="Normal 10 27 6" xfId="12161" xr:uid="{00000000-0005-0000-0000-000030020000}"/>
    <cellStyle name="Normal 10 27 7" xfId="14548" xr:uid="{00000000-0005-0000-0000-000031020000}"/>
    <cellStyle name="Normal 10 28" xfId="1637" xr:uid="{00000000-0005-0000-0000-000032020000}"/>
    <cellStyle name="Normal 10 28 2" xfId="4018" xr:uid="{00000000-0005-0000-0000-000033020000}"/>
    <cellStyle name="Normal 10 28 3" xfId="6404" xr:uid="{00000000-0005-0000-0000-000034020000}"/>
    <cellStyle name="Normal 10 28 4" xfId="8896" xr:uid="{00000000-0005-0000-0000-000035020000}"/>
    <cellStyle name="Normal 10 28 5" xfId="10582" xr:uid="{00000000-0005-0000-0000-000036020000}"/>
    <cellStyle name="Normal 10 28 6" xfId="13670" xr:uid="{00000000-0005-0000-0000-000037020000}"/>
    <cellStyle name="Normal 10 28 7" xfId="16057" xr:uid="{00000000-0005-0000-0000-000038020000}"/>
    <cellStyle name="Normal 10 29" xfId="1714" xr:uid="{00000000-0005-0000-0000-000039020000}"/>
    <cellStyle name="Normal 10 29 2" xfId="4095" xr:uid="{00000000-0005-0000-0000-00003A020000}"/>
    <cellStyle name="Normal 10 29 3" xfId="6481" xr:uid="{00000000-0005-0000-0000-00003B020000}"/>
    <cellStyle name="Normal 10 29 4" xfId="7705" xr:uid="{00000000-0005-0000-0000-00003C020000}"/>
    <cellStyle name="Normal 10 29 5" xfId="9630" xr:uid="{00000000-0005-0000-0000-00003D020000}"/>
    <cellStyle name="Normal 10 29 6" xfId="12478" xr:uid="{00000000-0005-0000-0000-00003E020000}"/>
    <cellStyle name="Normal 10 29 7" xfId="14865" xr:uid="{00000000-0005-0000-0000-00003F020000}"/>
    <cellStyle name="Normal 10 3" xfId="3" xr:uid="{00000000-0005-0000-0000-000040020000}"/>
    <cellStyle name="Normal 10 3 10" xfId="627" xr:uid="{00000000-0005-0000-0000-000041020000}"/>
    <cellStyle name="Normal 10 3 10 2" xfId="3008" xr:uid="{00000000-0005-0000-0000-000042020000}"/>
    <cellStyle name="Normal 10 3 10 3" xfId="5394" xr:uid="{00000000-0005-0000-0000-000043020000}"/>
    <cellStyle name="Normal 10 3 10 4" xfId="9515" xr:uid="{00000000-0005-0000-0000-000044020000}"/>
    <cellStyle name="Normal 10 3 10 5" xfId="11213" xr:uid="{00000000-0005-0000-0000-000045020000}"/>
    <cellStyle name="Normal 10 3 10 6" xfId="14289" xr:uid="{00000000-0005-0000-0000-000046020000}"/>
    <cellStyle name="Normal 10 3 10 7" xfId="16672" xr:uid="{00000000-0005-0000-0000-000047020000}"/>
    <cellStyle name="Normal 10 3 11" xfId="704" xr:uid="{00000000-0005-0000-0000-000048020000}"/>
    <cellStyle name="Normal 10 3 11 2" xfId="3085" xr:uid="{00000000-0005-0000-0000-000049020000}"/>
    <cellStyle name="Normal 10 3 11 3" xfId="5471" xr:uid="{00000000-0005-0000-0000-00004A020000}"/>
    <cellStyle name="Normal 10 3 11 4" xfId="8416" xr:uid="{00000000-0005-0000-0000-00004B020000}"/>
    <cellStyle name="Normal 10 3 11 5" xfId="10027" xr:uid="{00000000-0005-0000-0000-00004C020000}"/>
    <cellStyle name="Normal 10 3 11 6" xfId="13190" xr:uid="{00000000-0005-0000-0000-00004D020000}"/>
    <cellStyle name="Normal 10 3 11 7" xfId="15577" xr:uid="{00000000-0005-0000-0000-00004E020000}"/>
    <cellStyle name="Normal 10 3 12" xfId="781" xr:uid="{00000000-0005-0000-0000-00004F020000}"/>
    <cellStyle name="Normal 10 3 12 2" xfId="3162" xr:uid="{00000000-0005-0000-0000-000050020000}"/>
    <cellStyle name="Normal 10 3 12 3" xfId="5548" xr:uid="{00000000-0005-0000-0000-000051020000}"/>
    <cellStyle name="Normal 10 3 12 4" xfId="9102" xr:uid="{00000000-0005-0000-0000-000052020000}"/>
    <cellStyle name="Normal 10 3 12 5" xfId="11787" xr:uid="{00000000-0005-0000-0000-000053020000}"/>
    <cellStyle name="Normal 10 3 12 6" xfId="13876" xr:uid="{00000000-0005-0000-0000-000054020000}"/>
    <cellStyle name="Normal 10 3 12 7" xfId="16260" xr:uid="{00000000-0005-0000-0000-000055020000}"/>
    <cellStyle name="Normal 10 3 13" xfId="858" xr:uid="{00000000-0005-0000-0000-000056020000}"/>
    <cellStyle name="Normal 10 3 13 2" xfId="3239" xr:uid="{00000000-0005-0000-0000-000057020000}"/>
    <cellStyle name="Normal 10 3 13 3" xfId="5625" xr:uid="{00000000-0005-0000-0000-000058020000}"/>
    <cellStyle name="Normal 10 3 13 4" xfId="7490" xr:uid="{00000000-0005-0000-0000-000059020000}"/>
    <cellStyle name="Normal 10 3 13 5" xfId="11482" xr:uid="{00000000-0005-0000-0000-00005A020000}"/>
    <cellStyle name="Normal 10 3 13 6" xfId="12263" xr:uid="{00000000-0005-0000-0000-00005B020000}"/>
    <cellStyle name="Normal 10 3 13 7" xfId="14650" xr:uid="{00000000-0005-0000-0000-00005C020000}"/>
    <cellStyle name="Normal 10 3 14" xfId="935" xr:uid="{00000000-0005-0000-0000-00005D020000}"/>
    <cellStyle name="Normal 10 3 14 2" xfId="3316" xr:uid="{00000000-0005-0000-0000-00005E020000}"/>
    <cellStyle name="Normal 10 3 14 3" xfId="5702" xr:uid="{00000000-0005-0000-0000-00005F020000}"/>
    <cellStyle name="Normal 10 3 14 4" xfId="7444" xr:uid="{00000000-0005-0000-0000-000060020000}"/>
    <cellStyle name="Normal 10 3 14 5" xfId="11357" xr:uid="{00000000-0005-0000-0000-000061020000}"/>
    <cellStyle name="Normal 10 3 14 6" xfId="12217" xr:uid="{00000000-0005-0000-0000-000062020000}"/>
    <cellStyle name="Normal 10 3 14 7" xfId="14604" xr:uid="{00000000-0005-0000-0000-000063020000}"/>
    <cellStyle name="Normal 10 3 15" xfId="1012" xr:uid="{00000000-0005-0000-0000-000064020000}"/>
    <cellStyle name="Normal 10 3 15 2" xfId="3393" xr:uid="{00000000-0005-0000-0000-000065020000}"/>
    <cellStyle name="Normal 10 3 15 3" xfId="5779" xr:uid="{00000000-0005-0000-0000-000066020000}"/>
    <cellStyle name="Normal 10 3 15 4" xfId="7909" xr:uid="{00000000-0005-0000-0000-000067020000}"/>
    <cellStyle name="Normal 10 3 15 5" xfId="10175" xr:uid="{00000000-0005-0000-0000-000068020000}"/>
    <cellStyle name="Normal 10 3 15 6" xfId="12683" xr:uid="{00000000-0005-0000-0000-000069020000}"/>
    <cellStyle name="Normal 10 3 15 7" xfId="15070" xr:uid="{00000000-0005-0000-0000-00006A020000}"/>
    <cellStyle name="Normal 10 3 16" xfId="1089" xr:uid="{00000000-0005-0000-0000-00006B020000}"/>
    <cellStyle name="Normal 10 3 16 2" xfId="3470" xr:uid="{00000000-0005-0000-0000-00006C020000}"/>
    <cellStyle name="Normal 10 3 16 3" xfId="5856" xr:uid="{00000000-0005-0000-0000-00006D020000}"/>
    <cellStyle name="Normal 10 3 16 4" xfId="9245" xr:uid="{00000000-0005-0000-0000-00006E020000}"/>
    <cellStyle name="Normal 10 3 16 5" xfId="9562" xr:uid="{00000000-0005-0000-0000-00006F020000}"/>
    <cellStyle name="Normal 10 3 16 6" xfId="14019" xr:uid="{00000000-0005-0000-0000-000070020000}"/>
    <cellStyle name="Normal 10 3 16 7" xfId="16403" xr:uid="{00000000-0005-0000-0000-000071020000}"/>
    <cellStyle name="Normal 10 3 17" xfId="1166" xr:uid="{00000000-0005-0000-0000-000072020000}"/>
    <cellStyle name="Normal 10 3 17 2" xfId="3547" xr:uid="{00000000-0005-0000-0000-000073020000}"/>
    <cellStyle name="Normal 10 3 17 3" xfId="5933" xr:uid="{00000000-0005-0000-0000-000074020000}"/>
    <cellStyle name="Normal 10 3 17 4" xfId="7639" xr:uid="{00000000-0005-0000-0000-000075020000}"/>
    <cellStyle name="Normal 10 3 17 5" xfId="11625" xr:uid="{00000000-0005-0000-0000-000076020000}"/>
    <cellStyle name="Normal 10 3 17 6" xfId="12412" xr:uid="{00000000-0005-0000-0000-000077020000}"/>
    <cellStyle name="Normal 10 3 17 7" xfId="14799" xr:uid="{00000000-0005-0000-0000-000078020000}"/>
    <cellStyle name="Normal 10 3 18" xfId="1243" xr:uid="{00000000-0005-0000-0000-000079020000}"/>
    <cellStyle name="Normal 10 3 18 2" xfId="3624" xr:uid="{00000000-0005-0000-0000-00007A020000}"/>
    <cellStyle name="Normal 10 3 18 3" xfId="6010" xr:uid="{00000000-0005-0000-0000-00007B020000}"/>
    <cellStyle name="Normal 10 3 18 4" xfId="7593" xr:uid="{00000000-0005-0000-0000-00007C020000}"/>
    <cellStyle name="Normal 10 3 18 5" xfId="11508" xr:uid="{00000000-0005-0000-0000-00007D020000}"/>
    <cellStyle name="Normal 10 3 18 6" xfId="12366" xr:uid="{00000000-0005-0000-0000-00007E020000}"/>
    <cellStyle name="Normal 10 3 18 7" xfId="14753" xr:uid="{00000000-0005-0000-0000-00007F020000}"/>
    <cellStyle name="Normal 10 3 19" xfId="1320" xr:uid="{00000000-0005-0000-0000-000080020000}"/>
    <cellStyle name="Normal 10 3 19 2" xfId="3701" xr:uid="{00000000-0005-0000-0000-000081020000}"/>
    <cellStyle name="Normal 10 3 19 3" xfId="6087" xr:uid="{00000000-0005-0000-0000-000082020000}"/>
    <cellStyle name="Normal 10 3 19 4" xfId="8058" xr:uid="{00000000-0005-0000-0000-000083020000}"/>
    <cellStyle name="Normal 10 3 19 5" xfId="10323" xr:uid="{00000000-0005-0000-0000-000084020000}"/>
    <cellStyle name="Normal 10 3 19 6" xfId="12832" xr:uid="{00000000-0005-0000-0000-000085020000}"/>
    <cellStyle name="Normal 10 3 19 7" xfId="15219" xr:uid="{00000000-0005-0000-0000-000086020000}"/>
    <cellStyle name="Normal 10 3 2" xfId="45" xr:uid="{00000000-0005-0000-0000-000087020000}"/>
    <cellStyle name="Normal 10 3 2 10" xfId="744" xr:uid="{00000000-0005-0000-0000-000088020000}"/>
    <cellStyle name="Normal 10 3 2 10 2" xfId="3125" xr:uid="{00000000-0005-0000-0000-000089020000}"/>
    <cellStyle name="Normal 10 3 2 10 3" xfId="5511" xr:uid="{00000000-0005-0000-0000-00008A020000}"/>
    <cellStyle name="Normal 10 3 2 10 4" xfId="9370" xr:uid="{00000000-0005-0000-0000-00008B020000}"/>
    <cellStyle name="Normal 10 3 2 10 5" xfId="9684" xr:uid="{00000000-0005-0000-0000-00008C020000}"/>
    <cellStyle name="Normal 10 3 2 10 6" xfId="14144" xr:uid="{00000000-0005-0000-0000-00008D020000}"/>
    <cellStyle name="Normal 10 3 2 10 7" xfId="16528" xr:uid="{00000000-0005-0000-0000-00008E020000}"/>
    <cellStyle name="Normal 10 3 2 11" xfId="821" xr:uid="{00000000-0005-0000-0000-00008F020000}"/>
    <cellStyle name="Normal 10 3 2 11 2" xfId="3202" xr:uid="{00000000-0005-0000-0000-000090020000}"/>
    <cellStyle name="Normal 10 3 2 11 3" xfId="5588" xr:uid="{00000000-0005-0000-0000-000091020000}"/>
    <cellStyle name="Normal 10 3 2 11 4" xfId="8836" xr:uid="{00000000-0005-0000-0000-000092020000}"/>
    <cellStyle name="Normal 10 3 2 11 5" xfId="10522" xr:uid="{00000000-0005-0000-0000-000093020000}"/>
    <cellStyle name="Normal 10 3 2 11 6" xfId="13610" xr:uid="{00000000-0005-0000-0000-000094020000}"/>
    <cellStyle name="Normal 10 3 2 11 7" xfId="15997" xr:uid="{00000000-0005-0000-0000-000095020000}"/>
    <cellStyle name="Normal 10 3 2 12" xfId="898" xr:uid="{00000000-0005-0000-0000-000096020000}"/>
    <cellStyle name="Normal 10 3 2 12 2" xfId="3279" xr:uid="{00000000-0005-0000-0000-000097020000}"/>
    <cellStyle name="Normal 10 3 2 12 3" xfId="5665" xr:uid="{00000000-0005-0000-0000-000098020000}"/>
    <cellStyle name="Normal 10 3 2 12 4" xfId="8527" xr:uid="{00000000-0005-0000-0000-000099020000}"/>
    <cellStyle name="Normal 10 3 2 12 5" xfId="10792" xr:uid="{00000000-0005-0000-0000-00009A020000}"/>
    <cellStyle name="Normal 10 3 2 12 6" xfId="13301" xr:uid="{00000000-0005-0000-0000-00009B020000}"/>
    <cellStyle name="Normal 10 3 2 12 7" xfId="15688" xr:uid="{00000000-0005-0000-0000-00009C020000}"/>
    <cellStyle name="Normal 10 3 2 13" xfId="975" xr:uid="{00000000-0005-0000-0000-00009D020000}"/>
    <cellStyle name="Normal 10 3 2 13 2" xfId="3356" xr:uid="{00000000-0005-0000-0000-00009E020000}"/>
    <cellStyle name="Normal 10 3 2 13 3" xfId="5742" xr:uid="{00000000-0005-0000-0000-00009F020000}"/>
    <cellStyle name="Normal 10 3 2 13 4" xfId="9023" xr:uid="{00000000-0005-0000-0000-0000A0020000}"/>
    <cellStyle name="Normal 10 3 2 13 5" xfId="9984" xr:uid="{00000000-0005-0000-0000-0000A1020000}"/>
    <cellStyle name="Normal 10 3 2 13 6" xfId="13797" xr:uid="{00000000-0005-0000-0000-0000A2020000}"/>
    <cellStyle name="Normal 10 3 2 13 7" xfId="16182" xr:uid="{00000000-0005-0000-0000-0000A3020000}"/>
    <cellStyle name="Normal 10 3 2 14" xfId="1052" xr:uid="{00000000-0005-0000-0000-0000A4020000}"/>
    <cellStyle name="Normal 10 3 2 14 2" xfId="3433" xr:uid="{00000000-0005-0000-0000-0000A5020000}"/>
    <cellStyle name="Normal 10 3 2 14 3" xfId="5819" xr:uid="{00000000-0005-0000-0000-0000A6020000}"/>
    <cellStyle name="Normal 10 3 2 14 4" xfId="9441" xr:uid="{00000000-0005-0000-0000-0000A7020000}"/>
    <cellStyle name="Normal 10 3 2 14 5" xfId="11134" xr:uid="{00000000-0005-0000-0000-0000A8020000}"/>
    <cellStyle name="Normal 10 3 2 14 6" xfId="14215" xr:uid="{00000000-0005-0000-0000-0000A9020000}"/>
    <cellStyle name="Normal 10 3 2 14 7" xfId="16599" xr:uid="{00000000-0005-0000-0000-0000AA020000}"/>
    <cellStyle name="Normal 10 3 2 15" xfId="1129" xr:uid="{00000000-0005-0000-0000-0000AB020000}"/>
    <cellStyle name="Normal 10 3 2 15 2" xfId="3510" xr:uid="{00000000-0005-0000-0000-0000AC020000}"/>
    <cellStyle name="Normal 10 3 2 15 3" xfId="5896" xr:uid="{00000000-0005-0000-0000-0000AD020000}"/>
    <cellStyle name="Normal 10 3 2 15 4" xfId="8980" xr:uid="{00000000-0005-0000-0000-0000AE020000}"/>
    <cellStyle name="Normal 10 3 2 15 5" xfId="10671" xr:uid="{00000000-0005-0000-0000-0000AF020000}"/>
    <cellStyle name="Normal 10 3 2 15 6" xfId="13754" xr:uid="{00000000-0005-0000-0000-0000B0020000}"/>
    <cellStyle name="Normal 10 3 2 15 7" xfId="16140" xr:uid="{00000000-0005-0000-0000-0000B1020000}"/>
    <cellStyle name="Normal 10 3 2 16" xfId="1206" xr:uid="{00000000-0005-0000-0000-0000B2020000}"/>
    <cellStyle name="Normal 10 3 2 16 2" xfId="3587" xr:uid="{00000000-0005-0000-0000-0000B3020000}"/>
    <cellStyle name="Normal 10 3 2 16 3" xfId="5973" xr:uid="{00000000-0005-0000-0000-0000B4020000}"/>
    <cellStyle name="Normal 10 3 2 16 4" xfId="7292" xr:uid="{00000000-0005-0000-0000-0000B5020000}"/>
    <cellStyle name="Normal 10 3 2 16 5" xfId="10285" xr:uid="{00000000-0005-0000-0000-0000B6020000}"/>
    <cellStyle name="Normal 10 3 2 16 6" xfId="12065" xr:uid="{00000000-0005-0000-0000-0000B7020000}"/>
    <cellStyle name="Normal 10 3 2 16 7" xfId="14452" xr:uid="{00000000-0005-0000-0000-0000B8020000}"/>
    <cellStyle name="Normal 10 3 2 17" xfId="1283" xr:uid="{00000000-0005-0000-0000-0000B9020000}"/>
    <cellStyle name="Normal 10 3 2 17 2" xfId="3664" xr:uid="{00000000-0005-0000-0000-0000BA020000}"/>
    <cellStyle name="Normal 10 3 2 17 3" xfId="6050" xr:uid="{00000000-0005-0000-0000-0000BB020000}"/>
    <cellStyle name="Normal 10 3 2 17 4" xfId="9172" xr:uid="{00000000-0005-0000-0000-0000BC020000}"/>
    <cellStyle name="Normal 10 3 2 17 5" xfId="10131" xr:uid="{00000000-0005-0000-0000-0000BD020000}"/>
    <cellStyle name="Normal 10 3 2 17 6" xfId="13946" xr:uid="{00000000-0005-0000-0000-0000BE020000}"/>
    <cellStyle name="Normal 10 3 2 17 7" xfId="16330" xr:uid="{00000000-0005-0000-0000-0000BF020000}"/>
    <cellStyle name="Normal 10 3 2 18" xfId="1360" xr:uid="{00000000-0005-0000-0000-0000C0020000}"/>
    <cellStyle name="Normal 10 3 2 18 2" xfId="3741" xr:uid="{00000000-0005-0000-0000-0000C1020000}"/>
    <cellStyle name="Normal 10 3 2 18 3" xfId="6127" xr:uid="{00000000-0005-0000-0000-0000C2020000}"/>
    <cellStyle name="Normal 10 3 2 18 4" xfId="7209" xr:uid="{00000000-0005-0000-0000-0000C3020000}"/>
    <cellStyle name="Normal 10 3 2 18 5" xfId="11283" xr:uid="{00000000-0005-0000-0000-0000C4020000}"/>
    <cellStyle name="Normal 10 3 2 18 6" xfId="11982" xr:uid="{00000000-0005-0000-0000-0000C5020000}"/>
    <cellStyle name="Normal 10 3 2 18 7" xfId="14369" xr:uid="{00000000-0005-0000-0000-0000C6020000}"/>
    <cellStyle name="Normal 10 3 2 19" xfId="1437" xr:uid="{00000000-0005-0000-0000-0000C7020000}"/>
    <cellStyle name="Normal 10 3 2 19 2" xfId="3818" xr:uid="{00000000-0005-0000-0000-0000C8020000}"/>
    <cellStyle name="Normal 10 3 2 19 3" xfId="6204" xr:uid="{00000000-0005-0000-0000-0000C9020000}"/>
    <cellStyle name="Normal 10 3 2 19 4" xfId="9131" xr:uid="{00000000-0005-0000-0000-0000CA020000}"/>
    <cellStyle name="Normal 10 3 2 19 5" xfId="10820" xr:uid="{00000000-0005-0000-0000-0000CB020000}"/>
    <cellStyle name="Normal 10 3 2 19 6" xfId="13905" xr:uid="{00000000-0005-0000-0000-0000CC020000}"/>
    <cellStyle name="Normal 10 3 2 19 7" xfId="16289" xr:uid="{00000000-0005-0000-0000-0000CD020000}"/>
    <cellStyle name="Normal 10 3 2 2" xfId="127" xr:uid="{00000000-0005-0000-0000-0000CE020000}"/>
    <cellStyle name="Normal 10 3 2 2 2" xfId="2508" xr:uid="{00000000-0005-0000-0000-0000CF020000}"/>
    <cellStyle name="Normal 10 3 2 2 3" xfId="4894" xr:uid="{00000000-0005-0000-0000-0000D0020000}"/>
    <cellStyle name="Normal 10 3 2 2 4" xfId="9151" xr:uid="{00000000-0005-0000-0000-0000D1020000}"/>
    <cellStyle name="Normal 10 3 2 2 5" xfId="10840" xr:uid="{00000000-0005-0000-0000-0000D2020000}"/>
    <cellStyle name="Normal 10 3 2 2 6" xfId="13925" xr:uid="{00000000-0005-0000-0000-0000D3020000}"/>
    <cellStyle name="Normal 10 3 2 2 7" xfId="16309" xr:uid="{00000000-0005-0000-0000-0000D4020000}"/>
    <cellStyle name="Normal 10 3 2 20" xfId="1514" xr:uid="{00000000-0005-0000-0000-0000D5020000}"/>
    <cellStyle name="Normal 10 3 2 20 2" xfId="3895" xr:uid="{00000000-0005-0000-0000-0000D6020000}"/>
    <cellStyle name="Normal 10 3 2 20 3" xfId="6281" xr:uid="{00000000-0005-0000-0000-0000D7020000}"/>
    <cellStyle name="Normal 10 3 2 20 4" xfId="8748" xr:uid="{00000000-0005-0000-0000-0000D8020000}"/>
    <cellStyle name="Normal 10 3 2 20 5" xfId="10434" xr:uid="{00000000-0005-0000-0000-0000D9020000}"/>
    <cellStyle name="Normal 10 3 2 20 6" xfId="13522" xr:uid="{00000000-0005-0000-0000-0000DA020000}"/>
    <cellStyle name="Normal 10 3 2 20 7" xfId="15909" xr:uid="{00000000-0005-0000-0000-0000DB020000}"/>
    <cellStyle name="Normal 10 3 2 21" xfId="1591" xr:uid="{00000000-0005-0000-0000-0000DC020000}"/>
    <cellStyle name="Normal 10 3 2 21 2" xfId="3972" xr:uid="{00000000-0005-0000-0000-0000DD020000}"/>
    <cellStyle name="Normal 10 3 2 21 3" xfId="6358" xr:uid="{00000000-0005-0000-0000-0000DE020000}"/>
    <cellStyle name="Normal 10 3 2 21 4" xfId="9039" xr:uid="{00000000-0005-0000-0000-0000DF020000}"/>
    <cellStyle name="Normal 10 3 2 21 5" xfId="9070" xr:uid="{00000000-0005-0000-0000-0000E0020000}"/>
    <cellStyle name="Normal 10 3 2 21 6" xfId="13813" xr:uid="{00000000-0005-0000-0000-0000E1020000}"/>
    <cellStyle name="Normal 10 3 2 21 7" xfId="16198" xr:uid="{00000000-0005-0000-0000-0000E2020000}"/>
    <cellStyle name="Normal 10 3 2 22" xfId="1668" xr:uid="{00000000-0005-0000-0000-0000E3020000}"/>
    <cellStyle name="Normal 10 3 2 22 2" xfId="4049" xr:uid="{00000000-0005-0000-0000-0000E4020000}"/>
    <cellStyle name="Normal 10 3 2 22 3" xfId="6435" xr:uid="{00000000-0005-0000-0000-0000E5020000}"/>
    <cellStyle name="Normal 10 3 2 22 4" xfId="8860" xr:uid="{00000000-0005-0000-0000-0000E6020000}"/>
    <cellStyle name="Normal 10 3 2 22 5" xfId="9822" xr:uid="{00000000-0005-0000-0000-0000E7020000}"/>
    <cellStyle name="Normal 10 3 2 22 6" xfId="13634" xr:uid="{00000000-0005-0000-0000-0000E8020000}"/>
    <cellStyle name="Normal 10 3 2 22 7" xfId="16021" xr:uid="{00000000-0005-0000-0000-0000E9020000}"/>
    <cellStyle name="Normal 10 3 2 23" xfId="1745" xr:uid="{00000000-0005-0000-0000-0000EA020000}"/>
    <cellStyle name="Normal 10 3 2 23 2" xfId="4126" xr:uid="{00000000-0005-0000-0000-0000EB020000}"/>
    <cellStyle name="Normal 10 3 2 23 3" xfId="6512" xr:uid="{00000000-0005-0000-0000-0000EC020000}"/>
    <cellStyle name="Normal 10 3 2 23 4" xfId="9355" xr:uid="{00000000-0005-0000-0000-0000ED020000}"/>
    <cellStyle name="Normal 10 3 2 23 5" xfId="9669" xr:uid="{00000000-0005-0000-0000-0000EE020000}"/>
    <cellStyle name="Normal 10 3 2 23 6" xfId="14129" xr:uid="{00000000-0005-0000-0000-0000EF020000}"/>
    <cellStyle name="Normal 10 3 2 23 7" xfId="16513" xr:uid="{00000000-0005-0000-0000-0000F0020000}"/>
    <cellStyle name="Normal 10 3 2 24" xfId="1817" xr:uid="{00000000-0005-0000-0000-0000F1020000}"/>
    <cellStyle name="Normal 10 3 2 24 2" xfId="4198" xr:uid="{00000000-0005-0000-0000-0000F2020000}"/>
    <cellStyle name="Normal 10 3 2 24 3" xfId="6584" xr:uid="{00000000-0005-0000-0000-0000F3020000}"/>
    <cellStyle name="Normal 10 3 2 24 4" xfId="9202" xr:uid="{00000000-0005-0000-0000-0000F4020000}"/>
    <cellStyle name="Normal 10 3 2 24 5" xfId="10892" xr:uid="{00000000-0005-0000-0000-0000F5020000}"/>
    <cellStyle name="Normal 10 3 2 24 6" xfId="13976" xr:uid="{00000000-0005-0000-0000-0000F6020000}"/>
    <cellStyle name="Normal 10 3 2 24 7" xfId="16360" xr:uid="{00000000-0005-0000-0000-0000F7020000}"/>
    <cellStyle name="Normal 10 3 2 25" xfId="1895" xr:uid="{00000000-0005-0000-0000-0000F8020000}"/>
    <cellStyle name="Normal 10 3 2 25 2" xfId="4276" xr:uid="{00000000-0005-0000-0000-0000F9020000}"/>
    <cellStyle name="Normal 10 3 2 25 3" xfId="6662" xr:uid="{00000000-0005-0000-0000-0000FA020000}"/>
    <cellStyle name="Normal 10 3 2 25 4" xfId="8743" xr:uid="{00000000-0005-0000-0000-0000FB020000}"/>
    <cellStyle name="Normal 10 3 2 25 5" xfId="10429" xr:uid="{00000000-0005-0000-0000-0000FC020000}"/>
    <cellStyle name="Normal 10 3 2 25 6" xfId="13517" xr:uid="{00000000-0005-0000-0000-0000FD020000}"/>
    <cellStyle name="Normal 10 3 2 25 7" xfId="15904" xr:uid="{00000000-0005-0000-0000-0000FE020000}"/>
    <cellStyle name="Normal 10 3 2 26" xfId="1973" xr:uid="{00000000-0005-0000-0000-0000FF020000}"/>
    <cellStyle name="Normal 10 3 2 26 2" xfId="4354" xr:uid="{00000000-0005-0000-0000-000000030000}"/>
    <cellStyle name="Normal 10 3 2 26 3" xfId="6740" xr:uid="{00000000-0005-0000-0000-000001030000}"/>
    <cellStyle name="Normal 10 3 2 26 4" xfId="7621" xr:uid="{00000000-0005-0000-0000-000002030000}"/>
    <cellStyle name="Normal 10 3 2 26 5" xfId="11536" xr:uid="{00000000-0005-0000-0000-000003030000}"/>
    <cellStyle name="Normal 10 3 2 26 6" xfId="12394" xr:uid="{00000000-0005-0000-0000-000004030000}"/>
    <cellStyle name="Normal 10 3 2 26 7" xfId="14781" xr:uid="{00000000-0005-0000-0000-000005030000}"/>
    <cellStyle name="Normal 10 3 2 27" xfId="2049" xr:uid="{00000000-0005-0000-0000-000006030000}"/>
    <cellStyle name="Normal 10 3 2 27 2" xfId="4430" xr:uid="{00000000-0005-0000-0000-000007030000}"/>
    <cellStyle name="Normal 10 3 2 27 3" xfId="6816" xr:uid="{00000000-0005-0000-0000-000008030000}"/>
    <cellStyle name="Normal 10 3 2 27 4" xfId="9457" xr:uid="{00000000-0005-0000-0000-000009030000}"/>
    <cellStyle name="Normal 10 3 2 27 5" xfId="11150" xr:uid="{00000000-0005-0000-0000-00000A030000}"/>
    <cellStyle name="Normal 10 3 2 27 6" xfId="14231" xr:uid="{00000000-0005-0000-0000-00000B030000}"/>
    <cellStyle name="Normal 10 3 2 27 7" xfId="16614" xr:uid="{00000000-0005-0000-0000-00000C030000}"/>
    <cellStyle name="Normal 10 3 2 28" xfId="2121" xr:uid="{00000000-0005-0000-0000-00000D030000}"/>
    <cellStyle name="Normal 10 3 2 28 2" xfId="4502" xr:uid="{00000000-0005-0000-0000-00000E030000}"/>
    <cellStyle name="Normal 10 3 2 28 3" xfId="6888" xr:uid="{00000000-0005-0000-0000-00000F030000}"/>
    <cellStyle name="Normal 10 3 2 28 4" xfId="9006" xr:uid="{00000000-0005-0000-0000-000010030000}"/>
    <cellStyle name="Normal 10 3 2 28 5" xfId="9969" xr:uid="{00000000-0005-0000-0000-000011030000}"/>
    <cellStyle name="Normal 10 3 2 28 6" xfId="13780" xr:uid="{00000000-0005-0000-0000-000012030000}"/>
    <cellStyle name="Normal 10 3 2 28 7" xfId="16165" xr:uid="{00000000-0005-0000-0000-000013030000}"/>
    <cellStyle name="Normal 10 3 2 29" xfId="2201" xr:uid="{00000000-0005-0000-0000-000014030000}"/>
    <cellStyle name="Normal 10 3 2 29 2" xfId="4582" xr:uid="{00000000-0005-0000-0000-000015030000}"/>
    <cellStyle name="Normal 10 3 2 29 3" xfId="6968" xr:uid="{00000000-0005-0000-0000-000016030000}"/>
    <cellStyle name="Normal 10 3 2 29 4" xfId="9270" xr:uid="{00000000-0005-0000-0000-000017030000}"/>
    <cellStyle name="Normal 10 3 2 29 5" xfId="10965" xr:uid="{00000000-0005-0000-0000-000018030000}"/>
    <cellStyle name="Normal 10 3 2 29 6" xfId="14044" xr:uid="{00000000-0005-0000-0000-000019030000}"/>
    <cellStyle name="Normal 10 3 2 29 7" xfId="16428" xr:uid="{00000000-0005-0000-0000-00001A030000}"/>
    <cellStyle name="Normal 10 3 2 3" xfId="205" xr:uid="{00000000-0005-0000-0000-00001B030000}"/>
    <cellStyle name="Normal 10 3 2 3 2" xfId="2586" xr:uid="{00000000-0005-0000-0000-00001C030000}"/>
    <cellStyle name="Normal 10 3 2 3 3" xfId="4972" xr:uid="{00000000-0005-0000-0000-00001D030000}"/>
    <cellStyle name="Normal 10 3 2 3 4" xfId="8614" xr:uid="{00000000-0005-0000-0000-00001E030000}"/>
    <cellStyle name="Normal 10 3 2 3 5" xfId="10879" xr:uid="{00000000-0005-0000-0000-00001F030000}"/>
    <cellStyle name="Normal 10 3 2 3 6" xfId="13388" xr:uid="{00000000-0005-0000-0000-000020030000}"/>
    <cellStyle name="Normal 10 3 2 3 7" xfId="15775" xr:uid="{00000000-0005-0000-0000-000021030000}"/>
    <cellStyle name="Normal 10 3 2 30" xfId="2277" xr:uid="{00000000-0005-0000-0000-000022030000}"/>
    <cellStyle name="Normal 10 3 2 30 2" xfId="4658" xr:uid="{00000000-0005-0000-0000-000023030000}"/>
    <cellStyle name="Normal 10 3 2 30 3" xfId="7044" xr:uid="{00000000-0005-0000-0000-000024030000}"/>
    <cellStyle name="Normal 10 3 2 30 4" xfId="8816" xr:uid="{00000000-0005-0000-0000-000025030000}"/>
    <cellStyle name="Normal 10 3 2 30 5" xfId="10502" xr:uid="{00000000-0005-0000-0000-000026030000}"/>
    <cellStyle name="Normal 10 3 2 30 6" xfId="13590" xr:uid="{00000000-0005-0000-0000-000027030000}"/>
    <cellStyle name="Normal 10 3 2 30 7" xfId="15977" xr:uid="{00000000-0005-0000-0000-000028030000}"/>
    <cellStyle name="Normal 10 3 2 31" xfId="2349" xr:uid="{00000000-0005-0000-0000-000029030000}"/>
    <cellStyle name="Normal 10 3 2 31 2" xfId="4730" xr:uid="{00000000-0005-0000-0000-00002A030000}"/>
    <cellStyle name="Normal 10 3 2 31 3" xfId="7116" xr:uid="{00000000-0005-0000-0000-00002B030000}"/>
    <cellStyle name="Normal 10 3 2 31 4" xfId="8815" xr:uid="{00000000-0005-0000-0000-00002C030000}"/>
    <cellStyle name="Normal 10 3 2 31 5" xfId="10501" xr:uid="{00000000-0005-0000-0000-00002D030000}"/>
    <cellStyle name="Normal 10 3 2 31 6" xfId="13589" xr:uid="{00000000-0005-0000-0000-00002E030000}"/>
    <cellStyle name="Normal 10 3 2 31 7" xfId="15976" xr:uid="{00000000-0005-0000-0000-00002F030000}"/>
    <cellStyle name="Normal 10 3 2 32" xfId="2427" xr:uid="{00000000-0005-0000-0000-000030030000}"/>
    <cellStyle name="Normal 10 3 2 33" xfId="4813" xr:uid="{00000000-0005-0000-0000-000031030000}"/>
    <cellStyle name="Normal 10 3 2 34" xfId="8959" xr:uid="{00000000-0005-0000-0000-000032030000}"/>
    <cellStyle name="Normal 10 3 2 35" xfId="9921" xr:uid="{00000000-0005-0000-0000-000033030000}"/>
    <cellStyle name="Normal 10 3 2 36" xfId="13733" xr:uid="{00000000-0005-0000-0000-000034030000}"/>
    <cellStyle name="Normal 10 3 2 37" xfId="16119" xr:uid="{00000000-0005-0000-0000-000035030000}"/>
    <cellStyle name="Normal 10 3 2 4" xfId="282" xr:uid="{00000000-0005-0000-0000-000036030000}"/>
    <cellStyle name="Normal 10 3 2 4 2" xfId="2663" xr:uid="{00000000-0005-0000-0000-000037030000}"/>
    <cellStyle name="Normal 10 3 2 4 3" xfId="5049" xr:uid="{00000000-0005-0000-0000-000038030000}"/>
    <cellStyle name="Normal 10 3 2 4 4" xfId="8228" xr:uid="{00000000-0005-0000-0000-000039030000}"/>
    <cellStyle name="Normal 10 3 2 4 5" xfId="10493" xr:uid="{00000000-0005-0000-0000-00003A030000}"/>
    <cellStyle name="Normal 10 3 2 4 6" xfId="13002" xr:uid="{00000000-0005-0000-0000-00003B030000}"/>
    <cellStyle name="Normal 10 3 2 4 7" xfId="15389" xr:uid="{00000000-0005-0000-0000-00003C030000}"/>
    <cellStyle name="Normal 10 3 2 5" xfId="359" xr:uid="{00000000-0005-0000-0000-00003D030000}"/>
    <cellStyle name="Normal 10 3 2 5 2" xfId="2740" xr:uid="{00000000-0005-0000-0000-00003E030000}"/>
    <cellStyle name="Normal 10 3 2 5 3" xfId="5126" xr:uid="{00000000-0005-0000-0000-00003F030000}"/>
    <cellStyle name="Normal 10 3 2 5 4" xfId="8728" xr:uid="{00000000-0005-0000-0000-000040030000}"/>
    <cellStyle name="Normal 10 3 2 5 5" xfId="11901" xr:uid="{00000000-0005-0000-0000-000041030000}"/>
    <cellStyle name="Normal 10 3 2 5 6" xfId="13502" xr:uid="{00000000-0005-0000-0000-000042030000}"/>
    <cellStyle name="Normal 10 3 2 5 7" xfId="15889" xr:uid="{00000000-0005-0000-0000-000043030000}"/>
    <cellStyle name="Normal 10 3 2 6" xfId="436" xr:uid="{00000000-0005-0000-0000-000044030000}"/>
    <cellStyle name="Normal 10 3 2 6 2" xfId="2817" xr:uid="{00000000-0005-0000-0000-000045030000}"/>
    <cellStyle name="Normal 10 3 2 6 3" xfId="5203" xr:uid="{00000000-0005-0000-0000-000046030000}"/>
    <cellStyle name="Normal 10 3 2 6 4" xfId="9222" xr:uid="{00000000-0005-0000-0000-000047030000}"/>
    <cellStyle name="Normal 10 3 2 6 5" xfId="10912" xr:uid="{00000000-0005-0000-0000-000048030000}"/>
    <cellStyle name="Normal 10 3 2 6 6" xfId="13996" xr:uid="{00000000-0005-0000-0000-000049030000}"/>
    <cellStyle name="Normal 10 3 2 6 7" xfId="16380" xr:uid="{00000000-0005-0000-0000-00004A030000}"/>
    <cellStyle name="Normal 10 3 2 7" xfId="513" xr:uid="{00000000-0005-0000-0000-00004B030000}"/>
    <cellStyle name="Normal 10 3 2 7 2" xfId="2894" xr:uid="{00000000-0005-0000-0000-00004C030000}"/>
    <cellStyle name="Normal 10 3 2 7 3" xfId="5280" xr:uid="{00000000-0005-0000-0000-00004D030000}"/>
    <cellStyle name="Normal 10 3 2 7 4" xfId="8686" xr:uid="{00000000-0005-0000-0000-00004E030000}"/>
    <cellStyle name="Normal 10 3 2 7 5" xfId="10372" xr:uid="{00000000-0005-0000-0000-00004F030000}"/>
    <cellStyle name="Normal 10 3 2 7 6" xfId="13460" xr:uid="{00000000-0005-0000-0000-000050030000}"/>
    <cellStyle name="Normal 10 3 2 7 7" xfId="15847" xr:uid="{00000000-0005-0000-0000-000051030000}"/>
    <cellStyle name="Normal 10 3 2 8" xfId="590" xr:uid="{00000000-0005-0000-0000-000052030000}"/>
    <cellStyle name="Normal 10 3 2 8 2" xfId="2971" xr:uid="{00000000-0005-0000-0000-000053030000}"/>
    <cellStyle name="Normal 10 3 2 8 3" xfId="5357" xr:uid="{00000000-0005-0000-0000-000054030000}"/>
    <cellStyle name="Normal 10 3 2 8 4" xfId="8377" xr:uid="{00000000-0005-0000-0000-000055030000}"/>
    <cellStyle name="Normal 10 3 2 8 5" xfId="10642" xr:uid="{00000000-0005-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 3 2 9 2" xfId="3048" xr:uid="{00000000-0005-0000-0000-00005A030000}"/>
    <cellStyle name="Normal 10 3 2 9 3" xfId="5434" xr:uid="{00000000-0005-0000-0000-00005B030000}"/>
    <cellStyle name="Normal 10 3 2 9 4" xfId="8878" xr:uid="{00000000-0005-0000-0000-00005C030000}"/>
    <cellStyle name="Normal 10 3 2 9 5" xfId="9837" xr:uid="{00000000-0005-0000-0000-00005D030000}"/>
    <cellStyle name="Normal 10 3 2 9 6" xfId="13652" xr:uid="{00000000-0005-0000-0000-00005E030000}"/>
    <cellStyle name="Normal 10 3 2 9 7" xfId="16039" xr:uid="{00000000-0005-0000-0000-00005F030000}"/>
    <cellStyle name="Normal 10 3 20" xfId="1397" xr:uid="{00000000-0005-0000-0000-000060030000}"/>
    <cellStyle name="Normal 10 3 20 2" xfId="3778" xr:uid="{00000000-0005-0000-0000-000061030000}"/>
    <cellStyle name="Normal 10 3 20 3" xfId="6164" xr:uid="{00000000-0005-0000-0000-000062030000}"/>
    <cellStyle name="Normal 10 3 20 4" xfId="9396" xr:uid="{00000000-0005-0000-0000-000063030000}"/>
    <cellStyle name="Normal 10 3 20 5" xfId="9789" xr:uid="{00000000-0005-0000-0000-000064030000}"/>
    <cellStyle name="Normal 10 3 20 6" xfId="14170" xr:uid="{00000000-0005-0000-0000-000065030000}"/>
    <cellStyle name="Normal 10 3 20 7" xfId="16554" xr:uid="{00000000-0005-0000-0000-000066030000}"/>
    <cellStyle name="Normal 10 3 21" xfId="1474" xr:uid="{00000000-0005-0000-0000-000067030000}"/>
    <cellStyle name="Normal 10 3 21 2" xfId="3855" xr:uid="{00000000-0005-0000-0000-000068030000}"/>
    <cellStyle name="Normal 10 3 21 3" xfId="6241" xr:uid="{00000000-0005-0000-0000-000069030000}"/>
    <cellStyle name="Normal 10 3 21 4" xfId="8248" xr:uid="{00000000-0005-0000-0000-00006A030000}"/>
    <cellStyle name="Normal 10 3 21 5" xfId="11700" xr:uid="{00000000-0005-0000-0000-00006B030000}"/>
    <cellStyle name="Normal 10 3 21 6" xfId="13022" xr:uid="{00000000-0005-0000-0000-00006C030000}"/>
    <cellStyle name="Normal 10 3 21 7" xfId="15409" xr:uid="{00000000-0005-0000-0000-00006D030000}"/>
    <cellStyle name="Normal 10 3 22" xfId="1551" xr:uid="{00000000-0005-0000-0000-00006E030000}"/>
    <cellStyle name="Normal 10 3 22 2" xfId="3932" xr:uid="{00000000-0005-0000-0000-00006F030000}"/>
    <cellStyle name="Normal 10 3 22 3" xfId="6318" xr:uid="{00000000-0005-0000-0000-000070030000}"/>
    <cellStyle name="Normal 10 3 22 4" xfId="7848" xr:uid="{00000000-0005-0000-0000-000071030000}"/>
    <cellStyle name="Normal 10 3 22 5" xfId="11761" xr:uid="{00000000-0005-0000-0000-000072030000}"/>
    <cellStyle name="Normal 10 3 22 6" xfId="12622" xr:uid="{00000000-0005-0000-0000-000073030000}"/>
    <cellStyle name="Normal 10 3 22 7" xfId="15009" xr:uid="{00000000-0005-0000-0000-000074030000}"/>
    <cellStyle name="Normal 10 3 23" xfId="1628" xr:uid="{00000000-0005-0000-0000-000075030000}"/>
    <cellStyle name="Normal 10 3 23 2" xfId="4009" xr:uid="{00000000-0005-0000-0000-000076030000}"/>
    <cellStyle name="Normal 10 3 23 3" xfId="6395" xr:uid="{00000000-0005-0000-0000-000077030000}"/>
    <cellStyle name="Normal 10 3 23 4" xfId="9500" xr:uid="{00000000-0005-0000-0000-000078030000}"/>
    <cellStyle name="Normal 10 3 23 5" xfId="11198" xr:uid="{00000000-0005-0000-0000-000079030000}"/>
    <cellStyle name="Normal 10 3 23 6" xfId="14274" xr:uid="{00000000-0005-0000-0000-00007A030000}"/>
    <cellStyle name="Normal 10 3 23 7" xfId="16657" xr:uid="{00000000-0005-0000-0000-00007B030000}"/>
    <cellStyle name="Normal 10 3 24" xfId="1705" xr:uid="{00000000-0005-0000-0000-00007C030000}"/>
    <cellStyle name="Normal 10 3 24 2" xfId="4086" xr:uid="{00000000-0005-0000-0000-00007D030000}"/>
    <cellStyle name="Normal 10 3 24 3" xfId="6472" xr:uid="{00000000-0005-0000-0000-00007E030000}"/>
    <cellStyle name="Normal 10 3 24 4" xfId="8398" xr:uid="{00000000-0005-0000-0000-00007F030000}"/>
    <cellStyle name="Normal 10 3 24 5" xfId="10009" xr:uid="{00000000-0005-0000-0000-000080030000}"/>
    <cellStyle name="Normal 10 3 24 6" xfId="13172" xr:uid="{00000000-0005-0000-0000-000081030000}"/>
    <cellStyle name="Normal 10 3 24 7" xfId="15559" xr:uid="{00000000-0005-0000-0000-000082030000}"/>
    <cellStyle name="Normal 10 3 25" xfId="1782" xr:uid="{00000000-0005-0000-0000-000083030000}"/>
    <cellStyle name="Normal 10 3 25 2" xfId="4163" xr:uid="{00000000-0005-0000-0000-000084030000}"/>
    <cellStyle name="Normal 10 3 25 3" xfId="6549" xr:uid="{00000000-0005-0000-0000-000085030000}"/>
    <cellStyle name="Normal 10 3 25 4" xfId="9085" xr:uid="{00000000-0005-0000-0000-000086030000}"/>
    <cellStyle name="Normal 10 3 25 5" xfId="11770" xr:uid="{00000000-0005-0000-0000-000087030000}"/>
    <cellStyle name="Normal 10 3 25 6" xfId="13859" xr:uid="{00000000-0005-0000-0000-000088030000}"/>
    <cellStyle name="Normal 10 3 25 7" xfId="16243" xr:uid="{00000000-0005-0000-0000-000089030000}"/>
    <cellStyle name="Normal 10 3 26" xfId="1856" xr:uid="{00000000-0005-0000-0000-00008A030000}"/>
    <cellStyle name="Normal 10 3 26 2" xfId="4237" xr:uid="{00000000-0005-0000-0000-00008B030000}"/>
    <cellStyle name="Normal 10 3 26 3" xfId="6623" xr:uid="{00000000-0005-0000-0000-00008C030000}"/>
    <cellStyle name="Normal 10 3 26 4" xfId="7703" xr:uid="{00000000-0005-0000-0000-00008D030000}"/>
    <cellStyle name="Normal 10 3 26 5" xfId="9628" xr:uid="{00000000-0005-0000-0000-00008E030000}"/>
    <cellStyle name="Normal 10 3 26 6" xfId="12476" xr:uid="{00000000-0005-0000-0000-00008F030000}"/>
    <cellStyle name="Normal 10 3 26 7" xfId="14863" xr:uid="{00000000-0005-0000-0000-000090030000}"/>
    <cellStyle name="Normal 10 3 27" xfId="1932" xr:uid="{00000000-0005-0000-0000-000091030000}"/>
    <cellStyle name="Normal 10 3 27 2" xfId="4313" xr:uid="{00000000-0005-0000-0000-000092030000}"/>
    <cellStyle name="Normal 10 3 27 3" xfId="6699" xr:uid="{00000000-0005-0000-0000-000093030000}"/>
    <cellStyle name="Normal 10 3 27 4" xfId="8247" xr:uid="{00000000-0005-0000-0000-000094030000}"/>
    <cellStyle name="Normal 10 3 27 5" xfId="10001" xr:uid="{00000000-0005-0000-0000-000095030000}"/>
    <cellStyle name="Normal 10 3 27 6" xfId="13021" xr:uid="{00000000-0005-0000-0000-000096030000}"/>
    <cellStyle name="Normal 10 3 27 7" xfId="15408" xr:uid="{00000000-0005-0000-0000-000097030000}"/>
    <cellStyle name="Normal 10 3 28" xfId="2010" xr:uid="{00000000-0005-0000-0000-000098030000}"/>
    <cellStyle name="Normal 10 3 28 2" xfId="4391" xr:uid="{00000000-0005-0000-0000-000099030000}"/>
    <cellStyle name="Normal 10 3 28 3" xfId="6777" xr:uid="{00000000-0005-0000-0000-00009A030000}"/>
    <cellStyle name="Normal 10 3 28 4" xfId="7350" xr:uid="{00000000-0005-0000-0000-00009B030000}"/>
    <cellStyle name="Normal 10 3 28 5" xfId="11036" xr:uid="{00000000-0005-0000-0000-00009C030000}"/>
    <cellStyle name="Normal 10 3 28 6" xfId="12123" xr:uid="{00000000-0005-0000-0000-00009D030000}"/>
    <cellStyle name="Normal 10 3 28 7" xfId="14510" xr:uid="{00000000-0005-0000-0000-00009E030000}"/>
    <cellStyle name="Normal 10 3 29" xfId="2086" xr:uid="{00000000-0005-0000-0000-00009F030000}"/>
    <cellStyle name="Normal 10 3 29 2" xfId="4467" xr:uid="{00000000-0005-0000-0000-0000A0030000}"/>
    <cellStyle name="Normal 10 3 29 3" xfId="6853" xr:uid="{00000000-0005-0000-0000-0000A1030000}"/>
    <cellStyle name="Normal 10 3 29 4" xfId="9347" xr:uid="{00000000-0005-0000-0000-0000A2030000}"/>
    <cellStyle name="Normal 10 3 29 5" xfId="9661" xr:uid="{00000000-0005-0000-0000-0000A3030000}"/>
    <cellStyle name="Normal 10 3 29 6" xfId="14121" xr:uid="{00000000-0005-0000-0000-0000A4030000}"/>
    <cellStyle name="Normal 10 3 29 7" xfId="16505" xr:uid="{00000000-0005-0000-0000-0000A5030000}"/>
    <cellStyle name="Normal 10 3 3" xfId="85" xr:uid="{00000000-0005-0000-0000-0000A6030000}"/>
    <cellStyle name="Normal 10 3 3 2" xfId="2466" xr:uid="{00000000-0005-0000-0000-0000A7030000}"/>
    <cellStyle name="Normal 10 3 3 3" xfId="4852" xr:uid="{00000000-0005-0000-0000-0000A8030000}"/>
    <cellStyle name="Normal 10 3 3 4" xfId="8348" xr:uid="{00000000-0005-0000-0000-0000A9030000}"/>
    <cellStyle name="Normal 10 3 3 5" xfId="9960" xr:uid="{00000000-0005-0000-0000-0000AA030000}"/>
    <cellStyle name="Normal 10 3 3 6" xfId="13122" xr:uid="{00000000-0005-0000-0000-0000AB030000}"/>
    <cellStyle name="Normal 10 3 3 7" xfId="15509" xr:uid="{00000000-0005-0000-0000-0000AC030000}"/>
    <cellStyle name="Normal 10 3 30" xfId="2160" xr:uid="{00000000-0005-0000-0000-0000AD030000}"/>
    <cellStyle name="Normal 10 3 30 2" xfId="4541" xr:uid="{00000000-0005-0000-0000-0000AE030000}"/>
    <cellStyle name="Normal 10 3 30 3" xfId="6927" xr:uid="{00000000-0005-0000-0000-0000AF030000}"/>
    <cellStyle name="Normal 10 3 30 4" xfId="8315" xr:uid="{00000000-0005-0000-0000-0000B0030000}"/>
    <cellStyle name="Normal 10 3 30 5" xfId="9929" xr:uid="{00000000-0005-0000-0000-0000B1030000}"/>
    <cellStyle name="Normal 10 3 30 6" xfId="13089" xr:uid="{00000000-0005-0000-0000-0000B2030000}"/>
    <cellStyle name="Normal 10 3 30 7" xfId="15476" xr:uid="{00000000-0005-0000-0000-0000B3030000}"/>
    <cellStyle name="Normal 10 3 31" xfId="2238" xr:uid="{00000000-0005-0000-0000-0000B4030000}"/>
    <cellStyle name="Normal 10 3 31 2" xfId="4619" xr:uid="{00000000-0005-0000-0000-0000B5030000}"/>
    <cellStyle name="Normal 10 3 31 3" xfId="7005" xr:uid="{00000000-0005-0000-0000-0000B6030000}"/>
    <cellStyle name="Normal 10 3 31 4" xfId="9002" xr:uid="{00000000-0005-0000-0000-0000B7030000}"/>
    <cellStyle name="Normal 10 3 31 5" xfId="11687" xr:uid="{00000000-0005-0000-0000-0000B8030000}"/>
    <cellStyle name="Normal 10 3 31 6" xfId="13776" xr:uid="{00000000-0005-0000-0000-0000B9030000}"/>
    <cellStyle name="Normal 10 3 31 7" xfId="16161" xr:uid="{00000000-0005-0000-0000-0000BA030000}"/>
    <cellStyle name="Normal 10 3 32" xfId="2314" xr:uid="{00000000-0005-0000-0000-0000BB030000}"/>
    <cellStyle name="Normal 10 3 32 2" xfId="4695" xr:uid="{00000000-0005-0000-0000-0000BC030000}"/>
    <cellStyle name="Normal 10 3 32 3" xfId="7081" xr:uid="{00000000-0005-0000-0000-0000BD030000}"/>
    <cellStyle name="Normal 10 3 32 4" xfId="7400" xr:uid="{00000000-0005-0000-0000-0000BE030000}"/>
    <cellStyle name="Normal 10 3 32 5" xfId="11386" xr:uid="{00000000-0005-0000-0000-0000BF030000}"/>
    <cellStyle name="Normal 10 3 32 6" xfId="12173" xr:uid="{00000000-0005-0000-0000-0000C0030000}"/>
    <cellStyle name="Normal 10 3 32 7" xfId="14560" xr:uid="{00000000-0005-0000-0000-0000C1030000}"/>
    <cellStyle name="Normal 10 3 33" xfId="2389" xr:uid="{00000000-0005-0000-0000-0000C2030000}"/>
    <cellStyle name="Normal 10 3 34" xfId="4771" xr:uid="{00000000-0005-0000-0000-0000C3030000}"/>
    <cellStyle name="Normal 10 3 35" xfId="7535" xr:uid="{00000000-0005-0000-0000-0000C4030000}"/>
    <cellStyle name="Normal 10 3 36" xfId="11449" xr:uid="{00000000-0005-0000-0000-0000C5030000}"/>
    <cellStyle name="Normal 10 3 37" xfId="12308" xr:uid="{00000000-0005-0000-0000-0000C6030000}"/>
    <cellStyle name="Normal 10 3 38" xfId="14695" xr:uid="{00000000-0005-0000-0000-0000C7030000}"/>
    <cellStyle name="Normal 10 3 4" xfId="89" xr:uid="{00000000-0005-0000-0000-0000C8030000}"/>
    <cellStyle name="Normal 10 3 4 2" xfId="2470" xr:uid="{00000000-0005-0000-0000-0000C9030000}"/>
    <cellStyle name="Normal 10 3 4 3" xfId="4856" xr:uid="{00000000-0005-0000-0000-0000CA030000}"/>
    <cellStyle name="Normal 10 3 4 4" xfId="8040" xr:uid="{00000000-0005-0000-0000-0000CB030000}"/>
    <cellStyle name="Normal 10 3 4 5" xfId="9577" xr:uid="{00000000-0005-0000-0000-0000CC030000}"/>
    <cellStyle name="Normal 10 3 4 6" xfId="12814" xr:uid="{00000000-0005-0000-0000-0000CD030000}"/>
    <cellStyle name="Normal 10 3 4 7" xfId="15201" xr:uid="{00000000-0005-0000-0000-0000CE030000}"/>
    <cellStyle name="Normal 10 3 5" xfId="242" xr:uid="{00000000-0005-0000-0000-0000CF030000}"/>
    <cellStyle name="Normal 10 3 5 2" xfId="2623" xr:uid="{00000000-0005-0000-0000-0000D0030000}"/>
    <cellStyle name="Normal 10 3 5 3" xfId="5009" xr:uid="{00000000-0005-0000-0000-0000D1030000}"/>
    <cellStyle name="Normal 10 3 5 4" xfId="9488" xr:uid="{00000000-0005-0000-0000-0000D2030000}"/>
    <cellStyle name="Normal 10 3 5 5" xfId="11186" xr:uid="{00000000-0005-0000-0000-0000D3030000}"/>
    <cellStyle name="Normal 10 3 5 6" xfId="14262" xr:uid="{00000000-0005-0000-0000-0000D4030000}"/>
    <cellStyle name="Normal 10 3 5 7" xfId="16645" xr:uid="{00000000-0005-0000-0000-0000D5030000}"/>
    <cellStyle name="Normal 10 3 6" xfId="319" xr:uid="{00000000-0005-0000-0000-0000D6030000}"/>
    <cellStyle name="Normal 10 3 6 2" xfId="2700" xr:uid="{00000000-0005-0000-0000-0000D7030000}"/>
    <cellStyle name="Normal 10 3 6 3" xfId="5086" xr:uid="{00000000-0005-0000-0000-0000D8030000}"/>
    <cellStyle name="Normal 10 3 6 4" xfId="7389" xr:uid="{00000000-0005-0000-0000-0000D9030000}"/>
    <cellStyle name="Normal 10 3 6 5" xfId="11075" xr:uid="{00000000-0005-0000-0000-0000DA030000}"/>
    <cellStyle name="Normal 10 3 6 6" xfId="12162" xr:uid="{00000000-0005-0000-0000-0000DB030000}"/>
    <cellStyle name="Normal 10 3 6 7" xfId="14549" xr:uid="{00000000-0005-0000-0000-0000DC030000}"/>
    <cellStyle name="Normal 10 3 7" xfId="396" xr:uid="{00000000-0005-0000-0000-0000DD030000}"/>
    <cellStyle name="Normal 10 3 7 2" xfId="2777" xr:uid="{00000000-0005-0000-0000-0000DE030000}"/>
    <cellStyle name="Normal 10 3 7 3" xfId="5163" xr:uid="{00000000-0005-0000-0000-0000DF030000}"/>
    <cellStyle name="Normal 10 3 7 4" xfId="8266" xr:uid="{00000000-0005-0000-0000-0000E0030000}"/>
    <cellStyle name="Normal 10 3 7 5" xfId="9879" xr:uid="{00000000-0005-0000-0000-0000E1030000}"/>
    <cellStyle name="Normal 10 3 7 6" xfId="13040" xr:uid="{00000000-0005-0000-0000-0000E2030000}"/>
    <cellStyle name="Normal 10 3 7 7" xfId="15427" xr:uid="{00000000-0005-0000-0000-0000E3030000}"/>
    <cellStyle name="Normal 10 3 8" xfId="473" xr:uid="{00000000-0005-0000-0000-0000E4030000}"/>
    <cellStyle name="Normal 10 3 8 2" xfId="2854" xr:uid="{00000000-0005-0000-0000-0000E5030000}"/>
    <cellStyle name="Normal 10 3 8 3" xfId="5240" xr:uid="{00000000-0005-0000-0000-0000E6030000}"/>
    <cellStyle name="Normal 10 3 8 4" xfId="7726" xr:uid="{00000000-0005-0000-0000-0000E7030000}"/>
    <cellStyle name="Normal 10 3 8 5" xfId="9651" xr:uid="{00000000-0005-0000-0000-0000E8030000}"/>
    <cellStyle name="Normal 10 3 8 6" xfId="12499" xr:uid="{00000000-0005-0000-0000-0000E9030000}"/>
    <cellStyle name="Normal 10 3 8 7" xfId="14886" xr:uid="{00000000-0005-0000-0000-0000EA030000}"/>
    <cellStyle name="Normal 10 3 9" xfId="550" xr:uid="{00000000-0005-0000-0000-0000EB030000}"/>
    <cellStyle name="Normal 10 3 9 2" xfId="2931" xr:uid="{00000000-0005-0000-0000-0000EC030000}"/>
    <cellStyle name="Normal 10 3 9 3" xfId="5317" xr:uid="{00000000-0005-0000-0000-0000ED030000}"/>
    <cellStyle name="Normal 10 3 9 4" xfId="7342" xr:uid="{00000000-0005-0000-0000-0000EE030000}"/>
    <cellStyle name="Normal 10 3 9 5" xfId="11330" xr:uid="{00000000-0005-0000-0000-0000EF030000}"/>
    <cellStyle name="Normal 10 3 9 6" xfId="12115" xr:uid="{00000000-0005-0000-0000-0000F0030000}"/>
    <cellStyle name="Normal 10 3 9 7" xfId="14502" xr:uid="{00000000-0005-0000-0000-0000F1030000}"/>
    <cellStyle name="Normal 10 30" xfId="1854" xr:uid="{00000000-0005-0000-0000-0000F2030000}"/>
    <cellStyle name="Normal 10 30 2" xfId="4235" xr:uid="{00000000-0005-0000-0000-0000F3030000}"/>
    <cellStyle name="Normal 10 30 3" xfId="6621" xr:uid="{00000000-0005-0000-0000-0000F4030000}"/>
    <cellStyle name="Normal 10 30 4" xfId="8317" xr:uid="{00000000-0005-0000-0000-0000F5030000}"/>
    <cellStyle name="Normal 10 30 5" xfId="11769" xr:uid="{00000000-0005-0000-0000-0000F6030000}"/>
    <cellStyle name="Normal 10 30 6" xfId="13091" xr:uid="{00000000-0005-0000-0000-0000F7030000}"/>
    <cellStyle name="Normal 10 30 7" xfId="15478" xr:uid="{00000000-0005-0000-0000-0000F8030000}"/>
    <cellStyle name="Normal 10 31" xfId="1860" xr:uid="{00000000-0005-0000-0000-0000F9030000}"/>
    <cellStyle name="Normal 10 31 2" xfId="4241" xr:uid="{00000000-0005-0000-0000-0000FA030000}"/>
    <cellStyle name="Normal 10 31 3" xfId="6627" xr:uid="{00000000-0005-0000-0000-0000FB030000}"/>
    <cellStyle name="Normal 10 31 4" xfId="7396" xr:uid="{00000000-0005-0000-0000-0000FC030000}"/>
    <cellStyle name="Normal 10 31 5" xfId="11389" xr:uid="{00000000-0005-0000-0000-0000FD030000}"/>
    <cellStyle name="Normal 10 31 6" xfId="12169" xr:uid="{00000000-0005-0000-0000-0000FE030000}"/>
    <cellStyle name="Normal 10 31 7" xfId="14556" xr:uid="{00000000-0005-0000-0000-0000FF030000}"/>
    <cellStyle name="Normal 10 32" xfId="1943" xr:uid="{00000000-0005-0000-0000-000000040000}"/>
    <cellStyle name="Normal 10 32 2" xfId="4324" xr:uid="{00000000-0005-0000-0000-000001040000}"/>
    <cellStyle name="Normal 10 32 3" xfId="6710" xr:uid="{00000000-0005-0000-0000-000002040000}"/>
    <cellStyle name="Normal 10 32 4" xfId="7543" xr:uid="{00000000-0005-0000-0000-000003040000}"/>
    <cellStyle name="Normal 10 32 5" xfId="11457" xr:uid="{00000000-0005-0000-0000-000004040000}"/>
    <cellStyle name="Normal 10 32 6" xfId="12316" xr:uid="{00000000-0005-0000-0000-000005040000}"/>
    <cellStyle name="Normal 10 32 7" xfId="14703" xr:uid="{00000000-0005-0000-0000-000006040000}"/>
    <cellStyle name="Normal 10 33" xfId="2019" xr:uid="{00000000-0005-0000-0000-000007040000}"/>
    <cellStyle name="Normal 10 33 2" xfId="4400" xr:uid="{00000000-0005-0000-0000-000008040000}"/>
    <cellStyle name="Normal 10 33 3" xfId="6786" xr:uid="{00000000-0005-0000-0000-000009040000}"/>
    <cellStyle name="Normal 10 33 4" xfId="8734" xr:uid="{00000000-0005-0000-0000-00000A040000}"/>
    <cellStyle name="Normal 10 33 5" xfId="10420" xr:uid="{00000000-0005-0000-0000-00000B040000}"/>
    <cellStyle name="Normal 10 33 6" xfId="13508" xr:uid="{00000000-0005-0000-0000-00000C040000}"/>
    <cellStyle name="Normal 10 33 7" xfId="15895" xr:uid="{00000000-0005-0000-0000-00000D040000}"/>
    <cellStyle name="Normal 10 34" xfId="2158" xr:uid="{00000000-0005-0000-0000-00000E040000}"/>
    <cellStyle name="Normal 10 34 2" xfId="4539" xr:uid="{00000000-0005-0000-0000-00000F040000}"/>
    <cellStyle name="Normal 10 34 3" xfId="6925" xr:uid="{00000000-0005-0000-0000-000010040000}"/>
    <cellStyle name="Normal 10 34 4" xfId="7894" xr:uid="{00000000-0005-0000-0000-000011040000}"/>
    <cellStyle name="Normal 10 34 5" xfId="10080" xr:uid="{00000000-0005-0000-0000-000012040000}"/>
    <cellStyle name="Normal 10 34 6" xfId="12668" xr:uid="{00000000-0005-0000-0000-000013040000}"/>
    <cellStyle name="Normal 10 34 7" xfId="15055" xr:uid="{00000000-0005-0000-0000-000014040000}"/>
    <cellStyle name="Normal 10 35" xfId="2171" xr:uid="{00000000-0005-0000-0000-000015040000}"/>
    <cellStyle name="Normal 10 35 2" xfId="4552" xr:uid="{00000000-0005-0000-0000-000016040000}"/>
    <cellStyle name="Normal 10 35 3" xfId="6938" xr:uid="{00000000-0005-0000-0000-000017040000}"/>
    <cellStyle name="Normal 10 35 4" xfId="7470" xr:uid="{00000000-0005-0000-0000-000018040000}"/>
    <cellStyle name="Normal 10 35 5" xfId="11463" xr:uid="{00000000-0005-0000-0000-000019040000}"/>
    <cellStyle name="Normal 10 35 6" xfId="12243" xr:uid="{00000000-0005-0000-0000-00001A040000}"/>
    <cellStyle name="Normal 10 35 7" xfId="14630" xr:uid="{00000000-0005-0000-0000-00001B040000}"/>
    <cellStyle name="Normal 10 36" xfId="2247" xr:uid="{00000000-0005-0000-0000-00001C040000}"/>
    <cellStyle name="Normal 10 36 2" xfId="4628" xr:uid="{00000000-0005-0000-0000-00001D040000}"/>
    <cellStyle name="Normal 10 36 3" xfId="7014" xr:uid="{00000000-0005-0000-0000-00001E040000}"/>
    <cellStyle name="Normal 10 36 4" xfId="9386" xr:uid="{00000000-0005-0000-0000-00001F040000}"/>
    <cellStyle name="Normal 10 36 5" xfId="11078" xr:uid="{00000000-0005-0000-0000-000020040000}"/>
    <cellStyle name="Normal 10 36 6" xfId="14160" xr:uid="{00000000-0005-0000-0000-000021040000}"/>
    <cellStyle name="Normal 10 36 7" xfId="16544" xr:uid="{00000000-0005-0000-0000-000022040000}"/>
    <cellStyle name="Normal 10 37" xfId="2387" xr:uid="{00000000-0005-0000-0000-000023040000}"/>
    <cellStyle name="Normal 10 38" xfId="4769" xr:uid="{00000000-0005-0000-0000-000024040000}"/>
    <cellStyle name="Normal 10 39" xfId="7689" xr:uid="{00000000-0005-0000-0000-000025040000}"/>
    <cellStyle name="Normal 10 4" xfId="4" xr:uid="{00000000-0005-0000-0000-000026040000}"/>
    <cellStyle name="Normal 10 4 10" xfId="552" xr:uid="{00000000-0005-0000-0000-000027040000}"/>
    <cellStyle name="Normal 10 4 10 2" xfId="2933" xr:uid="{00000000-0005-0000-0000-000028040000}"/>
    <cellStyle name="Normal 10 4 10 3" xfId="5319" xr:uid="{00000000-0005-0000-0000-000029040000}"/>
    <cellStyle name="Normal 10 4 10 4" xfId="9483" xr:uid="{00000000-0005-0000-0000-00002A040000}"/>
    <cellStyle name="Normal 10 4 10 5" xfId="11181" xr:uid="{00000000-0005-0000-0000-00002B040000}"/>
    <cellStyle name="Normal 10 4 10 6" xfId="14257" xr:uid="{00000000-0005-0000-0000-00002C040000}"/>
    <cellStyle name="Normal 10 4 10 7" xfId="16640" xr:uid="{00000000-0005-0000-0000-00002D040000}"/>
    <cellStyle name="Normal 10 4 11" xfId="629" xr:uid="{00000000-0005-0000-0000-00002E040000}"/>
    <cellStyle name="Normal 10 4 11 2" xfId="3010" xr:uid="{00000000-0005-0000-0000-00002F040000}"/>
    <cellStyle name="Normal 10 4 11 3" xfId="5396" xr:uid="{00000000-0005-0000-0000-000030040000}"/>
    <cellStyle name="Normal 10 4 11 4" xfId="7373" xr:uid="{00000000-0005-0000-0000-000031040000}"/>
    <cellStyle name="Normal 10 4 11 5" xfId="11059" xr:uid="{00000000-0005-0000-0000-000032040000}"/>
    <cellStyle name="Normal 10 4 11 6" xfId="12146" xr:uid="{00000000-0005-0000-0000-000033040000}"/>
    <cellStyle name="Normal 10 4 11 7" xfId="14533" xr:uid="{00000000-0005-0000-0000-000034040000}"/>
    <cellStyle name="Normal 10 4 12" xfId="706" xr:uid="{00000000-0005-0000-0000-000035040000}"/>
    <cellStyle name="Normal 10 4 12 2" xfId="3087" xr:uid="{00000000-0005-0000-0000-000036040000}"/>
    <cellStyle name="Normal 10 4 12 3" xfId="5473" xr:uid="{00000000-0005-0000-0000-000037040000}"/>
    <cellStyle name="Normal 10 4 12 4" xfId="8262" xr:uid="{00000000-0005-0000-0000-000038040000}"/>
    <cellStyle name="Normal 10 4 12 5" xfId="9875" xr:uid="{00000000-0005-0000-0000-000039040000}"/>
    <cellStyle name="Normal 10 4 12 6" xfId="13036" xr:uid="{00000000-0005-0000-0000-00003A040000}"/>
    <cellStyle name="Normal 10 4 12 7" xfId="15423" xr:uid="{00000000-0005-0000-0000-00003B040000}"/>
    <cellStyle name="Normal 10 4 13" xfId="783" xr:uid="{00000000-0005-0000-0000-00003C040000}"/>
    <cellStyle name="Normal 10 4 13 2" xfId="3164" xr:uid="{00000000-0005-0000-0000-00003D040000}"/>
    <cellStyle name="Normal 10 4 13 3" xfId="5550" xr:uid="{00000000-0005-0000-0000-00003E040000}"/>
    <cellStyle name="Normal 10 4 13 4" xfId="7722" xr:uid="{00000000-0005-0000-0000-00003F040000}"/>
    <cellStyle name="Normal 10 4 13 5" xfId="9647" xr:uid="{00000000-0005-0000-0000-000040040000}"/>
    <cellStyle name="Normal 10 4 13 6" xfId="12495" xr:uid="{00000000-0005-0000-0000-000041040000}"/>
    <cellStyle name="Normal 10 4 13 7" xfId="14882" xr:uid="{00000000-0005-0000-0000-000042040000}"/>
    <cellStyle name="Normal 10 4 14" xfId="860" xr:uid="{00000000-0005-0000-0000-000043040000}"/>
    <cellStyle name="Normal 10 4 14 2" xfId="3241" xr:uid="{00000000-0005-0000-0000-000044040000}"/>
    <cellStyle name="Normal 10 4 14 3" xfId="5627" xr:uid="{00000000-0005-0000-0000-000045040000}"/>
    <cellStyle name="Normal 10 4 14 4" xfId="7338" xr:uid="{00000000-0005-0000-0000-000046040000}"/>
    <cellStyle name="Normal 10 4 14 5" xfId="11326" xr:uid="{00000000-0005-0000-0000-000047040000}"/>
    <cellStyle name="Normal 10 4 14 6" xfId="12111" xr:uid="{00000000-0005-0000-0000-000048040000}"/>
    <cellStyle name="Normal 10 4 14 7" xfId="14498" xr:uid="{00000000-0005-0000-0000-000049040000}"/>
    <cellStyle name="Normal 10 4 15" xfId="937" xr:uid="{00000000-0005-0000-0000-00004A040000}"/>
    <cellStyle name="Normal 10 4 15 2" xfId="3318" xr:uid="{00000000-0005-0000-0000-00004B040000}"/>
    <cellStyle name="Normal 10 4 15 3" xfId="5704" xr:uid="{00000000-0005-0000-0000-00004C040000}"/>
    <cellStyle name="Normal 10 4 15 4" xfId="9510" xr:uid="{00000000-0005-0000-0000-00004D040000}"/>
    <cellStyle name="Normal 10 4 15 5" xfId="11208" xr:uid="{00000000-0005-0000-0000-00004E040000}"/>
    <cellStyle name="Normal 10 4 15 6" xfId="14284" xr:uid="{00000000-0005-0000-0000-00004F040000}"/>
    <cellStyle name="Normal 10 4 15 7" xfId="16667" xr:uid="{00000000-0005-0000-0000-000050040000}"/>
    <cellStyle name="Normal 10 4 16" xfId="1014" xr:uid="{00000000-0005-0000-0000-000051040000}"/>
    <cellStyle name="Normal 10 4 16 2" xfId="3395" xr:uid="{00000000-0005-0000-0000-000052040000}"/>
    <cellStyle name="Normal 10 4 16 3" xfId="5781" xr:uid="{00000000-0005-0000-0000-000053040000}"/>
    <cellStyle name="Normal 10 4 16 4" xfId="8411" xr:uid="{00000000-0005-0000-0000-000054040000}"/>
    <cellStyle name="Normal 10 4 16 5" xfId="10022" xr:uid="{00000000-0005-0000-0000-000055040000}"/>
    <cellStyle name="Normal 10 4 16 6" xfId="13185" xr:uid="{00000000-0005-0000-0000-000056040000}"/>
    <cellStyle name="Normal 10 4 16 7" xfId="15572" xr:uid="{00000000-0005-0000-0000-000057040000}"/>
    <cellStyle name="Normal 10 4 17" xfId="1091" xr:uid="{00000000-0005-0000-0000-000058040000}"/>
    <cellStyle name="Normal 10 4 17 2" xfId="3472" xr:uid="{00000000-0005-0000-0000-000059040000}"/>
    <cellStyle name="Normal 10 4 17 3" xfId="5858" xr:uid="{00000000-0005-0000-0000-00005A040000}"/>
    <cellStyle name="Normal 10 4 17 4" xfId="9097" xr:uid="{00000000-0005-0000-0000-00005B040000}"/>
    <cellStyle name="Normal 10 4 17 5" xfId="11782" xr:uid="{00000000-0005-0000-0000-00005C040000}"/>
    <cellStyle name="Normal 10 4 17 6" xfId="13871" xr:uid="{00000000-0005-0000-0000-00005D040000}"/>
    <cellStyle name="Normal 10 4 17 7" xfId="16255" xr:uid="{00000000-0005-0000-0000-00005E040000}"/>
    <cellStyle name="Normal 10 4 18" xfId="1168" xr:uid="{00000000-0005-0000-0000-00005F040000}"/>
    <cellStyle name="Normal 10 4 18 2" xfId="3549" xr:uid="{00000000-0005-0000-0000-000060040000}"/>
    <cellStyle name="Normal 10 4 18 3" xfId="5935" xr:uid="{00000000-0005-0000-0000-000061040000}"/>
    <cellStyle name="Normal 10 4 18 4" xfId="7485" xr:uid="{00000000-0005-0000-0000-000062040000}"/>
    <cellStyle name="Normal 10 4 18 5" xfId="11477" xr:uid="{00000000-0005-0000-0000-000063040000}"/>
    <cellStyle name="Normal 10 4 18 6" xfId="12258" xr:uid="{00000000-0005-0000-0000-000064040000}"/>
    <cellStyle name="Normal 10 4 18 7" xfId="14645" xr:uid="{00000000-0005-0000-0000-000065040000}"/>
    <cellStyle name="Normal 10 4 19" xfId="1245" xr:uid="{00000000-0005-0000-0000-000066040000}"/>
    <cellStyle name="Normal 10 4 19 2" xfId="3626" xr:uid="{00000000-0005-0000-0000-000067040000}"/>
    <cellStyle name="Normal 10 4 19 3" xfId="6012" xr:uid="{00000000-0005-0000-0000-000068040000}"/>
    <cellStyle name="Normal 10 4 19 4" xfId="7439" xr:uid="{00000000-0005-0000-0000-000069040000}"/>
    <cellStyle name="Normal 10 4 19 5" xfId="11352" xr:uid="{00000000-0005-0000-0000-00006A040000}"/>
    <cellStyle name="Normal 10 4 19 6" xfId="12212" xr:uid="{00000000-0005-0000-0000-00006B040000}"/>
    <cellStyle name="Normal 10 4 19 7" xfId="14599" xr:uid="{00000000-0005-0000-0000-00006C040000}"/>
    <cellStyle name="Normal 10 4 2" xfId="46" xr:uid="{00000000-0005-0000-0000-00006D040000}"/>
    <cellStyle name="Normal 10 4 2 10" xfId="745" xr:uid="{00000000-0005-0000-0000-00006E040000}"/>
    <cellStyle name="Normal 10 4 2 10 2" xfId="3126" xr:uid="{00000000-0005-0000-0000-00006F040000}"/>
    <cellStyle name="Normal 10 4 2 10 3" xfId="5512" xr:uid="{00000000-0005-0000-0000-000070040000}"/>
    <cellStyle name="Normal 10 4 2 10 4" xfId="9290" xr:uid="{00000000-0005-0000-0000-000071040000}"/>
    <cellStyle name="Normal 10 4 2 10 5" xfId="10985" xr:uid="{00000000-0005-0000-0000-000072040000}"/>
    <cellStyle name="Normal 10 4 2 10 6" xfId="14064" xr:uid="{00000000-0005-0000-0000-000073040000}"/>
    <cellStyle name="Normal 10 4 2 10 7" xfId="16448" xr:uid="{00000000-0005-0000-0000-000074040000}"/>
    <cellStyle name="Normal 10 4 2 11" xfId="822" xr:uid="{00000000-0005-0000-0000-000075040000}"/>
    <cellStyle name="Normal 10 4 2 11 2" xfId="3203" xr:uid="{00000000-0005-0000-0000-000076040000}"/>
    <cellStyle name="Normal 10 4 2 11 3" xfId="5589" xr:uid="{00000000-0005-0000-0000-000077040000}"/>
    <cellStyle name="Normal 10 4 2 11 4" xfId="8759" xr:uid="{00000000-0005-0000-0000-000078040000}"/>
    <cellStyle name="Normal 10 4 2 11 5" xfId="10445" xr:uid="{00000000-0005-0000-0000-000079040000}"/>
    <cellStyle name="Normal 10 4 2 11 6" xfId="13533" xr:uid="{00000000-0005-0000-0000-00007A040000}"/>
    <cellStyle name="Normal 10 4 2 11 7" xfId="15920" xr:uid="{00000000-0005-0000-0000-00007B040000}"/>
    <cellStyle name="Normal 10 4 2 12" xfId="899" xr:uid="{00000000-0005-0000-0000-00007C040000}"/>
    <cellStyle name="Normal 10 4 2 12 2" xfId="3280" xr:uid="{00000000-0005-0000-0000-00007D040000}"/>
    <cellStyle name="Normal 10 4 2 12 3" xfId="5666" xr:uid="{00000000-0005-0000-0000-00007E040000}"/>
    <cellStyle name="Normal 10 4 2 12 4" xfId="8450" xr:uid="{00000000-0005-0000-0000-00007F040000}"/>
    <cellStyle name="Normal 10 4 2 12 5" xfId="10715" xr:uid="{00000000-0005-0000-0000-000080040000}"/>
    <cellStyle name="Normal 10 4 2 12 6" xfId="13224" xr:uid="{00000000-0005-0000-0000-000081040000}"/>
    <cellStyle name="Normal 10 4 2 12 7" xfId="15611" xr:uid="{00000000-0005-0000-0000-000082040000}"/>
    <cellStyle name="Normal 10 4 2 13" xfId="976" xr:uid="{00000000-0005-0000-0000-000083040000}"/>
    <cellStyle name="Normal 10 4 2 13 2" xfId="3357" xr:uid="{00000000-0005-0000-0000-000084040000}"/>
    <cellStyle name="Normal 10 4 2 13 3" xfId="5743" xr:uid="{00000000-0005-0000-0000-000085040000}"/>
    <cellStyle name="Normal 10 4 2 13 4" xfId="8945" xr:uid="{00000000-0005-0000-0000-000086040000}"/>
    <cellStyle name="Normal 10 4 2 13 5" xfId="9908" xr:uid="{00000000-0005-0000-0000-000087040000}"/>
    <cellStyle name="Normal 10 4 2 13 6" xfId="13719" xr:uid="{00000000-0005-0000-0000-000088040000}"/>
    <cellStyle name="Normal 10 4 2 13 7" xfId="16105" xr:uid="{00000000-0005-0000-0000-000089040000}"/>
    <cellStyle name="Normal 10 4 2 14" xfId="1053" xr:uid="{00000000-0005-0000-0000-00008A040000}"/>
    <cellStyle name="Normal 10 4 2 14 2" xfId="3434" xr:uid="{00000000-0005-0000-0000-00008B040000}"/>
    <cellStyle name="Normal 10 4 2 14 3" xfId="5820" xr:uid="{00000000-0005-0000-0000-00008C040000}"/>
    <cellStyle name="Normal 10 4 2 14 4" xfId="7371" xr:uid="{00000000-0005-0000-0000-00008D040000}"/>
    <cellStyle name="Normal 10 4 2 14 5" xfId="11057" xr:uid="{00000000-0005-0000-0000-00008E040000}"/>
    <cellStyle name="Normal 10 4 2 14 6" xfId="12144" xr:uid="{00000000-0005-0000-0000-00008F040000}"/>
    <cellStyle name="Normal 10 4 2 14 7" xfId="14531" xr:uid="{00000000-0005-0000-0000-000090040000}"/>
    <cellStyle name="Normal 10 4 2 15" xfId="1130" xr:uid="{00000000-0005-0000-0000-000091040000}"/>
    <cellStyle name="Normal 10 4 2 15 2" xfId="3511" xr:uid="{00000000-0005-0000-0000-000092040000}"/>
    <cellStyle name="Normal 10 4 2 15 3" xfId="5897" xr:uid="{00000000-0005-0000-0000-000093040000}"/>
    <cellStyle name="Normal 10 4 2 15 4" xfId="8908" xr:uid="{00000000-0005-0000-0000-000094040000}"/>
    <cellStyle name="Normal 10 4 2 15 5" xfId="10594" xr:uid="{00000000-0005-0000-0000-000095040000}"/>
    <cellStyle name="Normal 10 4 2 15 6" xfId="13682" xr:uid="{00000000-0005-0000-0000-000096040000}"/>
    <cellStyle name="Normal 10 4 2 15 7" xfId="16069" xr:uid="{00000000-0005-0000-0000-000097040000}"/>
    <cellStyle name="Normal 10 4 2 16" xfId="1207" xr:uid="{00000000-0005-0000-0000-000098040000}"/>
    <cellStyle name="Normal 10 4 2 16 2" xfId="3588" xr:uid="{00000000-0005-0000-0000-000099040000}"/>
    <cellStyle name="Normal 10 4 2 16 3" xfId="5974" xr:uid="{00000000-0005-0000-0000-00009A040000}"/>
    <cellStyle name="Normal 10 4 2 16 4" xfId="8599" xr:uid="{00000000-0005-0000-0000-00009B040000}"/>
    <cellStyle name="Normal 10 4 2 16 5" xfId="10864" xr:uid="{00000000-0005-0000-0000-00009C040000}"/>
    <cellStyle name="Normal 10 4 2 16 6" xfId="13373" xr:uid="{00000000-0005-0000-0000-00009D040000}"/>
    <cellStyle name="Normal 10 4 2 16 7" xfId="15760" xr:uid="{00000000-0005-0000-0000-00009E040000}"/>
    <cellStyle name="Normal 10 4 2 17" xfId="1284" xr:uid="{00000000-0005-0000-0000-00009F040000}"/>
    <cellStyle name="Normal 10 4 2 17 2" xfId="3665" xr:uid="{00000000-0005-0000-0000-0000A0040000}"/>
    <cellStyle name="Normal 10 4 2 17 3" xfId="6051" xr:uid="{00000000-0005-0000-0000-0000A1040000}"/>
    <cellStyle name="Normal 10 4 2 17 4" xfId="9096" xr:uid="{00000000-0005-0000-0000-0000A2040000}"/>
    <cellStyle name="Normal 10 4 2 17 5" xfId="10055" xr:uid="{00000000-0005-0000-0000-0000A3040000}"/>
    <cellStyle name="Normal 10 4 2 17 6" xfId="13870" xr:uid="{00000000-0005-0000-0000-0000A4040000}"/>
    <cellStyle name="Normal 10 4 2 17 7" xfId="16254" xr:uid="{00000000-0005-0000-0000-0000A5040000}"/>
    <cellStyle name="Normal 10 4 2 18" xfId="1361" xr:uid="{00000000-0005-0000-0000-0000A6040000}"/>
    <cellStyle name="Normal 10 4 2 18 2" xfId="3742" xr:uid="{00000000-0005-0000-0000-0000A7040000}"/>
    <cellStyle name="Normal 10 4 2 18 3" xfId="6128" xr:uid="{00000000-0005-0000-0000-0000A8040000}"/>
    <cellStyle name="Normal 10 4 2 18 4" xfId="9508" xr:uid="{00000000-0005-0000-0000-0000A9040000}"/>
    <cellStyle name="Normal 10 4 2 18 5" xfId="11206" xr:uid="{00000000-0005-0000-0000-0000AA040000}"/>
    <cellStyle name="Normal 10 4 2 18 6" xfId="14282" xr:uid="{00000000-0005-0000-0000-0000AB040000}"/>
    <cellStyle name="Normal 10 4 2 18 7" xfId="16665" xr:uid="{00000000-0005-0000-0000-0000AC040000}"/>
    <cellStyle name="Normal 10 4 2 19" xfId="1438" xr:uid="{00000000-0005-0000-0000-0000AD040000}"/>
    <cellStyle name="Normal 10 4 2 19 2" xfId="3819" xr:uid="{00000000-0005-0000-0000-0000AE040000}"/>
    <cellStyle name="Normal 10 4 2 19 3" xfId="6205" xr:uid="{00000000-0005-0000-0000-0000AF040000}"/>
    <cellStyle name="Normal 10 4 2 19 4" xfId="9053" xr:uid="{00000000-0005-0000-0000-0000B0040000}"/>
    <cellStyle name="Normal 10 4 2 19 5" xfId="10743" xr:uid="{00000000-0005-0000-0000-0000B1040000}"/>
    <cellStyle name="Normal 10 4 2 19 6" xfId="13827" xr:uid="{00000000-0005-0000-0000-0000B2040000}"/>
    <cellStyle name="Normal 10 4 2 19 7" xfId="16212" xr:uid="{00000000-0005-0000-0000-0000B3040000}"/>
    <cellStyle name="Normal 10 4 2 2" xfId="128" xr:uid="{00000000-0005-0000-0000-0000B4040000}"/>
    <cellStyle name="Normal 10 4 2 2 2" xfId="2509" xr:uid="{00000000-0005-0000-0000-0000B5040000}"/>
    <cellStyle name="Normal 10 4 2 2 3" xfId="4895" xr:uid="{00000000-0005-0000-0000-0000B6040000}"/>
    <cellStyle name="Normal 10 4 2 2 4" xfId="9073" xr:uid="{00000000-0005-0000-0000-0000B7040000}"/>
    <cellStyle name="Normal 10 4 2 2 5" xfId="10763" xr:uid="{00000000-0005-0000-0000-0000B8040000}"/>
    <cellStyle name="Normal 10 4 2 2 6" xfId="13847" xr:uid="{00000000-0005-0000-0000-0000B9040000}"/>
    <cellStyle name="Normal 10 4 2 2 7" xfId="16231" xr:uid="{00000000-0005-0000-0000-0000BA040000}"/>
    <cellStyle name="Normal 10 4 2 20" xfId="1515" xr:uid="{00000000-0005-0000-0000-0000BB040000}"/>
    <cellStyle name="Normal 10 4 2 20 2" xfId="3896" xr:uid="{00000000-0005-0000-0000-0000BC040000}"/>
    <cellStyle name="Normal 10 4 2 20 3" xfId="6282" xr:uid="{00000000-0005-0000-0000-0000BD040000}"/>
    <cellStyle name="Normal 10 4 2 20 4" xfId="8671" xr:uid="{00000000-0005-0000-0000-0000BE040000}"/>
    <cellStyle name="Normal 10 4 2 20 5" xfId="10357" xr:uid="{00000000-0005-0000-0000-0000BF040000}"/>
    <cellStyle name="Normal 10 4 2 20 6" xfId="13445" xr:uid="{00000000-0005-0000-0000-0000C0040000}"/>
    <cellStyle name="Normal 10 4 2 20 7" xfId="15832" xr:uid="{00000000-0005-0000-0000-0000C1040000}"/>
    <cellStyle name="Normal 10 4 2 21" xfId="1592" xr:uid="{00000000-0005-0000-0000-0000C2040000}"/>
    <cellStyle name="Normal 10 4 2 21 2" xfId="3973" xr:uid="{00000000-0005-0000-0000-0000C3040000}"/>
    <cellStyle name="Normal 10 4 2 21 3" xfId="6359" xr:uid="{00000000-0005-0000-0000-0000C4040000}"/>
    <cellStyle name="Normal 10 4 2 21 4" xfId="8961" xr:uid="{00000000-0005-0000-0000-0000C5040000}"/>
    <cellStyle name="Normal 10 4 2 21 5" xfId="10652" xr:uid="{00000000-0005-0000-0000-0000C6040000}"/>
    <cellStyle name="Normal 10 4 2 21 6" xfId="13735" xr:uid="{00000000-0005-0000-0000-0000C7040000}"/>
    <cellStyle name="Normal 10 4 2 21 7" xfId="16121" xr:uid="{00000000-0005-0000-0000-0000C8040000}"/>
    <cellStyle name="Normal 10 4 2 22" xfId="1669" xr:uid="{00000000-0005-0000-0000-0000C9040000}"/>
    <cellStyle name="Normal 10 4 2 22 2" xfId="4050" xr:uid="{00000000-0005-0000-0000-0000CA040000}"/>
    <cellStyle name="Normal 10 4 2 22 3" xfId="6436" xr:uid="{00000000-0005-0000-0000-0000CB040000}"/>
    <cellStyle name="Normal 10 4 2 22 4" xfId="8783" xr:uid="{00000000-0005-0000-0000-0000CC040000}"/>
    <cellStyle name="Normal 10 4 2 22 5" xfId="9591" xr:uid="{00000000-0005-0000-0000-0000CD040000}"/>
    <cellStyle name="Normal 10 4 2 22 6" xfId="13557" xr:uid="{00000000-0005-0000-0000-0000CE040000}"/>
    <cellStyle name="Normal 10 4 2 22 7" xfId="15944" xr:uid="{00000000-0005-0000-0000-0000CF040000}"/>
    <cellStyle name="Normal 10 4 2 23" xfId="1746" xr:uid="{00000000-0005-0000-0000-0000D0040000}"/>
    <cellStyle name="Normal 10 4 2 23 2" xfId="4127" xr:uid="{00000000-0005-0000-0000-0000D1040000}"/>
    <cellStyle name="Normal 10 4 2 23 3" xfId="6513" xr:uid="{00000000-0005-0000-0000-0000D2040000}"/>
    <cellStyle name="Normal 10 4 2 23 4" xfId="9275" xr:uid="{00000000-0005-0000-0000-0000D3040000}"/>
    <cellStyle name="Normal 10 4 2 23 5" xfId="10970" xr:uid="{00000000-0005-0000-0000-0000D4040000}"/>
    <cellStyle name="Normal 10 4 2 23 6" xfId="14049" xr:uid="{00000000-0005-0000-0000-0000D5040000}"/>
    <cellStyle name="Normal 10 4 2 23 7" xfId="16433" xr:uid="{00000000-0005-0000-0000-0000D6040000}"/>
    <cellStyle name="Normal 10 4 2 24" xfId="1818" xr:uid="{00000000-0005-0000-0000-0000D7040000}"/>
    <cellStyle name="Normal 10 4 2 24 2" xfId="4199" xr:uid="{00000000-0005-0000-0000-0000D8040000}"/>
    <cellStyle name="Normal 10 4 2 24 3" xfId="6585" xr:uid="{00000000-0005-0000-0000-0000D9040000}"/>
    <cellStyle name="Normal 10 4 2 24 4" xfId="9126" xr:uid="{00000000-0005-0000-0000-0000DA040000}"/>
    <cellStyle name="Normal 10 4 2 24 5" xfId="10815" xr:uid="{00000000-0005-0000-0000-0000DB040000}"/>
    <cellStyle name="Normal 10 4 2 24 6" xfId="13900" xr:uid="{00000000-0005-0000-0000-0000DC040000}"/>
    <cellStyle name="Normal 10 4 2 24 7" xfId="16284" xr:uid="{00000000-0005-0000-0000-0000DD040000}"/>
    <cellStyle name="Normal 10 4 2 25" xfId="1896" xr:uid="{00000000-0005-0000-0000-0000DE040000}"/>
    <cellStyle name="Normal 10 4 2 25 2" xfId="4277" xr:uid="{00000000-0005-0000-0000-0000DF040000}"/>
    <cellStyle name="Normal 10 4 2 25 3" xfId="6663" xr:uid="{00000000-0005-0000-0000-0000E0040000}"/>
    <cellStyle name="Normal 10 4 2 25 4" xfId="8666" xr:uid="{00000000-0005-0000-0000-0000E1040000}"/>
    <cellStyle name="Normal 10 4 2 25 5" xfId="10352" xr:uid="{00000000-0005-0000-0000-0000E2040000}"/>
    <cellStyle name="Normal 10 4 2 25 6" xfId="13440" xr:uid="{00000000-0005-0000-0000-0000E3040000}"/>
    <cellStyle name="Normal 10 4 2 25 7" xfId="15827" xr:uid="{00000000-0005-0000-0000-0000E4040000}"/>
    <cellStyle name="Normal 10 4 2 26" xfId="1974" xr:uid="{00000000-0005-0000-0000-0000E5040000}"/>
    <cellStyle name="Normal 10 4 2 26 2" xfId="4355" xr:uid="{00000000-0005-0000-0000-0000E6040000}"/>
    <cellStyle name="Normal 10 4 2 26 3" xfId="6741" xr:uid="{00000000-0005-0000-0000-0000E7040000}"/>
    <cellStyle name="Normal 10 4 2 26 4" xfId="7544" xr:uid="{00000000-0005-0000-0000-0000E8040000}"/>
    <cellStyle name="Normal 10 4 2 26 5" xfId="11458" xr:uid="{00000000-0005-0000-0000-0000E9040000}"/>
    <cellStyle name="Normal 10 4 2 26 6" xfId="12317" xr:uid="{00000000-0005-0000-0000-0000EA040000}"/>
    <cellStyle name="Normal 10 4 2 26 7" xfId="14704" xr:uid="{00000000-0005-0000-0000-0000EB040000}"/>
    <cellStyle name="Normal 10 4 2 27" xfId="2050" xr:uid="{00000000-0005-0000-0000-0000EC040000}"/>
    <cellStyle name="Normal 10 4 2 27 2" xfId="4431" xr:uid="{00000000-0005-0000-0000-0000ED040000}"/>
    <cellStyle name="Normal 10 4 2 27 3" xfId="6817" xr:uid="{00000000-0005-0000-0000-0000EE040000}"/>
    <cellStyle name="Normal 10 4 2 27 4" xfId="9381" xr:uid="{00000000-0005-0000-0000-0000EF040000}"/>
    <cellStyle name="Normal 10 4 2 27 5" xfId="11073" xr:uid="{00000000-0005-0000-0000-0000F0040000}"/>
    <cellStyle name="Normal 10 4 2 27 6" xfId="14155" xr:uid="{00000000-0005-0000-0000-0000F1040000}"/>
    <cellStyle name="Normal 10 4 2 27 7" xfId="16539" xr:uid="{00000000-0005-0000-0000-0000F2040000}"/>
    <cellStyle name="Normal 10 4 2 28" xfId="2122" xr:uid="{00000000-0005-0000-0000-0000F3040000}"/>
    <cellStyle name="Normal 10 4 2 28 2" xfId="4503" xr:uid="{00000000-0005-0000-0000-0000F4040000}"/>
    <cellStyle name="Normal 10 4 2 28 3" xfId="6889" xr:uid="{00000000-0005-0000-0000-0000F5040000}"/>
    <cellStyle name="Normal 10 4 2 28 4" xfId="8854" xr:uid="{00000000-0005-0000-0000-0000F6040000}"/>
    <cellStyle name="Normal 10 4 2 28 5" xfId="9893" xr:uid="{00000000-0005-0000-0000-0000F7040000}"/>
    <cellStyle name="Normal 10 4 2 28 6" xfId="13628" xr:uid="{00000000-0005-0000-0000-0000F8040000}"/>
    <cellStyle name="Normal 10 4 2 28 7" xfId="16015" xr:uid="{00000000-0005-0000-0000-0000F9040000}"/>
    <cellStyle name="Normal 10 4 2 29" xfId="2202" xr:uid="{00000000-0005-0000-0000-0000FA040000}"/>
    <cellStyle name="Normal 10 4 2 29 2" xfId="4583" xr:uid="{00000000-0005-0000-0000-0000FB040000}"/>
    <cellStyle name="Normal 10 4 2 29 3" xfId="6969" xr:uid="{00000000-0005-0000-0000-0000FC040000}"/>
    <cellStyle name="Normal 10 4 2 29 4" xfId="9198" xr:uid="{00000000-0005-0000-0000-0000FD040000}"/>
    <cellStyle name="Normal 10 4 2 29 5" xfId="10888" xr:uid="{00000000-0005-0000-0000-0000FE040000}"/>
    <cellStyle name="Normal 10 4 2 29 6" xfId="13972" xr:uid="{00000000-0005-0000-0000-0000FF040000}"/>
    <cellStyle name="Normal 10 4 2 29 7" xfId="16356" xr:uid="{00000000-0005-0000-0000-000000050000}"/>
    <cellStyle name="Normal 10 4 2 3" xfId="206" xr:uid="{00000000-0005-0000-0000-000001050000}"/>
    <cellStyle name="Normal 10 4 2 3 2" xfId="2587" xr:uid="{00000000-0005-0000-0000-000002050000}"/>
    <cellStyle name="Normal 10 4 2 3 3" xfId="4973" xr:uid="{00000000-0005-0000-0000-000003050000}"/>
    <cellStyle name="Normal 10 4 2 3 4" xfId="8537" xr:uid="{00000000-0005-0000-0000-000004050000}"/>
    <cellStyle name="Normal 10 4 2 3 5" xfId="10802" xr:uid="{00000000-0005-0000-0000-000005050000}"/>
    <cellStyle name="Normal 10 4 2 3 6" xfId="13311" xr:uid="{00000000-0005-0000-0000-000006050000}"/>
    <cellStyle name="Normal 10 4 2 3 7" xfId="15698" xr:uid="{00000000-0005-0000-0000-000007050000}"/>
    <cellStyle name="Normal 10 4 2 30" xfId="2278" xr:uid="{00000000-0005-0000-0000-000008050000}"/>
    <cellStyle name="Normal 10 4 2 30 2" xfId="4659" xr:uid="{00000000-0005-0000-0000-000009050000}"/>
    <cellStyle name="Normal 10 4 2 30 3" xfId="7045" xr:uid="{00000000-0005-0000-0000-00000A050000}"/>
    <cellStyle name="Normal 10 4 2 30 4" xfId="8739" xr:uid="{00000000-0005-0000-0000-00000B050000}"/>
    <cellStyle name="Normal 10 4 2 30 5" xfId="10425" xr:uid="{00000000-0005-0000-0000-00000C050000}"/>
    <cellStyle name="Normal 10 4 2 30 6" xfId="13513" xr:uid="{00000000-0005-0000-0000-00000D050000}"/>
    <cellStyle name="Normal 10 4 2 30 7" xfId="15900" xr:uid="{00000000-0005-0000-0000-00000E050000}"/>
    <cellStyle name="Normal 10 4 2 31" xfId="2350" xr:uid="{00000000-0005-0000-0000-00000F050000}"/>
    <cellStyle name="Normal 10 4 2 31 2" xfId="4731" xr:uid="{00000000-0005-0000-0000-000010050000}"/>
    <cellStyle name="Normal 10 4 2 31 3" xfId="7117" xr:uid="{00000000-0005-0000-0000-000011050000}"/>
    <cellStyle name="Normal 10 4 2 31 4" xfId="8738" xr:uid="{00000000-0005-0000-0000-000012050000}"/>
    <cellStyle name="Normal 10 4 2 31 5" xfId="10424" xr:uid="{00000000-0005-0000-0000-000013050000}"/>
    <cellStyle name="Normal 10 4 2 31 6" xfId="13512" xr:uid="{00000000-0005-0000-0000-000014050000}"/>
    <cellStyle name="Normal 10 4 2 31 7" xfId="15899" xr:uid="{00000000-0005-0000-0000-000015050000}"/>
    <cellStyle name="Normal 10 4 2 32" xfId="2428" xr:uid="{00000000-0005-0000-0000-000016050000}"/>
    <cellStyle name="Normal 10 4 2 33" xfId="4814" xr:uid="{00000000-0005-0000-0000-000017050000}"/>
    <cellStyle name="Normal 10 4 2 34" xfId="8887" xr:uid="{00000000-0005-0000-0000-000018050000}"/>
    <cellStyle name="Normal 10 4 2 35" xfId="9845" xr:uid="{00000000-0005-0000-0000-000019050000}"/>
    <cellStyle name="Normal 10 4 2 36" xfId="13661" xr:uid="{00000000-0005-0000-0000-00001A050000}"/>
    <cellStyle name="Normal 10 4 2 37" xfId="16048" xr:uid="{00000000-0005-0000-0000-00001B050000}"/>
    <cellStyle name="Normal 10 4 2 4" xfId="283" xr:uid="{00000000-0005-0000-0000-00001C050000}"/>
    <cellStyle name="Normal 10 4 2 4 2" xfId="2664" xr:uid="{00000000-0005-0000-0000-00001D050000}"/>
    <cellStyle name="Normal 10 4 2 4 3" xfId="5050" xr:uid="{00000000-0005-0000-0000-00001E050000}"/>
    <cellStyle name="Normal 10 4 2 4 4" xfId="8151" xr:uid="{00000000-0005-0000-0000-00001F050000}"/>
    <cellStyle name="Normal 10 4 2 4 5" xfId="10416" xr:uid="{00000000-0005-0000-0000-000020050000}"/>
    <cellStyle name="Normal 10 4 2 4 6" xfId="12925" xr:uid="{00000000-0005-0000-0000-000021050000}"/>
    <cellStyle name="Normal 10 4 2 4 7" xfId="15312" xr:uid="{00000000-0005-0000-0000-000022050000}"/>
    <cellStyle name="Normal 10 4 2 5" xfId="360" xr:uid="{00000000-0005-0000-0000-000023050000}"/>
    <cellStyle name="Normal 10 4 2 5 2" xfId="2741" xr:uid="{00000000-0005-0000-0000-000024050000}"/>
    <cellStyle name="Normal 10 4 2 5 3" xfId="5127" xr:uid="{00000000-0005-0000-0000-000025050000}"/>
    <cellStyle name="Normal 10 4 2 5 4" xfId="8651" xr:uid="{00000000-0005-0000-0000-000026050000}"/>
    <cellStyle name="Normal 10 4 2 5 5" xfId="11830" xr:uid="{00000000-0005-0000-0000-000027050000}"/>
    <cellStyle name="Normal 10 4 2 5 6" xfId="13425" xr:uid="{00000000-0005-0000-0000-000028050000}"/>
    <cellStyle name="Normal 10 4 2 5 7" xfId="15812" xr:uid="{00000000-0005-0000-0000-000029050000}"/>
    <cellStyle name="Normal 10 4 2 6" xfId="437" xr:uid="{00000000-0005-0000-0000-00002A050000}"/>
    <cellStyle name="Normal 10 4 2 6 2" xfId="2818" xr:uid="{00000000-0005-0000-0000-00002B050000}"/>
    <cellStyle name="Normal 10 4 2 6 3" xfId="5204" xr:uid="{00000000-0005-0000-0000-00002C050000}"/>
    <cellStyle name="Normal 10 4 2 6 4" xfId="9146" xr:uid="{00000000-0005-0000-0000-00002D050000}"/>
    <cellStyle name="Normal 10 4 2 6 5" xfId="10835" xr:uid="{00000000-0005-0000-0000-00002E050000}"/>
    <cellStyle name="Normal 10 4 2 6 6" xfId="13920" xr:uid="{00000000-0005-0000-0000-00002F050000}"/>
    <cellStyle name="Normal 10 4 2 6 7" xfId="16304" xr:uid="{00000000-0005-0000-0000-000030050000}"/>
    <cellStyle name="Normal 10 4 2 7" xfId="514" xr:uid="{00000000-0005-0000-0000-000031050000}"/>
    <cellStyle name="Normal 10 4 2 7 2" xfId="2895" xr:uid="{00000000-0005-0000-0000-000032050000}"/>
    <cellStyle name="Normal 10 4 2 7 3" xfId="5281" xr:uid="{00000000-0005-0000-0000-000033050000}"/>
    <cellStyle name="Normal 10 4 2 7 4" xfId="7302" xr:uid="{00000000-0005-0000-0000-000034050000}"/>
    <cellStyle name="Normal 10 4 2 7 5" xfId="10295" xr:uid="{00000000-0005-0000-0000-000035050000}"/>
    <cellStyle name="Normal 10 4 2 7 6" xfId="12075" xr:uid="{00000000-0005-0000-0000-000036050000}"/>
    <cellStyle name="Normal 10 4 2 7 7" xfId="14462" xr:uid="{00000000-0005-0000-0000-000037050000}"/>
    <cellStyle name="Normal 10 4 2 8" xfId="591" xr:uid="{00000000-0005-0000-0000-000038050000}"/>
    <cellStyle name="Normal 10 4 2 8 2" xfId="2972" xr:uid="{00000000-0005-0000-0000-000039050000}"/>
    <cellStyle name="Normal 10 4 2 8 3" xfId="5358" xr:uid="{00000000-0005-0000-0000-00003A050000}"/>
    <cellStyle name="Normal 10 4 2 8 4" xfId="8300" xr:uid="{00000000-0005-0000-0000-00003B050000}"/>
    <cellStyle name="Normal 10 4 2 8 5" xfId="10565" xr:uid="{00000000-0005-0000-0000-00003C050000}"/>
    <cellStyle name="Normal 10 4 2 8 6" xfId="13074" xr:uid="{00000000-0005-0000-0000-00003D050000}"/>
    <cellStyle name="Normal 10 4 2 8 7" xfId="15461" xr:uid="{00000000-0005-0000-0000-00003E050000}"/>
    <cellStyle name="Normal 10 4 2 9" xfId="668" xr:uid="{00000000-0005-0000-0000-00003F050000}"/>
    <cellStyle name="Normal 10 4 2 9 2" xfId="3049" xr:uid="{00000000-0005-0000-0000-000040050000}"/>
    <cellStyle name="Normal 10 4 2 9 3" xfId="5435" xr:uid="{00000000-0005-0000-0000-000041050000}"/>
    <cellStyle name="Normal 10 4 2 9 4" xfId="8801" xr:uid="{00000000-0005-0000-0000-000042050000}"/>
    <cellStyle name="Normal 10 4 2 9 5" xfId="9606" xr:uid="{00000000-0005-0000-0000-000043050000}"/>
    <cellStyle name="Normal 10 4 2 9 6" xfId="13575" xr:uid="{00000000-0005-0000-0000-000044050000}"/>
    <cellStyle name="Normal 10 4 2 9 7" xfId="15962" xr:uid="{00000000-0005-0000-0000-000045050000}"/>
    <cellStyle name="Normal 10 4 20" xfId="1322" xr:uid="{00000000-0005-0000-0000-000046050000}"/>
    <cellStyle name="Normal 10 4 20 2" xfId="3703" xr:uid="{00000000-0005-0000-0000-000047050000}"/>
    <cellStyle name="Normal 10 4 20 3" xfId="6089" xr:uid="{00000000-0005-0000-0000-000048050000}"/>
    <cellStyle name="Normal 10 4 20 4" xfId="7904" xr:uid="{00000000-0005-0000-0000-000049050000}"/>
    <cellStyle name="Normal 10 4 20 5" xfId="10170" xr:uid="{00000000-0005-0000-0000-00004A050000}"/>
    <cellStyle name="Normal 10 4 20 6" xfId="12678" xr:uid="{00000000-0005-0000-0000-00004B050000}"/>
    <cellStyle name="Normal 10 4 20 7" xfId="15065" xr:uid="{00000000-0005-0000-0000-00004C050000}"/>
    <cellStyle name="Normal 10 4 21" xfId="1399" xr:uid="{00000000-0005-0000-0000-00004D050000}"/>
    <cellStyle name="Normal 10 4 21 2" xfId="3780" xr:uid="{00000000-0005-0000-0000-00004E050000}"/>
    <cellStyle name="Normal 10 4 21 3" xfId="6166" xr:uid="{00000000-0005-0000-0000-00004F050000}"/>
    <cellStyle name="Normal 10 4 21 4" xfId="9240" xr:uid="{00000000-0005-0000-0000-000050050000}"/>
    <cellStyle name="Normal 10 4 21 5" xfId="9557" xr:uid="{00000000-0005-0000-0000-000051050000}"/>
    <cellStyle name="Normal 10 4 21 6" xfId="14014" xr:uid="{00000000-0005-0000-0000-000052050000}"/>
    <cellStyle name="Normal 10 4 21 7" xfId="16398" xr:uid="{00000000-0005-0000-0000-000053050000}"/>
    <cellStyle name="Normal 10 4 22" xfId="1476" xr:uid="{00000000-0005-0000-0000-000054050000}"/>
    <cellStyle name="Normal 10 4 22 2" xfId="3857" xr:uid="{00000000-0005-0000-0000-000055050000}"/>
    <cellStyle name="Normal 10 4 22 3" xfId="6243" xr:uid="{00000000-0005-0000-0000-000056050000}"/>
    <cellStyle name="Normal 10 4 22 4" xfId="7634" xr:uid="{00000000-0005-0000-0000-000057050000}"/>
    <cellStyle name="Normal 10 4 22 5" xfId="11620" xr:uid="{00000000-0005-0000-0000-000058050000}"/>
    <cellStyle name="Normal 10 4 22 6" xfId="12407" xr:uid="{00000000-0005-0000-0000-000059050000}"/>
    <cellStyle name="Normal 10 4 22 7" xfId="14794" xr:uid="{00000000-0005-0000-0000-00005A050000}"/>
    <cellStyle name="Normal 10 4 23" xfId="1553" xr:uid="{00000000-0005-0000-0000-00005B050000}"/>
    <cellStyle name="Normal 10 4 23 2" xfId="3934" xr:uid="{00000000-0005-0000-0000-00005C050000}"/>
    <cellStyle name="Normal 10 4 23 3" xfId="6320" xr:uid="{00000000-0005-0000-0000-00005D050000}"/>
    <cellStyle name="Normal 10 4 23 4" xfId="7695" xr:uid="{00000000-0005-0000-0000-00005E050000}"/>
    <cellStyle name="Normal 10 4 23 5" xfId="11609" xr:uid="{00000000-0005-0000-0000-00005F050000}"/>
    <cellStyle name="Normal 10 4 23 6" xfId="12468" xr:uid="{00000000-0005-0000-0000-000060050000}"/>
    <cellStyle name="Normal 10 4 23 7" xfId="14855" xr:uid="{00000000-0005-0000-0000-000061050000}"/>
    <cellStyle name="Normal 10 4 24" xfId="1630" xr:uid="{00000000-0005-0000-0000-000062050000}"/>
    <cellStyle name="Normal 10 4 24 2" xfId="4011" xr:uid="{00000000-0005-0000-0000-000063050000}"/>
    <cellStyle name="Normal 10 4 24 3" xfId="6397" xr:uid="{00000000-0005-0000-0000-000064050000}"/>
    <cellStyle name="Normal 10 4 24 4" xfId="7358" xr:uid="{00000000-0005-0000-0000-000065050000}"/>
    <cellStyle name="Normal 10 4 24 5" xfId="11044" xr:uid="{00000000-0005-0000-0000-000066050000}"/>
    <cellStyle name="Normal 10 4 24 6" xfId="12131" xr:uid="{00000000-0005-0000-0000-000067050000}"/>
    <cellStyle name="Normal 10 4 24 7" xfId="14518" xr:uid="{00000000-0005-0000-0000-000068050000}"/>
    <cellStyle name="Normal 10 4 25" xfId="1707" xr:uid="{00000000-0005-0000-0000-000069050000}"/>
    <cellStyle name="Normal 10 4 25 2" xfId="4088" xr:uid="{00000000-0005-0000-0000-00006A050000}"/>
    <cellStyle name="Normal 10 4 25 3" xfId="6474" xr:uid="{00000000-0005-0000-0000-00006B050000}"/>
    <cellStyle name="Normal 10 4 25 4" xfId="8244" xr:uid="{00000000-0005-0000-0000-00006C050000}"/>
    <cellStyle name="Normal 10 4 25 5" xfId="9857" xr:uid="{00000000-0005-0000-0000-00006D050000}"/>
    <cellStyle name="Normal 10 4 25 6" xfId="13018" xr:uid="{00000000-0005-0000-0000-00006E050000}"/>
    <cellStyle name="Normal 10 4 25 7" xfId="15405" xr:uid="{00000000-0005-0000-0000-00006F050000}"/>
    <cellStyle name="Normal 10 4 26" xfId="1857" xr:uid="{00000000-0005-0000-0000-000070050000}"/>
    <cellStyle name="Normal 10 4 26 2" xfId="4238" xr:uid="{00000000-0005-0000-0000-000071050000}"/>
    <cellStyle name="Normal 10 4 26 3" xfId="6624" xr:uid="{00000000-0005-0000-0000-000072050000}"/>
    <cellStyle name="Normal 10 4 26 4" xfId="7626" xr:uid="{00000000-0005-0000-0000-000073050000}"/>
    <cellStyle name="Normal 10 4 26 5" xfId="11615" xr:uid="{00000000-0005-0000-0000-000074050000}"/>
    <cellStyle name="Normal 10 4 26 6" xfId="12399" xr:uid="{00000000-0005-0000-0000-000075050000}"/>
    <cellStyle name="Normal 10 4 26 7" xfId="14786" xr:uid="{00000000-0005-0000-0000-000076050000}"/>
    <cellStyle name="Normal 10 4 27" xfId="1933" xr:uid="{00000000-0005-0000-0000-000077050000}"/>
    <cellStyle name="Normal 10 4 27 2" xfId="4314" xr:uid="{00000000-0005-0000-0000-000078050000}"/>
    <cellStyle name="Normal 10 4 27 3" xfId="6700" xr:uid="{00000000-0005-0000-0000-000079050000}"/>
    <cellStyle name="Normal 10 4 27 4" xfId="8170" xr:uid="{00000000-0005-0000-0000-00007A050000}"/>
    <cellStyle name="Normal 10 4 27 5" xfId="9925" xr:uid="{00000000-0005-0000-0000-00007B050000}"/>
    <cellStyle name="Normal 10 4 27 6" xfId="12944" xr:uid="{00000000-0005-0000-0000-00007C050000}"/>
    <cellStyle name="Normal 10 4 27 7" xfId="15331" xr:uid="{00000000-0005-0000-0000-00007D050000}"/>
    <cellStyle name="Normal 10 4 28" xfId="1936" xr:uid="{00000000-0005-0000-0000-00007E050000}"/>
    <cellStyle name="Normal 10 4 28 2" xfId="4317" xr:uid="{00000000-0005-0000-0000-00007F050000}"/>
    <cellStyle name="Normal 10 4 28 3" xfId="6703" xr:uid="{00000000-0005-0000-0000-000080050000}"/>
    <cellStyle name="Normal 10 4 28 4" xfId="7939" xr:uid="{00000000-0005-0000-0000-000081050000}"/>
    <cellStyle name="Normal 10 4 28 5" xfId="11909" xr:uid="{00000000-0005-0000-0000-000082050000}"/>
    <cellStyle name="Normal 10 4 28 6" xfId="12713" xr:uid="{00000000-0005-0000-0000-000083050000}"/>
    <cellStyle name="Normal 10 4 28 7" xfId="15100" xr:uid="{00000000-0005-0000-0000-000084050000}"/>
    <cellStyle name="Normal 10 4 29" xfId="2012" xr:uid="{00000000-0005-0000-0000-000085050000}"/>
    <cellStyle name="Normal 10 4 29 2" xfId="4393" xr:uid="{00000000-0005-0000-0000-000086050000}"/>
    <cellStyle name="Normal 10 4 29 3" xfId="6779" xr:uid="{00000000-0005-0000-0000-000087050000}"/>
    <cellStyle name="Normal 10 4 29 4" xfId="9264" xr:uid="{00000000-0005-0000-0000-000088050000}"/>
    <cellStyle name="Normal 10 4 29 5" xfId="10959" xr:uid="{00000000-0005-0000-0000-000089050000}"/>
    <cellStyle name="Normal 10 4 29 6" xfId="14038" xr:uid="{00000000-0005-0000-0000-00008A050000}"/>
    <cellStyle name="Normal 10 4 29 7" xfId="16422" xr:uid="{00000000-0005-0000-0000-00008B050000}"/>
    <cellStyle name="Normal 10 4 3" xfId="86" xr:uid="{00000000-0005-0000-0000-00008C050000}"/>
    <cellStyle name="Normal 10 4 3 2" xfId="2467" xr:uid="{00000000-0005-0000-0000-00008D050000}"/>
    <cellStyle name="Normal 10 4 3 3" xfId="4853" xr:uid="{00000000-0005-0000-0000-00008E050000}"/>
    <cellStyle name="Normal 10 4 3 4" xfId="8271" xr:uid="{00000000-0005-0000-0000-00008F050000}"/>
    <cellStyle name="Normal 10 4 3 5" xfId="9884" xr:uid="{00000000-0005-0000-0000-000090050000}"/>
    <cellStyle name="Normal 10 4 3 6" xfId="13045" xr:uid="{00000000-0005-0000-0000-000091050000}"/>
    <cellStyle name="Normal 10 4 3 7" xfId="15432" xr:uid="{00000000-0005-0000-0000-000092050000}"/>
    <cellStyle name="Normal 10 4 30" xfId="2161" xr:uid="{00000000-0005-0000-0000-000093050000}"/>
    <cellStyle name="Normal 10 4 30 2" xfId="4542" xr:uid="{00000000-0005-0000-0000-000094050000}"/>
    <cellStyle name="Normal 10 4 30 3" xfId="6928" xr:uid="{00000000-0005-0000-0000-000095050000}"/>
    <cellStyle name="Normal 10 4 30 4" xfId="8238" xr:uid="{00000000-0005-0000-0000-000096050000}"/>
    <cellStyle name="Normal 10 4 30 5" xfId="9853" xr:uid="{00000000-0005-0000-0000-000097050000}"/>
    <cellStyle name="Normal 10 4 30 6" xfId="13012" xr:uid="{00000000-0005-0000-0000-000098050000}"/>
    <cellStyle name="Normal 10 4 30 7" xfId="15399" xr:uid="{00000000-0005-0000-0000-000099050000}"/>
    <cellStyle name="Normal 10 4 31" xfId="2164" xr:uid="{00000000-0005-0000-0000-00009A050000}"/>
    <cellStyle name="Normal 10 4 31 2" xfId="4545" xr:uid="{00000000-0005-0000-0000-00009B050000}"/>
    <cellStyle name="Normal 10 4 31 3" xfId="6931" xr:uid="{00000000-0005-0000-0000-00009C050000}"/>
    <cellStyle name="Normal 10 4 31 4" xfId="8007" xr:uid="{00000000-0005-0000-0000-00009D050000}"/>
    <cellStyle name="Normal 10 4 31 5" xfId="9625" xr:uid="{00000000-0005-0000-0000-00009E050000}"/>
    <cellStyle name="Normal 10 4 31 6" xfId="12781" xr:uid="{00000000-0005-0000-0000-00009F050000}"/>
    <cellStyle name="Normal 10 4 31 7" xfId="15168" xr:uid="{00000000-0005-0000-0000-0000A0050000}"/>
    <cellStyle name="Normal 10 4 32" xfId="2240" xr:uid="{00000000-0005-0000-0000-0000A1050000}"/>
    <cellStyle name="Normal 10 4 32 2" xfId="4621" xr:uid="{00000000-0005-0000-0000-0000A2050000}"/>
    <cellStyle name="Normal 10 4 32 3" xfId="7007" xr:uid="{00000000-0005-0000-0000-0000A3050000}"/>
    <cellStyle name="Normal 10 4 32 4" xfId="7622" xr:uid="{00000000-0005-0000-0000-0000A4050000}"/>
    <cellStyle name="Normal 10 4 32 5" xfId="11613" xr:uid="{00000000-0005-0000-0000-0000A5050000}"/>
    <cellStyle name="Normal 10 4 32 6" xfId="12395" xr:uid="{00000000-0005-0000-0000-0000A6050000}"/>
    <cellStyle name="Normal 10 4 32 7" xfId="14782" xr:uid="{00000000-0005-0000-0000-0000A7050000}"/>
    <cellStyle name="Normal 10 4 33" xfId="2390" xr:uid="{00000000-0005-0000-0000-0000A8050000}"/>
    <cellStyle name="Normal 10 4 34" xfId="4772" xr:uid="{00000000-0005-0000-0000-0000A9050000}"/>
    <cellStyle name="Normal 10 4 35" xfId="7458" xr:uid="{00000000-0005-0000-0000-0000AA050000}"/>
    <cellStyle name="Normal 10 4 36" xfId="11371" xr:uid="{00000000-0005-0000-0000-0000AB050000}"/>
    <cellStyle name="Normal 10 4 37" xfId="12231" xr:uid="{00000000-0005-0000-0000-0000AC050000}"/>
    <cellStyle name="Normal 10 4 38" xfId="14618" xr:uid="{00000000-0005-0000-0000-0000AD050000}"/>
    <cellStyle name="Normal 10 4 4" xfId="88" xr:uid="{00000000-0005-0000-0000-0000AE050000}"/>
    <cellStyle name="Normal 10 4 4 2" xfId="2469" xr:uid="{00000000-0005-0000-0000-0000AF050000}"/>
    <cellStyle name="Normal 10 4 4 3" xfId="4855" xr:uid="{00000000-0005-0000-0000-0000B0050000}"/>
    <cellStyle name="Normal 10 4 4 4" xfId="8117" xr:uid="{00000000-0005-0000-0000-0000B1050000}"/>
    <cellStyle name="Normal 10 4 4 5" xfId="9733" xr:uid="{00000000-0005-0000-0000-0000B2050000}"/>
    <cellStyle name="Normal 10 4 4 6" xfId="12891" xr:uid="{00000000-0005-0000-0000-0000B3050000}"/>
    <cellStyle name="Normal 10 4 4 7" xfId="15278" xr:uid="{00000000-0005-0000-0000-0000B4050000}"/>
    <cellStyle name="Normal 10 4 5" xfId="167" xr:uid="{00000000-0005-0000-0000-0000B5050000}"/>
    <cellStyle name="Normal 10 4 5 2" xfId="2548" xr:uid="{00000000-0005-0000-0000-0000B6050000}"/>
    <cellStyle name="Normal 10 4 5 3" xfId="4934" xr:uid="{00000000-0005-0000-0000-0000B7050000}"/>
    <cellStyle name="Normal 10 4 5 4" xfId="7423" xr:uid="{00000000-0005-0000-0000-0000B8050000}"/>
    <cellStyle name="Normal 10 4 5 5" xfId="11414" xr:uid="{00000000-0005-0000-0000-0000B9050000}"/>
    <cellStyle name="Normal 10 4 5 6" xfId="12196" xr:uid="{00000000-0005-0000-0000-0000BA050000}"/>
    <cellStyle name="Normal 10 4 5 7" xfId="14583" xr:uid="{00000000-0005-0000-0000-0000BB050000}"/>
    <cellStyle name="Normal 10 4 6" xfId="244" xr:uid="{00000000-0005-0000-0000-0000BC050000}"/>
    <cellStyle name="Normal 10 4 6 2" xfId="2625" xr:uid="{00000000-0005-0000-0000-0000BD050000}"/>
    <cellStyle name="Normal 10 4 6 3" xfId="5011" xr:uid="{00000000-0005-0000-0000-0000BE050000}"/>
    <cellStyle name="Normal 10 4 6 4" xfId="9340" xr:uid="{00000000-0005-0000-0000-0000BF050000}"/>
    <cellStyle name="Normal 10 4 6 5" xfId="11032" xr:uid="{00000000-0005-0000-0000-0000C0050000}"/>
    <cellStyle name="Normal 10 4 6 6" xfId="14114" xr:uid="{00000000-0005-0000-0000-0000C1050000}"/>
    <cellStyle name="Normal 10 4 6 7" xfId="16498" xr:uid="{00000000-0005-0000-0000-0000C2050000}"/>
    <cellStyle name="Normal 10 4 7" xfId="321" xr:uid="{00000000-0005-0000-0000-0000C3050000}"/>
    <cellStyle name="Normal 10 4 7 2" xfId="2702" xr:uid="{00000000-0005-0000-0000-0000C4050000}"/>
    <cellStyle name="Normal 10 4 7 3" xfId="5088" xr:uid="{00000000-0005-0000-0000-0000C5050000}"/>
    <cellStyle name="Normal 10 4 7 4" xfId="9303" xr:uid="{00000000-0005-0000-0000-0000C6050000}"/>
    <cellStyle name="Normal 10 4 7 5" xfId="10998" xr:uid="{00000000-0005-0000-0000-0000C7050000}"/>
    <cellStyle name="Normal 10 4 7 6" xfId="14077" xr:uid="{00000000-0005-0000-0000-0000C8050000}"/>
    <cellStyle name="Normal 10 4 7 7" xfId="16461" xr:uid="{00000000-0005-0000-0000-0000C9050000}"/>
    <cellStyle name="Normal 10 4 8" xfId="398" xr:uid="{00000000-0005-0000-0000-0000CA050000}"/>
    <cellStyle name="Normal 10 4 8 2" xfId="2779" xr:uid="{00000000-0005-0000-0000-0000CB050000}"/>
    <cellStyle name="Normal 10 4 8 3" xfId="5165" xr:uid="{00000000-0005-0000-0000-0000CC050000}"/>
    <cellStyle name="Normal 10 4 8 4" xfId="8112" xr:uid="{00000000-0005-0000-0000-0000CD050000}"/>
    <cellStyle name="Normal 10 4 8 5" xfId="9729" xr:uid="{00000000-0005-0000-0000-0000CE050000}"/>
    <cellStyle name="Normal 10 4 8 6" xfId="12886" xr:uid="{00000000-0005-0000-0000-0000CF050000}"/>
    <cellStyle name="Normal 10 4 8 7" xfId="15273" xr:uid="{00000000-0005-0000-0000-0000D0050000}"/>
    <cellStyle name="Normal 10 4 9" xfId="475" xr:uid="{00000000-0005-0000-0000-0000D1050000}"/>
    <cellStyle name="Normal 10 4 9 2" xfId="2856" xr:uid="{00000000-0005-0000-0000-0000D2050000}"/>
    <cellStyle name="Normal 10 4 9 3" xfId="5242" xr:uid="{00000000-0005-0000-0000-0000D3050000}"/>
    <cellStyle name="Normal 10 4 9 4" xfId="7572" xr:uid="{00000000-0005-0000-0000-0000D4050000}"/>
    <cellStyle name="Normal 10 4 9 5" xfId="11563" xr:uid="{00000000-0005-0000-0000-0000D5050000}"/>
    <cellStyle name="Normal 10 4 9 6" xfId="12345" xr:uid="{00000000-0005-0000-0000-0000D6050000}"/>
    <cellStyle name="Normal 10 4 9 7" xfId="14732" xr:uid="{00000000-0005-0000-0000-0000D7050000}"/>
    <cellStyle name="Normal 10 40" xfId="11603" xr:uid="{00000000-0005-0000-0000-0000D8050000}"/>
    <cellStyle name="Normal 10 41" xfId="12462" xr:uid="{00000000-0005-0000-0000-0000D9050000}"/>
    <cellStyle name="Normal 10 42" xfId="14849" xr:uid="{00000000-0005-0000-0000-0000DA050000}"/>
    <cellStyle name="Normal 10 5" xfId="5" xr:uid="{00000000-0005-0000-0000-0000DB050000}"/>
    <cellStyle name="Normal 10 5 10" xfId="551" xr:uid="{00000000-0005-0000-0000-0000DC050000}"/>
    <cellStyle name="Normal 10 5 10 2" xfId="2932" xr:uid="{00000000-0005-0000-0000-0000DD050000}"/>
    <cellStyle name="Normal 10 5 10 3" xfId="5318" xr:uid="{00000000-0005-0000-0000-0000DE050000}"/>
    <cellStyle name="Normal 10 5 10 4" xfId="7184" xr:uid="{00000000-0005-0000-0000-0000DF050000}"/>
    <cellStyle name="Normal 10 5 10 5" xfId="11258" xr:uid="{00000000-0005-0000-0000-0000E0050000}"/>
    <cellStyle name="Normal 10 5 10 6" xfId="11957" xr:uid="{00000000-0005-0000-0000-0000E1050000}"/>
    <cellStyle name="Normal 10 5 10 7" xfId="14344" xr:uid="{00000000-0005-0000-0000-0000E2050000}"/>
    <cellStyle name="Normal 10 5 11" xfId="628" xr:uid="{00000000-0005-0000-0000-0000E3050000}"/>
    <cellStyle name="Normal 10 5 11 2" xfId="3009" xr:uid="{00000000-0005-0000-0000-0000E4050000}"/>
    <cellStyle name="Normal 10 5 11 3" xfId="5395" xr:uid="{00000000-0005-0000-0000-0000E5050000}"/>
    <cellStyle name="Normal 10 5 11 4" xfId="9443" xr:uid="{00000000-0005-0000-0000-0000E6050000}"/>
    <cellStyle name="Normal 10 5 11 5" xfId="11136" xr:uid="{00000000-0005-0000-0000-0000E7050000}"/>
    <cellStyle name="Normal 10 5 11 6" xfId="14217" xr:uid="{00000000-0005-0000-0000-0000E8050000}"/>
    <cellStyle name="Normal 10 5 11 7" xfId="16601" xr:uid="{00000000-0005-0000-0000-0000E9050000}"/>
    <cellStyle name="Normal 10 5 12" xfId="705" xr:uid="{00000000-0005-0000-0000-0000EA050000}"/>
    <cellStyle name="Normal 10 5 12 2" xfId="3086" xr:uid="{00000000-0005-0000-0000-0000EB050000}"/>
    <cellStyle name="Normal 10 5 12 3" xfId="5472" xr:uid="{00000000-0005-0000-0000-0000EC050000}"/>
    <cellStyle name="Normal 10 5 12 4" xfId="8339" xr:uid="{00000000-0005-0000-0000-0000ED050000}"/>
    <cellStyle name="Normal 10 5 12 5" xfId="9951" xr:uid="{00000000-0005-0000-0000-0000EE050000}"/>
    <cellStyle name="Normal 10 5 12 6" xfId="13113" xr:uid="{00000000-0005-0000-0000-0000EF050000}"/>
    <cellStyle name="Normal 10 5 12 7" xfId="15500" xr:uid="{00000000-0005-0000-0000-0000F0050000}"/>
    <cellStyle name="Normal 10 5 13" xfId="782" xr:uid="{00000000-0005-0000-0000-0000F1050000}"/>
    <cellStyle name="Normal 10 5 13 2" xfId="3163" xr:uid="{00000000-0005-0000-0000-0000F2050000}"/>
    <cellStyle name="Normal 10 5 13 3" xfId="5549" xr:uid="{00000000-0005-0000-0000-0000F3050000}"/>
    <cellStyle name="Normal 10 5 13 4" xfId="9024" xr:uid="{00000000-0005-0000-0000-0000F4050000}"/>
    <cellStyle name="Normal 10 5 13 5" xfId="11711" xr:uid="{00000000-0005-0000-0000-0000F5050000}"/>
    <cellStyle name="Normal 10 5 13 6" xfId="13798" xr:uid="{00000000-0005-0000-0000-0000F6050000}"/>
    <cellStyle name="Normal 10 5 13 7" xfId="16183" xr:uid="{00000000-0005-0000-0000-0000F7050000}"/>
    <cellStyle name="Normal 10 5 14" xfId="859" xr:uid="{00000000-0005-0000-0000-0000F8050000}"/>
    <cellStyle name="Normal 10 5 14 2" xfId="3240" xr:uid="{00000000-0005-0000-0000-0000F9050000}"/>
    <cellStyle name="Normal 10 5 14 3" xfId="5626" xr:uid="{00000000-0005-0000-0000-0000FA050000}"/>
    <cellStyle name="Normal 10 5 14 4" xfId="7414" xr:uid="{00000000-0005-0000-0000-0000FB050000}"/>
    <cellStyle name="Normal 10 5 14 5" xfId="11404" xr:uid="{00000000-0005-0000-0000-0000FC050000}"/>
    <cellStyle name="Normal 10 5 14 6" xfId="12187" xr:uid="{00000000-0005-0000-0000-0000FD050000}"/>
    <cellStyle name="Normal 10 5 14 7" xfId="14574" xr:uid="{00000000-0005-0000-0000-0000FE050000}"/>
    <cellStyle name="Normal 10 5 15" xfId="936" xr:uid="{00000000-0005-0000-0000-0000FF050000}"/>
    <cellStyle name="Normal 10 5 15 2" xfId="3317" xr:uid="{00000000-0005-0000-0000-000000060000}"/>
    <cellStyle name="Normal 10 5 15 3" xfId="5703" xr:uid="{00000000-0005-0000-0000-000001060000}"/>
    <cellStyle name="Normal 10 5 15 4" xfId="7211" xr:uid="{00000000-0005-0000-0000-000002060000}"/>
    <cellStyle name="Normal 10 5 15 5" xfId="11285" xr:uid="{00000000-0005-0000-0000-000003060000}"/>
    <cellStyle name="Normal 10 5 15 6" xfId="11984" xr:uid="{00000000-0005-0000-0000-000004060000}"/>
    <cellStyle name="Normal 10 5 15 7" xfId="14371" xr:uid="{00000000-0005-0000-0000-000005060000}"/>
    <cellStyle name="Normal 10 5 16" xfId="1013" xr:uid="{00000000-0005-0000-0000-000006060000}"/>
    <cellStyle name="Normal 10 5 16 2" xfId="3394" xr:uid="{00000000-0005-0000-0000-000007060000}"/>
    <cellStyle name="Normal 10 5 16 3" xfId="5780" xr:uid="{00000000-0005-0000-0000-000008060000}"/>
    <cellStyle name="Normal 10 5 16 4" xfId="8488" xr:uid="{00000000-0005-0000-0000-000009060000}"/>
    <cellStyle name="Normal 10 5 16 5" xfId="10098" xr:uid="{00000000-0005-0000-0000-00000A060000}"/>
    <cellStyle name="Normal 10 5 16 6" xfId="13262" xr:uid="{00000000-0005-0000-0000-00000B060000}"/>
    <cellStyle name="Normal 10 5 16 7" xfId="15649" xr:uid="{00000000-0005-0000-0000-00000C060000}"/>
    <cellStyle name="Normal 10 5 17" xfId="1090" xr:uid="{00000000-0005-0000-0000-00000D060000}"/>
    <cellStyle name="Normal 10 5 17 2" xfId="3471" xr:uid="{00000000-0005-0000-0000-00000E060000}"/>
    <cellStyle name="Normal 10 5 17 3" xfId="5857" xr:uid="{00000000-0005-0000-0000-00000F060000}"/>
    <cellStyle name="Normal 10 5 17 4" xfId="9173" xr:uid="{00000000-0005-0000-0000-000010060000}"/>
    <cellStyle name="Normal 10 5 17 5" xfId="11853" xr:uid="{00000000-0005-0000-0000-000011060000}"/>
    <cellStyle name="Normal 10 5 17 6" xfId="13947" xr:uid="{00000000-0005-0000-0000-000012060000}"/>
    <cellStyle name="Normal 10 5 17 7" xfId="16331" xr:uid="{00000000-0005-0000-0000-000013060000}"/>
    <cellStyle name="Normal 10 5 18" xfId="1167" xr:uid="{00000000-0005-0000-0000-000014060000}"/>
    <cellStyle name="Normal 10 5 18 2" xfId="3548" xr:uid="{00000000-0005-0000-0000-000015060000}"/>
    <cellStyle name="Normal 10 5 18 3" xfId="5934" xr:uid="{00000000-0005-0000-0000-000016060000}"/>
    <cellStyle name="Normal 10 5 18 4" xfId="7562" xr:uid="{00000000-0005-0000-0000-000017060000}"/>
    <cellStyle name="Normal 10 5 18 5" xfId="11553" xr:uid="{00000000-0005-0000-0000-000018060000}"/>
    <cellStyle name="Normal 10 5 18 6" xfId="12335" xr:uid="{00000000-0005-0000-0000-000019060000}"/>
    <cellStyle name="Normal 10 5 18 7" xfId="14722" xr:uid="{00000000-0005-0000-0000-00001A060000}"/>
    <cellStyle name="Normal 10 5 19" xfId="1244" xr:uid="{00000000-0005-0000-0000-00001B060000}"/>
    <cellStyle name="Normal 10 5 19 2" xfId="3625" xr:uid="{00000000-0005-0000-0000-00001C060000}"/>
    <cellStyle name="Normal 10 5 19 3" xfId="6011" xr:uid="{00000000-0005-0000-0000-00001D060000}"/>
    <cellStyle name="Normal 10 5 19 4" xfId="7516" xr:uid="{00000000-0005-0000-0000-00001E060000}"/>
    <cellStyle name="Normal 10 5 19 5" xfId="11430" xr:uid="{00000000-0005-0000-0000-00001F060000}"/>
    <cellStyle name="Normal 10 5 19 6" xfId="12289" xr:uid="{00000000-0005-0000-0000-000020060000}"/>
    <cellStyle name="Normal 10 5 19 7" xfId="14676" xr:uid="{00000000-0005-0000-0000-000021060000}"/>
    <cellStyle name="Normal 10 5 2" xfId="47" xr:uid="{00000000-0005-0000-0000-000022060000}"/>
    <cellStyle name="Normal 10 5 2 10" xfId="746" xr:uid="{00000000-0005-0000-0000-000023060000}"/>
    <cellStyle name="Normal 10 5 2 10 2" xfId="3127" xr:uid="{00000000-0005-0000-0000-000024060000}"/>
    <cellStyle name="Normal 10 5 2 10 3" xfId="5513" xr:uid="{00000000-0005-0000-0000-000025060000}"/>
    <cellStyle name="Normal 10 5 2 10 4" xfId="9218" xr:uid="{00000000-0005-0000-0000-000026060000}"/>
    <cellStyle name="Normal 10 5 2 10 5" xfId="10908" xr:uid="{00000000-0005-0000-0000-000027060000}"/>
    <cellStyle name="Normal 10 5 2 10 6" xfId="13992" xr:uid="{00000000-0005-0000-0000-000028060000}"/>
    <cellStyle name="Normal 10 5 2 10 7" xfId="16376" xr:uid="{00000000-0005-0000-0000-000029060000}"/>
    <cellStyle name="Normal 10 5 2 11" xfId="823" xr:uid="{00000000-0005-0000-0000-00002A060000}"/>
    <cellStyle name="Normal 10 5 2 11 2" xfId="3204" xr:uid="{00000000-0005-0000-0000-00002B060000}"/>
    <cellStyle name="Normal 10 5 2 11 3" xfId="5590" xr:uid="{00000000-0005-0000-0000-00002C060000}"/>
    <cellStyle name="Normal 10 5 2 11 4" xfId="8682" xr:uid="{00000000-0005-0000-0000-00002D060000}"/>
    <cellStyle name="Normal 10 5 2 11 5" xfId="10368" xr:uid="{00000000-0005-0000-0000-00002E060000}"/>
    <cellStyle name="Normal 10 5 2 11 6" xfId="13456" xr:uid="{00000000-0005-0000-0000-00002F060000}"/>
    <cellStyle name="Normal 10 5 2 11 7" xfId="15843" xr:uid="{00000000-0005-0000-0000-000030060000}"/>
    <cellStyle name="Normal 10 5 2 12" xfId="900" xr:uid="{00000000-0005-0000-0000-000031060000}"/>
    <cellStyle name="Normal 10 5 2 12 2" xfId="3281" xr:uid="{00000000-0005-0000-0000-000032060000}"/>
    <cellStyle name="Normal 10 5 2 12 3" xfId="5667" xr:uid="{00000000-0005-0000-0000-000033060000}"/>
    <cellStyle name="Normal 10 5 2 12 4" xfId="8373" xr:uid="{00000000-0005-0000-0000-000034060000}"/>
    <cellStyle name="Normal 10 5 2 12 5" xfId="10638" xr:uid="{00000000-0005-0000-0000-000035060000}"/>
    <cellStyle name="Normal 10 5 2 12 6" xfId="13147" xr:uid="{00000000-0005-0000-0000-000036060000}"/>
    <cellStyle name="Normal 10 5 2 12 7" xfId="15534" xr:uid="{00000000-0005-0000-0000-000037060000}"/>
    <cellStyle name="Normal 10 5 2 13" xfId="977" xr:uid="{00000000-0005-0000-0000-000038060000}"/>
    <cellStyle name="Normal 10 5 2 13 2" xfId="3358" xr:uid="{00000000-0005-0000-0000-000039060000}"/>
    <cellStyle name="Normal 10 5 2 13 3" xfId="5744" xr:uid="{00000000-0005-0000-0000-00003A060000}"/>
    <cellStyle name="Normal 10 5 2 13 4" xfId="8873" xr:uid="{00000000-0005-0000-0000-00003B060000}"/>
    <cellStyle name="Normal 10 5 2 13 5" xfId="9832" xr:uid="{00000000-0005-0000-0000-00003C060000}"/>
    <cellStyle name="Normal 10 5 2 13 6" xfId="13647" xr:uid="{00000000-0005-0000-0000-00003D060000}"/>
    <cellStyle name="Normal 10 5 2 13 7" xfId="16034" xr:uid="{00000000-0005-0000-0000-00003E060000}"/>
    <cellStyle name="Normal 10 5 2 14" xfId="1054" xr:uid="{00000000-0005-0000-0000-00003F060000}"/>
    <cellStyle name="Normal 10 5 2 14 2" xfId="3435" xr:uid="{00000000-0005-0000-0000-000040060000}"/>
    <cellStyle name="Normal 10 5 2 14 3" xfId="5821" xr:uid="{00000000-0005-0000-0000-000041060000}"/>
    <cellStyle name="Normal 10 5 2 14 4" xfId="9365" xr:uid="{00000000-0005-0000-0000-000042060000}"/>
    <cellStyle name="Normal 10 5 2 14 5" xfId="9679" xr:uid="{00000000-0005-0000-0000-000043060000}"/>
    <cellStyle name="Normal 10 5 2 14 6" xfId="14139" xr:uid="{00000000-0005-0000-0000-000044060000}"/>
    <cellStyle name="Normal 10 5 2 14 7" xfId="16523" xr:uid="{00000000-0005-0000-0000-000045060000}"/>
    <cellStyle name="Normal 10 5 2 15" xfId="1131" xr:uid="{00000000-0005-0000-0000-000046060000}"/>
    <cellStyle name="Normal 10 5 2 15 2" xfId="3512" xr:uid="{00000000-0005-0000-0000-000047060000}"/>
    <cellStyle name="Normal 10 5 2 15 3" xfId="5898" xr:uid="{00000000-0005-0000-0000-000048060000}"/>
    <cellStyle name="Normal 10 5 2 15 4" xfId="8831" xr:uid="{00000000-0005-0000-0000-000049060000}"/>
    <cellStyle name="Normal 10 5 2 15 5" xfId="10517" xr:uid="{00000000-0005-0000-0000-00004A060000}"/>
    <cellStyle name="Normal 10 5 2 15 6" xfId="13605" xr:uid="{00000000-0005-0000-0000-00004B060000}"/>
    <cellStyle name="Normal 10 5 2 15 7" xfId="15992" xr:uid="{00000000-0005-0000-0000-00004C060000}"/>
    <cellStyle name="Normal 10 5 2 16" xfId="1208" xr:uid="{00000000-0005-0000-0000-00004D060000}"/>
    <cellStyle name="Normal 10 5 2 16 2" xfId="3589" xr:uid="{00000000-0005-0000-0000-00004E060000}"/>
    <cellStyle name="Normal 10 5 2 16 3" xfId="5975" xr:uid="{00000000-0005-0000-0000-00004F060000}"/>
    <cellStyle name="Normal 10 5 2 16 4" xfId="8522" xr:uid="{00000000-0005-0000-0000-000050060000}"/>
    <cellStyle name="Normal 10 5 2 16 5" xfId="10787" xr:uid="{00000000-0005-0000-0000-000051060000}"/>
    <cellStyle name="Normal 10 5 2 16 6" xfId="13296" xr:uid="{00000000-0005-0000-0000-000052060000}"/>
    <cellStyle name="Normal 10 5 2 16 7" xfId="15683" xr:uid="{00000000-0005-0000-0000-000053060000}"/>
    <cellStyle name="Normal 10 5 2 17" xfId="1285" xr:uid="{00000000-0005-0000-0000-000054060000}"/>
    <cellStyle name="Normal 10 5 2 17 2" xfId="3666" xr:uid="{00000000-0005-0000-0000-000055060000}"/>
    <cellStyle name="Normal 10 5 2 17 3" xfId="6052" xr:uid="{00000000-0005-0000-0000-000056060000}"/>
    <cellStyle name="Normal 10 5 2 17 4" xfId="9018" xr:uid="{00000000-0005-0000-0000-000057060000}"/>
    <cellStyle name="Normal 10 5 2 17 5" xfId="9979" xr:uid="{00000000-0005-0000-0000-000058060000}"/>
    <cellStyle name="Normal 10 5 2 17 6" xfId="13792" xr:uid="{00000000-0005-0000-0000-000059060000}"/>
    <cellStyle name="Normal 10 5 2 17 7" xfId="16177" xr:uid="{00000000-0005-0000-0000-00005A060000}"/>
    <cellStyle name="Normal 10 5 2 18" xfId="1362" xr:uid="{00000000-0005-0000-0000-00005B060000}"/>
    <cellStyle name="Normal 10 5 2 18 2" xfId="3743" xr:uid="{00000000-0005-0000-0000-00005C060000}"/>
    <cellStyle name="Normal 10 5 2 18 3" xfId="6129" xr:uid="{00000000-0005-0000-0000-00005D060000}"/>
    <cellStyle name="Normal 10 5 2 18 4" xfId="9436" xr:uid="{00000000-0005-0000-0000-00005E060000}"/>
    <cellStyle name="Normal 10 5 2 18 5" xfId="11129" xr:uid="{00000000-0005-0000-0000-00005F060000}"/>
    <cellStyle name="Normal 10 5 2 18 6" xfId="14210" xr:uid="{00000000-0005-0000-0000-000060060000}"/>
    <cellStyle name="Normal 10 5 2 18 7" xfId="16594" xr:uid="{00000000-0005-0000-0000-000061060000}"/>
    <cellStyle name="Normal 10 5 2 19" xfId="1439" xr:uid="{00000000-0005-0000-0000-000062060000}"/>
    <cellStyle name="Normal 10 5 2 19 2" xfId="3820" xr:uid="{00000000-0005-0000-0000-000063060000}"/>
    <cellStyle name="Normal 10 5 2 19 3" xfId="6206" xr:uid="{00000000-0005-0000-0000-000064060000}"/>
    <cellStyle name="Normal 10 5 2 19 4" xfId="8975" xr:uid="{00000000-0005-0000-0000-000065060000}"/>
    <cellStyle name="Normal 10 5 2 19 5" xfId="10666" xr:uid="{00000000-0005-0000-0000-000066060000}"/>
    <cellStyle name="Normal 10 5 2 19 6" xfId="13749" xr:uid="{00000000-0005-0000-0000-000067060000}"/>
    <cellStyle name="Normal 10 5 2 19 7" xfId="16135" xr:uid="{00000000-0005-0000-0000-000068060000}"/>
    <cellStyle name="Normal 10 5 2 2" xfId="129" xr:uid="{00000000-0005-0000-0000-000069060000}"/>
    <cellStyle name="Normal 10 5 2 2 2" xfId="2510" xr:uid="{00000000-0005-0000-0000-00006A060000}"/>
    <cellStyle name="Normal 10 5 2 2 3" xfId="4896" xr:uid="{00000000-0005-0000-0000-00006B060000}"/>
    <cellStyle name="Normal 10 5 2 2 4" xfId="8995" xr:uid="{00000000-0005-0000-0000-00006C060000}"/>
    <cellStyle name="Normal 10 5 2 2 5" xfId="10686" xr:uid="{00000000-0005-0000-0000-00006D060000}"/>
    <cellStyle name="Normal 10 5 2 2 6" xfId="13769" xr:uid="{00000000-0005-0000-0000-00006E060000}"/>
    <cellStyle name="Normal 10 5 2 2 7" xfId="16154" xr:uid="{00000000-0005-0000-0000-00006F060000}"/>
    <cellStyle name="Normal 10 5 2 20" xfId="1516" xr:uid="{00000000-0005-0000-0000-000070060000}"/>
    <cellStyle name="Normal 10 5 2 20 2" xfId="3897" xr:uid="{00000000-0005-0000-0000-000071060000}"/>
    <cellStyle name="Normal 10 5 2 20 3" xfId="6283" xr:uid="{00000000-0005-0000-0000-000072060000}"/>
    <cellStyle name="Normal 10 5 2 20 4" xfId="7287" xr:uid="{00000000-0005-0000-0000-000073060000}"/>
    <cellStyle name="Normal 10 5 2 20 5" xfId="10280" xr:uid="{00000000-0005-0000-0000-000074060000}"/>
    <cellStyle name="Normal 10 5 2 20 6" xfId="12060" xr:uid="{00000000-0005-0000-0000-000075060000}"/>
    <cellStyle name="Normal 10 5 2 20 7" xfId="14447" xr:uid="{00000000-0005-0000-0000-000076060000}"/>
    <cellStyle name="Normal 10 5 2 21" xfId="1593" xr:uid="{00000000-0005-0000-0000-000077060000}"/>
    <cellStyle name="Normal 10 5 2 21 2" xfId="3974" xr:uid="{00000000-0005-0000-0000-000078060000}"/>
    <cellStyle name="Normal 10 5 2 21 3" xfId="6360" xr:uid="{00000000-0005-0000-0000-000079060000}"/>
    <cellStyle name="Normal 10 5 2 21 4" xfId="8889" xr:uid="{00000000-0005-0000-0000-00007A060000}"/>
    <cellStyle name="Normal 10 5 2 21 5" xfId="10575" xr:uid="{00000000-0005-0000-0000-00007B060000}"/>
    <cellStyle name="Normal 10 5 2 21 6" xfId="13663" xr:uid="{00000000-0005-0000-0000-00007C060000}"/>
    <cellStyle name="Normal 10 5 2 21 7" xfId="16050" xr:uid="{00000000-0005-0000-0000-00007D060000}"/>
    <cellStyle name="Normal 10 5 2 22" xfId="1670" xr:uid="{00000000-0005-0000-0000-00007E060000}"/>
    <cellStyle name="Normal 10 5 2 22 2" xfId="4051" xr:uid="{00000000-0005-0000-0000-00007F060000}"/>
    <cellStyle name="Normal 10 5 2 22 3" xfId="6437" xr:uid="{00000000-0005-0000-0000-000080060000}"/>
    <cellStyle name="Normal 10 5 2 22 4" xfId="8706" xr:uid="{00000000-0005-0000-0000-000081060000}"/>
    <cellStyle name="Normal 10 5 2 22 5" xfId="11882" xr:uid="{00000000-0005-0000-0000-000082060000}"/>
    <cellStyle name="Normal 10 5 2 22 6" xfId="13480" xr:uid="{00000000-0005-0000-0000-000083060000}"/>
    <cellStyle name="Normal 10 5 2 22 7" xfId="15867" xr:uid="{00000000-0005-0000-0000-000084060000}"/>
    <cellStyle name="Normal 10 5 2 23" xfId="1747" xr:uid="{00000000-0005-0000-0000-000085060000}"/>
    <cellStyle name="Normal 10 5 2 23 2" xfId="4128" xr:uid="{00000000-0005-0000-0000-000086060000}"/>
    <cellStyle name="Normal 10 5 2 23 3" xfId="6514" xr:uid="{00000000-0005-0000-0000-000087060000}"/>
    <cellStyle name="Normal 10 5 2 23 4" xfId="9203" xr:uid="{00000000-0005-0000-0000-000088060000}"/>
    <cellStyle name="Normal 10 5 2 23 5" xfId="10893" xr:uid="{00000000-0005-0000-0000-000089060000}"/>
    <cellStyle name="Normal 10 5 2 23 6" xfId="13977" xr:uid="{00000000-0005-0000-0000-00008A060000}"/>
    <cellStyle name="Normal 10 5 2 23 7" xfId="16361" xr:uid="{00000000-0005-0000-0000-00008B060000}"/>
    <cellStyle name="Normal 10 5 2 24" xfId="1819" xr:uid="{00000000-0005-0000-0000-00008C060000}"/>
    <cellStyle name="Normal 10 5 2 24 2" xfId="4200" xr:uid="{00000000-0005-0000-0000-00008D060000}"/>
    <cellStyle name="Normal 10 5 2 24 3" xfId="6586" xr:uid="{00000000-0005-0000-0000-00008E060000}"/>
    <cellStyle name="Normal 10 5 2 24 4" xfId="9048" xr:uid="{00000000-0005-0000-0000-00008F060000}"/>
    <cellStyle name="Normal 10 5 2 24 5" xfId="10738" xr:uid="{00000000-0005-0000-0000-000090060000}"/>
    <cellStyle name="Normal 10 5 2 24 6" xfId="13822" xr:uid="{00000000-0005-0000-0000-000091060000}"/>
    <cellStyle name="Normal 10 5 2 24 7" xfId="16207" xr:uid="{00000000-0005-0000-0000-000092060000}"/>
    <cellStyle name="Normal 10 5 2 25" xfId="1897" xr:uid="{00000000-0005-0000-0000-000093060000}"/>
    <cellStyle name="Normal 10 5 2 25 2" xfId="4278" xr:uid="{00000000-0005-0000-0000-000094060000}"/>
    <cellStyle name="Normal 10 5 2 25 3" xfId="6664" xr:uid="{00000000-0005-0000-0000-000095060000}"/>
    <cellStyle name="Normal 10 5 2 25 4" xfId="7282" xr:uid="{00000000-0005-0000-0000-000096060000}"/>
    <cellStyle name="Normal 10 5 2 25 5" xfId="10275" xr:uid="{00000000-0005-0000-0000-000097060000}"/>
    <cellStyle name="Normal 10 5 2 25 6" xfId="12055" xr:uid="{00000000-0005-0000-0000-000098060000}"/>
    <cellStyle name="Normal 10 5 2 25 7" xfId="14442" xr:uid="{00000000-0005-0000-0000-000099060000}"/>
    <cellStyle name="Normal 10 5 2 26" xfId="1975" xr:uid="{00000000-0005-0000-0000-00009A060000}"/>
    <cellStyle name="Normal 10 5 2 26 2" xfId="4356" xr:uid="{00000000-0005-0000-0000-00009B060000}"/>
    <cellStyle name="Normal 10 5 2 26 3" xfId="6742" xr:uid="{00000000-0005-0000-0000-00009C060000}"/>
    <cellStyle name="Normal 10 5 2 26 4" xfId="7467" xr:uid="{00000000-0005-0000-0000-00009D060000}"/>
    <cellStyle name="Normal 10 5 2 26 5" xfId="11380" xr:uid="{00000000-0005-0000-0000-00009E060000}"/>
    <cellStyle name="Normal 10 5 2 26 6" xfId="12240" xr:uid="{00000000-0005-0000-0000-00009F060000}"/>
    <cellStyle name="Normal 10 5 2 26 7" xfId="14627" xr:uid="{00000000-0005-0000-0000-0000A0060000}"/>
    <cellStyle name="Normal 10 5 2 27" xfId="2051" xr:uid="{00000000-0005-0000-0000-0000A1060000}"/>
    <cellStyle name="Normal 10 5 2 27 2" xfId="4432" xr:uid="{00000000-0005-0000-0000-0000A2060000}"/>
    <cellStyle name="Normal 10 5 2 27 3" xfId="6818" xr:uid="{00000000-0005-0000-0000-0000A3060000}"/>
    <cellStyle name="Normal 10 5 2 27 4" xfId="7310" xr:uid="{00000000-0005-0000-0000-0000A4060000}"/>
    <cellStyle name="Normal 10 5 2 27 5" xfId="10996" xr:uid="{00000000-0005-0000-0000-0000A5060000}"/>
    <cellStyle name="Normal 10 5 2 27 6" xfId="12083" xr:uid="{00000000-0005-0000-0000-0000A6060000}"/>
    <cellStyle name="Normal 10 5 2 27 7" xfId="14470" xr:uid="{00000000-0005-0000-0000-0000A7060000}"/>
    <cellStyle name="Normal 10 5 2 28" xfId="2123" xr:uid="{00000000-0005-0000-0000-0000A8060000}"/>
    <cellStyle name="Normal 10 5 2 28 2" xfId="4504" xr:uid="{00000000-0005-0000-0000-0000A9060000}"/>
    <cellStyle name="Normal 10 5 2 28 3" xfId="6890" xr:uid="{00000000-0005-0000-0000-0000AA060000}"/>
    <cellStyle name="Normal 10 5 2 28 4" xfId="8777" xr:uid="{00000000-0005-0000-0000-0000AB060000}"/>
    <cellStyle name="Normal 10 5 2 28 5" xfId="9817" xr:uid="{00000000-0005-0000-0000-0000AC060000}"/>
    <cellStyle name="Normal 10 5 2 28 6" xfId="13551" xr:uid="{00000000-0005-0000-0000-0000AD060000}"/>
    <cellStyle name="Normal 10 5 2 28 7" xfId="15938" xr:uid="{00000000-0005-0000-0000-0000AE060000}"/>
    <cellStyle name="Normal 10 5 2 29" xfId="2203" xr:uid="{00000000-0005-0000-0000-0000AF060000}"/>
    <cellStyle name="Normal 10 5 2 29 2" xfId="4584" xr:uid="{00000000-0005-0000-0000-0000B0060000}"/>
    <cellStyle name="Normal 10 5 2 29 3" xfId="6970" xr:uid="{00000000-0005-0000-0000-0000B1060000}"/>
    <cellStyle name="Normal 10 5 2 29 4" xfId="9122" xr:uid="{00000000-0005-0000-0000-0000B2060000}"/>
    <cellStyle name="Normal 10 5 2 29 5" xfId="10811" xr:uid="{00000000-0005-0000-0000-0000B3060000}"/>
    <cellStyle name="Normal 10 5 2 29 6" xfId="13896" xr:uid="{00000000-0005-0000-0000-0000B4060000}"/>
    <cellStyle name="Normal 10 5 2 29 7" xfId="16280" xr:uid="{00000000-0005-0000-0000-0000B5060000}"/>
    <cellStyle name="Normal 10 5 2 3" xfId="207" xr:uid="{00000000-0005-0000-0000-0000B6060000}"/>
    <cellStyle name="Normal 10 5 2 3 2" xfId="2588" xr:uid="{00000000-0005-0000-0000-0000B7060000}"/>
    <cellStyle name="Normal 10 5 2 3 3" xfId="4974" xr:uid="{00000000-0005-0000-0000-0000B8060000}"/>
    <cellStyle name="Normal 10 5 2 3 4" xfId="8460" xr:uid="{00000000-0005-0000-0000-0000B9060000}"/>
    <cellStyle name="Normal 10 5 2 3 5" xfId="10725" xr:uid="{00000000-0005-0000-0000-0000BA060000}"/>
    <cellStyle name="Normal 10 5 2 3 6" xfId="13234" xr:uid="{00000000-0005-0000-0000-0000BB060000}"/>
    <cellStyle name="Normal 10 5 2 3 7" xfId="15621" xr:uid="{00000000-0005-0000-0000-0000BC060000}"/>
    <cellStyle name="Normal 10 5 2 30" xfId="2279" xr:uid="{00000000-0005-0000-0000-0000BD060000}"/>
    <cellStyle name="Normal 10 5 2 30 2" xfId="4660" xr:uid="{00000000-0005-0000-0000-0000BE060000}"/>
    <cellStyle name="Normal 10 5 2 30 3" xfId="7046" xr:uid="{00000000-0005-0000-0000-0000BF060000}"/>
    <cellStyle name="Normal 10 5 2 30 4" xfId="8662" xr:uid="{00000000-0005-0000-0000-0000C0060000}"/>
    <cellStyle name="Normal 10 5 2 30 5" xfId="10348" xr:uid="{00000000-0005-0000-0000-0000C1060000}"/>
    <cellStyle name="Normal 10 5 2 30 6" xfId="13436" xr:uid="{00000000-0005-0000-0000-0000C2060000}"/>
    <cellStyle name="Normal 10 5 2 30 7" xfId="15823" xr:uid="{00000000-0005-0000-0000-0000C3060000}"/>
    <cellStyle name="Normal 10 5 2 31" xfId="2351" xr:uid="{00000000-0005-0000-0000-0000C4060000}"/>
    <cellStyle name="Normal 10 5 2 31 2" xfId="4732" xr:uid="{00000000-0005-0000-0000-0000C5060000}"/>
    <cellStyle name="Normal 10 5 2 31 3" xfId="7118" xr:uid="{00000000-0005-0000-0000-0000C6060000}"/>
    <cellStyle name="Normal 10 5 2 31 4" xfId="8661" xr:uid="{00000000-0005-0000-0000-0000C7060000}"/>
    <cellStyle name="Normal 10 5 2 31 5" xfId="10347" xr:uid="{00000000-0005-0000-0000-0000C8060000}"/>
    <cellStyle name="Normal 10 5 2 31 6" xfId="13435" xr:uid="{00000000-0005-0000-0000-0000C9060000}"/>
    <cellStyle name="Normal 10 5 2 31 7" xfId="15822" xr:uid="{00000000-0005-0000-0000-0000CA060000}"/>
    <cellStyle name="Normal 10 5 2 32" xfId="2429" xr:uid="{00000000-0005-0000-0000-0000CB060000}"/>
    <cellStyle name="Normal 10 5 2 33" xfId="4815" xr:uid="{00000000-0005-0000-0000-0000CC060000}"/>
    <cellStyle name="Normal 10 5 2 34" xfId="8810" xr:uid="{00000000-0005-0000-0000-0000CD060000}"/>
    <cellStyle name="Normal 10 5 2 35" xfId="9614" xr:uid="{00000000-0005-0000-0000-0000CE060000}"/>
    <cellStyle name="Normal 10 5 2 36" xfId="13584" xr:uid="{00000000-0005-0000-0000-0000CF060000}"/>
    <cellStyle name="Normal 10 5 2 37" xfId="15971" xr:uid="{00000000-0005-0000-0000-0000D0060000}"/>
    <cellStyle name="Normal 10 5 2 4" xfId="284" xr:uid="{00000000-0005-0000-0000-0000D1060000}"/>
    <cellStyle name="Normal 10 5 2 4 2" xfId="2665" xr:uid="{00000000-0005-0000-0000-0000D2060000}"/>
    <cellStyle name="Normal 10 5 2 4 3" xfId="5051" xr:uid="{00000000-0005-0000-0000-0000D3060000}"/>
    <cellStyle name="Normal 10 5 2 4 4" xfId="8074" xr:uid="{00000000-0005-0000-0000-0000D4060000}"/>
    <cellStyle name="Normal 10 5 2 4 5" xfId="10339" xr:uid="{00000000-0005-0000-0000-0000D5060000}"/>
    <cellStyle name="Normal 10 5 2 4 6" xfId="12848" xr:uid="{00000000-0005-0000-0000-0000D6060000}"/>
    <cellStyle name="Normal 10 5 2 4 7" xfId="15235" xr:uid="{00000000-0005-0000-0000-0000D7060000}"/>
    <cellStyle name="Normal 10 5 2 5" xfId="361" xr:uid="{00000000-0005-0000-0000-0000D8060000}"/>
    <cellStyle name="Normal 10 5 2 5 2" xfId="2742" xr:uid="{00000000-0005-0000-0000-0000D9060000}"/>
    <cellStyle name="Normal 10 5 2 5 3" xfId="5128" xr:uid="{00000000-0005-0000-0000-0000DA060000}"/>
    <cellStyle name="Normal 10 5 2 5 4" xfId="8574" xr:uid="{00000000-0005-0000-0000-0000DB060000}"/>
    <cellStyle name="Normal 10 5 2 5 5" xfId="9766" xr:uid="{00000000-0005-0000-0000-0000DC060000}"/>
    <cellStyle name="Normal 10 5 2 5 6" xfId="13348" xr:uid="{00000000-0005-0000-0000-0000DD060000}"/>
    <cellStyle name="Normal 10 5 2 5 7" xfId="15735" xr:uid="{00000000-0005-0000-0000-0000DE060000}"/>
    <cellStyle name="Normal 10 5 2 6" xfId="438" xr:uid="{00000000-0005-0000-0000-0000DF060000}"/>
    <cellStyle name="Normal 10 5 2 6 2" xfId="2819" xr:uid="{00000000-0005-0000-0000-0000E0060000}"/>
    <cellStyle name="Normal 10 5 2 6 3" xfId="5205" xr:uid="{00000000-0005-0000-0000-0000E1060000}"/>
    <cellStyle name="Normal 10 5 2 6 4" xfId="9068" xr:uid="{00000000-0005-0000-0000-0000E2060000}"/>
    <cellStyle name="Normal 10 5 2 6 5" xfId="10758" xr:uid="{00000000-0005-0000-0000-0000E3060000}"/>
    <cellStyle name="Normal 10 5 2 6 6" xfId="13842" xr:uid="{00000000-0005-0000-0000-0000E4060000}"/>
    <cellStyle name="Normal 10 5 2 6 7" xfId="16227" xr:uid="{00000000-0005-0000-0000-0000E5060000}"/>
    <cellStyle name="Normal 10 5 2 7" xfId="515" xr:uid="{00000000-0005-0000-0000-0000E6060000}"/>
    <cellStyle name="Normal 10 5 2 7 2" xfId="2896" xr:uid="{00000000-0005-0000-0000-0000E7060000}"/>
    <cellStyle name="Normal 10 5 2 7 3" xfId="5282" xr:uid="{00000000-0005-0000-0000-0000E8060000}"/>
    <cellStyle name="Normal 10 5 2 7 4" xfId="8609" xr:uid="{00000000-0005-0000-0000-0000E9060000}"/>
    <cellStyle name="Normal 10 5 2 7 5" xfId="10874" xr:uid="{00000000-0005-0000-0000-0000EA060000}"/>
    <cellStyle name="Normal 10 5 2 7 6" xfId="13383" xr:uid="{00000000-0005-0000-0000-0000EB060000}"/>
    <cellStyle name="Normal 10 5 2 7 7" xfId="15770" xr:uid="{00000000-0005-0000-0000-0000EC060000}"/>
    <cellStyle name="Normal 10 5 2 8" xfId="592" xr:uid="{00000000-0005-0000-0000-0000ED060000}"/>
    <cellStyle name="Normal 10 5 2 8 2" xfId="2973" xr:uid="{00000000-0005-0000-0000-0000EE060000}"/>
    <cellStyle name="Normal 10 5 2 8 3" xfId="5359" xr:uid="{00000000-0005-0000-0000-0000EF060000}"/>
    <cellStyle name="Normal 10 5 2 8 4" xfId="8223" xr:uid="{00000000-0005-0000-0000-0000F0060000}"/>
    <cellStyle name="Normal 10 5 2 8 5" xfId="10488" xr:uid="{00000000-0005-0000-0000-0000F1060000}"/>
    <cellStyle name="Normal 10 5 2 8 6" xfId="12997" xr:uid="{00000000-0005-0000-0000-0000F2060000}"/>
    <cellStyle name="Normal 10 5 2 8 7" xfId="15384" xr:uid="{00000000-0005-0000-0000-0000F3060000}"/>
    <cellStyle name="Normal 10 5 2 9" xfId="669" xr:uid="{00000000-0005-0000-0000-0000F4060000}"/>
    <cellStyle name="Normal 10 5 2 9 2" xfId="3050" xr:uid="{00000000-0005-0000-0000-0000F5060000}"/>
    <cellStyle name="Normal 10 5 2 9 3" xfId="5436" xr:uid="{00000000-0005-0000-0000-0000F6060000}"/>
    <cellStyle name="Normal 10 5 2 9 4" xfId="8724" xr:uid="{00000000-0005-0000-0000-0000F7060000}"/>
    <cellStyle name="Normal 10 5 2 9 5" xfId="11897" xr:uid="{00000000-0005-0000-0000-0000F8060000}"/>
    <cellStyle name="Normal 10 5 2 9 6" xfId="13498" xr:uid="{00000000-0005-0000-0000-0000F9060000}"/>
    <cellStyle name="Normal 10 5 2 9 7" xfId="15885" xr:uid="{00000000-0005-0000-0000-0000FA060000}"/>
    <cellStyle name="Normal 10 5 20" xfId="1321" xr:uid="{00000000-0005-0000-0000-0000FB060000}"/>
    <cellStyle name="Normal 10 5 20 2" xfId="3702" xr:uid="{00000000-0005-0000-0000-0000FC060000}"/>
    <cellStyle name="Normal 10 5 20 3" xfId="6088" xr:uid="{00000000-0005-0000-0000-0000FD060000}"/>
    <cellStyle name="Normal 10 5 20 4" xfId="7981" xr:uid="{00000000-0005-0000-0000-0000FE060000}"/>
    <cellStyle name="Normal 10 5 20 5" xfId="10246" xr:uid="{00000000-0005-0000-0000-0000FF060000}"/>
    <cellStyle name="Normal 10 5 20 6" xfId="12755" xr:uid="{00000000-0005-0000-0000-000000070000}"/>
    <cellStyle name="Normal 10 5 20 7" xfId="15142" xr:uid="{00000000-0005-0000-0000-000001070000}"/>
    <cellStyle name="Normal 10 5 21" xfId="1398" xr:uid="{00000000-0005-0000-0000-000002070000}"/>
    <cellStyle name="Normal 10 5 21 2" xfId="3779" xr:uid="{00000000-0005-0000-0000-000003070000}"/>
    <cellStyle name="Normal 10 5 21 3" xfId="6165" xr:uid="{00000000-0005-0000-0000-000004070000}"/>
    <cellStyle name="Normal 10 5 21 4" xfId="9320" xr:uid="{00000000-0005-0000-0000-000005070000}"/>
    <cellStyle name="Normal 10 5 21 5" xfId="9714" xr:uid="{00000000-0005-0000-0000-000006070000}"/>
    <cellStyle name="Normal 10 5 21 6" xfId="14094" xr:uid="{00000000-0005-0000-0000-000007070000}"/>
    <cellStyle name="Normal 10 5 21 7" xfId="16478" xr:uid="{00000000-0005-0000-0000-000008070000}"/>
    <cellStyle name="Normal 10 5 22" xfId="1475" xr:uid="{00000000-0005-0000-0000-000009070000}"/>
    <cellStyle name="Normal 10 5 22 2" xfId="3856" xr:uid="{00000000-0005-0000-0000-00000A070000}"/>
    <cellStyle name="Normal 10 5 22 3" xfId="6242" xr:uid="{00000000-0005-0000-0000-00000B070000}"/>
    <cellStyle name="Normal 10 5 22 4" xfId="7711" xr:uid="{00000000-0005-0000-0000-00000C070000}"/>
    <cellStyle name="Normal 10 5 22 5" xfId="9636" xr:uid="{00000000-0005-0000-0000-00000D070000}"/>
    <cellStyle name="Normal 10 5 22 6" xfId="12484" xr:uid="{00000000-0005-0000-0000-00000E070000}"/>
    <cellStyle name="Normal 10 5 22 7" xfId="14871" xr:uid="{00000000-0005-0000-0000-00000F070000}"/>
    <cellStyle name="Normal 10 5 23" xfId="1552" xr:uid="{00000000-0005-0000-0000-000010070000}"/>
    <cellStyle name="Normal 10 5 23 2" xfId="3933" xr:uid="{00000000-0005-0000-0000-000011070000}"/>
    <cellStyle name="Normal 10 5 23 3" xfId="6319" xr:uid="{00000000-0005-0000-0000-000012070000}"/>
    <cellStyle name="Normal 10 5 23 4" xfId="7772" xr:uid="{00000000-0005-0000-0000-000013070000}"/>
    <cellStyle name="Normal 10 5 23 5" xfId="11681" xr:uid="{00000000-0005-0000-0000-000014070000}"/>
    <cellStyle name="Normal 10 5 23 6" xfId="12545" xr:uid="{00000000-0005-0000-0000-000015070000}"/>
    <cellStyle name="Normal 10 5 23 7" xfId="14932" xr:uid="{00000000-0005-0000-0000-000016070000}"/>
    <cellStyle name="Normal 10 5 24" xfId="1629" xr:uid="{00000000-0005-0000-0000-000017070000}"/>
    <cellStyle name="Normal 10 5 24 2" xfId="4010" xr:uid="{00000000-0005-0000-0000-000018070000}"/>
    <cellStyle name="Normal 10 5 24 3" xfId="6396" xr:uid="{00000000-0005-0000-0000-000019070000}"/>
    <cellStyle name="Normal 10 5 24 4" xfId="9428" xr:uid="{00000000-0005-0000-0000-00001A070000}"/>
    <cellStyle name="Normal 10 5 24 5" xfId="11121" xr:uid="{00000000-0005-0000-0000-00001B070000}"/>
    <cellStyle name="Normal 10 5 24 6" xfId="14202" xr:uid="{00000000-0005-0000-0000-00001C070000}"/>
    <cellStyle name="Normal 10 5 24 7" xfId="16586" xr:uid="{00000000-0005-0000-0000-00001D070000}"/>
    <cellStyle name="Normal 10 5 25" xfId="1706" xr:uid="{00000000-0005-0000-0000-00001E070000}"/>
    <cellStyle name="Normal 10 5 25 2" xfId="4087" xr:uid="{00000000-0005-0000-0000-00001F070000}"/>
    <cellStyle name="Normal 10 5 25 3" xfId="6473" xr:uid="{00000000-0005-0000-0000-000020070000}"/>
    <cellStyle name="Normal 10 5 25 4" xfId="8321" xr:uid="{00000000-0005-0000-0000-000021070000}"/>
    <cellStyle name="Normal 10 5 25 5" xfId="9933" xr:uid="{00000000-0005-0000-0000-000022070000}"/>
    <cellStyle name="Normal 10 5 25 6" xfId="13095" xr:uid="{00000000-0005-0000-0000-000023070000}"/>
    <cellStyle name="Normal 10 5 25 7" xfId="15482" xr:uid="{00000000-0005-0000-0000-000024070000}"/>
    <cellStyle name="Normal 10 5 26" xfId="1858" xr:uid="{00000000-0005-0000-0000-000025070000}"/>
    <cellStyle name="Normal 10 5 26 2" xfId="4239" xr:uid="{00000000-0005-0000-0000-000026070000}"/>
    <cellStyle name="Normal 10 5 26 3" xfId="6625" xr:uid="{00000000-0005-0000-0000-000027070000}"/>
    <cellStyle name="Normal 10 5 26 4" xfId="7549" xr:uid="{00000000-0005-0000-0000-000028070000}"/>
    <cellStyle name="Normal 10 5 26 5" xfId="11541" xr:uid="{00000000-0005-0000-0000-000029070000}"/>
    <cellStyle name="Normal 10 5 26 6" xfId="12322" xr:uid="{00000000-0005-0000-0000-00002A070000}"/>
    <cellStyle name="Normal 10 5 26 7" xfId="14709" xr:uid="{00000000-0005-0000-0000-00002B070000}"/>
    <cellStyle name="Normal 10 5 27" xfId="1934" xr:uid="{00000000-0005-0000-0000-00002C070000}"/>
    <cellStyle name="Normal 10 5 27 2" xfId="4315" xr:uid="{00000000-0005-0000-0000-00002D070000}"/>
    <cellStyle name="Normal 10 5 27 3" xfId="6701" xr:uid="{00000000-0005-0000-0000-00002E070000}"/>
    <cellStyle name="Normal 10 5 27 4" xfId="8093" xr:uid="{00000000-0005-0000-0000-00002F070000}"/>
    <cellStyle name="Normal 10 5 27 5" xfId="9849" xr:uid="{00000000-0005-0000-0000-000030070000}"/>
    <cellStyle name="Normal 10 5 27 6" xfId="12867" xr:uid="{00000000-0005-0000-0000-000031070000}"/>
    <cellStyle name="Normal 10 5 27 7" xfId="15254" xr:uid="{00000000-0005-0000-0000-000032070000}"/>
    <cellStyle name="Normal 10 5 28" xfId="1935" xr:uid="{00000000-0005-0000-0000-000033070000}"/>
    <cellStyle name="Normal 10 5 28 2" xfId="4316" xr:uid="{00000000-0005-0000-0000-000034070000}"/>
    <cellStyle name="Normal 10 5 28 3" xfId="6702" xr:uid="{00000000-0005-0000-0000-000035070000}"/>
    <cellStyle name="Normal 10 5 28 4" xfId="8016" xr:uid="{00000000-0005-0000-0000-000036070000}"/>
    <cellStyle name="Normal 10 5 28 5" xfId="9617" xr:uid="{00000000-0005-0000-0000-000037070000}"/>
    <cellStyle name="Normal 10 5 28 6" xfId="12790" xr:uid="{00000000-0005-0000-0000-000038070000}"/>
    <cellStyle name="Normal 10 5 28 7" xfId="15177" xr:uid="{00000000-0005-0000-0000-000039070000}"/>
    <cellStyle name="Normal 10 5 29" xfId="2011" xr:uid="{00000000-0005-0000-0000-00003A070000}"/>
    <cellStyle name="Normal 10 5 29 2" xfId="4392" xr:uid="{00000000-0005-0000-0000-00003B070000}"/>
    <cellStyle name="Normal 10 5 29 3" xfId="6778" xr:uid="{00000000-0005-0000-0000-00003C070000}"/>
    <cellStyle name="Normal 10 5 29 4" xfId="9344" xr:uid="{00000000-0005-0000-0000-00003D070000}"/>
    <cellStyle name="Normal 10 5 29 5" xfId="9658" xr:uid="{00000000-0005-0000-0000-00003E070000}"/>
    <cellStyle name="Normal 10 5 29 6" xfId="14118" xr:uid="{00000000-0005-0000-0000-00003F070000}"/>
    <cellStyle name="Normal 10 5 29 7" xfId="16502" xr:uid="{00000000-0005-0000-0000-000040070000}"/>
    <cellStyle name="Normal 10 5 3" xfId="87" xr:uid="{00000000-0005-0000-0000-000041070000}"/>
    <cellStyle name="Normal 10 5 3 2" xfId="2468" xr:uid="{00000000-0005-0000-0000-000042070000}"/>
    <cellStyle name="Normal 10 5 3 3" xfId="4854" xr:uid="{00000000-0005-0000-0000-000043070000}"/>
    <cellStyle name="Normal 10 5 3 4" xfId="8194" xr:uid="{00000000-0005-0000-0000-000044070000}"/>
    <cellStyle name="Normal 10 5 3 5" xfId="9808" xr:uid="{00000000-0005-0000-0000-000045070000}"/>
    <cellStyle name="Normal 10 5 3 6" xfId="12968" xr:uid="{00000000-0005-0000-0000-000046070000}"/>
    <cellStyle name="Normal 10 5 3 7" xfId="15355" xr:uid="{00000000-0005-0000-0000-000047070000}"/>
    <cellStyle name="Normal 10 5 30" xfId="2162" xr:uid="{00000000-0005-0000-0000-000048070000}"/>
    <cellStyle name="Normal 10 5 30 2" xfId="4543" xr:uid="{00000000-0005-0000-0000-000049070000}"/>
    <cellStyle name="Normal 10 5 30 3" xfId="6929" xr:uid="{00000000-0005-0000-0000-00004A070000}"/>
    <cellStyle name="Normal 10 5 30 4" xfId="8161" xr:uid="{00000000-0005-0000-0000-00004B070000}"/>
    <cellStyle name="Normal 10 5 30 5" xfId="9778" xr:uid="{00000000-0005-0000-0000-00004C070000}"/>
    <cellStyle name="Normal 10 5 30 6" xfId="12935" xr:uid="{00000000-0005-0000-0000-00004D070000}"/>
    <cellStyle name="Normal 10 5 30 7" xfId="15322" xr:uid="{00000000-0005-0000-0000-00004E070000}"/>
    <cellStyle name="Normal 10 5 31" xfId="2163" xr:uid="{00000000-0005-0000-0000-00004F070000}"/>
    <cellStyle name="Normal 10 5 31 2" xfId="4544" xr:uid="{00000000-0005-0000-0000-000050070000}"/>
    <cellStyle name="Normal 10 5 31 3" xfId="6930" xr:uid="{00000000-0005-0000-0000-000051070000}"/>
    <cellStyle name="Normal 10 5 31 4" xfId="8084" xr:uid="{00000000-0005-0000-0000-000052070000}"/>
    <cellStyle name="Normal 10 5 31 5" xfId="9703" xr:uid="{00000000-0005-0000-0000-000053070000}"/>
    <cellStyle name="Normal 10 5 31 6" xfId="12858" xr:uid="{00000000-0005-0000-0000-000054070000}"/>
    <cellStyle name="Normal 10 5 31 7" xfId="15245" xr:uid="{00000000-0005-0000-0000-000055070000}"/>
    <cellStyle name="Normal 10 5 32" xfId="2239" xr:uid="{00000000-0005-0000-0000-000056070000}"/>
    <cellStyle name="Normal 10 5 32 2" xfId="4620" xr:uid="{00000000-0005-0000-0000-000057070000}"/>
    <cellStyle name="Normal 10 5 32 3" xfId="7006" xr:uid="{00000000-0005-0000-0000-000058070000}"/>
    <cellStyle name="Normal 10 5 32 4" xfId="7699" xr:uid="{00000000-0005-0000-0000-000059070000}"/>
    <cellStyle name="Normal 10 5 32 5" xfId="9622" xr:uid="{00000000-0005-0000-0000-00005A070000}"/>
    <cellStyle name="Normal 10 5 32 6" xfId="12472" xr:uid="{00000000-0005-0000-0000-00005B070000}"/>
    <cellStyle name="Normal 10 5 32 7" xfId="14859" xr:uid="{00000000-0005-0000-0000-00005C070000}"/>
    <cellStyle name="Normal 10 5 33" xfId="2391" xr:uid="{00000000-0005-0000-0000-00005D070000}"/>
    <cellStyle name="Normal 10 5 34" xfId="4773" xr:uid="{00000000-0005-0000-0000-00005E070000}"/>
    <cellStyle name="Normal 10 5 35" xfId="7225" xr:uid="{00000000-0005-0000-0000-00005F070000}"/>
    <cellStyle name="Normal 10 5 36" xfId="11299" xr:uid="{00000000-0005-0000-0000-000060070000}"/>
    <cellStyle name="Normal 10 5 37" xfId="11998" xr:uid="{00000000-0005-0000-0000-000061070000}"/>
    <cellStyle name="Normal 10 5 38" xfId="14385" xr:uid="{00000000-0005-0000-0000-000062070000}"/>
    <cellStyle name="Normal 10 5 4" xfId="165" xr:uid="{00000000-0005-0000-0000-000063070000}"/>
    <cellStyle name="Normal 10 5 4 2" xfId="2546" xr:uid="{00000000-0005-0000-0000-000064070000}"/>
    <cellStyle name="Normal 10 5 4 3" xfId="4932" xr:uid="{00000000-0005-0000-0000-000065070000}"/>
    <cellStyle name="Normal 10 5 4 4" xfId="7577" xr:uid="{00000000-0005-0000-0000-000066070000}"/>
    <cellStyle name="Normal 10 5 4 5" xfId="11568" xr:uid="{00000000-0005-0000-0000-000067070000}"/>
    <cellStyle name="Normal 10 5 4 6" xfId="12350" xr:uid="{00000000-0005-0000-0000-000068070000}"/>
    <cellStyle name="Normal 10 5 4 7" xfId="14737" xr:uid="{00000000-0005-0000-0000-000069070000}"/>
    <cellStyle name="Normal 10 5 5" xfId="166" xr:uid="{00000000-0005-0000-0000-00006A070000}"/>
    <cellStyle name="Normal 10 5 5 2" xfId="2547" xr:uid="{00000000-0005-0000-0000-00006B070000}"/>
    <cellStyle name="Normal 10 5 5 3" xfId="4933" xr:uid="{00000000-0005-0000-0000-00006C070000}"/>
    <cellStyle name="Normal 10 5 5 4" xfId="7500" xr:uid="{00000000-0005-0000-0000-00006D070000}"/>
    <cellStyle name="Normal 10 5 5 5" xfId="11492" xr:uid="{00000000-0005-0000-0000-00006E070000}"/>
    <cellStyle name="Normal 10 5 5 6" xfId="12273" xr:uid="{00000000-0005-0000-0000-00006F070000}"/>
    <cellStyle name="Normal 10 5 5 7" xfId="14660" xr:uid="{00000000-0005-0000-0000-000070070000}"/>
    <cellStyle name="Normal 10 5 6" xfId="243" xr:uid="{00000000-0005-0000-0000-000071070000}"/>
    <cellStyle name="Normal 10 5 6 2" xfId="2624" xr:uid="{00000000-0005-0000-0000-000072070000}"/>
    <cellStyle name="Normal 10 5 6 3" xfId="5010" xr:uid="{00000000-0005-0000-0000-000073070000}"/>
    <cellStyle name="Normal 10 5 6 4" xfId="9416" xr:uid="{00000000-0005-0000-0000-000074070000}"/>
    <cellStyle name="Normal 10 5 6 5" xfId="11109" xr:uid="{00000000-0005-0000-0000-000075070000}"/>
    <cellStyle name="Normal 10 5 6 6" xfId="14190" xr:uid="{00000000-0005-0000-0000-000076070000}"/>
    <cellStyle name="Normal 10 5 6 7" xfId="16574" xr:uid="{00000000-0005-0000-0000-000077070000}"/>
    <cellStyle name="Normal 10 5 7" xfId="320" xr:uid="{00000000-0005-0000-0000-000078070000}"/>
    <cellStyle name="Normal 10 5 7 2" xfId="2701" xr:uid="{00000000-0005-0000-0000-000079070000}"/>
    <cellStyle name="Normal 10 5 7 3" xfId="5087" xr:uid="{00000000-0005-0000-0000-00007A070000}"/>
    <cellStyle name="Normal 10 5 7 4" xfId="9383" xr:uid="{00000000-0005-0000-0000-00007B070000}"/>
    <cellStyle name="Normal 10 5 7 5" xfId="9697" xr:uid="{00000000-0005-0000-0000-00007C070000}"/>
    <cellStyle name="Normal 10 5 7 6" xfId="14157" xr:uid="{00000000-0005-0000-0000-00007D070000}"/>
    <cellStyle name="Normal 10 5 7 7" xfId="16541" xr:uid="{00000000-0005-0000-0000-00007E070000}"/>
    <cellStyle name="Normal 10 5 8" xfId="397" xr:uid="{00000000-0005-0000-0000-00007F070000}"/>
    <cellStyle name="Normal 10 5 8 2" xfId="2778" xr:uid="{00000000-0005-0000-0000-000080070000}"/>
    <cellStyle name="Normal 10 5 8 3" xfId="5164" xr:uid="{00000000-0005-0000-0000-000081070000}"/>
    <cellStyle name="Normal 10 5 8 4" xfId="8189" xr:uid="{00000000-0005-0000-0000-000082070000}"/>
    <cellStyle name="Normal 10 5 8 5" xfId="9804" xr:uid="{00000000-0005-0000-0000-000083070000}"/>
    <cellStyle name="Normal 10 5 8 6" xfId="12963" xr:uid="{00000000-0005-0000-0000-000084070000}"/>
    <cellStyle name="Normal 10 5 8 7" xfId="15350" xr:uid="{00000000-0005-0000-0000-000085070000}"/>
    <cellStyle name="Normal 10 5 9" xfId="474" xr:uid="{00000000-0005-0000-0000-000086070000}"/>
    <cellStyle name="Normal 10 5 9 2" xfId="2855" xr:uid="{00000000-0005-0000-0000-000087070000}"/>
    <cellStyle name="Normal 10 5 9 3" xfId="5241" xr:uid="{00000000-0005-0000-0000-000088070000}"/>
    <cellStyle name="Normal 10 5 9 4" xfId="7649" xr:uid="{00000000-0005-0000-0000-000089070000}"/>
    <cellStyle name="Normal 10 5 9 5" xfId="11635" xr:uid="{00000000-0005-0000-0000-00008A070000}"/>
    <cellStyle name="Normal 10 5 9 6" xfId="12422" xr:uid="{00000000-0005-0000-0000-00008B070000}"/>
    <cellStyle name="Normal 10 5 9 7" xfId="14809" xr:uid="{00000000-0005-0000-0000-00008C070000}"/>
    <cellStyle name="Normal 10 6" xfId="43" xr:uid="{00000000-0005-0000-0000-00008D070000}"/>
    <cellStyle name="Normal 10 6 10" xfId="742" xr:uid="{00000000-0005-0000-0000-00008E070000}"/>
    <cellStyle name="Normal 10 6 10 2" xfId="3123" xr:uid="{00000000-0005-0000-0000-00008F070000}"/>
    <cellStyle name="Normal 10 6 10 3" xfId="5509" xr:uid="{00000000-0005-0000-0000-000090070000}"/>
    <cellStyle name="Normal 10 6 10 4" xfId="9446" xr:uid="{00000000-0005-0000-0000-000091070000}"/>
    <cellStyle name="Normal 10 6 10 5" xfId="11139" xr:uid="{00000000-0005-0000-0000-000092070000}"/>
    <cellStyle name="Normal 10 6 10 6" xfId="14220" xr:uid="{00000000-0005-0000-0000-000093070000}"/>
    <cellStyle name="Normal 10 6 10 7" xfId="16604" xr:uid="{00000000-0005-0000-0000-000094070000}"/>
    <cellStyle name="Normal 10 6 11" xfId="819" xr:uid="{00000000-0005-0000-0000-000095070000}"/>
    <cellStyle name="Normal 10 6 11 2" xfId="3200" xr:uid="{00000000-0005-0000-0000-000096070000}"/>
    <cellStyle name="Normal 10 6 11 3" xfId="5586" xr:uid="{00000000-0005-0000-0000-000097070000}"/>
    <cellStyle name="Normal 10 6 11 4" xfId="8985" xr:uid="{00000000-0005-0000-0000-000098070000}"/>
    <cellStyle name="Normal 10 6 11 5" xfId="10676" xr:uid="{00000000-0005-0000-0000-000099070000}"/>
    <cellStyle name="Normal 10 6 11 6" xfId="13759" xr:uid="{00000000-0005-0000-0000-00009A070000}"/>
    <cellStyle name="Normal 10 6 11 7" xfId="16145" xr:uid="{00000000-0005-0000-0000-00009B070000}"/>
    <cellStyle name="Normal 10 6 12" xfId="896" xr:uid="{00000000-0005-0000-0000-00009C070000}"/>
    <cellStyle name="Normal 10 6 12 2" xfId="3277" xr:uid="{00000000-0005-0000-0000-00009D070000}"/>
    <cellStyle name="Normal 10 6 12 3" xfId="5663" xr:uid="{00000000-0005-0000-0000-00009E070000}"/>
    <cellStyle name="Normal 10 6 12 4" xfId="7297" xr:uid="{00000000-0005-0000-0000-00009F070000}"/>
    <cellStyle name="Normal 10 6 12 5" xfId="10290" xr:uid="{00000000-0005-0000-0000-0000A0070000}"/>
    <cellStyle name="Normal 10 6 12 6" xfId="12070" xr:uid="{00000000-0005-0000-0000-0000A1070000}"/>
    <cellStyle name="Normal 10 6 12 7" xfId="14457" xr:uid="{00000000-0005-0000-0000-0000A2070000}"/>
    <cellStyle name="Normal 10 6 13" xfId="973" xr:uid="{00000000-0005-0000-0000-0000A3070000}"/>
    <cellStyle name="Normal 10 6 13 2" xfId="3354" xr:uid="{00000000-0005-0000-0000-0000A4070000}"/>
    <cellStyle name="Normal 10 6 13 3" xfId="5740" xr:uid="{00000000-0005-0000-0000-0000A5070000}"/>
    <cellStyle name="Normal 10 6 13 4" xfId="9177" xr:uid="{00000000-0005-0000-0000-0000A6070000}"/>
    <cellStyle name="Normal 10 6 13 5" xfId="10136" xr:uid="{00000000-0005-0000-0000-0000A7070000}"/>
    <cellStyle name="Normal 10 6 13 6" xfId="13951" xr:uid="{00000000-0005-0000-0000-0000A8070000}"/>
    <cellStyle name="Normal 10 6 13 7" xfId="16335" xr:uid="{00000000-0005-0000-0000-0000A9070000}"/>
    <cellStyle name="Normal 10 6 14" xfId="1050" xr:uid="{00000000-0005-0000-0000-0000AA070000}"/>
    <cellStyle name="Normal 10 6 14 2" xfId="3431" xr:uid="{00000000-0005-0000-0000-0000AB070000}"/>
    <cellStyle name="Normal 10 6 14 3" xfId="5817" xr:uid="{00000000-0005-0000-0000-0000AC070000}"/>
    <cellStyle name="Normal 10 6 14 4" xfId="7214" xr:uid="{00000000-0005-0000-0000-0000AD070000}"/>
    <cellStyle name="Normal 10 6 14 5" xfId="11288" xr:uid="{00000000-0005-0000-0000-0000AE070000}"/>
    <cellStyle name="Normal 10 6 14 6" xfId="11987" xr:uid="{00000000-0005-0000-0000-0000AF070000}"/>
    <cellStyle name="Normal 10 6 14 7" xfId="14374" xr:uid="{00000000-0005-0000-0000-0000B0070000}"/>
    <cellStyle name="Normal 10 6 15" xfId="1127" xr:uid="{00000000-0005-0000-0000-0000B1070000}"/>
    <cellStyle name="Normal 10 6 15 2" xfId="3508" xr:uid="{00000000-0005-0000-0000-0000B2070000}"/>
    <cellStyle name="Normal 10 6 15 3" xfId="5894" xr:uid="{00000000-0005-0000-0000-0000B3070000}"/>
    <cellStyle name="Normal 10 6 15 4" xfId="9136" xr:uid="{00000000-0005-0000-0000-0000B4070000}"/>
    <cellStyle name="Normal 10 6 15 5" xfId="10825" xr:uid="{00000000-0005-0000-0000-0000B5070000}"/>
    <cellStyle name="Normal 10 6 15 6" xfId="13910" xr:uid="{00000000-0005-0000-0000-0000B6070000}"/>
    <cellStyle name="Normal 10 6 15 7" xfId="16294" xr:uid="{00000000-0005-0000-0000-0000B7070000}"/>
    <cellStyle name="Normal 10 6 16" xfId="1204" xr:uid="{00000000-0005-0000-0000-0000B8070000}"/>
    <cellStyle name="Normal 10 6 16 2" xfId="3585" xr:uid="{00000000-0005-0000-0000-0000B9070000}"/>
    <cellStyle name="Normal 10 6 16 3" xfId="5971" xr:uid="{00000000-0005-0000-0000-0000BA070000}"/>
    <cellStyle name="Normal 10 6 16 4" xfId="8753" xr:uid="{00000000-0005-0000-0000-0000BB070000}"/>
    <cellStyle name="Normal 10 6 16 5" xfId="10439" xr:uid="{00000000-0005-0000-0000-0000BC070000}"/>
    <cellStyle name="Normal 10 6 16 6" xfId="13527" xr:uid="{00000000-0005-0000-0000-0000BD070000}"/>
    <cellStyle name="Normal 10 6 16 7" xfId="15914" xr:uid="{00000000-0005-0000-0000-0000BE070000}"/>
    <cellStyle name="Normal 10 6 17" xfId="1281" xr:uid="{00000000-0005-0000-0000-0000BF070000}"/>
    <cellStyle name="Normal 10 6 17 2" xfId="3662" xr:uid="{00000000-0005-0000-0000-0000C0070000}"/>
    <cellStyle name="Normal 10 6 17 3" xfId="6048" xr:uid="{00000000-0005-0000-0000-0000C1070000}"/>
    <cellStyle name="Normal 10 6 17 4" xfId="7254" xr:uid="{00000000-0005-0000-0000-0000C2070000}"/>
    <cellStyle name="Normal 10 6 17 5" xfId="10939" xr:uid="{00000000-0005-0000-0000-0000C3070000}"/>
    <cellStyle name="Normal 10 6 17 6" xfId="12027" xr:uid="{00000000-0005-0000-0000-0000C4070000}"/>
    <cellStyle name="Normal 10 6 17 7" xfId="14414" xr:uid="{00000000-0005-0000-0000-0000C5070000}"/>
    <cellStyle name="Normal 10 6 18" xfId="1358" xr:uid="{00000000-0005-0000-0000-0000C6070000}"/>
    <cellStyle name="Normal 10 6 18 2" xfId="3739" xr:uid="{00000000-0005-0000-0000-0000C7070000}"/>
    <cellStyle name="Normal 10 6 18 3" xfId="6125" xr:uid="{00000000-0005-0000-0000-0000C8070000}"/>
    <cellStyle name="Normal 10 6 18 4" xfId="7519" xr:uid="{00000000-0005-0000-0000-0000C9070000}"/>
    <cellStyle name="Normal 10 6 18 5" xfId="11433" xr:uid="{00000000-0005-0000-0000-0000CA070000}"/>
    <cellStyle name="Normal 10 6 18 6" xfId="12292" xr:uid="{00000000-0005-0000-0000-0000CB070000}"/>
    <cellStyle name="Normal 10 6 18 7" xfId="14679" xr:uid="{00000000-0005-0000-0000-0000CC070000}"/>
    <cellStyle name="Normal 10 6 19" xfId="1435" xr:uid="{00000000-0005-0000-0000-0000CD070000}"/>
    <cellStyle name="Normal 10 6 19 2" xfId="3816" xr:uid="{00000000-0005-0000-0000-0000CE070000}"/>
    <cellStyle name="Normal 10 6 19 3" xfId="6202" xr:uid="{00000000-0005-0000-0000-0000CF070000}"/>
    <cellStyle name="Normal 10 6 19 4" xfId="9279" xr:uid="{00000000-0005-0000-0000-0000D0070000}"/>
    <cellStyle name="Normal 10 6 19 5" xfId="10974" xr:uid="{00000000-0005-0000-0000-0000D1070000}"/>
    <cellStyle name="Normal 10 6 19 6" xfId="14053" xr:uid="{00000000-0005-0000-0000-0000D2070000}"/>
    <cellStyle name="Normal 10 6 19 7" xfId="16437" xr:uid="{00000000-0005-0000-0000-0000D3070000}"/>
    <cellStyle name="Normal 10 6 2" xfId="125" xr:uid="{00000000-0005-0000-0000-0000D4070000}"/>
    <cellStyle name="Normal 10 6 2 2" xfId="2506" xr:uid="{00000000-0005-0000-0000-0000D5070000}"/>
    <cellStyle name="Normal 10 6 2 3" xfId="4892" xr:uid="{00000000-0005-0000-0000-0000D6070000}"/>
    <cellStyle name="Normal 10 6 2 4" xfId="9299" xr:uid="{00000000-0005-0000-0000-0000D7070000}"/>
    <cellStyle name="Normal 10 6 2 5" xfId="10994" xr:uid="{00000000-0005-0000-0000-0000D8070000}"/>
    <cellStyle name="Normal 10 6 2 6" xfId="14073" xr:uid="{00000000-0005-0000-0000-0000D9070000}"/>
    <cellStyle name="Normal 10 6 2 7" xfId="16457" xr:uid="{00000000-0005-0000-0000-0000DA070000}"/>
    <cellStyle name="Normal 10 6 20" xfId="1512" xr:uid="{00000000-0005-0000-0000-0000DB070000}"/>
    <cellStyle name="Normal 10 6 20 2" xfId="3893" xr:uid="{00000000-0005-0000-0000-0000DC070000}"/>
    <cellStyle name="Normal 10 6 20 3" xfId="6279" xr:uid="{00000000-0005-0000-0000-0000DD070000}"/>
    <cellStyle name="Normal 10 6 20 4" xfId="8902" xr:uid="{00000000-0005-0000-0000-0000DE070000}"/>
    <cellStyle name="Normal 10 6 20 5" xfId="10588" xr:uid="{00000000-0005-0000-0000-0000DF070000}"/>
    <cellStyle name="Normal 10 6 20 6" xfId="13676" xr:uid="{00000000-0005-0000-0000-0000E0070000}"/>
    <cellStyle name="Normal 10 6 20 7" xfId="16063" xr:uid="{00000000-0005-0000-0000-0000E1070000}"/>
    <cellStyle name="Normal 10 6 21" xfId="1589" xr:uid="{00000000-0005-0000-0000-0000E2070000}"/>
    <cellStyle name="Normal 10 6 21 2" xfId="3970" xr:uid="{00000000-0005-0000-0000-0000E3070000}"/>
    <cellStyle name="Normal 10 6 21 3" xfId="6356" xr:uid="{00000000-0005-0000-0000-0000E4070000}"/>
    <cellStyle name="Normal 10 6 21 4" xfId="9117" xr:uid="{00000000-0005-0000-0000-0000E5070000}"/>
    <cellStyle name="Normal 10 6 21 5" xfId="10806" xr:uid="{00000000-0005-0000-0000-0000E6070000}"/>
    <cellStyle name="Normal 10 6 21 6" xfId="13891" xr:uid="{00000000-0005-0000-0000-0000E7070000}"/>
    <cellStyle name="Normal 10 6 21 7" xfId="16275" xr:uid="{00000000-0005-0000-0000-0000E8070000}"/>
    <cellStyle name="Normal 10 6 22" xfId="1666" xr:uid="{00000000-0005-0000-0000-0000E9070000}"/>
    <cellStyle name="Normal 10 6 22 2" xfId="4047" xr:uid="{00000000-0005-0000-0000-0000EA070000}"/>
    <cellStyle name="Normal 10 6 22 3" xfId="6433" xr:uid="{00000000-0005-0000-0000-0000EB070000}"/>
    <cellStyle name="Normal 10 6 22 4" xfId="9013" xr:uid="{00000000-0005-0000-0000-0000EC070000}"/>
    <cellStyle name="Normal 10 6 22 5" xfId="9974" xr:uid="{00000000-0005-0000-0000-0000ED070000}"/>
    <cellStyle name="Normal 10 6 22 6" xfId="13787" xr:uid="{00000000-0005-0000-0000-0000EE070000}"/>
    <cellStyle name="Normal 10 6 22 7" xfId="16172" xr:uid="{00000000-0005-0000-0000-0000EF070000}"/>
    <cellStyle name="Normal 10 6 23" xfId="1743" xr:uid="{00000000-0005-0000-0000-0000F0070000}"/>
    <cellStyle name="Normal 10 6 23 2" xfId="4124" xr:uid="{00000000-0005-0000-0000-0000F1070000}"/>
    <cellStyle name="Normal 10 6 23 3" xfId="6510" xr:uid="{00000000-0005-0000-0000-0000F2070000}"/>
    <cellStyle name="Normal 10 6 23 4" xfId="9431" xr:uid="{00000000-0005-0000-0000-0000F3070000}"/>
    <cellStyle name="Normal 10 6 23 5" xfId="11124" xr:uid="{00000000-0005-0000-0000-0000F4070000}"/>
    <cellStyle name="Normal 10 6 23 6" xfId="14205" xr:uid="{00000000-0005-0000-0000-0000F5070000}"/>
    <cellStyle name="Normal 10 6 23 7" xfId="16589" xr:uid="{00000000-0005-0000-0000-0000F6070000}"/>
    <cellStyle name="Normal 10 6 24" xfId="1815" xr:uid="{00000000-0005-0000-0000-0000F7070000}"/>
    <cellStyle name="Normal 10 6 24 2" xfId="4196" xr:uid="{00000000-0005-0000-0000-0000F8070000}"/>
    <cellStyle name="Normal 10 6 24 3" xfId="6582" xr:uid="{00000000-0005-0000-0000-0000F9070000}"/>
    <cellStyle name="Normal 10 6 24 4" xfId="9354" xr:uid="{00000000-0005-0000-0000-0000FA070000}"/>
    <cellStyle name="Normal 10 6 24 5" xfId="9668" xr:uid="{00000000-0005-0000-0000-0000FB070000}"/>
    <cellStyle name="Normal 10 6 24 6" xfId="14128" xr:uid="{00000000-0005-0000-0000-0000FC070000}"/>
    <cellStyle name="Normal 10 6 24 7" xfId="16512" xr:uid="{00000000-0005-0000-0000-0000FD070000}"/>
    <cellStyle name="Normal 10 6 25" xfId="1893" xr:uid="{00000000-0005-0000-0000-0000FE070000}"/>
    <cellStyle name="Normal 10 6 25 2" xfId="4274" xr:uid="{00000000-0005-0000-0000-0000FF070000}"/>
    <cellStyle name="Normal 10 6 25 3" xfId="6660" xr:uid="{00000000-0005-0000-0000-000000080000}"/>
    <cellStyle name="Normal 10 6 25 4" xfId="8897" xr:uid="{00000000-0005-0000-0000-000001080000}"/>
    <cellStyle name="Normal 10 6 25 5" xfId="10583" xr:uid="{00000000-0005-0000-0000-000002080000}"/>
    <cellStyle name="Normal 10 6 25 6" xfId="13671" xr:uid="{00000000-0005-0000-0000-000003080000}"/>
    <cellStyle name="Normal 10 6 25 7" xfId="16058" xr:uid="{00000000-0005-0000-0000-000004080000}"/>
    <cellStyle name="Normal 10 6 26" xfId="1971" xr:uid="{00000000-0005-0000-0000-000005080000}"/>
    <cellStyle name="Normal 10 6 26 2" xfId="4352" xr:uid="{00000000-0005-0000-0000-000006080000}"/>
    <cellStyle name="Normal 10 6 26 3" xfId="6738" xr:uid="{00000000-0005-0000-0000-000007080000}"/>
    <cellStyle name="Normal 10 6 26 4" xfId="7775" xr:uid="{00000000-0005-0000-0000-000008080000}"/>
    <cellStyle name="Normal 10 6 26 5" xfId="11684" xr:uid="{00000000-0005-0000-0000-000009080000}"/>
    <cellStyle name="Normal 10 6 26 6" xfId="12548" xr:uid="{00000000-0005-0000-0000-00000A080000}"/>
    <cellStyle name="Normal 10 6 26 7" xfId="14935" xr:uid="{00000000-0005-0000-0000-00000B080000}"/>
    <cellStyle name="Normal 10 6 27" xfId="2047" xr:uid="{00000000-0005-0000-0000-00000C080000}"/>
    <cellStyle name="Normal 10 6 27 2" xfId="4428" xr:uid="{00000000-0005-0000-0000-00000D080000}"/>
    <cellStyle name="Normal 10 6 27 3" xfId="6814" xr:uid="{00000000-0005-0000-0000-00000E080000}"/>
    <cellStyle name="Normal 10 6 27 4" xfId="7234" xr:uid="{00000000-0005-0000-0000-00000F080000}"/>
    <cellStyle name="Normal 10 6 27 5" xfId="11304" xr:uid="{00000000-0005-0000-0000-000010080000}"/>
    <cellStyle name="Normal 10 6 27 6" xfId="12007" xr:uid="{00000000-0005-0000-0000-000011080000}"/>
    <cellStyle name="Normal 10 6 27 7" xfId="14394" xr:uid="{00000000-0005-0000-0000-000012080000}"/>
    <cellStyle name="Normal 10 6 28" xfId="2119" xr:uid="{00000000-0005-0000-0000-000013080000}"/>
    <cellStyle name="Normal 10 6 28 2" xfId="4500" xr:uid="{00000000-0005-0000-0000-000014080000}"/>
    <cellStyle name="Normal 10 6 28 3" xfId="6886" xr:uid="{00000000-0005-0000-0000-000015080000}"/>
    <cellStyle name="Normal 10 6 28 4" xfId="9083" xr:uid="{00000000-0005-0000-0000-000016080000}"/>
    <cellStyle name="Normal 10 6 28 5" xfId="10121" xr:uid="{00000000-0005-0000-0000-000017080000}"/>
    <cellStyle name="Normal 10 6 28 6" xfId="13857" xr:uid="{00000000-0005-0000-0000-000018080000}"/>
    <cellStyle name="Normal 10 6 28 7" xfId="16241" xr:uid="{00000000-0005-0000-0000-000019080000}"/>
    <cellStyle name="Normal 10 6 29" xfId="2199" xr:uid="{00000000-0005-0000-0000-00001A080000}"/>
    <cellStyle name="Normal 10 6 29 2" xfId="4580" xr:uid="{00000000-0005-0000-0000-00001B080000}"/>
    <cellStyle name="Normal 10 6 29 3" xfId="6966" xr:uid="{00000000-0005-0000-0000-00001C080000}"/>
    <cellStyle name="Normal 10 6 29 4" xfId="7356" xr:uid="{00000000-0005-0000-0000-00001D080000}"/>
    <cellStyle name="Normal 10 6 29 5" xfId="11042" xr:uid="{00000000-0005-0000-0000-00001E080000}"/>
    <cellStyle name="Normal 10 6 29 6" xfId="12129" xr:uid="{00000000-0005-0000-0000-00001F080000}"/>
    <cellStyle name="Normal 10 6 29 7" xfId="14516" xr:uid="{00000000-0005-0000-0000-000020080000}"/>
    <cellStyle name="Normal 10 6 3" xfId="203" xr:uid="{00000000-0005-0000-0000-000021080000}"/>
    <cellStyle name="Normal 10 6 3 2" xfId="2584" xr:uid="{00000000-0005-0000-0000-000022080000}"/>
    <cellStyle name="Normal 10 6 3 3" xfId="4970" xr:uid="{00000000-0005-0000-0000-000023080000}"/>
    <cellStyle name="Normal 10 6 3 4" xfId="8691" xr:uid="{00000000-0005-0000-0000-000024080000}"/>
    <cellStyle name="Normal 10 6 3 5" xfId="10377" xr:uid="{00000000-0005-0000-0000-000025080000}"/>
    <cellStyle name="Normal 10 6 3 6" xfId="13465" xr:uid="{00000000-0005-0000-0000-000026080000}"/>
    <cellStyle name="Normal 10 6 3 7" xfId="15852" xr:uid="{00000000-0005-0000-0000-000027080000}"/>
    <cellStyle name="Normal 10 6 30" xfId="2275" xr:uid="{00000000-0005-0000-0000-000028080000}"/>
    <cellStyle name="Normal 10 6 30 2" xfId="4656" xr:uid="{00000000-0005-0000-0000-000029080000}"/>
    <cellStyle name="Normal 10 6 30 3" xfId="7042" xr:uid="{00000000-0005-0000-0000-00002A080000}"/>
    <cellStyle name="Normal 10 6 30 4" xfId="8965" xr:uid="{00000000-0005-0000-0000-00002B080000}"/>
    <cellStyle name="Normal 10 6 30 5" xfId="10656" xr:uid="{00000000-0005-0000-0000-00002C080000}"/>
    <cellStyle name="Normal 10 6 30 6" xfId="13739" xr:uid="{00000000-0005-0000-0000-00002D080000}"/>
    <cellStyle name="Normal 10 6 30 7" xfId="16125" xr:uid="{00000000-0005-0000-0000-00002E080000}"/>
    <cellStyle name="Normal 10 6 31" xfId="2347" xr:uid="{00000000-0005-0000-0000-00002F080000}"/>
    <cellStyle name="Normal 10 6 31 2" xfId="4728" xr:uid="{00000000-0005-0000-0000-000030080000}"/>
    <cellStyle name="Normal 10 6 31 3" xfId="7114" xr:uid="{00000000-0005-0000-0000-000031080000}"/>
    <cellStyle name="Normal 10 6 31 4" xfId="8964" xr:uid="{00000000-0005-0000-0000-000032080000}"/>
    <cellStyle name="Normal 10 6 31 5" xfId="10655" xr:uid="{00000000-0005-0000-0000-000033080000}"/>
    <cellStyle name="Normal 10 6 31 6" xfId="13738" xr:uid="{00000000-0005-0000-0000-000034080000}"/>
    <cellStyle name="Normal 10 6 31 7" xfId="16124" xr:uid="{00000000-0005-0000-0000-000035080000}"/>
    <cellStyle name="Normal 10 6 32" xfId="2425" xr:uid="{00000000-0005-0000-0000-000036080000}"/>
    <cellStyle name="Normal 10 6 33" xfId="4811" xr:uid="{00000000-0005-0000-0000-000037080000}"/>
    <cellStyle name="Normal 10 6 34" xfId="9115" xr:uid="{00000000-0005-0000-0000-000038080000}"/>
    <cellStyle name="Normal 10 6 35" xfId="10073" xr:uid="{00000000-0005-0000-0000-000039080000}"/>
    <cellStyle name="Normal 10 6 36" xfId="13889" xr:uid="{00000000-0005-0000-0000-00003A080000}"/>
    <cellStyle name="Normal 10 6 37" xfId="16273" xr:uid="{00000000-0005-0000-0000-00003B080000}"/>
    <cellStyle name="Normal 10 6 4" xfId="280" xr:uid="{00000000-0005-0000-0000-00003C080000}"/>
    <cellStyle name="Normal 10 6 4 2" xfId="2661" xr:uid="{00000000-0005-0000-0000-00003D080000}"/>
    <cellStyle name="Normal 10 6 4 3" xfId="5047" xr:uid="{00000000-0005-0000-0000-00003E080000}"/>
    <cellStyle name="Normal 10 6 4 4" xfId="8382" xr:uid="{00000000-0005-0000-0000-00003F080000}"/>
    <cellStyle name="Normal 10 6 4 5" xfId="10647" xr:uid="{00000000-0005-0000-0000-000040080000}"/>
    <cellStyle name="Normal 10 6 4 6" xfId="13156" xr:uid="{00000000-0005-0000-0000-000041080000}"/>
    <cellStyle name="Normal 10 6 4 7" xfId="15543" xr:uid="{00000000-0005-0000-0000-000042080000}"/>
    <cellStyle name="Normal 10 6 5" xfId="357" xr:uid="{00000000-0005-0000-0000-000043080000}"/>
    <cellStyle name="Normal 10 6 5 2" xfId="2738" xr:uid="{00000000-0005-0000-0000-000044080000}"/>
    <cellStyle name="Normal 10 6 5 3" xfId="5124" xr:uid="{00000000-0005-0000-0000-000045080000}"/>
    <cellStyle name="Normal 10 6 5 4" xfId="8882" xr:uid="{00000000-0005-0000-0000-000046080000}"/>
    <cellStyle name="Normal 10 6 5 5" xfId="9841" xr:uid="{00000000-0005-0000-0000-000047080000}"/>
    <cellStyle name="Normal 10 6 5 6" xfId="13656" xr:uid="{00000000-0005-0000-0000-000048080000}"/>
    <cellStyle name="Normal 10 6 5 7" xfId="16043" xr:uid="{00000000-0005-0000-0000-000049080000}"/>
    <cellStyle name="Normal 10 6 6" xfId="434" xr:uid="{00000000-0005-0000-0000-00004A080000}"/>
    <cellStyle name="Normal 10 6 6 2" xfId="2815" xr:uid="{00000000-0005-0000-0000-00004B080000}"/>
    <cellStyle name="Normal 10 6 6 3" xfId="5201" xr:uid="{00000000-0005-0000-0000-00004C080000}"/>
    <cellStyle name="Normal 10 6 6 4" xfId="9374" xr:uid="{00000000-0005-0000-0000-00004D080000}"/>
    <cellStyle name="Normal 10 6 6 5" xfId="9688" xr:uid="{00000000-0005-0000-0000-00004E080000}"/>
    <cellStyle name="Normal 10 6 6 6" xfId="14148" xr:uid="{00000000-0005-0000-0000-00004F080000}"/>
    <cellStyle name="Normal 10 6 6 7" xfId="16532" xr:uid="{00000000-0005-0000-0000-000050080000}"/>
    <cellStyle name="Normal 10 6 7" xfId="511" xr:uid="{00000000-0005-0000-0000-000051080000}"/>
    <cellStyle name="Normal 10 6 7 2" xfId="2892" xr:uid="{00000000-0005-0000-0000-000052080000}"/>
    <cellStyle name="Normal 10 6 7 3" xfId="5278" xr:uid="{00000000-0005-0000-0000-000053080000}"/>
    <cellStyle name="Normal 10 6 7 4" xfId="8840" xr:uid="{00000000-0005-0000-0000-000054080000}"/>
    <cellStyle name="Normal 10 6 7 5" xfId="10526" xr:uid="{00000000-0005-0000-0000-000055080000}"/>
    <cellStyle name="Normal 10 6 7 6" xfId="13614" xr:uid="{00000000-0005-0000-0000-000056080000}"/>
    <cellStyle name="Normal 10 6 7 7" xfId="16001" xr:uid="{00000000-0005-0000-0000-000057080000}"/>
    <cellStyle name="Normal 10 6 8" xfId="588" xr:uid="{00000000-0005-0000-0000-000058080000}"/>
    <cellStyle name="Normal 10 6 8 2" xfId="2969" xr:uid="{00000000-0005-0000-0000-000059080000}"/>
    <cellStyle name="Normal 10 6 8 3" xfId="5355" xr:uid="{00000000-0005-0000-0000-00005A080000}"/>
    <cellStyle name="Normal 10 6 8 4" xfId="8531" xr:uid="{00000000-0005-0000-0000-00005B080000}"/>
    <cellStyle name="Normal 10 6 8 5" xfId="10796" xr:uid="{00000000-0005-0000-0000-00005C080000}"/>
    <cellStyle name="Normal 10 6 8 6" xfId="13305" xr:uid="{00000000-0005-0000-0000-00005D080000}"/>
    <cellStyle name="Normal 10 6 8 7" xfId="15692" xr:uid="{00000000-0005-0000-0000-00005E080000}"/>
    <cellStyle name="Normal 10 6 9" xfId="665" xr:uid="{00000000-0005-0000-0000-00005F080000}"/>
    <cellStyle name="Normal 10 6 9 2" xfId="3046" xr:uid="{00000000-0005-0000-0000-000060080000}"/>
    <cellStyle name="Normal 10 6 9 3" xfId="5432" xr:uid="{00000000-0005-0000-0000-000061080000}"/>
    <cellStyle name="Normal 10 6 9 4" xfId="9028" xr:uid="{00000000-0005-0000-0000-000062080000}"/>
    <cellStyle name="Normal 10 6 9 5" xfId="9989" xr:uid="{00000000-0005-0000-0000-000063080000}"/>
    <cellStyle name="Normal 10 6 9 6" xfId="13802" xr:uid="{00000000-0005-0000-0000-000064080000}"/>
    <cellStyle name="Normal 10 6 9 7" xfId="16187" xr:uid="{00000000-0005-0000-0000-000065080000}"/>
    <cellStyle name="Normal 10 7" xfId="83" xr:uid="{00000000-0005-0000-0000-000066080000}"/>
    <cellStyle name="Normal 10 7 2" xfId="2464" xr:uid="{00000000-0005-0000-0000-000067080000}"/>
    <cellStyle name="Normal 10 7 3" xfId="4850" xr:uid="{00000000-0005-0000-0000-000068080000}"/>
    <cellStyle name="Normal 10 7 4" xfId="8502" xr:uid="{00000000-0005-0000-0000-000069080000}"/>
    <cellStyle name="Normal 10 7 5" xfId="10112" xr:uid="{00000000-0005-0000-0000-00006A080000}"/>
    <cellStyle name="Normal 10 7 6" xfId="13276" xr:uid="{00000000-0005-0000-0000-00006B080000}"/>
    <cellStyle name="Normal 10 7 7" xfId="15663" xr:uid="{00000000-0005-0000-0000-00006C080000}"/>
    <cellStyle name="Normal 10 8" xfId="96" xr:uid="{00000000-0005-0000-0000-00006D080000}"/>
    <cellStyle name="Normal 10 8 2" xfId="2477" xr:uid="{00000000-0005-0000-0000-00006E080000}"/>
    <cellStyle name="Normal 10 8 3" xfId="4863" xr:uid="{00000000-0005-0000-0000-00006F080000}"/>
    <cellStyle name="Normal 10 8 4" xfId="7501" xr:uid="{00000000-0005-0000-0000-000070080000}"/>
    <cellStyle name="Normal 10 8 5" xfId="11493" xr:uid="{00000000-0005-0000-0000-000071080000}"/>
    <cellStyle name="Normal 10 8 6" xfId="12274" xr:uid="{00000000-0005-0000-0000-000072080000}"/>
    <cellStyle name="Normal 10 8 7" xfId="14661" xr:uid="{00000000-0005-0000-0000-000073080000}"/>
    <cellStyle name="Normal 10 9" xfId="174" xr:uid="{00000000-0005-0000-0000-000074080000}"/>
    <cellStyle name="Normal 10 9 2" xfId="2555" xr:uid="{00000000-0005-0000-0000-000075080000}"/>
    <cellStyle name="Normal 10 9 3" xfId="4941" xr:uid="{00000000-0005-0000-0000-000076080000}"/>
    <cellStyle name="Normal 10 9 4" xfId="9261" xr:uid="{00000000-0005-0000-0000-000077080000}"/>
    <cellStyle name="Normal 10 9 5" xfId="10223" xr:uid="{00000000-0005-0000-0000-000078080000}"/>
    <cellStyle name="Normal 10 9 6" xfId="14035" xr:uid="{00000000-0005-0000-0000-000079080000}"/>
    <cellStyle name="Normal 10 9 7" xfId="16419" xr:uid="{00000000-0005-0000-0000-00007A080000}"/>
    <cellStyle name="Normal 100" xfId="16807" xr:uid="{00000000-0005-0000-0000-00007B080000}"/>
    <cellStyle name="Normal 101" xfId="16804" xr:uid="{00000000-0005-0000-0000-00007C080000}"/>
    <cellStyle name="Normal 102" xfId="16762" xr:uid="{00000000-0005-0000-0000-00007D080000}"/>
    <cellStyle name="Normal 103" xfId="16763" xr:uid="{00000000-0005-0000-0000-00007E080000}"/>
    <cellStyle name="Normal 104" xfId="16764" xr:uid="{00000000-0005-0000-0000-00007F080000}"/>
    <cellStyle name="Normal 105" xfId="16765" xr:uid="{00000000-0005-0000-0000-000080080000}"/>
    <cellStyle name="Normal 106" xfId="16766" xr:uid="{00000000-0005-0000-0000-000081080000}"/>
    <cellStyle name="Normal 107" xfId="16767" xr:uid="{00000000-0005-0000-0000-000082080000}"/>
    <cellStyle name="Normal 108" xfId="16768" xr:uid="{00000000-0005-0000-0000-000083080000}"/>
    <cellStyle name="Normal 109" xfId="16805" xr:uid="{00000000-0005-0000-0000-000084080000}"/>
    <cellStyle name="Normal 11" xfId="82" xr:uid="{00000000-0005-0000-0000-000085080000}"/>
    <cellStyle name="Normal 11 10" xfId="699" xr:uid="{00000000-0005-0000-0000-000086080000}"/>
    <cellStyle name="Normal 11 10 2" xfId="3080" xr:uid="{00000000-0005-0000-0000-000087080000}"/>
    <cellStyle name="Normal 11 10 3" xfId="5466" xr:uid="{00000000-0005-0000-0000-000088080000}"/>
    <cellStyle name="Normal 11 10 4" xfId="8145" xr:uid="{00000000-0005-0000-0000-000089080000}"/>
    <cellStyle name="Normal 11 10 5" xfId="10410" xr:uid="{00000000-0005-0000-0000-00008A080000}"/>
    <cellStyle name="Normal 11 10 6" xfId="12919" xr:uid="{00000000-0005-0000-0000-00008B080000}"/>
    <cellStyle name="Normal 11 10 7" xfId="15306" xr:uid="{00000000-0005-0000-0000-00008C080000}"/>
    <cellStyle name="Normal 11 11" xfId="776" xr:uid="{00000000-0005-0000-0000-00008D080000}"/>
    <cellStyle name="Normal 11 11 2" xfId="3157" xr:uid="{00000000-0005-0000-0000-00008E080000}"/>
    <cellStyle name="Normal 11 11 3" xfId="5543" xr:uid="{00000000-0005-0000-0000-00008F080000}"/>
    <cellStyle name="Normal 11 11 4" xfId="9478" xr:uid="{00000000-0005-0000-0000-000090080000}"/>
    <cellStyle name="Normal 11 11 5" xfId="9874" xr:uid="{00000000-0005-0000-0000-000091080000}"/>
    <cellStyle name="Normal 11 11 6" xfId="14252" xr:uid="{00000000-0005-0000-0000-000092080000}"/>
    <cellStyle name="Normal 11 11 7" xfId="16635" xr:uid="{00000000-0005-0000-0000-000093080000}"/>
    <cellStyle name="Normal 11 12" xfId="853" xr:uid="{00000000-0005-0000-0000-000094080000}"/>
    <cellStyle name="Normal 11 12 2" xfId="3234" xr:uid="{00000000-0005-0000-0000-000095080000}"/>
    <cellStyle name="Normal 11 12 3" xfId="5620" xr:uid="{00000000-0005-0000-0000-000096080000}"/>
    <cellStyle name="Normal 11 12 4" xfId="8335" xr:uid="{00000000-0005-0000-0000-000097080000}"/>
    <cellStyle name="Normal 11 12 5" xfId="11786" xr:uid="{00000000-0005-0000-0000-000098080000}"/>
    <cellStyle name="Normal 11 12 6" xfId="13109" xr:uid="{00000000-0005-0000-0000-000099080000}"/>
    <cellStyle name="Normal 11 12 7" xfId="15496" xr:uid="{00000000-0005-0000-0000-00009A080000}"/>
    <cellStyle name="Normal 11 13" xfId="930" xr:uid="{00000000-0005-0000-0000-00009B080000}"/>
    <cellStyle name="Normal 11 13 2" xfId="3311" xr:uid="{00000000-0005-0000-0000-00009C080000}"/>
    <cellStyle name="Normal 11 13 3" xfId="5697" xr:uid="{00000000-0005-0000-0000-00009D080000}"/>
    <cellStyle name="Normal 11 13 4" xfId="7829" xr:uid="{00000000-0005-0000-0000-00009E080000}"/>
    <cellStyle name="Normal 11 13 5" xfId="11741" xr:uid="{00000000-0005-0000-0000-00009F080000}"/>
    <cellStyle name="Normal 11 13 6" xfId="12602" xr:uid="{00000000-0005-0000-0000-0000A0080000}"/>
    <cellStyle name="Normal 11 13 7" xfId="14989" xr:uid="{00000000-0005-0000-0000-0000A1080000}"/>
    <cellStyle name="Normal 11 14" xfId="1007" xr:uid="{00000000-0005-0000-0000-0000A2080000}"/>
    <cellStyle name="Normal 11 14 2" xfId="3388" xr:uid="{00000000-0005-0000-0000-0000A3080000}"/>
    <cellStyle name="Normal 11 14 3" xfId="5774" xr:uid="{00000000-0005-0000-0000-0000A4080000}"/>
    <cellStyle name="Normal 11 14 4" xfId="8294" xr:uid="{00000000-0005-0000-0000-0000A5080000}"/>
    <cellStyle name="Normal 11 14 5" xfId="10559" xr:uid="{00000000-0005-0000-0000-0000A6080000}"/>
    <cellStyle name="Normal 11 14 6" xfId="13068" xr:uid="{00000000-0005-0000-0000-0000A7080000}"/>
    <cellStyle name="Normal 11 14 7" xfId="15455" xr:uid="{00000000-0005-0000-0000-0000A8080000}"/>
    <cellStyle name="Normal 11 15" xfId="1084" xr:uid="{00000000-0005-0000-0000-0000A9080000}"/>
    <cellStyle name="Normal 11 15 2" xfId="3465" xr:uid="{00000000-0005-0000-0000-0000AA080000}"/>
    <cellStyle name="Normal 11 15 3" xfId="5851" xr:uid="{00000000-0005-0000-0000-0000AB080000}"/>
    <cellStyle name="Normal 11 15 4" xfId="7795" xr:uid="{00000000-0005-0000-0000-0000AC080000}"/>
    <cellStyle name="Normal 11 15 5" xfId="10021" xr:uid="{00000000-0005-0000-0000-0000AD080000}"/>
    <cellStyle name="Normal 11 15 6" xfId="12568" xr:uid="{00000000-0005-0000-0000-0000AE080000}"/>
    <cellStyle name="Normal 11 15 7" xfId="14955" xr:uid="{00000000-0005-0000-0000-0000AF080000}"/>
    <cellStyle name="Normal 11 16" xfId="1161" xr:uid="{00000000-0005-0000-0000-0000B0080000}"/>
    <cellStyle name="Normal 11 16 2" xfId="3542" xr:uid="{00000000-0005-0000-0000-0000B1080000}"/>
    <cellStyle name="Normal 11 16 3" xfId="5928" xr:uid="{00000000-0005-0000-0000-0000B2080000}"/>
    <cellStyle name="Normal 11 16 4" xfId="8484" xr:uid="{00000000-0005-0000-0000-0000B3080000}"/>
    <cellStyle name="Normal 11 16 5" xfId="9561" xr:uid="{00000000-0005-0000-0000-0000B4080000}"/>
    <cellStyle name="Normal 11 16 6" xfId="13258" xr:uid="{00000000-0005-0000-0000-0000B5080000}"/>
    <cellStyle name="Normal 11 16 7" xfId="15645" xr:uid="{00000000-0005-0000-0000-0000B6080000}"/>
    <cellStyle name="Normal 11 17" xfId="1238" xr:uid="{00000000-0005-0000-0000-0000B7080000}"/>
    <cellStyle name="Normal 11 17 2" xfId="3619" xr:uid="{00000000-0005-0000-0000-0000B8080000}"/>
    <cellStyle name="Normal 11 17 3" xfId="6005" xr:uid="{00000000-0005-0000-0000-0000B9080000}"/>
    <cellStyle name="Normal 11 17 4" xfId="7327" xr:uid="{00000000-0005-0000-0000-0000BA080000}"/>
    <cellStyle name="Normal 11 17 5" xfId="11812" xr:uid="{00000000-0005-0000-0000-0000BB080000}"/>
    <cellStyle name="Normal 11 17 6" xfId="12100" xr:uid="{00000000-0005-0000-0000-0000BC080000}"/>
    <cellStyle name="Normal 11 17 7" xfId="14487" xr:uid="{00000000-0005-0000-0000-0000BD080000}"/>
    <cellStyle name="Normal 11 18" xfId="1315" xr:uid="{00000000-0005-0000-0000-0000BE080000}"/>
    <cellStyle name="Normal 11 18 2" xfId="3696" xr:uid="{00000000-0005-0000-0000-0000BF080000}"/>
    <cellStyle name="Normal 11 18 3" xfId="6082" xr:uid="{00000000-0005-0000-0000-0000C0080000}"/>
    <cellStyle name="Normal 11 18 4" xfId="8443" xr:uid="{00000000-0005-0000-0000-0000C1080000}"/>
    <cellStyle name="Normal 11 18 5" xfId="10708" xr:uid="{00000000-0005-0000-0000-0000C2080000}"/>
    <cellStyle name="Normal 11 18 6" xfId="13217" xr:uid="{00000000-0005-0000-0000-0000C3080000}"/>
    <cellStyle name="Normal 11 18 7" xfId="15604" xr:uid="{00000000-0005-0000-0000-0000C4080000}"/>
    <cellStyle name="Normal 11 19" xfId="1392" xr:uid="{00000000-0005-0000-0000-0000C5080000}"/>
    <cellStyle name="Normal 11 19 2" xfId="3773" xr:uid="{00000000-0005-0000-0000-0000C6080000}"/>
    <cellStyle name="Normal 11 19 3" xfId="6159" xr:uid="{00000000-0005-0000-0000-0000C7080000}"/>
    <cellStyle name="Normal 11 19 4" xfId="7943" xr:uid="{00000000-0005-0000-0000-0000C8080000}"/>
    <cellStyle name="Normal 11 19 5" xfId="11393" xr:uid="{00000000-0005-0000-0000-0000C9080000}"/>
    <cellStyle name="Normal 11 19 6" xfId="12717" xr:uid="{00000000-0005-0000-0000-0000CA080000}"/>
    <cellStyle name="Normal 11 19 7" xfId="15104" xr:uid="{00000000-0005-0000-0000-0000CB080000}"/>
    <cellStyle name="Normal 11 2" xfId="6" xr:uid="{00000000-0005-0000-0000-0000CC080000}"/>
    <cellStyle name="Normal 11 20" xfId="1469" xr:uid="{00000000-0005-0000-0000-0000CD080000}"/>
    <cellStyle name="Normal 11 20 2" xfId="3850" xr:uid="{00000000-0005-0000-0000-0000CE080000}"/>
    <cellStyle name="Normal 11 20 3" xfId="6236" xr:uid="{00000000-0005-0000-0000-0000CF080000}"/>
    <cellStyle name="Normal 11 20 4" xfId="8633" xr:uid="{00000000-0005-0000-0000-0000D0080000}"/>
    <cellStyle name="Normal 11 20 5" xfId="9788" xr:uid="{00000000-0005-0000-0000-0000D1080000}"/>
    <cellStyle name="Normal 11 20 6" xfId="13407" xr:uid="{00000000-0005-0000-0000-0000D2080000}"/>
    <cellStyle name="Normal 11 20 7" xfId="15794" xr:uid="{00000000-0005-0000-0000-0000D3080000}"/>
    <cellStyle name="Normal 11 21" xfId="1546" xr:uid="{00000000-0005-0000-0000-0000D4080000}"/>
    <cellStyle name="Normal 11 21 2" xfId="3927" xr:uid="{00000000-0005-0000-0000-0000D5080000}"/>
    <cellStyle name="Normal 11 21 3" xfId="6313" xr:uid="{00000000-0005-0000-0000-0000D6080000}"/>
    <cellStyle name="Normal 11 21 4" xfId="7479" xr:uid="{00000000-0005-0000-0000-0000D7080000}"/>
    <cellStyle name="Normal 11 21 5" xfId="9847" xr:uid="{00000000-0005-0000-0000-0000D8080000}"/>
    <cellStyle name="Normal 11 21 6" xfId="12252" xr:uid="{00000000-0005-0000-0000-0000D9080000}"/>
    <cellStyle name="Normal 11 21 7" xfId="14639" xr:uid="{00000000-0005-0000-0000-0000DA080000}"/>
    <cellStyle name="Normal 11 22" xfId="1623" xr:uid="{00000000-0005-0000-0000-0000DB080000}"/>
    <cellStyle name="Normal 11 22 2" xfId="4004" xr:uid="{00000000-0005-0000-0000-0000DC080000}"/>
    <cellStyle name="Normal 11 22 3" xfId="6390" xr:uid="{00000000-0005-0000-0000-0000DD080000}"/>
    <cellStyle name="Normal 11 22 4" xfId="7665" xr:uid="{00000000-0005-0000-0000-0000DE080000}"/>
    <cellStyle name="Normal 11 22 5" xfId="11579" xr:uid="{00000000-0005-0000-0000-0000DF080000}"/>
    <cellStyle name="Normal 11 22 6" xfId="12438" xr:uid="{00000000-0005-0000-0000-0000E0080000}"/>
    <cellStyle name="Normal 11 22 7" xfId="14825" xr:uid="{00000000-0005-0000-0000-0000E1080000}"/>
    <cellStyle name="Normal 11 23" xfId="1700" xr:uid="{00000000-0005-0000-0000-0000E2080000}"/>
    <cellStyle name="Normal 11 23 2" xfId="4081" xr:uid="{00000000-0005-0000-0000-0000E3080000}"/>
    <cellStyle name="Normal 11 23 3" xfId="6467" xr:uid="{00000000-0005-0000-0000-0000E4080000}"/>
    <cellStyle name="Normal 11 23 4" xfId="8130" xr:uid="{00000000-0005-0000-0000-0000E5080000}"/>
    <cellStyle name="Normal 11 23 5" xfId="10392" xr:uid="{00000000-0005-0000-0000-0000E6080000}"/>
    <cellStyle name="Normal 11 23 6" xfId="12904" xr:uid="{00000000-0005-0000-0000-0000E7080000}"/>
    <cellStyle name="Normal 11 23 7" xfId="15291" xr:uid="{00000000-0005-0000-0000-0000E8080000}"/>
    <cellStyle name="Normal 11 24" xfId="1777" xr:uid="{00000000-0005-0000-0000-0000E9080000}"/>
    <cellStyle name="Normal 11 24 2" xfId="4158" xr:uid="{00000000-0005-0000-0000-0000EA080000}"/>
    <cellStyle name="Normal 11 24 3" xfId="6544" xr:uid="{00000000-0005-0000-0000-0000EB080000}"/>
    <cellStyle name="Normal 11 24 4" xfId="9463" xr:uid="{00000000-0005-0000-0000-0000EC080000}"/>
    <cellStyle name="Normal 11 24 5" xfId="9856" xr:uid="{00000000-0005-0000-0000-0000ED080000}"/>
    <cellStyle name="Normal 11 24 6" xfId="14237" xr:uid="{00000000-0005-0000-0000-0000EE080000}"/>
    <cellStyle name="Normal 11 24 7" xfId="16620" xr:uid="{00000000-0005-0000-0000-0000EF080000}"/>
    <cellStyle name="Normal 11 25" xfId="1849" xr:uid="{00000000-0005-0000-0000-0000F0080000}"/>
    <cellStyle name="Normal 11 25 2" xfId="4230" xr:uid="{00000000-0005-0000-0000-0000F1080000}"/>
    <cellStyle name="Normal 11 25 3" xfId="6616" xr:uid="{00000000-0005-0000-0000-0000F2080000}"/>
    <cellStyle name="Normal 11 25 4" xfId="8702" xr:uid="{00000000-0005-0000-0000-0000F3080000}"/>
    <cellStyle name="Normal 11 25 5" xfId="9855" xr:uid="{00000000-0005-0000-0000-0000F4080000}"/>
    <cellStyle name="Normal 11 25 6" xfId="13476" xr:uid="{00000000-0005-0000-0000-0000F5080000}"/>
    <cellStyle name="Normal 11 25 7" xfId="15863" xr:uid="{00000000-0005-0000-0000-0000F6080000}"/>
    <cellStyle name="Normal 11 26" xfId="1927" xr:uid="{00000000-0005-0000-0000-0000F7080000}"/>
    <cellStyle name="Normal 11 26 2" xfId="4308" xr:uid="{00000000-0005-0000-0000-0000F8080000}"/>
    <cellStyle name="Normal 11 26 3" xfId="6694" xr:uid="{00000000-0005-0000-0000-0000F9080000}"/>
    <cellStyle name="Normal 11 26 4" xfId="7471" xr:uid="{00000000-0005-0000-0000-0000FA080000}"/>
    <cellStyle name="Normal 11 26 5" xfId="10241" xr:uid="{00000000-0005-0000-0000-0000FB080000}"/>
    <cellStyle name="Normal 11 26 6" xfId="12244" xr:uid="{00000000-0005-0000-0000-0000FC080000}"/>
    <cellStyle name="Normal 11 26 7" xfId="14631" xr:uid="{00000000-0005-0000-0000-0000FD080000}"/>
    <cellStyle name="Normal 11 27" xfId="2005" xr:uid="{00000000-0005-0000-0000-0000FE080000}"/>
    <cellStyle name="Normal 11 27 2" xfId="4386" xr:uid="{00000000-0005-0000-0000-0000FF080000}"/>
    <cellStyle name="Normal 11 27 3" xfId="6772" xr:uid="{00000000-0005-0000-0000-000000090000}"/>
    <cellStyle name="Normal 11 27 4" xfId="7503" xr:uid="{00000000-0005-0000-0000-000001090000}"/>
    <cellStyle name="Normal 11 27 5" xfId="11417" xr:uid="{00000000-0005-0000-0000-000002090000}"/>
    <cellStyle name="Normal 11 27 6" xfId="12276" xr:uid="{00000000-0005-0000-0000-000003090000}"/>
    <cellStyle name="Normal 11 27 7" xfId="14663" xr:uid="{00000000-0005-0000-0000-000004090000}"/>
    <cellStyle name="Normal 11 28" xfId="2081" xr:uid="{00000000-0005-0000-0000-000005090000}"/>
    <cellStyle name="Normal 11 28 2" xfId="4462" xr:uid="{00000000-0005-0000-0000-000006090000}"/>
    <cellStyle name="Normal 11 28 3" xfId="6848" xr:uid="{00000000-0005-0000-0000-000007090000}"/>
    <cellStyle name="Normal 11 28 4" xfId="7429" xr:uid="{00000000-0005-0000-0000-000008090000}"/>
    <cellStyle name="Normal 11 28 5" xfId="11342" xr:uid="{00000000-0005-0000-0000-000009090000}"/>
    <cellStyle name="Normal 11 28 6" xfId="12202" xr:uid="{00000000-0005-0000-0000-00000A090000}"/>
    <cellStyle name="Normal 11 28 7" xfId="14589" xr:uid="{00000000-0005-0000-0000-00000B090000}"/>
    <cellStyle name="Normal 11 29" xfId="2153" xr:uid="{00000000-0005-0000-0000-00000C090000}"/>
    <cellStyle name="Normal 11 29 2" xfId="4534" xr:uid="{00000000-0005-0000-0000-00000D090000}"/>
    <cellStyle name="Normal 11 29 3" xfId="6920" xr:uid="{00000000-0005-0000-0000-00000E090000}"/>
    <cellStyle name="Normal 11 29 4" xfId="8279" xr:uid="{00000000-0005-0000-0000-00000F090000}"/>
    <cellStyle name="Normal 11 29 5" xfId="10463" xr:uid="{00000000-0005-0000-0000-000010090000}"/>
    <cellStyle name="Normal 11 29 6" xfId="13053" xr:uid="{00000000-0005-0000-0000-000011090000}"/>
    <cellStyle name="Normal 11 29 7" xfId="15440" xr:uid="{00000000-0005-0000-0000-000012090000}"/>
    <cellStyle name="Normal 11 3" xfId="159" xr:uid="{00000000-0005-0000-0000-000013090000}"/>
    <cellStyle name="Normal 11 3 2" xfId="2540" xr:uid="{00000000-0005-0000-0000-000014090000}"/>
    <cellStyle name="Normal 11 3 3" xfId="4926" xr:uid="{00000000-0005-0000-0000-000015090000}"/>
    <cellStyle name="Normal 11 3 4" xfId="9259" xr:uid="{00000000-0005-0000-0000-000016090000}"/>
    <cellStyle name="Normal 11 3 5" xfId="9576" xr:uid="{00000000-0005-0000-0000-000017090000}"/>
    <cellStyle name="Normal 11 3 6" xfId="14033" xr:uid="{00000000-0005-0000-0000-000018090000}"/>
    <cellStyle name="Normal 11 3 7" xfId="16417" xr:uid="{00000000-0005-0000-0000-000019090000}"/>
    <cellStyle name="Normal 11 30" xfId="2233" xr:uid="{00000000-0005-0000-0000-00001A090000}"/>
    <cellStyle name="Normal 11 30 2" xfId="4614" xr:uid="{00000000-0005-0000-0000-00001B090000}"/>
    <cellStyle name="Normal 11 30 3" xfId="7000" xr:uid="{00000000-0005-0000-0000-00001C090000}"/>
    <cellStyle name="Normal 11 30 4" xfId="9319" xr:uid="{00000000-0005-0000-0000-00001D090000}"/>
    <cellStyle name="Normal 11 30 5" xfId="9776" xr:uid="{00000000-0005-0000-0000-00001E090000}"/>
    <cellStyle name="Normal 11 30 6" xfId="14093" xr:uid="{00000000-0005-0000-0000-00001F090000}"/>
    <cellStyle name="Normal 11 30 7" xfId="16477" xr:uid="{00000000-0005-0000-0000-000020090000}"/>
    <cellStyle name="Normal 11 31" xfId="2309" xr:uid="{00000000-0005-0000-0000-000021090000}"/>
    <cellStyle name="Normal 11 31 2" xfId="4690" xr:uid="{00000000-0005-0000-0000-000022090000}"/>
    <cellStyle name="Normal 11 31 3" xfId="7076" xr:uid="{00000000-0005-0000-0000-000023090000}"/>
    <cellStyle name="Normal 11 31 4" xfId="8246" xr:uid="{00000000-0005-0000-0000-000024090000}"/>
    <cellStyle name="Normal 11 31 5" xfId="11697" xr:uid="{00000000-0005-0000-0000-000025090000}"/>
    <cellStyle name="Normal 11 31 6" xfId="13020" xr:uid="{00000000-0005-0000-0000-000026090000}"/>
    <cellStyle name="Normal 11 31 7" xfId="15407" xr:uid="{00000000-0005-0000-0000-000027090000}"/>
    <cellStyle name="Normal 11 32" xfId="2381" xr:uid="{00000000-0005-0000-0000-000028090000}"/>
    <cellStyle name="Normal 11 32 2" xfId="4762" xr:uid="{00000000-0005-0000-0000-000029090000}"/>
    <cellStyle name="Normal 11 32 3" xfId="7148" xr:uid="{00000000-0005-0000-0000-00002A090000}"/>
    <cellStyle name="Normal 11 32 4" xfId="7477" xr:uid="{00000000-0005-0000-0000-00002B090000}"/>
    <cellStyle name="Normal 11 32 5" xfId="11921" xr:uid="{00000000-0005-0000-0000-00002C090000}"/>
    <cellStyle name="Normal 11 32 6" xfId="12250" xr:uid="{00000000-0005-0000-0000-00002D090000}"/>
    <cellStyle name="Normal 11 32 7" xfId="14637" xr:uid="{00000000-0005-0000-0000-00002E090000}"/>
    <cellStyle name="Normal 11 33" xfId="2463" xr:uid="{00000000-0005-0000-0000-00002F090000}"/>
    <cellStyle name="Normal 11 34" xfId="4849" xr:uid="{00000000-0005-0000-0000-000030090000}"/>
    <cellStyle name="Normal 11 35" xfId="7923" xr:uid="{00000000-0005-0000-0000-000031090000}"/>
    <cellStyle name="Normal 11 36" xfId="10189" xr:uid="{00000000-0005-0000-0000-000032090000}"/>
    <cellStyle name="Normal 11 37" xfId="12697" xr:uid="{00000000-0005-0000-0000-000033090000}"/>
    <cellStyle name="Normal 11 38" xfId="15084" xr:uid="{00000000-0005-0000-0000-000034090000}"/>
    <cellStyle name="Normal 11 4" xfId="237" xr:uid="{00000000-0005-0000-0000-000035090000}"/>
    <cellStyle name="Normal 11 4 2" xfId="2618" xr:uid="{00000000-0005-0000-0000-000036090000}"/>
    <cellStyle name="Normal 11 4 3" xfId="5004" xr:uid="{00000000-0005-0000-0000-000037090000}"/>
    <cellStyle name="Normal 11 4 4" xfId="7576" xr:uid="{00000000-0005-0000-0000-000038090000}"/>
    <cellStyle name="Normal 11 4 5" xfId="11567" xr:uid="{00000000-0005-0000-0000-000039090000}"/>
    <cellStyle name="Normal 11 4 6" xfId="12349" xr:uid="{00000000-0005-0000-0000-00003A090000}"/>
    <cellStyle name="Normal 11 4 7" xfId="14736" xr:uid="{00000000-0005-0000-0000-00003B090000}"/>
    <cellStyle name="Normal 11 5" xfId="314" xr:uid="{00000000-0005-0000-0000-00003C090000}"/>
    <cellStyle name="Normal 11 5 2" xfId="2695" xr:uid="{00000000-0005-0000-0000-00003D090000}"/>
    <cellStyle name="Normal 11 5 3" xfId="5081" xr:uid="{00000000-0005-0000-0000-00003E090000}"/>
    <cellStyle name="Normal 11 5 4" xfId="7542" xr:uid="{00000000-0005-0000-0000-00003F090000}"/>
    <cellStyle name="Normal 11 5 5" xfId="11456" xr:uid="{00000000-0005-0000-0000-000040090000}"/>
    <cellStyle name="Normal 11 5 6" xfId="12315" xr:uid="{00000000-0005-0000-0000-000041090000}"/>
    <cellStyle name="Normal 11 5 7" xfId="14702" xr:uid="{00000000-0005-0000-0000-000042090000}"/>
    <cellStyle name="Normal 11 6" xfId="391" xr:uid="{00000000-0005-0000-0000-000043090000}"/>
    <cellStyle name="Normal 11 6 2" xfId="2772" xr:uid="{00000000-0005-0000-0000-000044090000}"/>
    <cellStyle name="Normal 11 6 3" xfId="5158" xr:uid="{00000000-0005-0000-0000-000045090000}"/>
    <cellStyle name="Normal 11 6 4" xfId="7995" xr:uid="{00000000-0005-0000-0000-000046090000}"/>
    <cellStyle name="Normal 11 6 5" xfId="10260" xr:uid="{00000000-0005-0000-0000-000047090000}"/>
    <cellStyle name="Normal 11 6 6" xfId="12769" xr:uid="{00000000-0005-0000-0000-000048090000}"/>
    <cellStyle name="Normal 11 6 7" xfId="15156" xr:uid="{00000000-0005-0000-0000-000049090000}"/>
    <cellStyle name="Normal 11 7" xfId="468" xr:uid="{00000000-0005-0000-0000-00004A090000}"/>
    <cellStyle name="Normal 11 7 2" xfId="2849" xr:uid="{00000000-0005-0000-0000-00004B090000}"/>
    <cellStyle name="Normal 11 7 3" xfId="5235" xr:uid="{00000000-0005-0000-0000-00004C090000}"/>
    <cellStyle name="Normal 11 7 4" xfId="9346" xr:uid="{00000000-0005-0000-0000-00004D090000}"/>
    <cellStyle name="Normal 11 7 5" xfId="9728" xr:uid="{00000000-0005-0000-0000-00004E090000}"/>
    <cellStyle name="Normal 11 7 6" xfId="14120" xr:uid="{00000000-0005-0000-0000-00004F090000}"/>
    <cellStyle name="Normal 11 7 7" xfId="16504" xr:uid="{00000000-0005-0000-0000-000050090000}"/>
    <cellStyle name="Normal 11 8" xfId="545" xr:uid="{00000000-0005-0000-0000-000051090000}"/>
    <cellStyle name="Normal 11 8 2" xfId="2926" xr:uid="{00000000-0005-0000-0000-000052090000}"/>
    <cellStyle name="Normal 11 8 3" xfId="5312" xr:uid="{00000000-0005-0000-0000-000053090000}"/>
    <cellStyle name="Normal 11 8 4" xfId="7725" xr:uid="{00000000-0005-0000-0000-000054090000}"/>
    <cellStyle name="Normal 11 8 5" xfId="9650" xr:uid="{00000000-0005-0000-0000-000055090000}"/>
    <cellStyle name="Normal 11 8 6" xfId="12498" xr:uid="{00000000-0005-0000-0000-000056090000}"/>
    <cellStyle name="Normal 11 8 7" xfId="14885" xr:uid="{00000000-0005-0000-0000-000057090000}"/>
    <cellStyle name="Normal 11 9" xfId="622" xr:uid="{00000000-0005-0000-0000-000058090000}"/>
    <cellStyle name="Normal 11 9 2" xfId="3003" xr:uid="{00000000-0005-0000-0000-000059090000}"/>
    <cellStyle name="Normal 11 9 3" xfId="5389" xr:uid="{00000000-0005-0000-0000-00005A090000}"/>
    <cellStyle name="Normal 11 9 4" xfId="7680" xr:uid="{00000000-0005-0000-0000-00005B090000}"/>
    <cellStyle name="Normal 11 9 5" xfId="11594" xr:uid="{00000000-0005-0000-0000-00005C090000}"/>
    <cellStyle name="Normal 11 9 6" xfId="12453" xr:uid="{00000000-0005-0000-0000-00005D090000}"/>
    <cellStyle name="Normal 11 9 7" xfId="14840" xr:uid="{00000000-0005-0000-0000-00005E090000}"/>
    <cellStyle name="Normal 110" xfId="16775" xr:uid="{00000000-0005-0000-0000-00005F090000}"/>
    <cellStyle name="Normal 111" xfId="16776" xr:uid="{00000000-0005-0000-0000-000060090000}"/>
    <cellStyle name="Normal 112" xfId="16777" xr:uid="{00000000-0005-0000-0000-000061090000}"/>
    <cellStyle name="Normal 113" xfId="16778" xr:uid="{00000000-0005-0000-0000-000062090000}"/>
    <cellStyle name="Normal 114" xfId="16779" xr:uid="{00000000-0005-0000-0000-000063090000}"/>
    <cellStyle name="Normal 115" xfId="16780" xr:uid="{00000000-0005-0000-0000-000064090000}"/>
    <cellStyle name="Normal 116" xfId="16781" xr:uid="{00000000-0005-0000-0000-000065090000}"/>
    <cellStyle name="Normal 117" xfId="16812" xr:uid="{00000000-0005-0000-0000-000066090000}"/>
    <cellStyle name="Normal 118" xfId="16794" xr:uid="{00000000-0005-0000-0000-000067090000}"/>
    <cellStyle name="Normal 119" xfId="16795" xr:uid="{00000000-0005-0000-0000-000068090000}"/>
    <cellStyle name="Normal 12" xfId="97" xr:uid="{00000000-0005-0000-0000-000069090000}"/>
    <cellStyle name="Normal 12 2" xfId="7" xr:uid="{00000000-0005-0000-0000-00006A090000}"/>
    <cellStyle name="Normal 12 3" xfId="2478" xr:uid="{00000000-0005-0000-0000-00006B090000}"/>
    <cellStyle name="Normal 12 4" xfId="4864" xr:uid="{00000000-0005-0000-0000-00006C090000}"/>
    <cellStyle name="Normal 12 5" xfId="7424" xr:uid="{00000000-0005-0000-0000-00006D090000}"/>
    <cellStyle name="Normal 12 6" xfId="11415" xr:uid="{00000000-0005-0000-0000-00006E090000}"/>
    <cellStyle name="Normal 12 7" xfId="12197" xr:uid="{00000000-0005-0000-0000-00006F090000}"/>
    <cellStyle name="Normal 12 8" xfId="14584" xr:uid="{00000000-0005-0000-0000-000070090000}"/>
    <cellStyle name="Normal 120" xfId="16813" xr:uid="{00000000-0005-0000-0000-000071090000}"/>
    <cellStyle name="Normal 121" xfId="16820" xr:uid="{00000000-0005-0000-0000-000072090000}"/>
    <cellStyle name="Normal 122" xfId="16821" xr:uid="{00000000-0005-0000-0000-000073090000}"/>
    <cellStyle name="Normal 123" xfId="16800" xr:uid="{00000000-0005-0000-0000-000074090000}"/>
    <cellStyle name="Normal 124" xfId="16796" xr:uid="{00000000-0005-0000-0000-000075090000}"/>
    <cellStyle name="Normal 125" xfId="16782" xr:uid="{00000000-0005-0000-0000-000076090000}"/>
    <cellStyle name="Normal 126" xfId="16783" xr:uid="{00000000-0005-0000-0000-000077090000}"/>
    <cellStyle name="Normal 127" xfId="16784" xr:uid="{00000000-0005-0000-0000-000078090000}"/>
    <cellStyle name="Normal 128" xfId="16785" xr:uid="{00000000-0005-0000-0000-000079090000}"/>
    <cellStyle name="Normal 129" xfId="16786" xr:uid="{00000000-0005-0000-0000-00007A090000}"/>
    <cellStyle name="Normal 13" xfId="175" xr:uid="{00000000-0005-0000-0000-00007B090000}"/>
    <cellStyle name="Normal 13 2" xfId="2556" xr:uid="{00000000-0005-0000-0000-00007C090000}"/>
    <cellStyle name="Normal 13 3" xfId="4942" xr:uid="{00000000-0005-0000-0000-00007D090000}"/>
    <cellStyle name="Normal 13 4" xfId="9189" xr:uid="{00000000-0005-0000-0000-00007E090000}"/>
    <cellStyle name="Normal 13 5" xfId="10147" xr:uid="{00000000-0005-0000-0000-00007F090000}"/>
    <cellStyle name="Normal 13 6" xfId="13963" xr:uid="{00000000-0005-0000-0000-000080090000}"/>
    <cellStyle name="Normal 13 7" xfId="16347" xr:uid="{00000000-0005-0000-0000-000081090000}"/>
    <cellStyle name="Normal 130" xfId="16787" xr:uid="{00000000-0005-0000-0000-000082090000}"/>
    <cellStyle name="Normal 131" xfId="16788" xr:uid="{00000000-0005-0000-0000-000083090000}"/>
    <cellStyle name="Normal 132" xfId="16797" xr:uid="{00000000-0005-0000-0000-000084090000}"/>
    <cellStyle name="Normal 133" xfId="16801" xr:uid="{00000000-0005-0000-0000-000085090000}"/>
    <cellStyle name="Normal 134" xfId="16822" xr:uid="{00000000-0005-0000-0000-000086090000}"/>
    <cellStyle name="Normal 135" xfId="16808" xr:uid="{00000000-0005-0000-0000-000087090000}"/>
    <cellStyle name="Normal 136" xfId="16809" xr:uid="{00000000-0005-0000-0000-000088090000}"/>
    <cellStyle name="Normal 137" xfId="16823" xr:uid="{00000000-0005-0000-0000-000089090000}"/>
    <cellStyle name="Normal 138" xfId="16814" xr:uid="{00000000-0005-0000-0000-00008A090000}"/>
    <cellStyle name="Normal 139" xfId="16815" xr:uid="{00000000-0005-0000-0000-00008B090000}"/>
    <cellStyle name="Normal 14" xfId="252" xr:uid="{00000000-0005-0000-0000-00008C090000}"/>
    <cellStyle name="Normal 14 2" xfId="2633" xr:uid="{00000000-0005-0000-0000-00008D090000}"/>
    <cellStyle name="Normal 14 3" xfId="5019" xr:uid="{00000000-0005-0000-0000-00008E090000}"/>
    <cellStyle name="Normal 14 4" xfId="8807" xr:uid="{00000000-0005-0000-0000-00008F090000}"/>
    <cellStyle name="Normal 14 5" xfId="9611" xr:uid="{00000000-0005-0000-0000-000090090000}"/>
    <cellStyle name="Normal 14 6" xfId="13581" xr:uid="{00000000-0005-0000-0000-000091090000}"/>
    <cellStyle name="Normal 14 7" xfId="15968" xr:uid="{00000000-0005-0000-0000-000092090000}"/>
    <cellStyle name="Normal 140" xfId="16832" xr:uid="{00000000-0005-0000-0000-000093090000}"/>
    <cellStyle name="Normal 141" xfId="16833" xr:uid="{00000000-0005-0000-0000-000094090000}"/>
    <cellStyle name="Normal 142" xfId="16802" xr:uid="{00000000-0005-0000-0000-000095090000}"/>
    <cellStyle name="Normal 143" xfId="16803" xr:uid="{00000000-0005-0000-0000-000096090000}"/>
    <cellStyle name="Normal 144" xfId="16810" xr:uid="{00000000-0005-0000-0000-000097090000}"/>
    <cellStyle name="Normal 145" xfId="16811" xr:uid="{00000000-0005-0000-0000-000098090000}"/>
    <cellStyle name="Normal 146" xfId="16834" xr:uid="{00000000-0005-0000-0000-000099090000}"/>
    <cellStyle name="Normal 147" xfId="16835" xr:uid="{00000000-0005-0000-0000-00009A090000}"/>
    <cellStyle name="Normal 148" xfId="16816" xr:uid="{00000000-0005-0000-0000-00009B090000}"/>
    <cellStyle name="Normal 149" xfId="16817" xr:uid="{00000000-0005-0000-0000-00009C090000}"/>
    <cellStyle name="Normal 15" xfId="329" xr:uid="{00000000-0005-0000-0000-00009D090000}"/>
    <cellStyle name="Normal 15 2" xfId="2710" xr:uid="{00000000-0005-0000-0000-00009E090000}"/>
    <cellStyle name="Normal 15 3" xfId="5096" xr:uid="{00000000-0005-0000-0000-00009F090000}"/>
    <cellStyle name="Normal 15 4" xfId="8696" xr:uid="{00000000-0005-0000-0000-0000A0090000}"/>
    <cellStyle name="Normal 15 5" xfId="10382" xr:uid="{00000000-0005-0000-0000-0000A1090000}"/>
    <cellStyle name="Normal 15 6" xfId="13470" xr:uid="{00000000-0005-0000-0000-0000A2090000}"/>
    <cellStyle name="Normal 15 7" xfId="15857" xr:uid="{00000000-0005-0000-0000-0000A3090000}"/>
    <cellStyle name="Normal 150" xfId="16818" xr:uid="{00000000-0005-0000-0000-0000A4090000}"/>
    <cellStyle name="Normal 151" xfId="16819" xr:uid="{00000000-0005-0000-0000-0000A5090000}"/>
    <cellStyle name="Normal 152" xfId="16824" xr:uid="{00000000-0005-0000-0000-0000A6090000}"/>
    <cellStyle name="Normal 153" xfId="16825" xr:uid="{00000000-0005-0000-0000-0000A7090000}"/>
    <cellStyle name="Normal 154" xfId="16826" xr:uid="{00000000-0005-0000-0000-0000A8090000}"/>
    <cellStyle name="Normal 155" xfId="16827" xr:uid="{00000000-0005-0000-0000-0000A9090000}"/>
    <cellStyle name="Normal 156" xfId="16844" xr:uid="{00000000-0005-0000-0000-0000AA090000}"/>
    <cellStyle name="Normal 157" xfId="16845" xr:uid="{00000000-0005-0000-0000-0000AB090000}"/>
    <cellStyle name="Normal 158" xfId="16846" xr:uid="{00000000-0005-0000-0000-0000AC090000}"/>
    <cellStyle name="Normal 159" xfId="16847" xr:uid="{00000000-0005-0000-0000-0000AD090000}"/>
    <cellStyle name="Normal 16" xfId="406" xr:uid="{00000000-0005-0000-0000-0000AE090000}"/>
    <cellStyle name="Normal 16 2" xfId="2787" xr:uid="{00000000-0005-0000-0000-0000AF090000}"/>
    <cellStyle name="Normal 16 3" xfId="5173" xr:uid="{00000000-0005-0000-0000-0000B0090000}"/>
    <cellStyle name="Normal 16 4" xfId="7496" xr:uid="{00000000-0005-0000-0000-0000B1090000}"/>
    <cellStyle name="Normal 16 5" xfId="11488" xr:uid="{00000000-0005-0000-0000-0000B2090000}"/>
    <cellStyle name="Normal 16 6" xfId="12269" xr:uid="{00000000-0005-0000-0000-0000B3090000}"/>
    <cellStyle name="Normal 16 7" xfId="14656" xr:uid="{00000000-0005-0000-0000-0000B4090000}"/>
    <cellStyle name="Normal 160" xfId="16828" xr:uid="{00000000-0005-0000-0000-0000B5090000}"/>
    <cellStyle name="Normal 161" xfId="16829" xr:uid="{00000000-0005-0000-0000-0000B6090000}"/>
    <cellStyle name="Normal 162" xfId="16836" xr:uid="{00000000-0005-0000-0000-0000B7090000}"/>
    <cellStyle name="Normal 163" xfId="16830" xr:uid="{00000000-0005-0000-0000-0000B8090000}"/>
    <cellStyle name="Normal 164" xfId="16831" xr:uid="{00000000-0005-0000-0000-0000B9090000}"/>
    <cellStyle name="Normal 165" xfId="16837" xr:uid="{00000000-0005-0000-0000-0000BA090000}"/>
    <cellStyle name="Normal 166" xfId="16838" xr:uid="{00000000-0005-0000-0000-0000BB090000}"/>
    <cellStyle name="Normal 167" xfId="16839" xr:uid="{00000000-0005-0000-0000-0000BC090000}"/>
    <cellStyle name="Normal 17" xfId="483" xr:uid="{00000000-0005-0000-0000-0000BD090000}"/>
    <cellStyle name="Normal 17 2" xfId="2864" xr:uid="{00000000-0005-0000-0000-0000BE090000}"/>
    <cellStyle name="Normal 17 3" xfId="5250" xr:uid="{00000000-0005-0000-0000-0000BF090000}"/>
    <cellStyle name="Normal 17 4" xfId="7266" xr:uid="{00000000-0005-0000-0000-0000C0090000}"/>
    <cellStyle name="Normal 17 5" xfId="10951" xr:uid="{00000000-0005-0000-0000-0000C1090000}"/>
    <cellStyle name="Normal 17 6" xfId="12039" xr:uid="{00000000-0005-0000-0000-0000C2090000}"/>
    <cellStyle name="Normal 17 7" xfId="14426" xr:uid="{00000000-0005-0000-0000-0000C3090000}"/>
    <cellStyle name="Normal 172" xfId="16840" xr:uid="{00000000-0005-0000-0000-0000C4090000}"/>
    <cellStyle name="Normal 173" xfId="16841" xr:uid="{00000000-0005-0000-0000-0000C5090000}"/>
    <cellStyle name="Normal 174" xfId="16842" xr:uid="{00000000-0005-0000-0000-0000C6090000}"/>
    <cellStyle name="Normal 175" xfId="16843" xr:uid="{00000000-0005-0000-0000-0000C7090000}"/>
    <cellStyle name="Normal 177" xfId="16848" xr:uid="{00000000-0005-0000-0000-0000C8090000}"/>
    <cellStyle name="Normal 178" xfId="16849" xr:uid="{00000000-0005-0000-0000-0000C9090000}"/>
    <cellStyle name="Normal 179" xfId="16850" xr:uid="{00000000-0005-0000-0000-0000CA090000}"/>
    <cellStyle name="Normal 18" xfId="560" xr:uid="{00000000-0005-0000-0000-0000CB090000}"/>
    <cellStyle name="Normal 18 2" xfId="2941" xr:uid="{00000000-0005-0000-0000-0000CC090000}"/>
    <cellStyle name="Normal 18 3" xfId="5327" xr:uid="{00000000-0005-0000-0000-0000CD090000}"/>
    <cellStyle name="Normal 18 4" xfId="8951" xr:uid="{00000000-0005-0000-0000-0000CE090000}"/>
    <cellStyle name="Normal 18 5" xfId="9914" xr:uid="{00000000-0005-0000-0000-0000CF090000}"/>
    <cellStyle name="Normal 18 6" xfId="13725" xr:uid="{00000000-0005-0000-0000-0000D0090000}"/>
    <cellStyle name="Normal 18 7" xfId="16111" xr:uid="{00000000-0005-0000-0000-0000D1090000}"/>
    <cellStyle name="Normal 180" xfId="16851" xr:uid="{00000000-0005-0000-0000-0000D2090000}"/>
    <cellStyle name="Normal 184" xfId="16856" xr:uid="{00000000-0005-0000-0000-0000D3090000}"/>
    <cellStyle name="Normal 185" xfId="16852" xr:uid="{00000000-0005-0000-0000-0000D4090000}"/>
    <cellStyle name="Normal 186" xfId="16853" xr:uid="{00000000-0005-0000-0000-0000D5090000}"/>
    <cellStyle name="Normal 187" xfId="16854" xr:uid="{00000000-0005-0000-0000-0000D6090000}"/>
    <cellStyle name="Normal 188" xfId="16855" xr:uid="{00000000-0005-0000-0000-0000D7090000}"/>
    <cellStyle name="Normal 189" xfId="16857" xr:uid="{00000000-0005-0000-0000-0000D8090000}"/>
    <cellStyle name="Normal 19" xfId="637" xr:uid="{00000000-0005-0000-0000-0000D9090000}"/>
    <cellStyle name="Normal 19 2" xfId="3018" xr:uid="{00000000-0005-0000-0000-0000DA090000}"/>
    <cellStyle name="Normal 19 3" xfId="5404" xr:uid="{00000000-0005-0000-0000-0000DB090000}"/>
    <cellStyle name="Normal 19 4" xfId="8834" xr:uid="{00000000-0005-0000-0000-0000DC090000}"/>
    <cellStyle name="Normal 19 5" xfId="10520" xr:uid="{00000000-0005-0000-0000-0000DD090000}"/>
    <cellStyle name="Normal 19 6" xfId="13608" xr:uid="{00000000-0005-0000-0000-0000DE090000}"/>
    <cellStyle name="Normal 19 7" xfId="15995" xr:uid="{00000000-0005-0000-0000-0000DF090000}"/>
    <cellStyle name="Normal 194" xfId="16858" xr:uid="{00000000-0005-0000-0000-0000E0090000}"/>
    <cellStyle name="Normal 195" xfId="16859" xr:uid="{00000000-0005-0000-0000-0000E1090000}"/>
    <cellStyle name="Normal 2" xfId="40" xr:uid="{00000000-0005-0000-0000-0000E2090000}"/>
    <cellStyle name="Normal 2 10" xfId="12539" xr:uid="{00000000-0005-0000-0000-0000E3090000}"/>
    <cellStyle name="Normal 2 10 2" xfId="16711" xr:uid="{00000000-0005-0000-0000-0000E4090000}"/>
    <cellStyle name="Normal 2 11" xfId="14926" xr:uid="{00000000-0005-0000-0000-0000E5090000}"/>
    <cellStyle name="Normal 2 2" xfId="77" xr:uid="{00000000-0005-0000-0000-0000E6090000}"/>
    <cellStyle name="Normal 2 2 10" xfId="739" xr:uid="{00000000-0005-0000-0000-0000E7090000}"/>
    <cellStyle name="Normal 2 2 10 2" xfId="3120" xr:uid="{00000000-0005-0000-0000-0000E8090000}"/>
    <cellStyle name="Normal 2 2 10 3" xfId="5506" xr:uid="{00000000-0005-0000-0000-0000E9090000}"/>
    <cellStyle name="Normal 2 2 10 4" xfId="7452" xr:uid="{00000000-0005-0000-0000-0000EA090000}"/>
    <cellStyle name="Normal 2 2 10 5" xfId="11365" xr:uid="{00000000-0005-0000-0000-0000EB090000}"/>
    <cellStyle name="Normal 2 2 10 6" xfId="12225" xr:uid="{00000000-0005-0000-0000-0000EC090000}"/>
    <cellStyle name="Normal 2 2 10 7" xfId="14612" xr:uid="{00000000-0005-0000-0000-0000ED090000}"/>
    <cellStyle name="Normal 2 2 11" xfId="816" xr:uid="{00000000-0005-0000-0000-0000EE090000}"/>
    <cellStyle name="Normal 2 2 11 2" xfId="3197" xr:uid="{00000000-0005-0000-0000-0000EF090000}"/>
    <cellStyle name="Normal 2 2 11 3" xfId="5583" xr:uid="{00000000-0005-0000-0000-0000F0090000}"/>
    <cellStyle name="Normal 2 2 11 4" xfId="9217" xr:uid="{00000000-0005-0000-0000-0000F1090000}"/>
    <cellStyle name="Normal 2 2 11 5" xfId="10907" xr:uid="{00000000-0005-0000-0000-0000F2090000}"/>
    <cellStyle name="Normal 2 2 11 6" xfId="13991" xr:uid="{00000000-0005-0000-0000-0000F3090000}"/>
    <cellStyle name="Normal 2 2 11 7" xfId="16375" xr:uid="{00000000-0005-0000-0000-0000F4090000}"/>
    <cellStyle name="Normal 2 2 12" xfId="893" xr:uid="{00000000-0005-0000-0000-0000F5090000}"/>
    <cellStyle name="Normal 2 2 12 2" xfId="3274" xr:uid="{00000000-0005-0000-0000-0000F6090000}"/>
    <cellStyle name="Normal 2 2 12 3" xfId="5660" xr:uid="{00000000-0005-0000-0000-0000F7090000}"/>
    <cellStyle name="Normal 2 2 12 4" xfId="8835" xr:uid="{00000000-0005-0000-0000-0000F8090000}"/>
    <cellStyle name="Normal 2 2 12 5" xfId="10521" xr:uid="{00000000-0005-0000-0000-0000F9090000}"/>
    <cellStyle name="Normal 2 2 12 6" xfId="13609" xr:uid="{00000000-0005-0000-0000-0000FA090000}"/>
    <cellStyle name="Normal 2 2 12 7" xfId="15996" xr:uid="{00000000-0005-0000-0000-0000FB090000}"/>
    <cellStyle name="Normal 2 2 13" xfId="970" xr:uid="{00000000-0005-0000-0000-0000FC090000}"/>
    <cellStyle name="Normal 2 2 13 2" xfId="3351" xr:uid="{00000000-0005-0000-0000-0000FD090000}"/>
    <cellStyle name="Normal 2 2 13 3" xfId="5737" xr:uid="{00000000-0005-0000-0000-0000FE090000}"/>
    <cellStyle name="Normal 2 2 13 4" xfId="9329" xr:uid="{00000000-0005-0000-0000-0000FF090000}"/>
    <cellStyle name="Normal 2 2 13 5" xfId="11021" xr:uid="{00000000-0005-0000-0000-0000000A0000}"/>
    <cellStyle name="Normal 2 2 13 6" xfId="14103" xr:uid="{00000000-0005-0000-0000-0000010A0000}"/>
    <cellStyle name="Normal 2 2 13 7" xfId="16487" xr:uid="{00000000-0005-0000-0000-0000020A0000}"/>
    <cellStyle name="Normal 2 2 14" xfId="1047" xr:uid="{00000000-0005-0000-0000-0000030A0000}"/>
    <cellStyle name="Normal 2 2 14 2" xfId="3428" xr:uid="{00000000-0005-0000-0000-0000040A0000}"/>
    <cellStyle name="Normal 2 2 14 3" xfId="5814" xr:uid="{00000000-0005-0000-0000-0000050A0000}"/>
    <cellStyle name="Normal 2 2 14 4" xfId="7601" xr:uid="{00000000-0005-0000-0000-0000060A0000}"/>
    <cellStyle name="Normal 2 2 14 5" xfId="11516" xr:uid="{00000000-0005-0000-0000-0000070A0000}"/>
    <cellStyle name="Normal 2 2 14 6" xfId="12374" xr:uid="{00000000-0005-0000-0000-0000080A0000}"/>
    <cellStyle name="Normal 2 2 14 7" xfId="14761" xr:uid="{00000000-0005-0000-0000-0000090A0000}"/>
    <cellStyle name="Normal 2 2 15" xfId="1124" xr:uid="{00000000-0005-0000-0000-00000A0A0000}"/>
    <cellStyle name="Normal 2 2 15 2" xfId="3505" xr:uid="{00000000-0005-0000-0000-00000B0A0000}"/>
    <cellStyle name="Normal 2 2 15 3" xfId="5891" xr:uid="{00000000-0005-0000-0000-00000C0A0000}"/>
    <cellStyle name="Normal 2 2 15 4" xfId="9364" xr:uid="{00000000-0005-0000-0000-00000D0A0000}"/>
    <cellStyle name="Normal 2 2 15 5" xfId="9678" xr:uid="{00000000-0005-0000-0000-00000E0A0000}"/>
    <cellStyle name="Normal 2 2 15 6" xfId="14138" xr:uid="{00000000-0005-0000-0000-00000F0A0000}"/>
    <cellStyle name="Normal 2 2 15 7" xfId="16522" xr:uid="{00000000-0005-0000-0000-0000100A0000}"/>
    <cellStyle name="Normal 2 2 16" xfId="1201" xr:uid="{00000000-0005-0000-0000-0000110A0000}"/>
    <cellStyle name="Normal 2 2 16 2" xfId="3582" xr:uid="{00000000-0005-0000-0000-0000120A0000}"/>
    <cellStyle name="Normal 2 2 16 3" xfId="5968" xr:uid="{00000000-0005-0000-0000-0000130A0000}"/>
    <cellStyle name="Normal 2 2 16 4" xfId="8979" xr:uid="{00000000-0005-0000-0000-0000140A0000}"/>
    <cellStyle name="Normal 2 2 16 5" xfId="10670" xr:uid="{00000000-0005-0000-0000-0000150A0000}"/>
    <cellStyle name="Normal 2 2 16 6" xfId="13753" xr:uid="{00000000-0005-0000-0000-0000160A0000}"/>
    <cellStyle name="Normal 2 2 16 7" xfId="16139" xr:uid="{00000000-0005-0000-0000-0000170A0000}"/>
    <cellStyle name="Normal 2 2 17" xfId="1278" xr:uid="{00000000-0005-0000-0000-0000180A0000}"/>
    <cellStyle name="Normal 2 2 17 2" xfId="3659" xr:uid="{00000000-0005-0000-0000-0000190A0000}"/>
    <cellStyle name="Normal 2 2 17 3" xfId="6045" xr:uid="{00000000-0005-0000-0000-00001A0A0000}"/>
    <cellStyle name="Normal 2 2 17 4" xfId="9472" xr:uid="{00000000-0005-0000-0000-00001B0A0000}"/>
    <cellStyle name="Normal 2 2 17 5" xfId="11170" xr:uid="{00000000-0005-0000-0000-00001C0A0000}"/>
    <cellStyle name="Normal 2 2 17 6" xfId="14246" xr:uid="{00000000-0005-0000-0000-00001D0A0000}"/>
    <cellStyle name="Normal 2 2 17 7" xfId="16629" xr:uid="{00000000-0005-0000-0000-00001E0A0000}"/>
    <cellStyle name="Normal 2 2 18" xfId="1355" xr:uid="{00000000-0005-0000-0000-00001F0A0000}"/>
    <cellStyle name="Normal 2 2 18 2" xfId="3736" xr:uid="{00000000-0005-0000-0000-0000200A0000}"/>
    <cellStyle name="Normal 2 2 18 3" xfId="6122" xr:uid="{00000000-0005-0000-0000-0000210A0000}"/>
    <cellStyle name="Normal 2 2 18 4" xfId="7750" xr:uid="{00000000-0005-0000-0000-0000220A0000}"/>
    <cellStyle name="Normal 2 2 18 5" xfId="11659" xr:uid="{00000000-0005-0000-0000-0000230A0000}"/>
    <cellStyle name="Normal 2 2 18 6" xfId="12523" xr:uid="{00000000-0005-0000-0000-0000240A0000}"/>
    <cellStyle name="Normal 2 2 18 7" xfId="14910" xr:uid="{00000000-0005-0000-0000-0000250A0000}"/>
    <cellStyle name="Normal 2 2 19" xfId="1432" xr:uid="{00000000-0005-0000-0000-0000260A0000}"/>
    <cellStyle name="Normal 2 2 19 2" xfId="3813" xr:uid="{00000000-0005-0000-0000-0000270A0000}"/>
    <cellStyle name="Normal 2 2 19 3" xfId="6199" xr:uid="{00000000-0005-0000-0000-0000280A0000}"/>
    <cellStyle name="Normal 2 2 19 4" xfId="9435" xr:uid="{00000000-0005-0000-0000-0000290A0000}"/>
    <cellStyle name="Normal 2 2 19 5" xfId="11128" xr:uid="{00000000-0005-0000-0000-00002A0A0000}"/>
    <cellStyle name="Normal 2 2 19 6" xfId="14209" xr:uid="{00000000-0005-0000-0000-00002B0A0000}"/>
    <cellStyle name="Normal 2 2 19 7" xfId="16593" xr:uid="{00000000-0005-0000-0000-00002C0A0000}"/>
    <cellStyle name="Normal 2 2 2" xfId="122" xr:uid="{00000000-0005-0000-0000-00002D0A0000}"/>
    <cellStyle name="Normal 2 2 2 2" xfId="2503" xr:uid="{00000000-0005-0000-0000-00002E0A0000}"/>
    <cellStyle name="Normal 2 2 2 3" xfId="4889" xr:uid="{00000000-0005-0000-0000-00002F0A0000}"/>
    <cellStyle name="Normal 2 2 2 4" xfId="9455" xr:uid="{00000000-0005-0000-0000-0000300A0000}"/>
    <cellStyle name="Normal 2 2 2 5" xfId="11148" xr:uid="{00000000-0005-0000-0000-0000310A0000}"/>
    <cellStyle name="Normal 2 2 2 6" xfId="14229" xr:uid="{00000000-0005-0000-0000-0000320A0000}"/>
    <cellStyle name="Normal 2 2 2 7" xfId="16612" xr:uid="{00000000-0005-0000-0000-0000330A0000}"/>
    <cellStyle name="Normal 2 2 20" xfId="1509" xr:uid="{00000000-0005-0000-0000-0000340A0000}"/>
    <cellStyle name="Normal 2 2 20 2" xfId="3890" xr:uid="{00000000-0005-0000-0000-0000350A0000}"/>
    <cellStyle name="Normal 2 2 20 3" xfId="6276" xr:uid="{00000000-0005-0000-0000-0000360A0000}"/>
    <cellStyle name="Normal 2 2 20 4" xfId="9130" xr:uid="{00000000-0005-0000-0000-0000370A0000}"/>
    <cellStyle name="Normal 2 2 20 5" xfId="10819" xr:uid="{00000000-0005-0000-0000-0000380A0000}"/>
    <cellStyle name="Normal 2 2 20 6" xfId="13904" xr:uid="{00000000-0005-0000-0000-0000390A0000}"/>
    <cellStyle name="Normal 2 2 20 7" xfId="16288" xr:uid="{00000000-0005-0000-0000-00003A0A0000}"/>
    <cellStyle name="Normal 2 2 21" xfId="1586" xr:uid="{00000000-0005-0000-0000-00003B0A0000}"/>
    <cellStyle name="Normal 2 2 21 2" xfId="3967" xr:uid="{00000000-0005-0000-0000-00003C0A0000}"/>
    <cellStyle name="Normal 2 2 21 3" xfId="6353" xr:uid="{00000000-0005-0000-0000-00003D0A0000}"/>
    <cellStyle name="Normal 2 2 21 4" xfId="9345" xr:uid="{00000000-0005-0000-0000-00003E0A0000}"/>
    <cellStyle name="Normal 2 2 21 5" xfId="11037" xr:uid="{00000000-0005-0000-0000-00003F0A0000}"/>
    <cellStyle name="Normal 2 2 21 6" xfId="14119" xr:uid="{00000000-0005-0000-0000-0000400A0000}"/>
    <cellStyle name="Normal 2 2 21 7" xfId="16503" xr:uid="{00000000-0005-0000-0000-0000410A0000}"/>
    <cellStyle name="Normal 2 2 22" xfId="1663" xr:uid="{00000000-0005-0000-0000-0000420A0000}"/>
    <cellStyle name="Normal 2 2 22 2" xfId="4044" xr:uid="{00000000-0005-0000-0000-0000430A0000}"/>
    <cellStyle name="Normal 2 2 22 3" xfId="6430" xr:uid="{00000000-0005-0000-0000-0000440A0000}"/>
    <cellStyle name="Normal 2 2 22 4" xfId="9239" xr:uid="{00000000-0005-0000-0000-0000450A0000}"/>
    <cellStyle name="Normal 2 2 22 5" xfId="10202" xr:uid="{00000000-0005-0000-0000-0000460A0000}"/>
    <cellStyle name="Normal 2 2 22 6" xfId="14013" xr:uid="{00000000-0005-0000-0000-0000470A0000}"/>
    <cellStyle name="Normal 2 2 22 7" xfId="16397" xr:uid="{00000000-0005-0000-0000-0000480A0000}"/>
    <cellStyle name="Normal 2 2 23" xfId="1740" xr:uid="{00000000-0005-0000-0000-0000490A0000}"/>
    <cellStyle name="Normal 2 2 23 2" xfId="4121" xr:uid="{00000000-0005-0000-0000-00004A0A0000}"/>
    <cellStyle name="Normal 2 2 23 3" xfId="6507" xr:uid="{00000000-0005-0000-0000-00004B0A0000}"/>
    <cellStyle name="Normal 2 2 23 4" xfId="7437" xr:uid="{00000000-0005-0000-0000-00004C0A0000}"/>
    <cellStyle name="Normal 2 2 23 5" xfId="11350" xr:uid="{00000000-0005-0000-0000-00004D0A0000}"/>
    <cellStyle name="Normal 2 2 23 6" xfId="12210" xr:uid="{00000000-0005-0000-0000-00004E0A0000}"/>
    <cellStyle name="Normal 2 2 23 7" xfId="14597" xr:uid="{00000000-0005-0000-0000-00004F0A0000}"/>
    <cellStyle name="Normal 2 2 24" xfId="1812" xr:uid="{00000000-0005-0000-0000-0000500A0000}"/>
    <cellStyle name="Normal 2 2 24 2" xfId="4193" xr:uid="{00000000-0005-0000-0000-0000510A0000}"/>
    <cellStyle name="Normal 2 2 24 3" xfId="6579" xr:uid="{00000000-0005-0000-0000-0000520A0000}"/>
    <cellStyle name="Normal 2 2 24 4" xfId="9502" xr:uid="{00000000-0005-0000-0000-0000530A0000}"/>
    <cellStyle name="Normal 2 2 24 5" xfId="11200" xr:uid="{00000000-0005-0000-0000-0000540A0000}"/>
    <cellStyle name="Normal 2 2 24 6" xfId="14276" xr:uid="{00000000-0005-0000-0000-0000550A0000}"/>
    <cellStyle name="Normal 2 2 24 7" xfId="16659" xr:uid="{00000000-0005-0000-0000-0000560A0000}"/>
    <cellStyle name="Normal 2 2 25" xfId="1890" xr:uid="{00000000-0005-0000-0000-0000570A0000}"/>
    <cellStyle name="Normal 2 2 25 2" xfId="4271" xr:uid="{00000000-0005-0000-0000-0000580A0000}"/>
    <cellStyle name="Normal 2 2 25 3" xfId="6657" xr:uid="{00000000-0005-0000-0000-0000590A0000}"/>
    <cellStyle name="Normal 2 2 25 4" xfId="9125" xr:uid="{00000000-0005-0000-0000-00005A0A0000}"/>
    <cellStyle name="Normal 2 2 25 5" xfId="10814" xr:uid="{00000000-0005-0000-0000-00005B0A0000}"/>
    <cellStyle name="Normal 2 2 25 6" xfId="13899" xr:uid="{00000000-0005-0000-0000-00005C0A0000}"/>
    <cellStyle name="Normal 2 2 25 7" xfId="16283" xr:uid="{00000000-0005-0000-0000-00005D0A0000}"/>
    <cellStyle name="Normal 2 2 26" xfId="1968" xr:uid="{00000000-0005-0000-0000-00005E0A0000}"/>
    <cellStyle name="Normal 2 2 26 2" xfId="4349" xr:uid="{00000000-0005-0000-0000-00005F0A0000}"/>
    <cellStyle name="Normal 2 2 26 3" xfId="6735" xr:uid="{00000000-0005-0000-0000-0000600A0000}"/>
    <cellStyle name="Normal 2 2 26 4" xfId="8004" xr:uid="{00000000-0005-0000-0000-0000610A0000}"/>
    <cellStyle name="Normal 2 2 26 5" xfId="11839" xr:uid="{00000000-0005-0000-0000-0000620A0000}"/>
    <cellStyle name="Normal 2 2 26 6" xfId="12778" xr:uid="{00000000-0005-0000-0000-0000630A0000}"/>
    <cellStyle name="Normal 2 2 26 7" xfId="15165" xr:uid="{00000000-0005-0000-0000-0000640A0000}"/>
    <cellStyle name="Normal 2 2 27" xfId="2044" xr:uid="{00000000-0005-0000-0000-0000650A0000}"/>
    <cellStyle name="Normal 2 2 27 2" xfId="4425" xr:uid="{00000000-0005-0000-0000-0000660A0000}"/>
    <cellStyle name="Normal 2 2 27 3" xfId="6811" xr:uid="{00000000-0005-0000-0000-0000670A0000}"/>
    <cellStyle name="Normal 2 2 27 4" xfId="7540" xr:uid="{00000000-0005-0000-0000-0000680A0000}"/>
    <cellStyle name="Normal 2 2 27 5" xfId="11532" xr:uid="{00000000-0005-0000-0000-0000690A0000}"/>
    <cellStyle name="Normal 2 2 27 6" xfId="12313" xr:uid="{00000000-0005-0000-0000-00006A0A0000}"/>
    <cellStyle name="Normal 2 2 27 7" xfId="14700" xr:uid="{00000000-0005-0000-0000-00006B0A0000}"/>
    <cellStyle name="Normal 2 2 28" xfId="2116" xr:uid="{00000000-0005-0000-0000-00006C0A0000}"/>
    <cellStyle name="Normal 2 2 28 2" xfId="4497" xr:uid="{00000000-0005-0000-0000-00006D0A0000}"/>
    <cellStyle name="Normal 2 2 28 3" xfId="6883" xr:uid="{00000000-0005-0000-0000-00006E0A0000}"/>
    <cellStyle name="Normal 2 2 28 4" xfId="9310" xr:uid="{00000000-0005-0000-0000-00006F0A0000}"/>
    <cellStyle name="Normal 2 2 28 5" xfId="10925" xr:uid="{00000000-0005-0000-0000-0000700A0000}"/>
    <cellStyle name="Normal 2 2 28 6" xfId="14084" xr:uid="{00000000-0005-0000-0000-0000710A0000}"/>
    <cellStyle name="Normal 2 2 28 7" xfId="16468" xr:uid="{00000000-0005-0000-0000-0000720A0000}"/>
    <cellStyle name="Normal 2 2 29" xfId="2196" xr:uid="{00000000-0005-0000-0000-0000730A0000}"/>
    <cellStyle name="Normal 2 2 29 2" xfId="4577" xr:uid="{00000000-0005-0000-0000-0000740A0000}"/>
    <cellStyle name="Normal 2 2 29 3" xfId="6963" xr:uid="{00000000-0005-0000-0000-0000750A0000}"/>
    <cellStyle name="Normal 2 2 29 4" xfId="7199" xr:uid="{00000000-0005-0000-0000-0000760A0000}"/>
    <cellStyle name="Normal 2 2 29 5" xfId="11273" xr:uid="{00000000-0005-0000-0000-0000770A0000}"/>
    <cellStyle name="Normal 2 2 29 6" xfId="11972" xr:uid="{00000000-0005-0000-0000-0000780A0000}"/>
    <cellStyle name="Normal 2 2 29 7" xfId="14359" xr:uid="{00000000-0005-0000-0000-0000790A0000}"/>
    <cellStyle name="Normal 2 2 3" xfId="200" xr:uid="{00000000-0005-0000-0000-00007A0A0000}"/>
    <cellStyle name="Normal 2 2 3 2" xfId="2581" xr:uid="{00000000-0005-0000-0000-00007B0A0000}"/>
    <cellStyle name="Normal 2 2 3 3" xfId="4967" xr:uid="{00000000-0005-0000-0000-00007C0A0000}"/>
    <cellStyle name="Normal 2 2 3 4" xfId="8922" xr:uid="{00000000-0005-0000-0000-00007D0A0000}"/>
    <cellStyle name="Normal 2 2 3 5" xfId="10608" xr:uid="{00000000-0005-0000-0000-00007E0A0000}"/>
    <cellStyle name="Normal 2 2 3 6" xfId="13696" xr:uid="{00000000-0005-0000-0000-00007F0A0000}"/>
    <cellStyle name="Normal 2 2 3 7" xfId="16082" xr:uid="{00000000-0005-0000-0000-0000800A0000}"/>
    <cellStyle name="Normal 2 2 30" xfId="2272" xr:uid="{00000000-0005-0000-0000-0000810A0000}"/>
    <cellStyle name="Normal 2 2 30 2" xfId="4653" xr:uid="{00000000-0005-0000-0000-0000820A0000}"/>
    <cellStyle name="Normal 2 2 30 3" xfId="7039" xr:uid="{00000000-0005-0000-0000-0000830A0000}"/>
    <cellStyle name="Normal 2 2 30 4" xfId="9197" xr:uid="{00000000-0005-0000-0000-0000840A0000}"/>
    <cellStyle name="Normal 2 2 30 5" xfId="10887" xr:uid="{00000000-0005-0000-0000-0000850A0000}"/>
    <cellStyle name="Normal 2 2 30 6" xfId="13971" xr:uid="{00000000-0005-0000-0000-0000860A0000}"/>
    <cellStyle name="Normal 2 2 30 7" xfId="16355" xr:uid="{00000000-0005-0000-0000-0000870A0000}"/>
    <cellStyle name="Normal 2 2 31" xfId="2344" xr:uid="{00000000-0005-0000-0000-0000880A0000}"/>
    <cellStyle name="Normal 2 2 31 2" xfId="4725" xr:uid="{00000000-0005-0000-0000-0000890A0000}"/>
    <cellStyle name="Normal 2 2 31 3" xfId="7111" xr:uid="{00000000-0005-0000-0000-00008A0A0000}"/>
    <cellStyle name="Normal 2 2 31 4" xfId="9196" xr:uid="{00000000-0005-0000-0000-00008B0A0000}"/>
    <cellStyle name="Normal 2 2 31 5" xfId="10886" xr:uid="{00000000-0005-0000-0000-00008C0A0000}"/>
    <cellStyle name="Normal 2 2 31 6" xfId="13970" xr:uid="{00000000-0005-0000-0000-00008D0A0000}"/>
    <cellStyle name="Normal 2 2 31 7" xfId="16354" xr:uid="{00000000-0005-0000-0000-00008E0A0000}"/>
    <cellStyle name="Normal 2 2 32" xfId="2422" xr:uid="{00000000-0005-0000-0000-00008F0A0000}"/>
    <cellStyle name="Normal 2 2 33" xfId="4808" xr:uid="{00000000-0005-0000-0000-0000900A0000}"/>
    <cellStyle name="Normal 2 2 34" xfId="7272" xr:uid="{00000000-0005-0000-0000-0000910A0000}"/>
    <cellStyle name="Normal 2 2 35" xfId="10958" xr:uid="{00000000-0005-0000-0000-0000920A0000}"/>
    <cellStyle name="Normal 2 2 36" xfId="12045" xr:uid="{00000000-0005-0000-0000-0000930A0000}"/>
    <cellStyle name="Normal 2 2 37" xfId="14432" xr:uid="{00000000-0005-0000-0000-0000940A0000}"/>
    <cellStyle name="Normal 2 2 4" xfId="277" xr:uid="{00000000-0005-0000-0000-0000950A0000}"/>
    <cellStyle name="Normal 2 2 4 2" xfId="2658" xr:uid="{00000000-0005-0000-0000-0000960A0000}"/>
    <cellStyle name="Normal 2 2 4 3" xfId="5044" xr:uid="{00000000-0005-0000-0000-0000970A0000}"/>
    <cellStyle name="Normal 2 2 4 4" xfId="8613" xr:uid="{00000000-0005-0000-0000-0000980A0000}"/>
    <cellStyle name="Normal 2 2 4 5" xfId="10878" xr:uid="{00000000-0005-0000-0000-0000990A0000}"/>
    <cellStyle name="Normal 2 2 4 6" xfId="13387" xr:uid="{00000000-0005-0000-0000-00009A0A0000}"/>
    <cellStyle name="Normal 2 2 4 7" xfId="15774" xr:uid="{00000000-0005-0000-0000-00009B0A0000}"/>
    <cellStyle name="Normal 2 2 5" xfId="354" xr:uid="{00000000-0005-0000-0000-00009C0A0000}"/>
    <cellStyle name="Normal 2 2 5 2" xfId="2735" xr:uid="{00000000-0005-0000-0000-00009D0A0000}"/>
    <cellStyle name="Normal 2 2 5 3" xfId="5121" xr:uid="{00000000-0005-0000-0000-00009E0A0000}"/>
    <cellStyle name="Normal 2 2 5 4" xfId="9110" xr:uid="{00000000-0005-0000-0000-00009F0A0000}"/>
    <cellStyle name="Normal 2 2 5 5" xfId="10069" xr:uid="{00000000-0005-0000-0000-0000A00A0000}"/>
    <cellStyle name="Normal 2 2 5 6" xfId="13884" xr:uid="{00000000-0005-0000-0000-0000A10A0000}"/>
    <cellStyle name="Normal 2 2 5 7" xfId="16268" xr:uid="{00000000-0005-0000-0000-0000A20A0000}"/>
    <cellStyle name="Normal 2 2 6" xfId="431" xr:uid="{00000000-0005-0000-0000-0000A30A0000}"/>
    <cellStyle name="Normal 2 2 6 2" xfId="2812" xr:uid="{00000000-0005-0000-0000-0000A40A0000}"/>
    <cellStyle name="Normal 2 2 6 3" xfId="5198" xr:uid="{00000000-0005-0000-0000-0000A50A0000}"/>
    <cellStyle name="Normal 2 2 6 4" xfId="9522" xr:uid="{00000000-0005-0000-0000-0000A60A0000}"/>
    <cellStyle name="Normal 2 2 6 5" xfId="11220" xr:uid="{00000000-0005-0000-0000-0000A70A0000}"/>
    <cellStyle name="Normal 2 2 6 6" xfId="14296" xr:uid="{00000000-0005-0000-0000-0000A80A0000}"/>
    <cellStyle name="Normal 2 2 6 7" xfId="16679" xr:uid="{00000000-0005-0000-0000-0000A90A0000}"/>
    <cellStyle name="Normal 2 2 7" xfId="508" xr:uid="{00000000-0005-0000-0000-0000AA0A0000}"/>
    <cellStyle name="Normal 2 2 7 2" xfId="2889" xr:uid="{00000000-0005-0000-0000-0000AB0A0000}"/>
    <cellStyle name="Normal 2 2 7 3" xfId="5275" xr:uid="{00000000-0005-0000-0000-0000AC0A0000}"/>
    <cellStyle name="Normal 2 2 7 4" xfId="9067" xr:uid="{00000000-0005-0000-0000-0000AD0A0000}"/>
    <cellStyle name="Normal 2 2 7 5" xfId="10757" xr:uid="{00000000-0005-0000-0000-0000AE0A0000}"/>
    <cellStyle name="Normal 2 2 7 6" xfId="13841" xr:uid="{00000000-0005-0000-0000-0000AF0A0000}"/>
    <cellStyle name="Normal 2 2 7 7" xfId="16226" xr:uid="{00000000-0005-0000-0000-0000B00A0000}"/>
    <cellStyle name="Normal 2 2 8" xfId="585" xr:uid="{00000000-0005-0000-0000-0000B10A0000}"/>
    <cellStyle name="Normal 2 2 8 2" xfId="2966" xr:uid="{00000000-0005-0000-0000-0000B20A0000}"/>
    <cellStyle name="Normal 2 2 8 3" xfId="5352" xr:uid="{00000000-0005-0000-0000-0000B30A0000}"/>
    <cellStyle name="Normal 2 2 8 4" xfId="8685" xr:uid="{00000000-0005-0000-0000-0000B40A0000}"/>
    <cellStyle name="Normal 2 2 8 5" xfId="10371" xr:uid="{00000000-0005-0000-0000-0000B50A0000}"/>
    <cellStyle name="Normal 2 2 8 6" xfId="13459" xr:uid="{00000000-0005-0000-0000-0000B60A0000}"/>
    <cellStyle name="Normal 2 2 8 7" xfId="15846" xr:uid="{00000000-0005-0000-0000-0000B70A0000}"/>
    <cellStyle name="Normal 2 2 9" xfId="662" xr:uid="{00000000-0005-0000-0000-0000B80A0000}"/>
    <cellStyle name="Normal 2 2 9 2" xfId="3043" xr:uid="{00000000-0005-0000-0000-0000B90A0000}"/>
    <cellStyle name="Normal 2 2 9 3" xfId="5429" xr:uid="{00000000-0005-0000-0000-0000BA0A0000}"/>
    <cellStyle name="Normal 2 2 9 4" xfId="9254" xr:uid="{00000000-0005-0000-0000-0000BB0A0000}"/>
    <cellStyle name="Normal 2 2 9 5" xfId="10217" xr:uid="{00000000-0005-0000-0000-0000BC0A0000}"/>
    <cellStyle name="Normal 2 2 9 6" xfId="14028" xr:uid="{00000000-0005-0000-0000-0000BD0A0000}"/>
    <cellStyle name="Normal 2 2 9 7" xfId="16412" xr:uid="{00000000-0005-0000-0000-0000BE0A0000}"/>
    <cellStyle name="Normal 2 3" xfId="81" xr:uid="{00000000-0005-0000-0000-0000BF0A0000}"/>
    <cellStyle name="Normal 2 3 10" xfId="780" xr:uid="{00000000-0005-0000-0000-0000C00A0000}"/>
    <cellStyle name="Normal 2 3 10 2" xfId="3161" xr:uid="{00000000-0005-0000-0000-0000C10A0000}"/>
    <cellStyle name="Normal 2 3 10 3" xfId="5547" xr:uid="{00000000-0005-0000-0000-0000C20A0000}"/>
    <cellStyle name="Normal 2 3 10 4" xfId="9178" xr:uid="{00000000-0005-0000-0000-0000C30A0000}"/>
    <cellStyle name="Normal 2 3 10 5" xfId="11858" xr:uid="{00000000-0005-0000-0000-0000C40A0000}"/>
    <cellStyle name="Normal 2 3 10 6" xfId="13952" xr:uid="{00000000-0005-0000-0000-0000C50A0000}"/>
    <cellStyle name="Normal 2 3 10 7" xfId="16336" xr:uid="{00000000-0005-0000-0000-0000C60A0000}"/>
    <cellStyle name="Normal 2 3 11" xfId="857" xr:uid="{00000000-0005-0000-0000-0000C70A0000}"/>
    <cellStyle name="Normal 2 3 11 2" xfId="3238" xr:uid="{00000000-0005-0000-0000-0000C80A0000}"/>
    <cellStyle name="Normal 2 3 11 3" xfId="5624" xr:uid="{00000000-0005-0000-0000-0000C90A0000}"/>
    <cellStyle name="Normal 2 3 11 4" xfId="7567" xr:uid="{00000000-0005-0000-0000-0000CA0A0000}"/>
    <cellStyle name="Normal 2 3 11 5" xfId="11558" xr:uid="{00000000-0005-0000-0000-0000CB0A0000}"/>
    <cellStyle name="Normal 2 3 11 6" xfId="12340" xr:uid="{00000000-0005-0000-0000-0000CC0A0000}"/>
    <cellStyle name="Normal 2 3 11 7" xfId="14727" xr:uid="{00000000-0005-0000-0000-0000CD0A0000}"/>
    <cellStyle name="Normal 2 3 12" xfId="934" xr:uid="{00000000-0005-0000-0000-0000CE0A0000}"/>
    <cellStyle name="Normal 2 3 12 2" xfId="3315" xr:uid="{00000000-0005-0000-0000-0000CF0A0000}"/>
    <cellStyle name="Normal 2 3 12 3" xfId="5701" xr:uid="{00000000-0005-0000-0000-0000D00A0000}"/>
    <cellStyle name="Normal 2 3 12 4" xfId="7521" xr:uid="{00000000-0005-0000-0000-0000D10A0000}"/>
    <cellStyle name="Normal 2 3 12 5" xfId="11435" xr:uid="{00000000-0005-0000-0000-0000D20A0000}"/>
    <cellStyle name="Normal 2 3 12 6" xfId="12294" xr:uid="{00000000-0005-0000-0000-0000D30A0000}"/>
    <cellStyle name="Normal 2 3 12 7" xfId="14681" xr:uid="{00000000-0005-0000-0000-0000D40A0000}"/>
    <cellStyle name="Normal 2 3 13" xfId="1011" xr:uid="{00000000-0005-0000-0000-0000D50A0000}"/>
    <cellStyle name="Normal 2 3 13 2" xfId="3392" xr:uid="{00000000-0005-0000-0000-0000D60A0000}"/>
    <cellStyle name="Normal 2 3 13 3" xfId="5778" xr:uid="{00000000-0005-0000-0000-0000D70A0000}"/>
    <cellStyle name="Normal 2 3 13 4" xfId="7986" xr:uid="{00000000-0005-0000-0000-0000D80A0000}"/>
    <cellStyle name="Normal 2 3 13 5" xfId="10251" xr:uid="{00000000-0005-0000-0000-0000D90A0000}"/>
    <cellStyle name="Normal 2 3 13 6" xfId="12760" xr:uid="{00000000-0005-0000-0000-0000DA0A0000}"/>
    <cellStyle name="Normal 2 3 13 7" xfId="15147" xr:uid="{00000000-0005-0000-0000-0000DB0A0000}"/>
    <cellStyle name="Normal 2 3 14" xfId="1088" xr:uid="{00000000-0005-0000-0000-0000DC0A0000}"/>
    <cellStyle name="Normal 2 3 14 2" xfId="3469" xr:uid="{00000000-0005-0000-0000-0000DD0A0000}"/>
    <cellStyle name="Normal 2 3 14 3" xfId="5855" xr:uid="{00000000-0005-0000-0000-0000DE0A0000}"/>
    <cellStyle name="Normal 2 3 14 4" xfId="9325" xr:uid="{00000000-0005-0000-0000-0000DF0A0000}"/>
    <cellStyle name="Normal 2 3 14 5" xfId="9719" xr:uid="{00000000-0005-0000-0000-0000E00A0000}"/>
    <cellStyle name="Normal 2 3 14 6" xfId="14099" xr:uid="{00000000-0005-0000-0000-0000E10A0000}"/>
    <cellStyle name="Normal 2 3 14 7" xfId="16483" xr:uid="{00000000-0005-0000-0000-0000E20A0000}"/>
    <cellStyle name="Normal 2 3 15" xfId="1165" xr:uid="{00000000-0005-0000-0000-0000E30A0000}"/>
    <cellStyle name="Normal 2 3 15 2" xfId="3546" xr:uid="{00000000-0005-0000-0000-0000E40A0000}"/>
    <cellStyle name="Normal 2 3 15 3" xfId="5932" xr:uid="{00000000-0005-0000-0000-0000E50A0000}"/>
    <cellStyle name="Normal 2 3 15 4" xfId="7716" xr:uid="{00000000-0005-0000-0000-0000E60A0000}"/>
    <cellStyle name="Normal 2 3 15 5" xfId="9641" xr:uid="{00000000-0005-0000-0000-0000E70A0000}"/>
    <cellStyle name="Normal 2 3 15 6" xfId="12489" xr:uid="{00000000-0005-0000-0000-0000E80A0000}"/>
    <cellStyle name="Normal 2 3 15 7" xfId="14876" xr:uid="{00000000-0005-0000-0000-0000E90A0000}"/>
    <cellStyle name="Normal 2 3 16" xfId="1242" xr:uid="{00000000-0005-0000-0000-0000EA0A0000}"/>
    <cellStyle name="Normal 2 3 16 2" xfId="3623" xr:uid="{00000000-0005-0000-0000-0000EB0A0000}"/>
    <cellStyle name="Normal 2 3 16 3" xfId="6009" xr:uid="{00000000-0005-0000-0000-0000EC0A0000}"/>
    <cellStyle name="Normal 2 3 16 4" xfId="7670" xr:uid="{00000000-0005-0000-0000-0000ED0A0000}"/>
    <cellStyle name="Normal 2 3 16 5" xfId="11584" xr:uid="{00000000-0005-0000-0000-0000EE0A0000}"/>
    <cellStyle name="Normal 2 3 16 6" xfId="12443" xr:uid="{00000000-0005-0000-0000-0000EF0A0000}"/>
    <cellStyle name="Normal 2 3 16 7" xfId="14830" xr:uid="{00000000-0005-0000-0000-0000F00A0000}"/>
    <cellStyle name="Normal 2 3 17" xfId="1319" xr:uid="{00000000-0005-0000-0000-0000F10A0000}"/>
    <cellStyle name="Normal 2 3 17 2" xfId="3700" xr:uid="{00000000-0005-0000-0000-0000F20A0000}"/>
    <cellStyle name="Normal 2 3 17 3" xfId="6086" xr:uid="{00000000-0005-0000-0000-0000F30A0000}"/>
    <cellStyle name="Normal 2 3 17 4" xfId="8135" xr:uid="{00000000-0005-0000-0000-0000F40A0000}"/>
    <cellStyle name="Normal 2 3 17 5" xfId="10400" xr:uid="{00000000-0005-0000-0000-0000F50A0000}"/>
    <cellStyle name="Normal 2 3 17 6" xfId="12909" xr:uid="{00000000-0005-0000-0000-0000F60A0000}"/>
    <cellStyle name="Normal 2 3 17 7" xfId="15296" xr:uid="{00000000-0005-0000-0000-0000F70A0000}"/>
    <cellStyle name="Normal 2 3 18" xfId="1396" xr:uid="{00000000-0005-0000-0000-0000F80A0000}"/>
    <cellStyle name="Normal 2 3 18 2" xfId="3777" xr:uid="{00000000-0005-0000-0000-0000F90A0000}"/>
    <cellStyle name="Normal 2 3 18 3" xfId="6163" xr:uid="{00000000-0005-0000-0000-0000FA0A0000}"/>
    <cellStyle name="Normal 2 3 18 4" xfId="9468" xr:uid="{00000000-0005-0000-0000-0000FB0A0000}"/>
    <cellStyle name="Normal 2 3 18 5" xfId="9864" xr:uid="{00000000-0005-0000-0000-0000FC0A0000}"/>
    <cellStyle name="Normal 2 3 18 6" xfId="14242" xr:uid="{00000000-0005-0000-0000-0000FD0A0000}"/>
    <cellStyle name="Normal 2 3 18 7" xfId="16625" xr:uid="{00000000-0005-0000-0000-0000FE0A0000}"/>
    <cellStyle name="Normal 2 3 19" xfId="1473" xr:uid="{00000000-0005-0000-0000-0000FF0A0000}"/>
    <cellStyle name="Normal 2 3 19 2" xfId="3854" xr:uid="{00000000-0005-0000-0000-0000000B0000}"/>
    <cellStyle name="Normal 2 3 19 3" xfId="6240" xr:uid="{00000000-0005-0000-0000-0000010B0000}"/>
    <cellStyle name="Normal 2 3 19 4" xfId="8325" xr:uid="{00000000-0005-0000-0000-0000020B0000}"/>
    <cellStyle name="Normal 2 3 19 5" xfId="11776" xr:uid="{00000000-0005-0000-0000-0000030B0000}"/>
    <cellStyle name="Normal 2 3 19 6" xfId="13099" xr:uid="{00000000-0005-0000-0000-0000040B0000}"/>
    <cellStyle name="Normal 2 3 19 7" xfId="15486" xr:uid="{00000000-0005-0000-0000-0000050B0000}"/>
    <cellStyle name="Normal 2 3 2" xfId="163" xr:uid="{00000000-0005-0000-0000-0000060B0000}"/>
    <cellStyle name="Normal 2 3 2 2" xfId="2544" xr:uid="{00000000-0005-0000-0000-0000070B0000}"/>
    <cellStyle name="Normal 2 3 2 3" xfId="4930" xr:uid="{00000000-0005-0000-0000-0000080B0000}"/>
    <cellStyle name="Normal 2 3 2 4" xfId="7731" xr:uid="{00000000-0005-0000-0000-0000090B0000}"/>
    <cellStyle name="Normal 2 3 2 5" xfId="9655" xr:uid="{00000000-0005-0000-0000-00000A0B0000}"/>
    <cellStyle name="Normal 2 3 2 6" xfId="12504" xr:uid="{00000000-0005-0000-0000-00000B0B0000}"/>
    <cellStyle name="Normal 2 3 2 7" xfId="14891" xr:uid="{00000000-0005-0000-0000-00000C0B0000}"/>
    <cellStyle name="Normal 2 3 20" xfId="1550" xr:uid="{00000000-0005-0000-0000-00000D0B0000}"/>
    <cellStyle name="Normal 2 3 20 2" xfId="3931" xr:uid="{00000000-0005-0000-0000-00000E0B0000}"/>
    <cellStyle name="Normal 2 3 20 3" xfId="6317" xr:uid="{00000000-0005-0000-0000-00000F0B0000}"/>
    <cellStyle name="Normal 2 3 20 4" xfId="7274" xr:uid="{00000000-0005-0000-0000-0000100B0000}"/>
    <cellStyle name="Normal 2 3 20 5" xfId="9772" xr:uid="{00000000-0005-0000-0000-0000110B0000}"/>
    <cellStyle name="Normal 2 3 20 6" xfId="12047" xr:uid="{00000000-0005-0000-0000-0000120B0000}"/>
    <cellStyle name="Normal 2 3 20 7" xfId="14434" xr:uid="{00000000-0005-0000-0000-0000130B0000}"/>
    <cellStyle name="Normal 2 3 21" xfId="1627" xr:uid="{00000000-0005-0000-0000-0000140B0000}"/>
    <cellStyle name="Normal 2 3 21 2" xfId="4008" xr:uid="{00000000-0005-0000-0000-0000150B0000}"/>
    <cellStyle name="Normal 2 3 21 3" xfId="6394" xr:uid="{00000000-0005-0000-0000-0000160B0000}"/>
    <cellStyle name="Normal 2 3 21 4" xfId="7201" xr:uid="{00000000-0005-0000-0000-0000170B0000}"/>
    <cellStyle name="Normal 2 3 21 5" xfId="11275" xr:uid="{00000000-0005-0000-0000-0000180B0000}"/>
    <cellStyle name="Normal 2 3 21 6" xfId="11974" xr:uid="{00000000-0005-0000-0000-0000190B0000}"/>
    <cellStyle name="Normal 2 3 21 7" xfId="14361" xr:uid="{00000000-0005-0000-0000-00001A0B0000}"/>
    <cellStyle name="Normal 2 3 22" xfId="1704" xr:uid="{00000000-0005-0000-0000-00001B0B0000}"/>
    <cellStyle name="Normal 2 3 22 2" xfId="4085" xr:uid="{00000000-0005-0000-0000-00001C0B0000}"/>
    <cellStyle name="Normal 2 3 22 3" xfId="6471" xr:uid="{00000000-0005-0000-0000-00001D0B0000}"/>
    <cellStyle name="Normal 2 3 22 4" xfId="8475" xr:uid="{00000000-0005-0000-0000-00001E0B0000}"/>
    <cellStyle name="Normal 2 3 22 5" xfId="10085" xr:uid="{00000000-0005-0000-0000-00001F0B0000}"/>
    <cellStyle name="Normal 2 3 22 6" xfId="13249" xr:uid="{00000000-0005-0000-0000-0000200B0000}"/>
    <cellStyle name="Normal 2 3 22 7" xfId="15636" xr:uid="{00000000-0005-0000-0000-0000210B0000}"/>
    <cellStyle name="Normal 2 3 23" xfId="1781" xr:uid="{00000000-0005-0000-0000-0000220B0000}"/>
    <cellStyle name="Normal 2 3 23 2" xfId="4162" xr:uid="{00000000-0005-0000-0000-0000230B0000}"/>
    <cellStyle name="Normal 2 3 23 3" xfId="6548" xr:uid="{00000000-0005-0000-0000-0000240B0000}"/>
    <cellStyle name="Normal 2 3 23 4" xfId="9161" xr:uid="{00000000-0005-0000-0000-0000250B0000}"/>
    <cellStyle name="Normal 2 3 23 5" xfId="11843" xr:uid="{00000000-0005-0000-0000-0000260B0000}"/>
    <cellStyle name="Normal 2 3 23 6" xfId="13935" xr:uid="{00000000-0005-0000-0000-0000270B0000}"/>
    <cellStyle name="Normal 2 3 23 7" xfId="16319" xr:uid="{00000000-0005-0000-0000-0000280B0000}"/>
    <cellStyle name="Normal 2 3 24" xfId="1853" xr:uid="{00000000-0005-0000-0000-0000290B0000}"/>
    <cellStyle name="Normal 2 3 24 2" xfId="4234" xr:uid="{00000000-0005-0000-0000-00002A0B0000}"/>
    <cellStyle name="Normal 2 3 24 3" xfId="6620" xr:uid="{00000000-0005-0000-0000-00002B0B0000}"/>
    <cellStyle name="Normal 2 3 24 4" xfId="8394" xr:uid="{00000000-0005-0000-0000-00002C0B0000}"/>
    <cellStyle name="Normal 2 3 24 5" xfId="11842" xr:uid="{00000000-0005-0000-0000-00002D0B0000}"/>
    <cellStyle name="Normal 2 3 24 6" xfId="13168" xr:uid="{00000000-0005-0000-0000-00002E0B0000}"/>
    <cellStyle name="Normal 2 3 24 7" xfId="15555" xr:uid="{00000000-0005-0000-0000-00002F0B0000}"/>
    <cellStyle name="Normal 2 3 25" xfId="1931" xr:uid="{00000000-0005-0000-0000-0000300B0000}"/>
    <cellStyle name="Normal 2 3 25 2" xfId="4312" xr:uid="{00000000-0005-0000-0000-0000310B0000}"/>
    <cellStyle name="Normal 2 3 25 3" xfId="6698" xr:uid="{00000000-0005-0000-0000-0000320B0000}"/>
    <cellStyle name="Normal 2 3 25 4" xfId="8324" xr:uid="{00000000-0005-0000-0000-0000330B0000}"/>
    <cellStyle name="Normal 2 3 25 5" xfId="10077" xr:uid="{00000000-0005-0000-0000-0000340B0000}"/>
    <cellStyle name="Normal 2 3 25 6" xfId="13098" xr:uid="{00000000-0005-0000-0000-0000350B0000}"/>
    <cellStyle name="Normal 2 3 25 7" xfId="15485" xr:uid="{00000000-0005-0000-0000-0000360B0000}"/>
    <cellStyle name="Normal 2 3 26" xfId="2009" xr:uid="{00000000-0005-0000-0000-0000370B0000}"/>
    <cellStyle name="Normal 2 3 26 2" xfId="4390" xr:uid="{00000000-0005-0000-0000-0000380B0000}"/>
    <cellStyle name="Normal 2 3 26 3" xfId="6776" xr:uid="{00000000-0005-0000-0000-0000390B0000}"/>
    <cellStyle name="Normal 2 3 26 4" xfId="9420" xr:uid="{00000000-0005-0000-0000-00003A0B0000}"/>
    <cellStyle name="Normal 2 3 26 5" xfId="11113" xr:uid="{00000000-0005-0000-0000-00003B0B0000}"/>
    <cellStyle name="Normal 2 3 26 6" xfId="14194" xr:uid="{00000000-0005-0000-0000-00003C0B0000}"/>
    <cellStyle name="Normal 2 3 26 7" xfId="16578" xr:uid="{00000000-0005-0000-0000-00003D0B0000}"/>
    <cellStyle name="Normal 2 3 27" xfId="2085" xr:uid="{00000000-0005-0000-0000-00003E0B0000}"/>
    <cellStyle name="Normal 2 3 27 2" xfId="4466" xr:uid="{00000000-0005-0000-0000-00003F0B0000}"/>
    <cellStyle name="Normal 2 3 27 3" xfId="6852" xr:uid="{00000000-0005-0000-0000-0000400B0000}"/>
    <cellStyle name="Normal 2 3 27 4" xfId="7353" xr:uid="{00000000-0005-0000-0000-0000410B0000}"/>
    <cellStyle name="Normal 2 3 27 5" xfId="11039" xr:uid="{00000000-0005-0000-0000-0000420B0000}"/>
    <cellStyle name="Normal 2 3 27 6" xfId="12126" xr:uid="{00000000-0005-0000-0000-0000430B0000}"/>
    <cellStyle name="Normal 2 3 27 7" xfId="14513" xr:uid="{00000000-0005-0000-0000-0000440B0000}"/>
    <cellStyle name="Normal 2 3 28" xfId="2157" xr:uid="{00000000-0005-0000-0000-0000450B0000}"/>
    <cellStyle name="Normal 2 3 28 2" xfId="4538" xr:uid="{00000000-0005-0000-0000-0000460B0000}"/>
    <cellStyle name="Normal 2 3 28 3" xfId="6924" xr:uid="{00000000-0005-0000-0000-0000470B0000}"/>
    <cellStyle name="Normal 2 3 28 4" xfId="7971" xr:uid="{00000000-0005-0000-0000-0000480B0000}"/>
    <cellStyle name="Normal 2 3 28 5" xfId="10156" xr:uid="{00000000-0005-0000-0000-0000490B0000}"/>
    <cellStyle name="Normal 2 3 28 6" xfId="12745" xr:uid="{00000000-0005-0000-0000-00004A0B0000}"/>
    <cellStyle name="Normal 2 3 28 7" xfId="15132" xr:uid="{00000000-0005-0000-0000-00004B0B0000}"/>
    <cellStyle name="Normal 2 3 29" xfId="2237" xr:uid="{00000000-0005-0000-0000-00004C0B0000}"/>
    <cellStyle name="Normal 2 3 29 2" xfId="4618" xr:uid="{00000000-0005-0000-0000-00004D0B0000}"/>
    <cellStyle name="Normal 2 3 29 3" xfId="7004" xr:uid="{00000000-0005-0000-0000-00004E0B0000}"/>
    <cellStyle name="Normal 2 3 29 4" xfId="9008" xr:uid="{00000000-0005-0000-0000-00004F0B0000}"/>
    <cellStyle name="Normal 2 3 29 5" xfId="11765" xr:uid="{00000000-0005-0000-0000-0000500B0000}"/>
    <cellStyle name="Normal 2 3 29 6" xfId="13782" xr:uid="{00000000-0005-0000-0000-0000510B0000}"/>
    <cellStyle name="Normal 2 3 29 7" xfId="16167" xr:uid="{00000000-0005-0000-0000-0000520B0000}"/>
    <cellStyle name="Normal 2 3 3" xfId="241" xr:uid="{00000000-0005-0000-0000-0000530B0000}"/>
    <cellStyle name="Normal 2 3 3 2" xfId="2622" xr:uid="{00000000-0005-0000-0000-0000540B0000}"/>
    <cellStyle name="Normal 2 3 3 3" xfId="5008" xr:uid="{00000000-0005-0000-0000-0000550B0000}"/>
    <cellStyle name="Normal 2 3 3 4" xfId="7189" xr:uid="{00000000-0005-0000-0000-0000560B0000}"/>
    <cellStyle name="Normal 2 3 3 5" xfId="11263" xr:uid="{00000000-0005-0000-0000-0000570B0000}"/>
    <cellStyle name="Normal 2 3 3 6" xfId="11962" xr:uid="{00000000-0005-0000-0000-0000580B0000}"/>
    <cellStyle name="Normal 2 3 3 7" xfId="14349" xr:uid="{00000000-0005-0000-0000-0000590B0000}"/>
    <cellStyle name="Normal 2 3 30" xfId="2313" xr:uid="{00000000-0005-0000-0000-00005A0B0000}"/>
    <cellStyle name="Normal 2 3 30 2" xfId="4694" xr:uid="{00000000-0005-0000-0000-00005B0B0000}"/>
    <cellStyle name="Normal 2 3 30 3" xfId="7080" xr:uid="{00000000-0005-0000-0000-00005C0B0000}"/>
    <cellStyle name="Normal 2 3 30 4" xfId="7476" xr:uid="{00000000-0005-0000-0000-00005D0B0000}"/>
    <cellStyle name="Normal 2 3 30 5" xfId="11469" xr:uid="{00000000-0005-0000-0000-00005E0B0000}"/>
    <cellStyle name="Normal 2 3 30 6" xfId="12249" xr:uid="{00000000-0005-0000-0000-00005F0B0000}"/>
    <cellStyle name="Normal 2 3 30 7" xfId="14636" xr:uid="{00000000-0005-0000-0000-0000600B0000}"/>
    <cellStyle name="Normal 2 3 31" xfId="2385" xr:uid="{00000000-0005-0000-0000-0000610B0000}"/>
    <cellStyle name="Normal 2 3 31 2" xfId="4766" xr:uid="{00000000-0005-0000-0000-0000620B0000}"/>
    <cellStyle name="Normal 2 3 31 3" xfId="7152" xr:uid="{00000000-0005-0000-0000-0000630B0000}"/>
    <cellStyle name="Normal 2 3 31 4" xfId="9538" xr:uid="{00000000-0005-0000-0000-0000640B0000}"/>
    <cellStyle name="Normal 2 3 31 5" xfId="11925" xr:uid="{00000000-0005-0000-0000-0000650B0000}"/>
    <cellStyle name="Normal 2 3 31 6" xfId="14312" xr:uid="{00000000-0005-0000-0000-0000660B0000}"/>
    <cellStyle name="Normal 2 3 31 7" xfId="16694" xr:uid="{00000000-0005-0000-0000-0000670B0000}"/>
    <cellStyle name="Normal 2 3 32" xfId="2462" xr:uid="{00000000-0005-0000-0000-0000680B0000}"/>
    <cellStyle name="Normal 2 3 33" xfId="4848" xr:uid="{00000000-0005-0000-0000-0000690B0000}"/>
    <cellStyle name="Normal 2 3 34" xfId="8000" xr:uid="{00000000-0005-0000-0000-00006A0B0000}"/>
    <cellStyle name="Normal 2 3 35" xfId="10265" xr:uid="{00000000-0005-0000-0000-00006B0B0000}"/>
    <cellStyle name="Normal 2 3 36" xfId="12774" xr:uid="{00000000-0005-0000-0000-00006C0B0000}"/>
    <cellStyle name="Normal 2 3 37" xfId="15161" xr:uid="{00000000-0005-0000-0000-00006D0B0000}"/>
    <cellStyle name="Normal 2 3 4" xfId="318" xr:uid="{00000000-0005-0000-0000-00006E0B0000}"/>
    <cellStyle name="Normal 2 3 4 2" xfId="2699" xr:uid="{00000000-0005-0000-0000-00006F0B0000}"/>
    <cellStyle name="Normal 2 3 4 3" xfId="5085" xr:uid="{00000000-0005-0000-0000-0000700B0000}"/>
    <cellStyle name="Normal 2 3 4 4" xfId="9459" xr:uid="{00000000-0005-0000-0000-0000710B0000}"/>
    <cellStyle name="Normal 2 3 4 5" xfId="11152" xr:uid="{00000000-0005-0000-0000-0000720B0000}"/>
    <cellStyle name="Normal 2 3 4 6" xfId="14233" xr:uid="{00000000-0005-0000-0000-0000730B0000}"/>
    <cellStyle name="Normal 2 3 4 7" xfId="16616" xr:uid="{00000000-0005-0000-0000-0000740B0000}"/>
    <cellStyle name="Normal 2 3 5" xfId="395" xr:uid="{00000000-0005-0000-0000-0000750B0000}"/>
    <cellStyle name="Normal 2 3 5 2" xfId="2776" xr:uid="{00000000-0005-0000-0000-0000760B0000}"/>
    <cellStyle name="Normal 2 3 5 3" xfId="5162" xr:uid="{00000000-0005-0000-0000-0000770B0000}"/>
    <cellStyle name="Normal 2 3 5 4" xfId="8343" xr:uid="{00000000-0005-0000-0000-0000780B0000}"/>
    <cellStyle name="Normal 2 3 5 5" xfId="9955" xr:uid="{00000000-0005-0000-0000-0000790B0000}"/>
    <cellStyle name="Normal 2 3 5 6" xfId="13117" xr:uid="{00000000-0005-0000-0000-00007A0B0000}"/>
    <cellStyle name="Normal 2 3 5 7" xfId="15504" xr:uid="{00000000-0005-0000-0000-00007B0B0000}"/>
    <cellStyle name="Normal 2 3 6" xfId="472" xr:uid="{00000000-0005-0000-0000-00007C0B0000}"/>
    <cellStyle name="Normal 2 3 6 2" xfId="2853" xr:uid="{00000000-0005-0000-0000-00007D0B0000}"/>
    <cellStyle name="Normal 2 3 6 3" xfId="5239" xr:uid="{00000000-0005-0000-0000-00007E0B0000}"/>
    <cellStyle name="Normal 2 3 6 4" xfId="9040" xr:uid="{00000000-0005-0000-0000-00007F0B0000}"/>
    <cellStyle name="Normal 2 3 6 5" xfId="11715" xr:uid="{00000000-0005-0000-0000-0000800B0000}"/>
    <cellStyle name="Normal 2 3 6 6" xfId="13814" xr:uid="{00000000-0005-0000-0000-0000810B0000}"/>
    <cellStyle name="Normal 2 3 6 7" xfId="16199" xr:uid="{00000000-0005-0000-0000-0000820B0000}"/>
    <cellStyle name="Normal 2 3 7" xfId="549" xr:uid="{00000000-0005-0000-0000-0000830B0000}"/>
    <cellStyle name="Normal 2 3 7 2" xfId="2930" xr:uid="{00000000-0005-0000-0000-0000840B0000}"/>
    <cellStyle name="Normal 2 3 7 3" xfId="5316" xr:uid="{00000000-0005-0000-0000-0000850B0000}"/>
    <cellStyle name="Normal 2 3 7 4" xfId="7418" xr:uid="{00000000-0005-0000-0000-0000860B0000}"/>
    <cellStyle name="Normal 2 3 7 5" xfId="11408" xr:uid="{00000000-0005-0000-0000-0000870B0000}"/>
    <cellStyle name="Normal 2 3 7 6" xfId="12191" xr:uid="{00000000-0005-0000-0000-0000880B0000}"/>
    <cellStyle name="Normal 2 3 7 7" xfId="14578" xr:uid="{00000000-0005-0000-0000-0000890B0000}"/>
    <cellStyle name="Normal 2 3 8" xfId="626" xr:uid="{00000000-0005-0000-0000-00008A0B0000}"/>
    <cellStyle name="Normal 2 3 8 2" xfId="3007" xr:uid="{00000000-0005-0000-0000-00008B0B0000}"/>
    <cellStyle name="Normal 2 3 8 3" xfId="5393" xr:uid="{00000000-0005-0000-0000-00008C0B0000}"/>
    <cellStyle name="Normal 2 3 8 4" xfId="7216" xr:uid="{00000000-0005-0000-0000-00008D0B0000}"/>
    <cellStyle name="Normal 2 3 8 5" xfId="11290" xr:uid="{00000000-0005-0000-0000-00008E0B0000}"/>
    <cellStyle name="Normal 2 3 8 6" xfId="11989" xr:uid="{00000000-0005-0000-0000-00008F0B0000}"/>
    <cellStyle name="Normal 2 3 8 7" xfId="14376" xr:uid="{00000000-0005-0000-0000-0000900B0000}"/>
    <cellStyle name="Normal 2 3 9" xfId="703" xr:uid="{00000000-0005-0000-0000-0000910B0000}"/>
    <cellStyle name="Normal 2 3 9 2" xfId="3084" xr:uid="{00000000-0005-0000-0000-0000920B0000}"/>
    <cellStyle name="Normal 2 3 9 3" xfId="5470" xr:uid="{00000000-0005-0000-0000-0000930B0000}"/>
    <cellStyle name="Normal 2 3 9 4" xfId="8493" xr:uid="{00000000-0005-0000-0000-0000940B0000}"/>
    <cellStyle name="Normal 2 3 9 5" xfId="10103" xr:uid="{00000000-0005-0000-0000-0000950B0000}"/>
    <cellStyle name="Normal 2 3 9 6" xfId="13267" xr:uid="{00000000-0005-0000-0000-0000960B0000}"/>
    <cellStyle name="Normal 2 3 9 7" xfId="15654" xr:uid="{00000000-0005-0000-0000-0000970B0000}"/>
    <cellStyle name="Normal 2 4" xfId="80" xr:uid="{00000000-0005-0000-0000-0000980B0000}"/>
    <cellStyle name="Normal 2 4 10" xfId="779" xr:uid="{00000000-0005-0000-0000-0000990B0000}"/>
    <cellStyle name="Normal 2 4 10 2" xfId="3160" xr:uid="{00000000-0005-0000-0000-00009A0B0000}"/>
    <cellStyle name="Normal 2 4 10 3" xfId="5546" xr:uid="{00000000-0005-0000-0000-00009B0B0000}"/>
    <cellStyle name="Normal 2 4 10 4" xfId="9250" xr:uid="{00000000-0005-0000-0000-00009C0B0000}"/>
    <cellStyle name="Normal 2 4 10 5" xfId="9567" xr:uid="{00000000-0005-0000-0000-00009D0B0000}"/>
    <cellStyle name="Normal 2 4 10 6" xfId="14024" xr:uid="{00000000-0005-0000-0000-00009E0B0000}"/>
    <cellStyle name="Normal 2 4 10 7" xfId="16408" xr:uid="{00000000-0005-0000-0000-00009F0B0000}"/>
    <cellStyle name="Normal 2 4 11" xfId="856" xr:uid="{00000000-0005-0000-0000-0000A00B0000}"/>
    <cellStyle name="Normal 2 4 11 2" xfId="3237" xr:uid="{00000000-0005-0000-0000-0000A10B0000}"/>
    <cellStyle name="Normal 2 4 11 3" xfId="5623" xr:uid="{00000000-0005-0000-0000-0000A20B0000}"/>
    <cellStyle name="Normal 2 4 11 4" xfId="7644" xr:uid="{00000000-0005-0000-0000-0000A30B0000}"/>
    <cellStyle name="Normal 2 4 11 5" xfId="11630" xr:uid="{00000000-0005-0000-0000-0000A40B0000}"/>
    <cellStyle name="Normal 2 4 11 6" xfId="12417" xr:uid="{00000000-0005-0000-0000-0000A50B0000}"/>
    <cellStyle name="Normal 2 4 11 7" xfId="14804" xr:uid="{00000000-0005-0000-0000-0000A60B0000}"/>
    <cellStyle name="Normal 2 4 12" xfId="933" xr:uid="{00000000-0005-0000-0000-0000A70B0000}"/>
    <cellStyle name="Normal 2 4 12 2" xfId="3314" xr:uid="{00000000-0005-0000-0000-0000A80B0000}"/>
    <cellStyle name="Normal 2 4 12 3" xfId="5700" xr:uid="{00000000-0005-0000-0000-0000A90B0000}"/>
    <cellStyle name="Normal 2 4 12 4" xfId="7598" xr:uid="{00000000-0005-0000-0000-0000AA0B0000}"/>
    <cellStyle name="Normal 2 4 12 5" xfId="11513" xr:uid="{00000000-0005-0000-0000-0000AB0B0000}"/>
    <cellStyle name="Normal 2 4 12 6" xfId="12371" xr:uid="{00000000-0005-0000-0000-0000AC0B0000}"/>
    <cellStyle name="Normal 2 4 12 7" xfId="14758" xr:uid="{00000000-0005-0000-0000-0000AD0B0000}"/>
    <cellStyle name="Normal 2 4 13" xfId="1010" xr:uid="{00000000-0005-0000-0000-0000AE0B0000}"/>
    <cellStyle name="Normal 2 4 13 2" xfId="3391" xr:uid="{00000000-0005-0000-0000-0000AF0B0000}"/>
    <cellStyle name="Normal 2 4 13 3" xfId="5777" xr:uid="{00000000-0005-0000-0000-0000B00B0000}"/>
    <cellStyle name="Normal 2 4 13 4" xfId="8063" xr:uid="{00000000-0005-0000-0000-0000B10B0000}"/>
    <cellStyle name="Normal 2 4 13 5" xfId="10328" xr:uid="{00000000-0005-0000-0000-0000B20B0000}"/>
    <cellStyle name="Normal 2 4 13 6" xfId="12837" xr:uid="{00000000-0005-0000-0000-0000B30B0000}"/>
    <cellStyle name="Normal 2 4 13 7" xfId="15224" xr:uid="{00000000-0005-0000-0000-0000B40B0000}"/>
    <cellStyle name="Normal 2 4 14" xfId="1087" xr:uid="{00000000-0005-0000-0000-0000B50B0000}"/>
    <cellStyle name="Normal 2 4 14 2" xfId="3468" xr:uid="{00000000-0005-0000-0000-0000B60B0000}"/>
    <cellStyle name="Normal 2 4 14 3" xfId="5854" xr:uid="{00000000-0005-0000-0000-0000B70B0000}"/>
    <cellStyle name="Normal 2 4 14 4" xfId="9401" xr:uid="{00000000-0005-0000-0000-0000B80B0000}"/>
    <cellStyle name="Normal 2 4 14 5" xfId="9794" xr:uid="{00000000-0005-0000-0000-0000B90B0000}"/>
    <cellStyle name="Normal 2 4 14 6" xfId="14175" xr:uid="{00000000-0005-0000-0000-0000BA0B0000}"/>
    <cellStyle name="Normal 2 4 14 7" xfId="16559" xr:uid="{00000000-0005-0000-0000-0000BB0B0000}"/>
    <cellStyle name="Normal 2 4 15" xfId="1164" xr:uid="{00000000-0005-0000-0000-0000BC0B0000}"/>
    <cellStyle name="Normal 2 4 15 2" xfId="3545" xr:uid="{00000000-0005-0000-0000-0000BD0B0000}"/>
    <cellStyle name="Normal 2 4 15 3" xfId="5931" xr:uid="{00000000-0005-0000-0000-0000BE0B0000}"/>
    <cellStyle name="Normal 2 4 15 4" xfId="8253" xr:uid="{00000000-0005-0000-0000-0000BF0B0000}"/>
    <cellStyle name="Normal 2 4 15 5" xfId="11705" xr:uid="{00000000-0005-0000-0000-0000C00B0000}"/>
    <cellStyle name="Normal 2 4 15 6" xfId="13027" xr:uid="{00000000-0005-0000-0000-0000C10B0000}"/>
    <cellStyle name="Normal 2 4 15 7" xfId="15414" xr:uid="{00000000-0005-0000-0000-0000C20B0000}"/>
    <cellStyle name="Normal 2 4 16" xfId="1241" xr:uid="{00000000-0005-0000-0000-0000C30B0000}"/>
    <cellStyle name="Normal 2 4 16 2" xfId="3622" xr:uid="{00000000-0005-0000-0000-0000C40B0000}"/>
    <cellStyle name="Normal 2 4 16 3" xfId="6008" xr:uid="{00000000-0005-0000-0000-0000C50B0000}"/>
    <cellStyle name="Normal 2 4 16 4" xfId="7747" xr:uid="{00000000-0005-0000-0000-0000C60B0000}"/>
    <cellStyle name="Normal 2 4 16 5" xfId="11656" xr:uid="{00000000-0005-0000-0000-0000C70B0000}"/>
    <cellStyle name="Normal 2 4 16 6" xfId="12520" xr:uid="{00000000-0005-0000-0000-0000C80B0000}"/>
    <cellStyle name="Normal 2 4 16 7" xfId="14907" xr:uid="{00000000-0005-0000-0000-0000C90B0000}"/>
    <cellStyle name="Normal 2 4 17" xfId="1318" xr:uid="{00000000-0005-0000-0000-0000CA0B0000}"/>
    <cellStyle name="Normal 2 4 17 2" xfId="3699" xr:uid="{00000000-0005-0000-0000-0000CB0B0000}"/>
    <cellStyle name="Normal 2 4 17 3" xfId="6085" xr:uid="{00000000-0005-0000-0000-0000CC0B0000}"/>
    <cellStyle name="Normal 2 4 17 4" xfId="8212" xr:uid="{00000000-0005-0000-0000-0000CD0B0000}"/>
    <cellStyle name="Normal 2 4 17 5" xfId="10477" xr:uid="{00000000-0005-0000-0000-0000CE0B0000}"/>
    <cellStyle name="Normal 2 4 17 6" xfId="12986" xr:uid="{00000000-0005-0000-0000-0000CF0B0000}"/>
    <cellStyle name="Normal 2 4 17 7" xfId="15373" xr:uid="{00000000-0005-0000-0000-0000D00B0000}"/>
    <cellStyle name="Normal 2 4 18" xfId="1395" xr:uid="{00000000-0005-0000-0000-0000D10B0000}"/>
    <cellStyle name="Normal 2 4 18 2" xfId="3776" xr:uid="{00000000-0005-0000-0000-0000D20B0000}"/>
    <cellStyle name="Normal 2 4 18 3" xfId="6162" xr:uid="{00000000-0005-0000-0000-0000D30B0000}"/>
    <cellStyle name="Normal 2 4 18 4" xfId="7169" xr:uid="{00000000-0005-0000-0000-0000D40B0000}"/>
    <cellStyle name="Normal 2 4 18 5" xfId="9940" xr:uid="{00000000-0005-0000-0000-0000D50B0000}"/>
    <cellStyle name="Normal 2 4 18 6" xfId="11942" xr:uid="{00000000-0005-0000-0000-0000D60B0000}"/>
    <cellStyle name="Normal 2 4 18 7" xfId="14329" xr:uid="{00000000-0005-0000-0000-0000D70B0000}"/>
    <cellStyle name="Normal 2 4 19" xfId="1472" xr:uid="{00000000-0005-0000-0000-0000D80B0000}"/>
    <cellStyle name="Normal 2 4 19 2" xfId="3853" xr:uid="{00000000-0005-0000-0000-0000D90B0000}"/>
    <cellStyle name="Normal 2 4 19 3" xfId="6239" xr:uid="{00000000-0005-0000-0000-0000DA0B0000}"/>
    <cellStyle name="Normal 2 4 19 4" xfId="8402" xr:uid="{00000000-0005-0000-0000-0000DB0B0000}"/>
    <cellStyle name="Normal 2 4 19 5" xfId="11847" xr:uid="{00000000-0005-0000-0000-0000DC0B0000}"/>
    <cellStyle name="Normal 2 4 19 6" xfId="13176" xr:uid="{00000000-0005-0000-0000-0000DD0B0000}"/>
    <cellStyle name="Normal 2 4 19 7" xfId="15563" xr:uid="{00000000-0005-0000-0000-0000DE0B0000}"/>
    <cellStyle name="Normal 2 4 2" xfId="162" xr:uid="{00000000-0005-0000-0000-0000DF0B0000}"/>
    <cellStyle name="Normal 2 4 2 2" xfId="2543" xr:uid="{00000000-0005-0000-0000-0000E00B0000}"/>
    <cellStyle name="Normal 2 4 2 3" xfId="4929" xr:uid="{00000000-0005-0000-0000-0000E10B0000}"/>
    <cellStyle name="Normal 2 4 2 4" xfId="9033" xr:uid="{00000000-0005-0000-0000-0000E20B0000}"/>
    <cellStyle name="Normal 2 4 2 5" xfId="11720" xr:uid="{00000000-0005-0000-0000-0000E30B0000}"/>
    <cellStyle name="Normal 2 4 2 6" xfId="13807" xr:uid="{00000000-0005-0000-0000-0000E40B0000}"/>
    <cellStyle name="Normal 2 4 2 7" xfId="16192" xr:uid="{00000000-0005-0000-0000-0000E50B0000}"/>
    <cellStyle name="Normal 2 4 20" xfId="1549" xr:uid="{00000000-0005-0000-0000-0000E60B0000}"/>
    <cellStyle name="Normal 2 4 20 2" xfId="3930" xr:uid="{00000000-0005-0000-0000-0000E70B0000}"/>
    <cellStyle name="Normal 2 4 20 3" xfId="6316" xr:uid="{00000000-0005-0000-0000-0000E80B0000}"/>
    <cellStyle name="Normal 2 4 20 4" xfId="7351" xr:uid="{00000000-0005-0000-0000-0000E90B0000}"/>
    <cellStyle name="Normal 2 4 20 5" xfId="11836" xr:uid="{00000000-0005-0000-0000-0000EA0B0000}"/>
    <cellStyle name="Normal 2 4 20 6" xfId="12124" xr:uid="{00000000-0005-0000-0000-0000EB0B0000}"/>
    <cellStyle name="Normal 2 4 20 7" xfId="14511" xr:uid="{00000000-0005-0000-0000-0000EC0B0000}"/>
    <cellStyle name="Normal 2 4 21" xfId="1626" xr:uid="{00000000-0005-0000-0000-0000ED0B0000}"/>
    <cellStyle name="Normal 2 4 21 2" xfId="4007" xr:uid="{00000000-0005-0000-0000-0000EE0B0000}"/>
    <cellStyle name="Normal 2 4 21 3" xfId="6393" xr:uid="{00000000-0005-0000-0000-0000EF0B0000}"/>
    <cellStyle name="Normal 2 4 21 4" xfId="7434" xr:uid="{00000000-0005-0000-0000-0000F00B0000}"/>
    <cellStyle name="Normal 2 4 21 5" xfId="11347" xr:uid="{00000000-0005-0000-0000-0000F10B0000}"/>
    <cellStyle name="Normal 2 4 21 6" xfId="12207" xr:uid="{00000000-0005-0000-0000-0000F20B0000}"/>
    <cellStyle name="Normal 2 4 21 7" xfId="14594" xr:uid="{00000000-0005-0000-0000-0000F30B0000}"/>
    <cellStyle name="Normal 2 4 22" xfId="1703" xr:uid="{00000000-0005-0000-0000-0000F40B0000}"/>
    <cellStyle name="Normal 2 4 22 2" xfId="4084" xr:uid="{00000000-0005-0000-0000-0000F50B0000}"/>
    <cellStyle name="Normal 2 4 22 3" xfId="6470" xr:uid="{00000000-0005-0000-0000-0000F60B0000}"/>
    <cellStyle name="Normal 2 4 22 4" xfId="7899" xr:uid="{00000000-0005-0000-0000-0000F70B0000}"/>
    <cellStyle name="Normal 2 4 22 5" xfId="10162" xr:uid="{00000000-0005-0000-0000-0000F80B0000}"/>
    <cellStyle name="Normal 2 4 22 6" xfId="12673" xr:uid="{00000000-0005-0000-0000-0000F90B0000}"/>
    <cellStyle name="Normal 2 4 22 7" xfId="15060" xr:uid="{00000000-0005-0000-0000-0000FA0B0000}"/>
    <cellStyle name="Normal 2 4 23" xfId="1780" xr:uid="{00000000-0005-0000-0000-0000FB0B0000}"/>
    <cellStyle name="Normal 2 4 23 2" xfId="4161" xr:uid="{00000000-0005-0000-0000-0000FC0B0000}"/>
    <cellStyle name="Normal 2 4 23 3" xfId="6547" xr:uid="{00000000-0005-0000-0000-0000FD0B0000}"/>
    <cellStyle name="Normal 2 4 23 4" xfId="9235" xr:uid="{00000000-0005-0000-0000-0000FE0B0000}"/>
    <cellStyle name="Normal 2 4 23 5" xfId="9552" xr:uid="{00000000-0005-0000-0000-0000FF0B0000}"/>
    <cellStyle name="Normal 2 4 23 6" xfId="14009" xr:uid="{00000000-0005-0000-0000-0000000C0000}"/>
    <cellStyle name="Normal 2 4 23 7" xfId="16393" xr:uid="{00000000-0005-0000-0000-0000010C0000}"/>
    <cellStyle name="Normal 2 4 24" xfId="1852" xr:uid="{00000000-0005-0000-0000-0000020C0000}"/>
    <cellStyle name="Normal 2 4 24 2" xfId="4233" xr:uid="{00000000-0005-0000-0000-0000030C0000}"/>
    <cellStyle name="Normal 2 4 24 3" xfId="6619" xr:uid="{00000000-0005-0000-0000-0000040C0000}"/>
    <cellStyle name="Normal 2 4 24 4" xfId="8471" xr:uid="{00000000-0005-0000-0000-0000050C0000}"/>
    <cellStyle name="Normal 2 4 24 5" xfId="9551" xr:uid="{00000000-0005-0000-0000-0000060C0000}"/>
    <cellStyle name="Normal 2 4 24 6" xfId="13245" xr:uid="{00000000-0005-0000-0000-0000070C0000}"/>
    <cellStyle name="Normal 2 4 24 7" xfId="15632" xr:uid="{00000000-0005-0000-0000-0000080C0000}"/>
    <cellStyle name="Normal 2 4 25" xfId="1930" xr:uid="{00000000-0005-0000-0000-0000090C0000}"/>
    <cellStyle name="Normal 2 4 25 2" xfId="4311" xr:uid="{00000000-0005-0000-0000-00000A0C0000}"/>
    <cellStyle name="Normal 2 4 25 3" xfId="6697" xr:uid="{00000000-0005-0000-0000-00000B0C0000}"/>
    <cellStyle name="Normal 2 4 25 4" xfId="8401" xr:uid="{00000000-0005-0000-0000-00000C0C0000}"/>
    <cellStyle name="Normal 2 4 25 5" xfId="10153" xr:uid="{00000000-0005-0000-0000-00000D0C0000}"/>
    <cellStyle name="Normal 2 4 25 6" xfId="13175" xr:uid="{00000000-0005-0000-0000-00000E0C0000}"/>
    <cellStyle name="Normal 2 4 25 7" xfId="15562" xr:uid="{00000000-0005-0000-0000-00000F0C0000}"/>
    <cellStyle name="Normal 2 4 26" xfId="2008" xr:uid="{00000000-0005-0000-0000-0000100C0000}"/>
    <cellStyle name="Normal 2 4 26 2" xfId="4389" xr:uid="{00000000-0005-0000-0000-0000110C0000}"/>
    <cellStyle name="Normal 2 4 26 3" xfId="6775" xr:uid="{00000000-0005-0000-0000-0000120C0000}"/>
    <cellStyle name="Normal 2 4 26 4" xfId="9492" xr:uid="{00000000-0005-0000-0000-0000130C0000}"/>
    <cellStyle name="Normal 2 4 26 5" xfId="11190" xr:uid="{00000000-0005-0000-0000-0000140C0000}"/>
    <cellStyle name="Normal 2 4 26 6" xfId="14266" xr:uid="{00000000-0005-0000-0000-0000150C0000}"/>
    <cellStyle name="Normal 2 4 26 7" xfId="16649" xr:uid="{00000000-0005-0000-0000-0000160C0000}"/>
    <cellStyle name="Normal 2 4 27" xfId="2084" xr:uid="{00000000-0005-0000-0000-0000170C0000}"/>
    <cellStyle name="Normal 2 4 27 2" xfId="4465" xr:uid="{00000000-0005-0000-0000-0000180C0000}"/>
    <cellStyle name="Normal 2 4 27 3" xfId="6851" xr:uid="{00000000-0005-0000-0000-0000190C0000}"/>
    <cellStyle name="Normal 2 4 27 4" xfId="9423" xr:uid="{00000000-0005-0000-0000-00001A0C0000}"/>
    <cellStyle name="Normal 2 4 27 5" xfId="11116" xr:uid="{00000000-0005-0000-0000-00001B0C0000}"/>
    <cellStyle name="Normal 2 4 27 6" xfId="14197" xr:uid="{00000000-0005-0000-0000-00001C0C0000}"/>
    <cellStyle name="Normal 2 4 27 7" xfId="16581" xr:uid="{00000000-0005-0000-0000-00001D0C0000}"/>
    <cellStyle name="Normal 2 4 28" xfId="2156" xr:uid="{00000000-0005-0000-0000-00001E0C0000}"/>
    <cellStyle name="Normal 2 4 28 2" xfId="4537" xr:uid="{00000000-0005-0000-0000-00001F0C0000}"/>
    <cellStyle name="Normal 2 4 28 3" xfId="6923" xr:uid="{00000000-0005-0000-0000-0000200C0000}"/>
    <cellStyle name="Normal 2 4 28 4" xfId="8048" xr:uid="{00000000-0005-0000-0000-0000210C0000}"/>
    <cellStyle name="Normal 2 4 28 5" xfId="10232" xr:uid="{00000000-0005-0000-0000-0000220C0000}"/>
    <cellStyle name="Normal 2 4 28 6" xfId="12822" xr:uid="{00000000-0005-0000-0000-0000230C0000}"/>
    <cellStyle name="Normal 2 4 28 7" xfId="15209" xr:uid="{00000000-0005-0000-0000-0000240C0000}"/>
    <cellStyle name="Normal 2 4 29" xfId="2236" xr:uid="{00000000-0005-0000-0000-0000250C0000}"/>
    <cellStyle name="Normal 2 4 29 2" xfId="4617" xr:uid="{00000000-0005-0000-0000-0000260C0000}"/>
    <cellStyle name="Normal 2 4 29 3" xfId="7003" xr:uid="{00000000-0005-0000-0000-0000270C0000}"/>
    <cellStyle name="Normal 2 4 29 4" xfId="9091" xr:uid="{00000000-0005-0000-0000-0000280C0000}"/>
    <cellStyle name="Normal 2 4 29 5" xfId="11840" xr:uid="{00000000-0005-0000-0000-0000290C0000}"/>
    <cellStyle name="Normal 2 4 29 6" xfId="13865" xr:uid="{00000000-0005-0000-0000-00002A0C0000}"/>
    <cellStyle name="Normal 2 4 29 7" xfId="16249" xr:uid="{00000000-0005-0000-0000-00002B0C0000}"/>
    <cellStyle name="Normal 2 4 3" xfId="240" xr:uid="{00000000-0005-0000-0000-00002C0C0000}"/>
    <cellStyle name="Normal 2 4 3 2" xfId="2621" xr:uid="{00000000-0005-0000-0000-00002D0C0000}"/>
    <cellStyle name="Normal 2 4 3 3" xfId="5007" xr:uid="{00000000-0005-0000-0000-00002E0C0000}"/>
    <cellStyle name="Normal 2 4 3 4" xfId="7346" xr:uid="{00000000-0005-0000-0000-00002F0C0000}"/>
    <cellStyle name="Normal 2 4 3 5" xfId="11335" xr:uid="{00000000-0005-0000-0000-0000300C0000}"/>
    <cellStyle name="Normal 2 4 3 6" xfId="12119" xr:uid="{00000000-0005-0000-0000-0000310C0000}"/>
    <cellStyle name="Normal 2 4 3 7" xfId="14506" xr:uid="{00000000-0005-0000-0000-0000320C0000}"/>
    <cellStyle name="Normal 2 4 30" xfId="2312" xr:uid="{00000000-0005-0000-0000-0000330C0000}"/>
    <cellStyle name="Normal 2 4 30 2" xfId="4693" xr:uid="{00000000-0005-0000-0000-0000340C0000}"/>
    <cellStyle name="Normal 2 4 30 3" xfId="7079" xr:uid="{00000000-0005-0000-0000-0000350C0000}"/>
    <cellStyle name="Normal 2 4 30 4" xfId="7553" xr:uid="{00000000-0005-0000-0000-0000360C0000}"/>
    <cellStyle name="Normal 2 4 30 5" xfId="11545" xr:uid="{00000000-0005-0000-0000-0000370C0000}"/>
    <cellStyle name="Normal 2 4 30 6" xfId="12326" xr:uid="{00000000-0005-0000-0000-0000380C0000}"/>
    <cellStyle name="Normal 2 4 30 7" xfId="14713" xr:uid="{00000000-0005-0000-0000-0000390C0000}"/>
    <cellStyle name="Normal 2 4 31" xfId="2384" xr:uid="{00000000-0005-0000-0000-00003A0C0000}"/>
    <cellStyle name="Normal 2 4 31 2" xfId="4765" xr:uid="{00000000-0005-0000-0000-00003B0C0000}"/>
    <cellStyle name="Normal 2 4 31 3" xfId="7151" xr:uid="{00000000-0005-0000-0000-00003C0C0000}"/>
    <cellStyle name="Normal 2 4 31 4" xfId="9537" xr:uid="{00000000-0005-0000-0000-00003D0C0000}"/>
    <cellStyle name="Normal 2 4 31 5" xfId="11924" xr:uid="{00000000-0005-0000-0000-00003E0C0000}"/>
    <cellStyle name="Normal 2 4 31 6" xfId="14311" xr:uid="{00000000-0005-0000-0000-00003F0C0000}"/>
    <cellStyle name="Normal 2 4 31 7" xfId="16693" xr:uid="{00000000-0005-0000-0000-0000400C0000}"/>
    <cellStyle name="Normal 2 4 32" xfId="2461" xr:uid="{00000000-0005-0000-0000-0000410C0000}"/>
    <cellStyle name="Normal 2 4 33" xfId="4847" xr:uid="{00000000-0005-0000-0000-0000420C0000}"/>
    <cellStyle name="Normal 2 4 34" xfId="8077" xr:uid="{00000000-0005-0000-0000-0000430C0000}"/>
    <cellStyle name="Normal 2 4 35" xfId="10342" xr:uid="{00000000-0005-0000-0000-0000440C0000}"/>
    <cellStyle name="Normal 2 4 36" xfId="12851" xr:uid="{00000000-0005-0000-0000-0000450C0000}"/>
    <cellStyle name="Normal 2 4 37" xfId="15238" xr:uid="{00000000-0005-0000-0000-0000460C0000}"/>
    <cellStyle name="Normal 2 4 4" xfId="317" xr:uid="{00000000-0005-0000-0000-0000470C0000}"/>
    <cellStyle name="Normal 2 4 4 2" xfId="2698" xr:uid="{00000000-0005-0000-0000-0000480C0000}"/>
    <cellStyle name="Normal 2 4 4 3" xfId="5084" xr:uid="{00000000-0005-0000-0000-0000490C0000}"/>
    <cellStyle name="Normal 2 4 4 4" xfId="9531" xr:uid="{00000000-0005-0000-0000-00004A0C0000}"/>
    <cellStyle name="Normal 2 4 4 5" xfId="11229" xr:uid="{00000000-0005-0000-0000-00004B0C0000}"/>
    <cellStyle name="Normal 2 4 4 6" xfId="14305" xr:uid="{00000000-0005-0000-0000-00004C0C0000}"/>
    <cellStyle name="Normal 2 4 4 7" xfId="16687" xr:uid="{00000000-0005-0000-0000-00004D0C0000}"/>
    <cellStyle name="Normal 2 4 5" xfId="394" xr:uid="{00000000-0005-0000-0000-00004E0C0000}"/>
    <cellStyle name="Normal 2 4 5 2" xfId="2775" xr:uid="{00000000-0005-0000-0000-00004F0C0000}"/>
    <cellStyle name="Normal 2 4 5 3" xfId="5161" xr:uid="{00000000-0005-0000-0000-0000500C0000}"/>
    <cellStyle name="Normal 2 4 5 4" xfId="8420" xr:uid="{00000000-0005-0000-0000-0000510C0000}"/>
    <cellStyle name="Normal 2 4 5 5" xfId="10031" xr:uid="{00000000-0005-0000-0000-0000520C0000}"/>
    <cellStyle name="Normal 2 4 5 6" xfId="13194" xr:uid="{00000000-0005-0000-0000-0000530C0000}"/>
    <cellStyle name="Normal 2 4 5 7" xfId="15581" xr:uid="{00000000-0005-0000-0000-0000540C0000}"/>
    <cellStyle name="Normal 2 4 6" xfId="471" xr:uid="{00000000-0005-0000-0000-0000550C0000}"/>
    <cellStyle name="Normal 2 4 6 2" xfId="2852" xr:uid="{00000000-0005-0000-0000-0000560C0000}"/>
    <cellStyle name="Normal 2 4 6 3" xfId="5238" xr:uid="{00000000-0005-0000-0000-0000570C0000}"/>
    <cellStyle name="Normal 2 4 6 4" xfId="9118" xr:uid="{00000000-0005-0000-0000-0000580C0000}"/>
    <cellStyle name="Normal 2 4 6 5" xfId="11791" xr:uid="{00000000-0005-0000-0000-0000590C0000}"/>
    <cellStyle name="Normal 2 4 6 6" xfId="13892" xr:uid="{00000000-0005-0000-0000-00005A0C0000}"/>
    <cellStyle name="Normal 2 4 6 7" xfId="16276" xr:uid="{00000000-0005-0000-0000-00005B0C0000}"/>
    <cellStyle name="Normal 2 4 7" xfId="548" xr:uid="{00000000-0005-0000-0000-00005C0C0000}"/>
    <cellStyle name="Normal 2 4 7 2" xfId="2929" xr:uid="{00000000-0005-0000-0000-00005D0C0000}"/>
    <cellStyle name="Normal 2 4 7 3" xfId="5315" xr:uid="{00000000-0005-0000-0000-00005E0C0000}"/>
    <cellStyle name="Normal 2 4 7 4" xfId="7494" xr:uid="{00000000-0005-0000-0000-00005F0C0000}"/>
    <cellStyle name="Normal 2 4 7 5" xfId="11486" xr:uid="{00000000-0005-0000-0000-0000600C0000}"/>
    <cellStyle name="Normal 2 4 7 6" xfId="12267" xr:uid="{00000000-0005-0000-0000-0000610C0000}"/>
    <cellStyle name="Normal 2 4 7 7" xfId="14654" xr:uid="{00000000-0005-0000-0000-0000620C0000}"/>
    <cellStyle name="Normal 2 4 8" xfId="625" xr:uid="{00000000-0005-0000-0000-0000630C0000}"/>
    <cellStyle name="Normal 2 4 8 2" xfId="3006" xr:uid="{00000000-0005-0000-0000-0000640C0000}"/>
    <cellStyle name="Normal 2 4 8 3" xfId="5392" xr:uid="{00000000-0005-0000-0000-0000650C0000}"/>
    <cellStyle name="Normal 2 4 8 4" xfId="7449" xr:uid="{00000000-0005-0000-0000-0000660C0000}"/>
    <cellStyle name="Normal 2 4 8 5" xfId="11362" xr:uid="{00000000-0005-0000-0000-0000670C0000}"/>
    <cellStyle name="Normal 2 4 8 6" xfId="12222" xr:uid="{00000000-0005-0000-0000-0000680C0000}"/>
    <cellStyle name="Normal 2 4 8 7" xfId="14609" xr:uid="{00000000-0005-0000-0000-0000690C0000}"/>
    <cellStyle name="Normal 2 4 9" xfId="702" xr:uid="{00000000-0005-0000-0000-00006A0C0000}"/>
    <cellStyle name="Normal 2 4 9 2" xfId="3083" xr:uid="{00000000-0005-0000-0000-00006B0C0000}"/>
    <cellStyle name="Normal 2 4 9 3" xfId="5469" xr:uid="{00000000-0005-0000-0000-00006C0C0000}"/>
    <cellStyle name="Normal 2 4 9 4" xfId="7914" xr:uid="{00000000-0005-0000-0000-00006D0C0000}"/>
    <cellStyle name="Normal 2 4 9 5" xfId="10180" xr:uid="{00000000-0005-0000-0000-00006E0C0000}"/>
    <cellStyle name="Normal 2 4 9 6" xfId="12688" xr:uid="{00000000-0005-0000-0000-00006F0C0000}"/>
    <cellStyle name="Normal 2 4 9 7" xfId="15075" xr:uid="{00000000-0005-0000-0000-0000700C0000}"/>
    <cellStyle name="Normal 2 5" xfId="164" xr:uid="{00000000-0005-0000-0000-0000710C0000}"/>
    <cellStyle name="Normal 2 5 2" xfId="2545" xr:uid="{00000000-0005-0000-0000-0000720C0000}"/>
    <cellStyle name="Normal 2 5 3" xfId="4931" xr:uid="{00000000-0005-0000-0000-0000730C0000}"/>
    <cellStyle name="Normal 2 5 4" xfId="7654" xr:uid="{00000000-0005-0000-0000-0000740C0000}"/>
    <cellStyle name="Normal 2 5 5" xfId="11640" xr:uid="{00000000-0005-0000-0000-0000750C0000}"/>
    <cellStyle name="Normal 2 5 6" xfId="12427" xr:uid="{00000000-0005-0000-0000-0000760C0000}"/>
    <cellStyle name="Normal 2 5 7" xfId="14814" xr:uid="{00000000-0005-0000-0000-0000770C0000}"/>
    <cellStyle name="Normal 2 6" xfId="2386" xr:uid="{00000000-0005-0000-0000-0000780C0000}"/>
    <cellStyle name="Normal 2 6 2" xfId="7156" xr:uid="{00000000-0005-0000-0000-0000790C0000}"/>
    <cellStyle name="Normal 2 6 2 2" xfId="7158" xr:uid="{00000000-0005-0000-0000-00007A0C0000}"/>
    <cellStyle name="Normal 2 6 2 2 2" xfId="16705" xr:uid="{00000000-0005-0000-0000-00007B0C0000}"/>
    <cellStyle name="Normal 2 6 2 2 2 2" xfId="16706" xr:uid="{00000000-0005-0000-0000-00007C0C0000}"/>
    <cellStyle name="Normal 2 6 2 3" xfId="9544" xr:uid="{00000000-0005-0000-0000-00007D0C0000}"/>
    <cellStyle name="Normal 2 6 2 4" xfId="11931" xr:uid="{00000000-0005-0000-0000-00007E0C0000}"/>
    <cellStyle name="Normal 2 6 2 5" xfId="14318" xr:uid="{00000000-0005-0000-0000-00007F0C0000}"/>
    <cellStyle name="Normal 2 6 2 6" xfId="16702" xr:uid="{00000000-0005-0000-0000-0000800C0000}"/>
    <cellStyle name="Normal 2 6 3" xfId="9542" xr:uid="{00000000-0005-0000-0000-0000810C0000}"/>
    <cellStyle name="Normal 2 6 3 2" xfId="16703" xr:uid="{00000000-0005-0000-0000-0000820C0000}"/>
    <cellStyle name="Normal 2 6 3 2 2" xfId="16708" xr:uid="{00000000-0005-0000-0000-0000830C0000}"/>
    <cellStyle name="Normal 2 6 4" xfId="11929" xr:uid="{00000000-0005-0000-0000-0000840C0000}"/>
    <cellStyle name="Normal 2 6 5" xfId="14316" xr:uid="{00000000-0005-0000-0000-0000850C0000}"/>
    <cellStyle name="Normal 2 6 6" xfId="16698" xr:uid="{00000000-0005-0000-0000-0000860C0000}"/>
    <cellStyle name="Normal 2 7" xfId="2392" xr:uid="{00000000-0005-0000-0000-0000870C0000}"/>
    <cellStyle name="Normal 2 7 2" xfId="16700" xr:uid="{00000000-0005-0000-0000-0000880C0000}"/>
    <cellStyle name="Normal 2 7 2 2" xfId="16704" xr:uid="{00000000-0005-0000-0000-0000890C0000}"/>
    <cellStyle name="Normal 2 8" xfId="7766" xr:uid="{00000000-0005-0000-0000-00008A0C0000}"/>
    <cellStyle name="Normal 2 8 2" xfId="16707" xr:uid="{00000000-0005-0000-0000-00008B0C0000}"/>
    <cellStyle name="Normal 2 9" xfId="11675" xr:uid="{00000000-0005-0000-0000-00008C0C0000}"/>
    <cellStyle name="Normal 2 9 2" xfId="16709" xr:uid="{00000000-0005-0000-0000-00008D0C0000}"/>
    <cellStyle name="Normal 20" xfId="714" xr:uid="{00000000-0005-0000-0000-00008E0C0000}"/>
    <cellStyle name="Normal 20 2" xfId="3095" xr:uid="{00000000-0005-0000-0000-00008F0C0000}"/>
    <cellStyle name="Normal 20 3" xfId="5481" xr:uid="{00000000-0005-0000-0000-0000900C0000}"/>
    <cellStyle name="Normal 20 4" xfId="7646" xr:uid="{00000000-0005-0000-0000-0000910C0000}"/>
    <cellStyle name="Normal 20 5" xfId="11632" xr:uid="{00000000-0005-0000-0000-0000920C0000}"/>
    <cellStyle name="Normal 20 6" xfId="12419" xr:uid="{00000000-0005-0000-0000-0000930C0000}"/>
    <cellStyle name="Normal 20 7" xfId="14806" xr:uid="{00000000-0005-0000-0000-0000940C0000}"/>
    <cellStyle name="Normal 200" xfId="16860" xr:uid="{00000000-0005-0000-0000-0000950C0000}"/>
    <cellStyle name="Normal 201" xfId="16861" xr:uid="{00000000-0005-0000-0000-0000960C0000}"/>
    <cellStyle name="Normal 21" xfId="791" xr:uid="{00000000-0005-0000-0000-0000970C0000}"/>
    <cellStyle name="Normal 21 2" xfId="3172" xr:uid="{00000000-0005-0000-0000-0000980C0000}"/>
    <cellStyle name="Normal 21 3" xfId="5558" xr:uid="{00000000-0005-0000-0000-0000990C0000}"/>
    <cellStyle name="Normal 21 4" xfId="9408" xr:uid="{00000000-0005-0000-0000-00009A0C0000}"/>
    <cellStyle name="Normal 21 5" xfId="11101" xr:uid="{00000000-0005-0000-0000-00009B0C0000}"/>
    <cellStyle name="Normal 21 6" xfId="14182" xr:uid="{00000000-0005-0000-0000-00009C0C0000}"/>
    <cellStyle name="Normal 21 7" xfId="16566" xr:uid="{00000000-0005-0000-0000-00009D0C0000}"/>
    <cellStyle name="Normal 22" xfId="868" xr:uid="{00000000-0005-0000-0000-00009E0C0000}"/>
    <cellStyle name="Normal 22 2" xfId="3249" xr:uid="{00000000-0005-0000-0000-00009F0C0000}"/>
    <cellStyle name="Normal 22 3" xfId="5635" xr:uid="{00000000-0005-0000-0000-0000A00C0000}"/>
    <cellStyle name="Normal 22 4" xfId="9103" xr:uid="{00000000-0005-0000-0000-0000A10C0000}"/>
    <cellStyle name="Normal 22 5" xfId="10062" xr:uid="{00000000-0005-0000-0000-0000A20C0000}"/>
    <cellStyle name="Normal 22 6" xfId="13877" xr:uid="{00000000-0005-0000-0000-0000A30C0000}"/>
    <cellStyle name="Normal 22 7" xfId="16261" xr:uid="{00000000-0005-0000-0000-0000A40C0000}"/>
    <cellStyle name="Normal 23" xfId="945" xr:uid="{00000000-0005-0000-0000-0000A50C0000}"/>
    <cellStyle name="Normal 23 2" xfId="3326" xr:uid="{00000000-0005-0000-0000-0000A60C0000}"/>
    <cellStyle name="Normal 23 3" xfId="5712" xr:uid="{00000000-0005-0000-0000-0000A70C0000}"/>
    <cellStyle name="Normal 23 4" xfId="8978" xr:uid="{00000000-0005-0000-0000-0000A80C0000}"/>
    <cellStyle name="Normal 23 5" xfId="10669" xr:uid="{00000000-0005-0000-0000-0000A90C0000}"/>
    <cellStyle name="Normal 23 6" xfId="13752" xr:uid="{00000000-0005-0000-0000-0000AA0C0000}"/>
    <cellStyle name="Normal 23 7" xfId="16138" xr:uid="{00000000-0005-0000-0000-0000AB0C0000}"/>
    <cellStyle name="Normal 24" xfId="1022" xr:uid="{00000000-0005-0000-0000-0000AC0C0000}"/>
    <cellStyle name="Normal 24 2" xfId="3403" xr:uid="{00000000-0005-0000-0000-0000AD0C0000}"/>
    <cellStyle name="Normal 24 3" xfId="5789" xr:uid="{00000000-0005-0000-0000-0000AE0C0000}"/>
    <cellStyle name="Normal 24 4" xfId="7796" xr:uid="{00000000-0005-0000-0000-0000AF0C0000}"/>
    <cellStyle name="Normal 24 5" xfId="11707" xr:uid="{00000000-0005-0000-0000-0000B00C0000}"/>
    <cellStyle name="Normal 24 6" xfId="12569" xr:uid="{00000000-0005-0000-0000-0000B10C0000}"/>
    <cellStyle name="Normal 24 7" xfId="14956" xr:uid="{00000000-0005-0000-0000-0000B20C0000}"/>
    <cellStyle name="Normal 25" xfId="1099" xr:uid="{00000000-0005-0000-0000-0000B30C0000}"/>
    <cellStyle name="Normal 25 2" xfId="3480" xr:uid="{00000000-0005-0000-0000-0000B40C0000}"/>
    <cellStyle name="Normal 25 3" xfId="5866" xr:uid="{00000000-0005-0000-0000-0000B50C0000}"/>
    <cellStyle name="Normal 25 4" xfId="7176" xr:uid="{00000000-0005-0000-0000-0000B60C0000}"/>
    <cellStyle name="Normal 25 5" xfId="11250" xr:uid="{00000000-0005-0000-0000-0000B70C0000}"/>
    <cellStyle name="Normal 25 6" xfId="11949" xr:uid="{00000000-0005-0000-0000-0000B80C0000}"/>
    <cellStyle name="Normal 25 7" xfId="14336" xr:uid="{00000000-0005-0000-0000-0000B90C0000}"/>
    <cellStyle name="Normal 26" xfId="1176" xr:uid="{00000000-0005-0000-0000-0000BA0C0000}"/>
    <cellStyle name="Normal 26 2" xfId="3557" xr:uid="{00000000-0005-0000-0000-0000BB0C0000}"/>
    <cellStyle name="Normal 26 3" xfId="5943" xr:uid="{00000000-0005-0000-0000-0000BC0C0000}"/>
    <cellStyle name="Normal 26 4" xfId="9246" xr:uid="{00000000-0005-0000-0000-0000BD0C0000}"/>
    <cellStyle name="Normal 26 5" xfId="10209" xr:uid="{00000000-0005-0000-0000-0000BE0C0000}"/>
    <cellStyle name="Normal 26 6" xfId="14020" xr:uid="{00000000-0005-0000-0000-0000BF0C0000}"/>
    <cellStyle name="Normal 26 7" xfId="16404" xr:uid="{00000000-0005-0000-0000-0000C00C0000}"/>
    <cellStyle name="Normal 27" xfId="1253" xr:uid="{00000000-0005-0000-0000-0000C10C0000}"/>
    <cellStyle name="Normal 27 2" xfId="3634" xr:uid="{00000000-0005-0000-0000-0000C20C0000}"/>
    <cellStyle name="Normal 27 3" xfId="6020" xr:uid="{00000000-0005-0000-0000-0000C30C0000}"/>
    <cellStyle name="Normal 27 4" xfId="9129" xr:uid="{00000000-0005-0000-0000-0000C40C0000}"/>
    <cellStyle name="Normal 27 5" xfId="10818" xr:uid="{00000000-0005-0000-0000-0000C50C0000}"/>
    <cellStyle name="Normal 27 6" xfId="13903" xr:uid="{00000000-0005-0000-0000-0000C60C0000}"/>
    <cellStyle name="Normal 27 7" xfId="16287" xr:uid="{00000000-0005-0000-0000-0000C70C0000}"/>
    <cellStyle name="Normal 28" xfId="1330" xr:uid="{00000000-0005-0000-0000-0000C80C0000}"/>
    <cellStyle name="Normal 28 2" xfId="3711" xr:uid="{00000000-0005-0000-0000-0000C90C0000}"/>
    <cellStyle name="Normal 28 3" xfId="6097" xr:uid="{00000000-0005-0000-0000-0000CA0C0000}"/>
    <cellStyle name="Normal 28 4" xfId="7944" xr:uid="{00000000-0005-0000-0000-0000CB0C0000}"/>
    <cellStyle name="Normal 28 5" xfId="11849" xr:uid="{00000000-0005-0000-0000-0000CC0C0000}"/>
    <cellStyle name="Normal 28 6" xfId="12718" xr:uid="{00000000-0005-0000-0000-0000CD0C0000}"/>
    <cellStyle name="Normal 28 7" xfId="15105" xr:uid="{00000000-0005-0000-0000-0000CE0C0000}"/>
    <cellStyle name="Normal 29" xfId="1407" xr:uid="{00000000-0005-0000-0000-0000CF0C0000}"/>
    <cellStyle name="Normal 29 2" xfId="3788" xr:uid="{00000000-0005-0000-0000-0000D00C0000}"/>
    <cellStyle name="Normal 29 3" xfId="6174" xr:uid="{00000000-0005-0000-0000-0000D10C0000}"/>
    <cellStyle name="Normal 29 4" xfId="7405" xr:uid="{00000000-0005-0000-0000-0000D20C0000}"/>
    <cellStyle name="Normal 29 5" xfId="11395" xr:uid="{00000000-0005-0000-0000-0000D30C0000}"/>
    <cellStyle name="Normal 29 6" xfId="12178" xr:uid="{00000000-0005-0000-0000-0000D40C0000}"/>
    <cellStyle name="Normal 29 7" xfId="14565" xr:uid="{00000000-0005-0000-0000-0000D50C0000}"/>
    <cellStyle name="Normal 3" xfId="8" xr:uid="{00000000-0005-0000-0000-0000D60C0000}"/>
    <cellStyle name="Normal 3 10" xfId="322" xr:uid="{00000000-0005-0000-0000-0000D70C0000}"/>
    <cellStyle name="Normal 3 10 2" xfId="2703" xr:uid="{00000000-0005-0000-0000-0000D80C0000}"/>
    <cellStyle name="Normal 3 10 3" xfId="5089" xr:uid="{00000000-0005-0000-0000-0000D90C0000}"/>
    <cellStyle name="Normal 3 10 4" xfId="9231" xr:uid="{00000000-0005-0000-0000-0000DA0C0000}"/>
    <cellStyle name="Normal 3 10 5" xfId="10921" xr:uid="{00000000-0005-0000-0000-0000DB0C0000}"/>
    <cellStyle name="Normal 3 10 6" xfId="14005" xr:uid="{00000000-0005-0000-0000-0000DC0C0000}"/>
    <cellStyle name="Normal 3 10 7" xfId="16389" xr:uid="{00000000-0005-0000-0000-0000DD0C0000}"/>
    <cellStyle name="Normal 3 11" xfId="399" xr:uid="{00000000-0005-0000-0000-0000DE0C0000}"/>
    <cellStyle name="Normal 3 11 2" xfId="2780" xr:uid="{00000000-0005-0000-0000-0000DF0C0000}"/>
    <cellStyle name="Normal 3 11 3" xfId="5166" xr:uid="{00000000-0005-0000-0000-0000E00C0000}"/>
    <cellStyle name="Normal 3 11 4" xfId="8035" xr:uid="{00000000-0005-0000-0000-0000E10C0000}"/>
    <cellStyle name="Normal 3 11 5" xfId="9572" xr:uid="{00000000-0005-0000-0000-0000E20C0000}"/>
    <cellStyle name="Normal 3 11 6" xfId="12809" xr:uid="{00000000-0005-0000-0000-0000E30C0000}"/>
    <cellStyle name="Normal 3 11 7" xfId="15196" xr:uid="{00000000-0005-0000-0000-0000E40C0000}"/>
    <cellStyle name="Normal 3 12" xfId="476" xr:uid="{00000000-0005-0000-0000-0000E50C0000}"/>
    <cellStyle name="Normal 3 12 2" xfId="2857" xr:uid="{00000000-0005-0000-0000-0000E60C0000}"/>
    <cellStyle name="Normal 3 12 3" xfId="5243" xr:uid="{00000000-0005-0000-0000-0000E70C0000}"/>
    <cellStyle name="Normal 3 12 4" xfId="7495" xr:uid="{00000000-0005-0000-0000-0000E80C0000}"/>
    <cellStyle name="Normal 3 12 5" xfId="11487" xr:uid="{00000000-0005-0000-0000-0000E90C0000}"/>
    <cellStyle name="Normal 3 12 6" xfId="12268" xr:uid="{00000000-0005-0000-0000-0000EA0C0000}"/>
    <cellStyle name="Normal 3 12 7" xfId="14655" xr:uid="{00000000-0005-0000-0000-0000EB0C0000}"/>
    <cellStyle name="Normal 3 13" xfId="553" xr:uid="{00000000-0005-0000-0000-0000EC0C0000}"/>
    <cellStyle name="Normal 3 13 2" xfId="2934" xr:uid="{00000000-0005-0000-0000-0000ED0C0000}"/>
    <cellStyle name="Normal 3 13 3" xfId="5320" xr:uid="{00000000-0005-0000-0000-0000EE0C0000}"/>
    <cellStyle name="Normal 3 13 4" xfId="9411" xr:uid="{00000000-0005-0000-0000-0000EF0C0000}"/>
    <cellStyle name="Normal 3 13 5" xfId="11104" xr:uid="{00000000-0005-0000-0000-0000F00C0000}"/>
    <cellStyle name="Normal 3 13 6" xfId="14185" xr:uid="{00000000-0005-0000-0000-0000F10C0000}"/>
    <cellStyle name="Normal 3 13 7" xfId="16569" xr:uid="{00000000-0005-0000-0000-0000F20C0000}"/>
    <cellStyle name="Normal 3 14" xfId="630" xr:uid="{00000000-0005-0000-0000-0000F30C0000}"/>
    <cellStyle name="Normal 3 14 2" xfId="3011" xr:uid="{00000000-0005-0000-0000-0000F40C0000}"/>
    <cellStyle name="Normal 3 14 3" xfId="5397" xr:uid="{00000000-0005-0000-0000-0000F50C0000}"/>
    <cellStyle name="Normal 3 14 4" xfId="9367" xr:uid="{00000000-0005-0000-0000-0000F60C0000}"/>
    <cellStyle name="Normal 3 14 5" xfId="9681" xr:uid="{00000000-0005-0000-0000-0000F70C0000}"/>
    <cellStyle name="Normal 3 14 6" xfId="14141" xr:uid="{00000000-0005-0000-0000-0000F80C0000}"/>
    <cellStyle name="Normal 3 14 7" xfId="16525" xr:uid="{00000000-0005-0000-0000-0000F90C0000}"/>
    <cellStyle name="Normal 3 15" xfId="707" xr:uid="{00000000-0005-0000-0000-0000FA0C0000}"/>
    <cellStyle name="Normal 3 15 2" xfId="3088" xr:uid="{00000000-0005-0000-0000-0000FB0C0000}"/>
    <cellStyle name="Normal 3 15 3" xfId="5474" xr:uid="{00000000-0005-0000-0000-0000FC0C0000}"/>
    <cellStyle name="Normal 3 15 4" xfId="8185" xr:uid="{00000000-0005-0000-0000-0000FD0C0000}"/>
    <cellStyle name="Normal 3 15 5" xfId="9800" xr:uid="{00000000-0005-0000-0000-0000FE0C0000}"/>
    <cellStyle name="Normal 3 15 6" xfId="12959" xr:uid="{00000000-0005-0000-0000-0000FF0C0000}"/>
    <cellStyle name="Normal 3 15 7" xfId="15346" xr:uid="{00000000-0005-0000-0000-0000000D0000}"/>
    <cellStyle name="Normal 3 16" xfId="784" xr:uid="{00000000-0005-0000-0000-0000010D0000}"/>
    <cellStyle name="Normal 3 16 2" xfId="3165" xr:uid="{00000000-0005-0000-0000-0000020D0000}"/>
    <cellStyle name="Normal 3 16 3" xfId="5551" xr:uid="{00000000-0005-0000-0000-0000030D0000}"/>
    <cellStyle name="Normal 3 16 4" xfId="7645" xr:uid="{00000000-0005-0000-0000-0000040D0000}"/>
    <cellStyle name="Normal 3 16 5" xfId="11631" xr:uid="{00000000-0005-0000-0000-0000050D0000}"/>
    <cellStyle name="Normal 3 16 6" xfId="12418" xr:uid="{00000000-0005-0000-0000-0000060D0000}"/>
    <cellStyle name="Normal 3 16 7" xfId="14805" xr:uid="{00000000-0005-0000-0000-0000070D0000}"/>
    <cellStyle name="Normal 3 17" xfId="861" xr:uid="{00000000-0005-0000-0000-0000080D0000}"/>
    <cellStyle name="Normal 3 17 2" xfId="3242" xr:uid="{00000000-0005-0000-0000-0000090D0000}"/>
    <cellStyle name="Normal 3 17 3" xfId="5628" xr:uid="{00000000-0005-0000-0000-00000A0D0000}"/>
    <cellStyle name="Normal 3 17 4" xfId="7180" xr:uid="{00000000-0005-0000-0000-00000B0D0000}"/>
    <cellStyle name="Normal 3 17 5" xfId="11254" xr:uid="{00000000-0005-0000-0000-00000C0D0000}"/>
    <cellStyle name="Normal 3 17 6" xfId="11953" xr:uid="{00000000-0005-0000-0000-00000D0D0000}"/>
    <cellStyle name="Normal 3 17 7" xfId="14340" xr:uid="{00000000-0005-0000-0000-00000E0D0000}"/>
    <cellStyle name="Normal 3 18" xfId="938" xr:uid="{00000000-0005-0000-0000-00000F0D0000}"/>
    <cellStyle name="Normal 3 18 2" xfId="3319" xr:uid="{00000000-0005-0000-0000-0000100D0000}"/>
    <cellStyle name="Normal 3 18 3" xfId="5705" xr:uid="{00000000-0005-0000-0000-0000110D0000}"/>
    <cellStyle name="Normal 3 18 4" xfId="9438" xr:uid="{00000000-0005-0000-0000-0000120D0000}"/>
    <cellStyle name="Normal 3 18 5" xfId="11131" xr:uid="{00000000-0005-0000-0000-0000130D0000}"/>
    <cellStyle name="Normal 3 18 6" xfId="14212" xr:uid="{00000000-0005-0000-0000-0000140D0000}"/>
    <cellStyle name="Normal 3 18 7" xfId="16596" xr:uid="{00000000-0005-0000-0000-0000150D0000}"/>
    <cellStyle name="Normal 3 19" xfId="1015" xr:uid="{00000000-0005-0000-0000-0000160D0000}"/>
    <cellStyle name="Normal 3 19 2" xfId="3396" xr:uid="{00000000-0005-0000-0000-0000170D0000}"/>
    <cellStyle name="Normal 3 19 3" xfId="5782" xr:uid="{00000000-0005-0000-0000-0000180D0000}"/>
    <cellStyle name="Normal 3 19 4" xfId="8334" xr:uid="{00000000-0005-0000-0000-0000190D0000}"/>
    <cellStyle name="Normal 3 19 5" xfId="9946" xr:uid="{00000000-0005-0000-0000-00001A0D0000}"/>
    <cellStyle name="Normal 3 19 6" xfId="13108" xr:uid="{00000000-0005-0000-0000-00001B0D0000}"/>
    <cellStyle name="Normal 3 19 7" xfId="15495" xr:uid="{00000000-0005-0000-0000-00001C0D0000}"/>
    <cellStyle name="Normal 3 2" xfId="9" xr:uid="{00000000-0005-0000-0000-00001D0D0000}"/>
    <cellStyle name="Normal 3 2 10" xfId="631" xr:uid="{00000000-0005-0000-0000-00001E0D0000}"/>
    <cellStyle name="Normal 3 2 10 2" xfId="3012" xr:uid="{00000000-0005-0000-0000-00001F0D0000}"/>
    <cellStyle name="Normal 3 2 10 3" xfId="5398" xr:uid="{00000000-0005-0000-0000-0000200D0000}"/>
    <cellStyle name="Normal 3 2 10 4" xfId="9287" xr:uid="{00000000-0005-0000-0000-0000210D0000}"/>
    <cellStyle name="Normal 3 2 10 5" xfId="10982" xr:uid="{00000000-0005-0000-0000-0000220D0000}"/>
    <cellStyle name="Normal 3 2 10 6" xfId="14061" xr:uid="{00000000-0005-0000-0000-0000230D0000}"/>
    <cellStyle name="Normal 3 2 10 7" xfId="16445" xr:uid="{00000000-0005-0000-0000-0000240D0000}"/>
    <cellStyle name="Normal 3 2 11" xfId="708" xr:uid="{00000000-0005-0000-0000-0000250D0000}"/>
    <cellStyle name="Normal 3 2 11 2" xfId="3089" xr:uid="{00000000-0005-0000-0000-0000260D0000}"/>
    <cellStyle name="Normal 3 2 11 3" xfId="5475" xr:uid="{00000000-0005-0000-0000-0000270D0000}"/>
    <cellStyle name="Normal 3 2 11 4" xfId="8108" xr:uid="{00000000-0005-0000-0000-0000280D0000}"/>
    <cellStyle name="Normal 3 2 11 5" xfId="9725" xr:uid="{00000000-0005-0000-0000-0000290D0000}"/>
    <cellStyle name="Normal 3 2 11 6" xfId="12882" xr:uid="{00000000-0005-0000-0000-00002A0D0000}"/>
    <cellStyle name="Normal 3 2 11 7" xfId="15269" xr:uid="{00000000-0005-0000-0000-00002B0D0000}"/>
    <cellStyle name="Normal 3 2 12" xfId="785" xr:uid="{00000000-0005-0000-0000-00002C0D0000}"/>
    <cellStyle name="Normal 3 2 12 2" xfId="3166" xr:uid="{00000000-0005-0000-0000-00002D0D0000}"/>
    <cellStyle name="Normal 3 2 12 3" xfId="5552" xr:uid="{00000000-0005-0000-0000-00002E0D0000}"/>
    <cellStyle name="Normal 3 2 12 4" xfId="7568" xr:uid="{00000000-0005-0000-0000-00002F0D0000}"/>
    <cellStyle name="Normal 3 2 12 5" xfId="11559" xr:uid="{00000000-0005-0000-0000-0000300D0000}"/>
    <cellStyle name="Normal 3 2 12 6" xfId="12341" xr:uid="{00000000-0005-0000-0000-0000310D0000}"/>
    <cellStyle name="Normal 3 2 12 7" xfId="14728" xr:uid="{00000000-0005-0000-0000-0000320D0000}"/>
    <cellStyle name="Normal 3 2 13" xfId="862" xr:uid="{00000000-0005-0000-0000-0000330D0000}"/>
    <cellStyle name="Normal 3 2 13 2" xfId="3243" xr:uid="{00000000-0005-0000-0000-0000340D0000}"/>
    <cellStyle name="Normal 3 2 13 3" xfId="5629" xr:uid="{00000000-0005-0000-0000-0000350D0000}"/>
    <cellStyle name="Normal 3 2 13 4" xfId="9479" xr:uid="{00000000-0005-0000-0000-0000360D0000}"/>
    <cellStyle name="Normal 3 2 13 5" xfId="11177" xr:uid="{00000000-0005-0000-0000-0000370D0000}"/>
    <cellStyle name="Normal 3 2 13 6" xfId="14253" xr:uid="{00000000-0005-0000-0000-0000380D0000}"/>
    <cellStyle name="Normal 3 2 13 7" xfId="16636" xr:uid="{00000000-0005-0000-0000-0000390D0000}"/>
    <cellStyle name="Normal 3 2 14" xfId="939" xr:uid="{00000000-0005-0000-0000-00003A0D0000}"/>
    <cellStyle name="Normal 3 2 14 2" xfId="3320" xr:uid="{00000000-0005-0000-0000-00003B0D0000}"/>
    <cellStyle name="Normal 3 2 14 3" xfId="5706" xr:uid="{00000000-0005-0000-0000-00003C0D0000}"/>
    <cellStyle name="Normal 3 2 14 4" xfId="7368" xr:uid="{00000000-0005-0000-0000-00003D0D0000}"/>
    <cellStyle name="Normal 3 2 14 5" xfId="11054" xr:uid="{00000000-0005-0000-0000-00003E0D0000}"/>
    <cellStyle name="Normal 3 2 14 6" xfId="12141" xr:uid="{00000000-0005-0000-0000-00003F0D0000}"/>
    <cellStyle name="Normal 3 2 14 7" xfId="14528" xr:uid="{00000000-0005-0000-0000-0000400D0000}"/>
    <cellStyle name="Normal 3 2 15" xfId="1016" xr:uid="{00000000-0005-0000-0000-0000410D0000}"/>
    <cellStyle name="Normal 3 2 15 2" xfId="3397" xr:uid="{00000000-0005-0000-0000-0000420D0000}"/>
    <cellStyle name="Normal 3 2 15 3" xfId="5783" xr:uid="{00000000-0005-0000-0000-0000430D0000}"/>
    <cellStyle name="Normal 3 2 15 4" xfId="8257" xr:uid="{00000000-0005-0000-0000-0000440D0000}"/>
    <cellStyle name="Normal 3 2 15 5" xfId="9870" xr:uid="{00000000-0005-0000-0000-0000450D0000}"/>
    <cellStyle name="Normal 3 2 15 6" xfId="13031" xr:uid="{00000000-0005-0000-0000-0000460D0000}"/>
    <cellStyle name="Normal 3 2 15 7" xfId="15418" xr:uid="{00000000-0005-0000-0000-0000470D0000}"/>
    <cellStyle name="Normal 3 2 16" xfId="1093" xr:uid="{00000000-0005-0000-0000-0000480D0000}"/>
    <cellStyle name="Normal 3 2 16 2" xfId="3474" xr:uid="{00000000-0005-0000-0000-0000490D0000}"/>
    <cellStyle name="Normal 3 2 16 3" xfId="5860" xr:uid="{00000000-0005-0000-0000-00004A0D0000}"/>
    <cellStyle name="Normal 3 2 16 4" xfId="7717" xr:uid="{00000000-0005-0000-0000-00004B0D0000}"/>
    <cellStyle name="Normal 3 2 16 5" xfId="9642" xr:uid="{00000000-0005-0000-0000-00004C0D0000}"/>
    <cellStyle name="Normal 3 2 16 6" xfId="12490" xr:uid="{00000000-0005-0000-0000-00004D0D0000}"/>
    <cellStyle name="Normal 3 2 16 7" xfId="14877" xr:uid="{00000000-0005-0000-0000-00004E0D0000}"/>
    <cellStyle name="Normal 3 2 17" xfId="1170" xr:uid="{00000000-0005-0000-0000-00004F0D0000}"/>
    <cellStyle name="Normal 3 2 17 2" xfId="3551" xr:uid="{00000000-0005-0000-0000-0000500D0000}"/>
    <cellStyle name="Normal 3 2 17 3" xfId="5937" xr:uid="{00000000-0005-0000-0000-0000510D0000}"/>
    <cellStyle name="Normal 3 2 17 4" xfId="7333" xr:uid="{00000000-0005-0000-0000-0000520D0000}"/>
    <cellStyle name="Normal 3 2 17 5" xfId="11321" xr:uid="{00000000-0005-0000-0000-0000530D0000}"/>
    <cellStyle name="Normal 3 2 17 6" xfId="12106" xr:uid="{00000000-0005-0000-0000-0000540D0000}"/>
    <cellStyle name="Normal 3 2 17 7" xfId="14493" xr:uid="{00000000-0005-0000-0000-0000550D0000}"/>
    <cellStyle name="Normal 3 2 18" xfId="1247" xr:uid="{00000000-0005-0000-0000-0000560D0000}"/>
    <cellStyle name="Normal 3 2 18 2" xfId="3628" xr:uid="{00000000-0005-0000-0000-0000570D0000}"/>
    <cellStyle name="Normal 3 2 18 3" xfId="6014" xr:uid="{00000000-0005-0000-0000-0000580D0000}"/>
    <cellStyle name="Normal 3 2 18 4" xfId="9505" xr:uid="{00000000-0005-0000-0000-0000590D0000}"/>
    <cellStyle name="Normal 3 2 18 5" xfId="11203" xr:uid="{00000000-0005-0000-0000-00005A0D0000}"/>
    <cellStyle name="Normal 3 2 18 6" xfId="14279" xr:uid="{00000000-0005-0000-0000-00005B0D0000}"/>
    <cellStyle name="Normal 3 2 18 7" xfId="16662" xr:uid="{00000000-0005-0000-0000-00005C0D0000}"/>
    <cellStyle name="Normal 3 2 19" xfId="1324" xr:uid="{00000000-0005-0000-0000-00005D0D0000}"/>
    <cellStyle name="Normal 3 2 19 2" xfId="3705" xr:uid="{00000000-0005-0000-0000-00005E0D0000}"/>
    <cellStyle name="Normal 3 2 19 3" xfId="6091" xr:uid="{00000000-0005-0000-0000-00005F0D0000}"/>
    <cellStyle name="Normal 3 2 19 4" xfId="8406" xr:uid="{00000000-0005-0000-0000-0000600D0000}"/>
    <cellStyle name="Normal 3 2 19 5" xfId="10017" xr:uid="{00000000-0005-0000-0000-0000610D0000}"/>
    <cellStyle name="Normal 3 2 19 6" xfId="13180" xr:uid="{00000000-0005-0000-0000-0000620D0000}"/>
    <cellStyle name="Normal 3 2 19 7" xfId="15567" xr:uid="{00000000-0005-0000-0000-0000630D0000}"/>
    <cellStyle name="Normal 3 2 2" xfId="49" xr:uid="{00000000-0005-0000-0000-0000640D0000}"/>
    <cellStyle name="Normal 3 2 2 10" xfId="748" xr:uid="{00000000-0005-0000-0000-0000650D0000}"/>
    <cellStyle name="Normal 3 2 2 10 2" xfId="3129" xr:uid="{00000000-0005-0000-0000-0000660D0000}"/>
    <cellStyle name="Normal 3 2 2 10 3" xfId="5515" xr:uid="{00000000-0005-0000-0000-0000670D0000}"/>
    <cellStyle name="Normal 3 2 2 10 4" xfId="9064" xr:uid="{00000000-0005-0000-0000-0000680D0000}"/>
    <cellStyle name="Normal 3 2 2 10 5" xfId="10754" xr:uid="{00000000-0005-0000-0000-0000690D0000}"/>
    <cellStyle name="Normal 3 2 2 10 6" xfId="13838" xr:uid="{00000000-0005-0000-0000-00006A0D0000}"/>
    <cellStyle name="Normal 3 2 2 10 7" xfId="16223" xr:uid="{00000000-0005-0000-0000-00006B0D0000}"/>
    <cellStyle name="Normal 3 2 2 11" xfId="825" xr:uid="{00000000-0005-0000-0000-00006C0D0000}"/>
    <cellStyle name="Normal 3 2 2 11 2" xfId="3206" xr:uid="{00000000-0005-0000-0000-00006D0D0000}"/>
    <cellStyle name="Normal 3 2 2 11 3" xfId="5592" xr:uid="{00000000-0005-0000-0000-00006E0D0000}"/>
    <cellStyle name="Normal 3 2 2 11 4" xfId="8605" xr:uid="{00000000-0005-0000-0000-00006F0D0000}"/>
    <cellStyle name="Normal 3 2 2 11 5" xfId="10870" xr:uid="{00000000-0005-0000-0000-0000700D0000}"/>
    <cellStyle name="Normal 3 2 2 11 6" xfId="13379" xr:uid="{00000000-0005-0000-0000-0000710D0000}"/>
    <cellStyle name="Normal 3 2 2 11 7" xfId="15766" xr:uid="{00000000-0005-0000-0000-0000720D0000}"/>
    <cellStyle name="Normal 3 2 2 12" xfId="902" xr:uid="{00000000-0005-0000-0000-0000730D0000}"/>
    <cellStyle name="Normal 3 2 2 12 2" xfId="3283" xr:uid="{00000000-0005-0000-0000-0000740D0000}"/>
    <cellStyle name="Normal 3 2 2 12 3" xfId="5669" xr:uid="{00000000-0005-0000-0000-0000750D0000}"/>
    <cellStyle name="Normal 3 2 2 12 4" xfId="8219" xr:uid="{00000000-0005-0000-0000-0000760D0000}"/>
    <cellStyle name="Normal 3 2 2 12 5" xfId="10484" xr:uid="{00000000-0005-0000-0000-0000770D0000}"/>
    <cellStyle name="Normal 3 2 2 12 6" xfId="12993" xr:uid="{00000000-0005-0000-0000-0000780D0000}"/>
    <cellStyle name="Normal 3 2 2 12 7" xfId="15380" xr:uid="{00000000-0005-0000-0000-0000790D0000}"/>
    <cellStyle name="Normal 3 2 2 13" xfId="979" xr:uid="{00000000-0005-0000-0000-00007A0D0000}"/>
    <cellStyle name="Normal 3 2 2 13 2" xfId="3360" xr:uid="{00000000-0005-0000-0000-00007B0D0000}"/>
    <cellStyle name="Normal 3 2 2 13 3" xfId="5746" xr:uid="{00000000-0005-0000-0000-00007C0D0000}"/>
    <cellStyle name="Normal 3 2 2 13 4" xfId="8719" xr:uid="{00000000-0005-0000-0000-00007D0D0000}"/>
    <cellStyle name="Normal 3 2 2 13 5" xfId="11892" xr:uid="{00000000-0005-0000-0000-00007E0D0000}"/>
    <cellStyle name="Normal 3 2 2 13 6" xfId="13493" xr:uid="{00000000-0005-0000-0000-00007F0D0000}"/>
    <cellStyle name="Normal 3 2 2 13 7" xfId="15880" xr:uid="{00000000-0005-0000-0000-0000800D0000}"/>
    <cellStyle name="Normal 3 2 2 14" xfId="1056" xr:uid="{00000000-0005-0000-0000-0000810D0000}"/>
    <cellStyle name="Normal 3 2 2 14 2" xfId="3437" xr:uid="{00000000-0005-0000-0000-0000820D0000}"/>
    <cellStyle name="Normal 3 2 2 14 3" xfId="5823" xr:uid="{00000000-0005-0000-0000-0000830D0000}"/>
    <cellStyle name="Normal 3 2 2 14 4" xfId="9213" xr:uid="{00000000-0005-0000-0000-0000840D0000}"/>
    <cellStyle name="Normal 3 2 2 14 5" xfId="10903" xr:uid="{00000000-0005-0000-0000-0000850D0000}"/>
    <cellStyle name="Normal 3 2 2 14 6" xfId="13987" xr:uid="{00000000-0005-0000-0000-0000860D0000}"/>
    <cellStyle name="Normal 3 2 2 14 7" xfId="16371" xr:uid="{00000000-0005-0000-0000-0000870D0000}"/>
    <cellStyle name="Normal 3 2 2 15" xfId="1133" xr:uid="{00000000-0005-0000-0000-0000880D0000}"/>
    <cellStyle name="Normal 3 2 2 15 2" xfId="3514" xr:uid="{00000000-0005-0000-0000-0000890D0000}"/>
    <cellStyle name="Normal 3 2 2 15 3" xfId="5900" xr:uid="{00000000-0005-0000-0000-00008A0D0000}"/>
    <cellStyle name="Normal 3 2 2 15 4" xfId="8677" xr:uid="{00000000-0005-0000-0000-00008B0D0000}"/>
    <cellStyle name="Normal 3 2 2 15 5" xfId="10363" xr:uid="{00000000-0005-0000-0000-00008C0D0000}"/>
    <cellStyle name="Normal 3 2 2 15 6" xfId="13451" xr:uid="{00000000-0005-0000-0000-00008D0D0000}"/>
    <cellStyle name="Normal 3 2 2 15 7" xfId="15838" xr:uid="{00000000-0005-0000-0000-00008E0D0000}"/>
    <cellStyle name="Normal 3 2 2 16" xfId="1210" xr:uid="{00000000-0005-0000-0000-00008F0D0000}"/>
    <cellStyle name="Normal 3 2 2 16 2" xfId="3591" xr:uid="{00000000-0005-0000-0000-0000900D0000}"/>
    <cellStyle name="Normal 3 2 2 16 3" xfId="5977" xr:uid="{00000000-0005-0000-0000-0000910D0000}"/>
    <cellStyle name="Normal 3 2 2 16 4" xfId="8368" xr:uid="{00000000-0005-0000-0000-0000920D0000}"/>
    <cellStyle name="Normal 3 2 2 16 5" xfId="10633" xr:uid="{00000000-0005-0000-0000-0000930D0000}"/>
    <cellStyle name="Normal 3 2 2 16 6" xfId="13142" xr:uid="{00000000-0005-0000-0000-0000940D0000}"/>
    <cellStyle name="Normal 3 2 2 16 7" xfId="15529" xr:uid="{00000000-0005-0000-0000-0000950D0000}"/>
    <cellStyle name="Normal 3 2 2 17" xfId="1287" xr:uid="{00000000-0005-0000-0000-0000960D0000}"/>
    <cellStyle name="Normal 3 2 2 17 2" xfId="3668" xr:uid="{00000000-0005-0000-0000-0000970D0000}"/>
    <cellStyle name="Normal 3 2 2 17 3" xfId="6054" xr:uid="{00000000-0005-0000-0000-0000980D0000}"/>
    <cellStyle name="Normal 3 2 2 17 4" xfId="8868" xr:uid="{00000000-0005-0000-0000-0000990D0000}"/>
    <cellStyle name="Normal 3 2 2 17 5" xfId="9827" xr:uid="{00000000-0005-0000-0000-00009A0D0000}"/>
    <cellStyle name="Normal 3 2 2 17 6" xfId="13642" xr:uid="{00000000-0005-0000-0000-00009B0D0000}"/>
    <cellStyle name="Normal 3 2 2 17 7" xfId="16029" xr:uid="{00000000-0005-0000-0000-00009C0D0000}"/>
    <cellStyle name="Normal 3 2 2 18" xfId="1364" xr:uid="{00000000-0005-0000-0000-00009D0D0000}"/>
    <cellStyle name="Normal 3 2 2 18 2" xfId="3745" xr:uid="{00000000-0005-0000-0000-00009E0D0000}"/>
    <cellStyle name="Normal 3 2 2 18 3" xfId="6131" xr:uid="{00000000-0005-0000-0000-00009F0D0000}"/>
    <cellStyle name="Normal 3 2 2 18 4" xfId="9360" xr:uid="{00000000-0005-0000-0000-0000A00D0000}"/>
    <cellStyle name="Normal 3 2 2 18 5" xfId="9674" xr:uid="{00000000-0005-0000-0000-0000A10D0000}"/>
    <cellStyle name="Normal 3 2 2 18 6" xfId="14134" xr:uid="{00000000-0005-0000-0000-0000A20D0000}"/>
    <cellStyle name="Normal 3 2 2 18 7" xfId="16518" xr:uid="{00000000-0005-0000-0000-0000A30D0000}"/>
    <cellStyle name="Normal 3 2 2 19" xfId="1441" xr:uid="{00000000-0005-0000-0000-0000A40D0000}"/>
    <cellStyle name="Normal 3 2 2 19 2" xfId="3822" xr:uid="{00000000-0005-0000-0000-0000A50D0000}"/>
    <cellStyle name="Normal 3 2 2 19 3" xfId="6208" xr:uid="{00000000-0005-0000-0000-0000A60D0000}"/>
    <cellStyle name="Normal 3 2 2 19 4" xfId="8826" xr:uid="{00000000-0005-0000-0000-0000A70D0000}"/>
    <cellStyle name="Normal 3 2 2 19 5" xfId="10512" xr:uid="{00000000-0005-0000-0000-0000A80D0000}"/>
    <cellStyle name="Normal 3 2 2 19 6" xfId="13600" xr:uid="{00000000-0005-0000-0000-0000A90D0000}"/>
    <cellStyle name="Normal 3 2 2 19 7" xfId="15987" xr:uid="{00000000-0005-0000-0000-0000AA0D0000}"/>
    <cellStyle name="Normal 3 2 2 2" xfId="131" xr:uid="{00000000-0005-0000-0000-0000AB0D0000}"/>
    <cellStyle name="Normal 3 2 2 2 2" xfId="2512" xr:uid="{00000000-0005-0000-0000-0000AC0D0000}"/>
    <cellStyle name="Normal 3 2 2 2 3" xfId="4898" xr:uid="{00000000-0005-0000-0000-0000AD0D0000}"/>
    <cellStyle name="Normal 3 2 2 2 4" xfId="8846" xr:uid="{00000000-0005-0000-0000-0000AE0D0000}"/>
    <cellStyle name="Normal 3 2 2 2 5" xfId="10532" xr:uid="{00000000-0005-0000-0000-0000AF0D0000}"/>
    <cellStyle name="Normal 3 2 2 2 6" xfId="13620" xr:uid="{00000000-0005-0000-0000-0000B00D0000}"/>
    <cellStyle name="Normal 3 2 2 2 7" xfId="16007" xr:uid="{00000000-0005-0000-0000-0000B10D0000}"/>
    <cellStyle name="Normal 3 2 2 20" xfId="1518" xr:uid="{00000000-0005-0000-0000-0000B20D0000}"/>
    <cellStyle name="Normal 3 2 2 20 2" xfId="3899" xr:uid="{00000000-0005-0000-0000-0000B30D0000}"/>
    <cellStyle name="Normal 3 2 2 20 3" xfId="6285" xr:uid="{00000000-0005-0000-0000-0000B40D0000}"/>
    <cellStyle name="Normal 3 2 2 20 4" xfId="8517" xr:uid="{00000000-0005-0000-0000-0000B50D0000}"/>
    <cellStyle name="Normal 3 2 2 20 5" xfId="10782" xr:uid="{00000000-0005-0000-0000-0000B60D0000}"/>
    <cellStyle name="Normal 3 2 2 20 6" xfId="13291" xr:uid="{00000000-0005-0000-0000-0000B70D0000}"/>
    <cellStyle name="Normal 3 2 2 20 7" xfId="15678" xr:uid="{00000000-0005-0000-0000-0000B80D0000}"/>
    <cellStyle name="Normal 3 2 2 21" xfId="1595" xr:uid="{00000000-0005-0000-0000-0000B90D0000}"/>
    <cellStyle name="Normal 3 2 2 21 2" xfId="3976" xr:uid="{00000000-0005-0000-0000-0000BA0D0000}"/>
    <cellStyle name="Normal 3 2 2 21 3" xfId="6362" xr:uid="{00000000-0005-0000-0000-0000BB0D0000}"/>
    <cellStyle name="Normal 3 2 2 21 4" xfId="8735" xr:uid="{00000000-0005-0000-0000-0000BC0D0000}"/>
    <cellStyle name="Normal 3 2 2 21 5" xfId="10421" xr:uid="{00000000-0005-0000-0000-0000BD0D0000}"/>
    <cellStyle name="Normal 3 2 2 21 6" xfId="13509" xr:uid="{00000000-0005-0000-0000-0000BE0D0000}"/>
    <cellStyle name="Normal 3 2 2 21 7" xfId="15896" xr:uid="{00000000-0005-0000-0000-0000BF0D0000}"/>
    <cellStyle name="Normal 3 2 2 22" xfId="1672" xr:uid="{00000000-0005-0000-0000-0000C00D0000}"/>
    <cellStyle name="Normal 3 2 2 22 2" xfId="4053" xr:uid="{00000000-0005-0000-0000-0000C10D0000}"/>
    <cellStyle name="Normal 3 2 2 22 3" xfId="6439" xr:uid="{00000000-0005-0000-0000-0000C20D0000}"/>
    <cellStyle name="Normal 3 2 2 22 4" xfId="8552" xr:uid="{00000000-0005-0000-0000-0000C30D0000}"/>
    <cellStyle name="Normal 3 2 2 22 5" xfId="9747" xr:uid="{00000000-0005-0000-0000-0000C40D0000}"/>
    <cellStyle name="Normal 3 2 2 22 6" xfId="13326" xr:uid="{00000000-0005-0000-0000-0000C50D0000}"/>
    <cellStyle name="Normal 3 2 2 22 7" xfId="15713" xr:uid="{00000000-0005-0000-0000-0000C60D0000}"/>
    <cellStyle name="Normal 3 2 2 23" xfId="1749" xr:uid="{00000000-0005-0000-0000-0000C70D0000}"/>
    <cellStyle name="Normal 3 2 2 23 2" xfId="4130" xr:uid="{00000000-0005-0000-0000-0000C80D0000}"/>
    <cellStyle name="Normal 3 2 2 23 3" xfId="6516" xr:uid="{00000000-0005-0000-0000-0000C90D0000}"/>
    <cellStyle name="Normal 3 2 2 23 4" xfId="9049" xr:uid="{00000000-0005-0000-0000-0000CA0D0000}"/>
    <cellStyle name="Normal 3 2 2 23 5" xfId="10739" xr:uid="{00000000-0005-0000-0000-0000CB0D0000}"/>
    <cellStyle name="Normal 3 2 2 23 6" xfId="13823" xr:uid="{00000000-0005-0000-0000-0000CC0D0000}"/>
    <cellStyle name="Normal 3 2 2 23 7" xfId="16208" xr:uid="{00000000-0005-0000-0000-0000CD0D0000}"/>
    <cellStyle name="Normal 3 2 2 24" xfId="1821" xr:uid="{00000000-0005-0000-0000-0000CE0D0000}"/>
    <cellStyle name="Normal 3 2 2 24 2" xfId="4202" xr:uid="{00000000-0005-0000-0000-0000CF0D0000}"/>
    <cellStyle name="Normal 3 2 2 24 3" xfId="6588" xr:uid="{00000000-0005-0000-0000-0000D00D0000}"/>
    <cellStyle name="Normal 3 2 2 24 4" xfId="8898" xr:uid="{00000000-0005-0000-0000-0000D10D0000}"/>
    <cellStyle name="Normal 3 2 2 24 5" xfId="10584" xr:uid="{00000000-0005-0000-0000-0000D20D0000}"/>
    <cellStyle name="Normal 3 2 2 24 6" xfId="13672" xr:uid="{00000000-0005-0000-0000-0000D30D0000}"/>
    <cellStyle name="Normal 3 2 2 24 7" xfId="16059" xr:uid="{00000000-0005-0000-0000-0000D40D0000}"/>
    <cellStyle name="Normal 3 2 2 25" xfId="1899" xr:uid="{00000000-0005-0000-0000-0000D50D0000}"/>
    <cellStyle name="Normal 3 2 2 25 2" xfId="4280" xr:uid="{00000000-0005-0000-0000-0000D60D0000}"/>
    <cellStyle name="Normal 3 2 2 25 3" xfId="6666" xr:uid="{00000000-0005-0000-0000-0000D70D0000}"/>
    <cellStyle name="Normal 3 2 2 25 4" xfId="8512" xr:uid="{00000000-0005-0000-0000-0000D80D0000}"/>
    <cellStyle name="Normal 3 2 2 25 5" xfId="10774" xr:uid="{00000000-0005-0000-0000-0000D90D0000}"/>
    <cellStyle name="Normal 3 2 2 25 6" xfId="13286" xr:uid="{00000000-0005-0000-0000-0000DA0D0000}"/>
    <cellStyle name="Normal 3 2 2 25 7" xfId="15673" xr:uid="{00000000-0005-0000-0000-0000DB0D0000}"/>
    <cellStyle name="Normal 3 2 2 26" xfId="1977" xr:uid="{00000000-0005-0000-0000-0000DC0D0000}"/>
    <cellStyle name="Normal 3 2 2 26 2" xfId="4358" xr:uid="{00000000-0005-0000-0000-0000DD0D0000}"/>
    <cellStyle name="Normal 3 2 2 26 3" xfId="6744" xr:uid="{00000000-0005-0000-0000-0000DE0D0000}"/>
    <cellStyle name="Normal 3 2 2 26 4" xfId="9533" xr:uid="{00000000-0005-0000-0000-0000DF0D0000}"/>
    <cellStyle name="Normal 3 2 2 26 5" xfId="11231" xr:uid="{00000000-0005-0000-0000-0000E00D0000}"/>
    <cellStyle name="Normal 3 2 2 26 6" xfId="14307" xr:uid="{00000000-0005-0000-0000-0000E10D0000}"/>
    <cellStyle name="Normal 3 2 2 26 7" xfId="16689" xr:uid="{00000000-0005-0000-0000-0000E20D0000}"/>
    <cellStyle name="Normal 3 2 2 27" xfId="2053" xr:uid="{00000000-0005-0000-0000-0000E30D0000}"/>
    <cellStyle name="Normal 3 2 2 27 2" xfId="4434" xr:uid="{00000000-0005-0000-0000-0000E40D0000}"/>
    <cellStyle name="Normal 3 2 2 27 3" xfId="6820" xr:uid="{00000000-0005-0000-0000-0000E50D0000}"/>
    <cellStyle name="Normal 3 2 2 27 4" xfId="9229" xr:uid="{00000000-0005-0000-0000-0000E60D0000}"/>
    <cellStyle name="Normal 3 2 2 27 5" xfId="10919" xr:uid="{00000000-0005-0000-0000-0000E70D0000}"/>
    <cellStyle name="Normal 3 2 2 27 6" xfId="14003" xr:uid="{00000000-0005-0000-0000-0000E80D0000}"/>
    <cellStyle name="Normal 3 2 2 27 7" xfId="16387" xr:uid="{00000000-0005-0000-0000-0000E90D0000}"/>
    <cellStyle name="Normal 3 2 2 28" xfId="2125" xr:uid="{00000000-0005-0000-0000-0000EA0D0000}"/>
    <cellStyle name="Normal 3 2 2 28 2" xfId="4506" xr:uid="{00000000-0005-0000-0000-0000EB0D0000}"/>
    <cellStyle name="Normal 3 2 2 28 3" xfId="6892" xr:uid="{00000000-0005-0000-0000-0000EC0D0000}"/>
    <cellStyle name="Normal 3 2 2 28 4" xfId="8623" xr:uid="{00000000-0005-0000-0000-0000ED0D0000}"/>
    <cellStyle name="Normal 3 2 2 28 5" xfId="11877" xr:uid="{00000000-0005-0000-0000-0000EE0D0000}"/>
    <cellStyle name="Normal 3 2 2 28 6" xfId="13397" xr:uid="{00000000-0005-0000-0000-0000EF0D0000}"/>
    <cellStyle name="Normal 3 2 2 28 7" xfId="15784" xr:uid="{00000000-0005-0000-0000-0000F00D0000}"/>
    <cellStyle name="Normal 3 2 2 29" xfId="2205" xr:uid="{00000000-0005-0000-0000-0000F10D0000}"/>
    <cellStyle name="Normal 3 2 2 29 2" xfId="4586" xr:uid="{00000000-0005-0000-0000-0000F20D0000}"/>
    <cellStyle name="Normal 3 2 2 29 3" xfId="6972" xr:uid="{00000000-0005-0000-0000-0000F30D0000}"/>
    <cellStyle name="Normal 3 2 2 29 4" xfId="8966" xr:uid="{00000000-0005-0000-0000-0000F40D0000}"/>
    <cellStyle name="Normal 3 2 2 29 5" xfId="10657" xr:uid="{00000000-0005-0000-0000-0000F50D0000}"/>
    <cellStyle name="Normal 3 2 2 29 6" xfId="13740" xr:uid="{00000000-0005-0000-0000-0000F60D0000}"/>
    <cellStyle name="Normal 3 2 2 29 7" xfId="16126" xr:uid="{00000000-0005-0000-0000-0000F70D0000}"/>
    <cellStyle name="Normal 3 2 2 3" xfId="209" xr:uid="{00000000-0005-0000-0000-0000F80D0000}"/>
    <cellStyle name="Normal 3 2 2 3 2" xfId="2590" xr:uid="{00000000-0005-0000-0000-0000F90D0000}"/>
    <cellStyle name="Normal 3 2 2 3 3" xfId="4976" xr:uid="{00000000-0005-0000-0000-0000FA0D0000}"/>
    <cellStyle name="Normal 3 2 2 3 4" xfId="8306" xr:uid="{00000000-0005-0000-0000-0000FB0D0000}"/>
    <cellStyle name="Normal 3 2 2 3 5" xfId="10571" xr:uid="{00000000-0005-0000-0000-0000FC0D0000}"/>
    <cellStyle name="Normal 3 2 2 3 6" xfId="13080" xr:uid="{00000000-0005-0000-0000-0000FD0D0000}"/>
    <cellStyle name="Normal 3 2 2 3 7" xfId="15467" xr:uid="{00000000-0005-0000-0000-0000FE0D0000}"/>
    <cellStyle name="Normal 3 2 2 30" xfId="2281" xr:uid="{00000000-0005-0000-0000-0000FF0D0000}"/>
    <cellStyle name="Normal 3 2 2 30 2" xfId="4662" xr:uid="{00000000-0005-0000-0000-0000000E0000}"/>
    <cellStyle name="Normal 3 2 2 30 3" xfId="7048" xr:uid="{00000000-0005-0000-0000-0000010E0000}"/>
    <cellStyle name="Normal 3 2 2 30 4" xfId="8585" xr:uid="{00000000-0005-0000-0000-0000020E0000}"/>
    <cellStyle name="Normal 3 2 2 30 5" xfId="10847" xr:uid="{00000000-0005-0000-0000-0000030E0000}"/>
    <cellStyle name="Normal 3 2 2 30 6" xfId="13359" xr:uid="{00000000-0005-0000-0000-0000040E0000}"/>
    <cellStyle name="Normal 3 2 2 30 7" xfId="15746" xr:uid="{00000000-0005-0000-0000-0000050E0000}"/>
    <cellStyle name="Normal 3 2 2 31" xfId="2353" xr:uid="{00000000-0005-0000-0000-0000060E0000}"/>
    <cellStyle name="Normal 3 2 2 31 2" xfId="4734" xr:uid="{00000000-0005-0000-0000-0000070E0000}"/>
    <cellStyle name="Normal 3 2 2 31 3" xfId="7120" xr:uid="{00000000-0005-0000-0000-0000080E0000}"/>
    <cellStyle name="Normal 3 2 2 31 4" xfId="8584" xr:uid="{00000000-0005-0000-0000-0000090E0000}"/>
    <cellStyle name="Normal 3 2 2 31 5" xfId="10778" xr:uid="{00000000-0005-0000-0000-00000A0E0000}"/>
    <cellStyle name="Normal 3 2 2 31 6" xfId="13358" xr:uid="{00000000-0005-0000-0000-00000B0E0000}"/>
    <cellStyle name="Normal 3 2 2 31 7" xfId="15745" xr:uid="{00000000-0005-0000-0000-00000C0E0000}"/>
    <cellStyle name="Normal 3 2 2 32" xfId="2431" xr:uid="{00000000-0005-0000-0000-00000D0E0000}"/>
    <cellStyle name="Normal 3 2 2 33" xfId="4817" xr:uid="{00000000-0005-0000-0000-00000E0E0000}"/>
    <cellStyle name="Normal 3 2 2 34" xfId="8656" xr:uid="{00000000-0005-0000-0000-00000F0E0000}"/>
    <cellStyle name="Normal 3 2 2 35" xfId="11834" xr:uid="{00000000-0005-0000-0000-0000100E0000}"/>
    <cellStyle name="Normal 3 2 2 36" xfId="13430" xr:uid="{00000000-0005-0000-0000-0000110E0000}"/>
    <cellStyle name="Normal 3 2 2 37" xfId="15817" xr:uid="{00000000-0005-0000-0000-0000120E0000}"/>
    <cellStyle name="Normal 3 2 2 4" xfId="286" xr:uid="{00000000-0005-0000-0000-0000130E0000}"/>
    <cellStyle name="Normal 3 2 2 4 2" xfId="2667" xr:uid="{00000000-0005-0000-0000-0000140E0000}"/>
    <cellStyle name="Normal 3 2 2 4 3" xfId="5053" xr:uid="{00000000-0005-0000-0000-0000150E0000}"/>
    <cellStyle name="Normal 3 2 2 4 4" xfId="7920" xr:uid="{00000000-0005-0000-0000-0000160E0000}"/>
    <cellStyle name="Normal 3 2 2 4 5" xfId="10186" xr:uid="{00000000-0005-0000-0000-0000170E0000}"/>
    <cellStyle name="Normal 3 2 2 4 6" xfId="12694" xr:uid="{00000000-0005-0000-0000-0000180E0000}"/>
    <cellStyle name="Normal 3 2 2 4 7" xfId="15081" xr:uid="{00000000-0005-0000-0000-0000190E0000}"/>
    <cellStyle name="Normal 3 2 2 5" xfId="363" xr:uid="{00000000-0005-0000-0000-00001A0E0000}"/>
    <cellStyle name="Normal 3 2 2 5 2" xfId="2744" xr:uid="{00000000-0005-0000-0000-00001B0E0000}"/>
    <cellStyle name="Normal 3 2 2 5 3" xfId="5130" xr:uid="{00000000-0005-0000-0000-00001C0E0000}"/>
    <cellStyle name="Normal 3 2 2 5 4" xfId="7765" xr:uid="{00000000-0005-0000-0000-00001D0E0000}"/>
    <cellStyle name="Normal 3 2 2 5 5" xfId="11674" xr:uid="{00000000-0005-0000-0000-00001E0E0000}"/>
    <cellStyle name="Normal 3 2 2 5 6" xfId="12538" xr:uid="{00000000-0005-0000-0000-00001F0E0000}"/>
    <cellStyle name="Normal 3 2 2 5 7" xfId="14925" xr:uid="{00000000-0005-0000-0000-0000200E0000}"/>
    <cellStyle name="Normal 3 2 2 6" xfId="440" xr:uid="{00000000-0005-0000-0000-0000210E0000}"/>
    <cellStyle name="Normal 3 2 2 6 2" xfId="2821" xr:uid="{00000000-0005-0000-0000-0000220E0000}"/>
    <cellStyle name="Normal 3 2 2 6 3" xfId="5207" xr:uid="{00000000-0005-0000-0000-0000230E0000}"/>
    <cellStyle name="Normal 3 2 2 6 4" xfId="8918" xr:uid="{00000000-0005-0000-0000-0000240E0000}"/>
    <cellStyle name="Normal 3 2 2 6 5" xfId="10604" xr:uid="{00000000-0005-0000-0000-0000250E0000}"/>
    <cellStyle name="Normal 3 2 2 6 6" xfId="13692" xr:uid="{00000000-0005-0000-0000-0000260E0000}"/>
    <cellStyle name="Normal 3 2 2 6 7" xfId="16079" xr:uid="{00000000-0005-0000-0000-0000270E0000}"/>
    <cellStyle name="Normal 3 2 2 7" xfId="517" xr:uid="{00000000-0005-0000-0000-0000280E0000}"/>
    <cellStyle name="Normal 3 2 2 7 2" xfId="2898" xr:uid="{00000000-0005-0000-0000-0000290E0000}"/>
    <cellStyle name="Normal 3 2 2 7 3" xfId="5284" xr:uid="{00000000-0005-0000-0000-00002A0E0000}"/>
    <cellStyle name="Normal 3 2 2 7 4" xfId="8455" xr:uid="{00000000-0005-0000-0000-00002B0E0000}"/>
    <cellStyle name="Normal 3 2 2 7 5" xfId="10720" xr:uid="{00000000-0005-0000-0000-00002C0E0000}"/>
    <cellStyle name="Normal 3 2 2 7 6" xfId="13229" xr:uid="{00000000-0005-0000-0000-00002D0E0000}"/>
    <cellStyle name="Normal 3 2 2 7 7" xfId="15616" xr:uid="{00000000-0005-0000-0000-00002E0E0000}"/>
    <cellStyle name="Normal 3 2 2 8" xfId="594" xr:uid="{00000000-0005-0000-0000-00002F0E0000}"/>
    <cellStyle name="Normal 3 2 2 8 2" xfId="2975" xr:uid="{00000000-0005-0000-0000-0000300E0000}"/>
    <cellStyle name="Normal 3 2 2 8 3" xfId="5361" xr:uid="{00000000-0005-0000-0000-0000310E0000}"/>
    <cellStyle name="Normal 3 2 2 8 4" xfId="8069" xr:uid="{00000000-0005-0000-0000-0000320E0000}"/>
    <cellStyle name="Normal 3 2 2 8 5" xfId="10334" xr:uid="{00000000-0005-0000-0000-0000330E0000}"/>
    <cellStyle name="Normal 3 2 2 8 6" xfId="12843" xr:uid="{00000000-0005-0000-0000-0000340E0000}"/>
    <cellStyle name="Normal 3 2 2 8 7" xfId="15230" xr:uid="{00000000-0005-0000-0000-0000350E0000}"/>
    <cellStyle name="Normal 3 2 2 9" xfId="671" xr:uid="{00000000-0005-0000-0000-0000360E0000}"/>
    <cellStyle name="Normal 3 2 2 9 2" xfId="3052" xr:uid="{00000000-0005-0000-0000-0000370E0000}"/>
    <cellStyle name="Normal 3 2 2 9 3" xfId="5438" xr:uid="{00000000-0005-0000-0000-0000380E0000}"/>
    <cellStyle name="Normal 3 2 2 9 4" xfId="8570" xr:uid="{00000000-0005-0000-0000-0000390E0000}"/>
    <cellStyle name="Normal 3 2 2 9 5" xfId="9762" xr:uid="{00000000-0005-0000-0000-00003A0E0000}"/>
    <cellStyle name="Normal 3 2 2 9 6" xfId="13344" xr:uid="{00000000-0005-0000-0000-00003B0E0000}"/>
    <cellStyle name="Normal 3 2 2 9 7" xfId="15731" xr:uid="{00000000-0005-0000-0000-00003C0E0000}"/>
    <cellStyle name="Normal 3 2 20" xfId="1401" xr:uid="{00000000-0005-0000-0000-00003D0E0000}"/>
    <cellStyle name="Normal 3 2 20 2" xfId="3782" xr:uid="{00000000-0005-0000-0000-00003E0E0000}"/>
    <cellStyle name="Normal 3 2 20 3" xfId="6168" xr:uid="{00000000-0005-0000-0000-00003F0E0000}"/>
    <cellStyle name="Normal 3 2 20 4" xfId="9092" xr:uid="{00000000-0005-0000-0000-0000400E0000}"/>
    <cellStyle name="Normal 3 2 20 5" xfId="11777" xr:uid="{00000000-0005-0000-0000-0000410E0000}"/>
    <cellStyle name="Normal 3 2 20 6" xfId="13866" xr:uid="{00000000-0005-0000-0000-0000420E0000}"/>
    <cellStyle name="Normal 3 2 20 7" xfId="16250" xr:uid="{00000000-0005-0000-0000-0000430E0000}"/>
    <cellStyle name="Normal 3 2 21" xfId="1478" xr:uid="{00000000-0005-0000-0000-0000440E0000}"/>
    <cellStyle name="Normal 3 2 21 2" xfId="3859" xr:uid="{00000000-0005-0000-0000-0000450E0000}"/>
    <cellStyle name="Normal 3 2 21 3" xfId="6245" xr:uid="{00000000-0005-0000-0000-0000460E0000}"/>
    <cellStyle name="Normal 3 2 21 4" xfId="7480" xr:uid="{00000000-0005-0000-0000-0000470E0000}"/>
    <cellStyle name="Normal 3 2 21 5" xfId="11472" xr:uid="{00000000-0005-0000-0000-0000480E0000}"/>
    <cellStyle name="Normal 3 2 21 6" xfId="12253" xr:uid="{00000000-0005-0000-0000-0000490E0000}"/>
    <cellStyle name="Normal 3 2 21 7" xfId="14640" xr:uid="{00000000-0005-0000-0000-00004A0E0000}"/>
    <cellStyle name="Normal 3 2 22" xfId="1555" xr:uid="{00000000-0005-0000-0000-00004B0E0000}"/>
    <cellStyle name="Normal 3 2 22 2" xfId="3936" xr:uid="{00000000-0005-0000-0000-00004C0E0000}"/>
    <cellStyle name="Normal 3 2 22 3" xfId="6322" xr:uid="{00000000-0005-0000-0000-00004D0E0000}"/>
    <cellStyle name="Normal 3 2 22 4" xfId="7541" xr:uid="{00000000-0005-0000-0000-00004E0E0000}"/>
    <cellStyle name="Normal 3 2 22 5" xfId="11455" xr:uid="{00000000-0005-0000-0000-00004F0E0000}"/>
    <cellStyle name="Normal 3 2 22 6" xfId="12314" xr:uid="{00000000-0005-0000-0000-0000500E0000}"/>
    <cellStyle name="Normal 3 2 22 7" xfId="14701" xr:uid="{00000000-0005-0000-0000-0000510E0000}"/>
    <cellStyle name="Normal 3 2 23" xfId="1632" xr:uid="{00000000-0005-0000-0000-0000520E0000}"/>
    <cellStyle name="Normal 3 2 23 2" xfId="4013" xr:uid="{00000000-0005-0000-0000-0000530E0000}"/>
    <cellStyle name="Normal 3 2 23 3" xfId="6399" xr:uid="{00000000-0005-0000-0000-0000540E0000}"/>
    <cellStyle name="Normal 3 2 23 4" xfId="9272" xr:uid="{00000000-0005-0000-0000-0000550E0000}"/>
    <cellStyle name="Normal 3 2 23 5" xfId="10967" xr:uid="{00000000-0005-0000-0000-0000560E0000}"/>
    <cellStyle name="Normal 3 2 23 6" xfId="14046" xr:uid="{00000000-0005-0000-0000-0000570E0000}"/>
    <cellStyle name="Normal 3 2 23 7" xfId="16430" xr:uid="{00000000-0005-0000-0000-0000580E0000}"/>
    <cellStyle name="Normal 3 2 24" xfId="1709" xr:uid="{00000000-0005-0000-0000-0000590E0000}"/>
    <cellStyle name="Normal 3 2 24 2" xfId="4090" xr:uid="{00000000-0005-0000-0000-00005A0E0000}"/>
    <cellStyle name="Normal 3 2 24 3" xfId="6476" xr:uid="{00000000-0005-0000-0000-00005B0E0000}"/>
    <cellStyle name="Normal 3 2 24 4" xfId="8090" xr:uid="{00000000-0005-0000-0000-00005C0E0000}"/>
    <cellStyle name="Normal 3 2 24 5" xfId="9707" xr:uid="{00000000-0005-0000-0000-00005D0E0000}"/>
    <cellStyle name="Normal 3 2 24 6" xfId="12864" xr:uid="{00000000-0005-0000-0000-00005E0E0000}"/>
    <cellStyle name="Normal 3 2 24 7" xfId="15251" xr:uid="{00000000-0005-0000-0000-00005F0E0000}"/>
    <cellStyle name="Normal 3 2 25" xfId="1784" xr:uid="{00000000-0005-0000-0000-0000600E0000}"/>
    <cellStyle name="Normal 3 2 25 2" xfId="4165" xr:uid="{00000000-0005-0000-0000-0000610E0000}"/>
    <cellStyle name="Normal 3 2 25 3" xfId="6551" xr:uid="{00000000-0005-0000-0000-0000620E0000}"/>
    <cellStyle name="Normal 3 2 25 4" xfId="7704" xr:uid="{00000000-0005-0000-0000-0000630E0000}"/>
    <cellStyle name="Normal 3 2 25 5" xfId="9629" xr:uid="{00000000-0005-0000-0000-0000640E0000}"/>
    <cellStyle name="Normal 3 2 25 6" xfId="12477" xr:uid="{00000000-0005-0000-0000-0000650E0000}"/>
    <cellStyle name="Normal 3 2 25 7" xfId="14864" xr:uid="{00000000-0005-0000-0000-0000660E0000}"/>
    <cellStyle name="Normal 3 2 26" xfId="1862" xr:uid="{00000000-0005-0000-0000-0000670E0000}"/>
    <cellStyle name="Normal 3 2 26 2" xfId="4243" xr:uid="{00000000-0005-0000-0000-0000680E0000}"/>
    <cellStyle name="Normal 3 2 26 3" xfId="6629" xr:uid="{00000000-0005-0000-0000-0000690E0000}"/>
    <cellStyle name="Normal 3 2 26 4" xfId="7165" xr:uid="{00000000-0005-0000-0000-00006A0E0000}"/>
    <cellStyle name="Normal 3 2 26 5" xfId="11236" xr:uid="{00000000-0005-0000-0000-00006B0E0000}"/>
    <cellStyle name="Normal 3 2 26 6" xfId="11938" xr:uid="{00000000-0005-0000-0000-00006C0E0000}"/>
    <cellStyle name="Normal 3 2 26 7" xfId="14325" xr:uid="{00000000-0005-0000-0000-00006D0E0000}"/>
    <cellStyle name="Normal 3 2 27" xfId="1938" xr:uid="{00000000-0005-0000-0000-00006E0E0000}"/>
    <cellStyle name="Normal 3 2 27 2" xfId="4319" xr:uid="{00000000-0005-0000-0000-00006F0E0000}"/>
    <cellStyle name="Normal 3 2 27 3" xfId="6705" xr:uid="{00000000-0005-0000-0000-0000700E0000}"/>
    <cellStyle name="Normal 3 2 27 4" xfId="7315" xr:uid="{00000000-0005-0000-0000-0000710E0000}"/>
    <cellStyle name="Normal 3 2 27 5" xfId="9774" xr:uid="{00000000-0005-0000-0000-0000720E0000}"/>
    <cellStyle name="Normal 3 2 27 6" xfId="12088" xr:uid="{00000000-0005-0000-0000-0000730E0000}"/>
    <cellStyle name="Normal 3 2 27 7" xfId="14475" xr:uid="{00000000-0005-0000-0000-0000740E0000}"/>
    <cellStyle name="Normal 3 2 28" xfId="2014" xr:uid="{00000000-0005-0000-0000-0000750E0000}"/>
    <cellStyle name="Normal 3 2 28 2" xfId="4395" xr:uid="{00000000-0005-0000-0000-0000760E0000}"/>
    <cellStyle name="Normal 3 2 28 3" xfId="6781" xr:uid="{00000000-0005-0000-0000-0000770E0000}"/>
    <cellStyle name="Normal 3 2 28 4" xfId="9116" xr:uid="{00000000-0005-0000-0000-0000780E0000}"/>
    <cellStyle name="Normal 3 2 28 5" xfId="10805" xr:uid="{00000000-0005-0000-0000-0000790E0000}"/>
    <cellStyle name="Normal 3 2 28 6" xfId="13890" xr:uid="{00000000-0005-0000-0000-00007A0E0000}"/>
    <cellStyle name="Normal 3 2 28 7" xfId="16274" xr:uid="{00000000-0005-0000-0000-00007B0E0000}"/>
    <cellStyle name="Normal 3 2 29" xfId="2088" xr:uid="{00000000-0005-0000-0000-00007C0E0000}"/>
    <cellStyle name="Normal 3 2 29 2" xfId="4469" xr:uid="{00000000-0005-0000-0000-00007D0E0000}"/>
    <cellStyle name="Normal 3 2 29 3" xfId="6855" xr:uid="{00000000-0005-0000-0000-00007E0E0000}"/>
    <cellStyle name="Normal 3 2 29 4" xfId="9195" xr:uid="{00000000-0005-0000-0000-00007F0E0000}"/>
    <cellStyle name="Normal 3 2 29 5" xfId="10885" xr:uid="{00000000-0005-0000-0000-0000800E0000}"/>
    <cellStyle name="Normal 3 2 29 6" xfId="13969" xr:uid="{00000000-0005-0000-0000-0000810E0000}"/>
    <cellStyle name="Normal 3 2 29 7" xfId="16353" xr:uid="{00000000-0005-0000-0000-0000820E0000}"/>
    <cellStyle name="Normal 3 2 3" xfId="91" xr:uid="{00000000-0005-0000-0000-0000830E0000}"/>
    <cellStyle name="Normal 3 2 3 2" xfId="2472" xr:uid="{00000000-0005-0000-0000-0000840E0000}"/>
    <cellStyle name="Normal 3 2 3 3" xfId="4858" xr:uid="{00000000-0005-0000-0000-0000850E0000}"/>
    <cellStyle name="Normal 3 2 3 4" xfId="7886" xr:uid="{00000000-0005-0000-0000-0000860E0000}"/>
    <cellStyle name="Normal 3 2 3 5" xfId="11797" xr:uid="{00000000-0005-0000-0000-0000870E0000}"/>
    <cellStyle name="Normal 3 2 3 6" xfId="12660" xr:uid="{00000000-0005-0000-0000-0000880E0000}"/>
    <cellStyle name="Normal 3 2 3 7" xfId="15047" xr:uid="{00000000-0005-0000-0000-0000890E0000}"/>
    <cellStyle name="Normal 3 2 30" xfId="2166" xr:uid="{00000000-0005-0000-0000-00008A0E0000}"/>
    <cellStyle name="Normal 3 2 30 2" xfId="4547" xr:uid="{00000000-0005-0000-0000-00008B0E0000}"/>
    <cellStyle name="Normal 3 2 30 3" xfId="6933" xr:uid="{00000000-0005-0000-0000-00008C0E0000}"/>
    <cellStyle name="Normal 3 2 30 4" xfId="7853" xr:uid="{00000000-0005-0000-0000-00008D0E0000}"/>
    <cellStyle name="Normal 3 2 30 5" xfId="11767" xr:uid="{00000000-0005-0000-0000-00008E0E0000}"/>
    <cellStyle name="Normal 3 2 30 6" xfId="12627" xr:uid="{00000000-0005-0000-0000-00008F0E0000}"/>
    <cellStyle name="Normal 3 2 30 7" xfId="15014" xr:uid="{00000000-0005-0000-0000-0000900E0000}"/>
    <cellStyle name="Normal 3 2 31" xfId="2242" xr:uid="{00000000-0005-0000-0000-0000910E0000}"/>
    <cellStyle name="Normal 3 2 31 2" xfId="4623" xr:uid="{00000000-0005-0000-0000-0000920E0000}"/>
    <cellStyle name="Normal 3 2 31 3" xfId="7009" xr:uid="{00000000-0005-0000-0000-0000930E0000}"/>
    <cellStyle name="Normal 3 2 31 4" xfId="7468" xr:uid="{00000000-0005-0000-0000-0000940E0000}"/>
    <cellStyle name="Normal 3 2 31 5" xfId="11459" xr:uid="{00000000-0005-0000-0000-0000950E0000}"/>
    <cellStyle name="Normal 3 2 31 6" xfId="12241" xr:uid="{00000000-0005-0000-0000-0000960E0000}"/>
    <cellStyle name="Normal 3 2 31 7" xfId="14628" xr:uid="{00000000-0005-0000-0000-0000970E0000}"/>
    <cellStyle name="Normal 3 2 32" xfId="2316" xr:uid="{00000000-0005-0000-0000-0000980E0000}"/>
    <cellStyle name="Normal 3 2 32 2" xfId="4697" xr:uid="{00000000-0005-0000-0000-0000990E0000}"/>
    <cellStyle name="Normal 3 2 32 3" xfId="7083" xr:uid="{00000000-0005-0000-0000-00009A0E0000}"/>
    <cellStyle name="Normal 3 2 32 4" xfId="7247" xr:uid="{00000000-0005-0000-0000-00009B0E0000}"/>
    <cellStyle name="Normal 3 2 32 5" xfId="11240" xr:uid="{00000000-0005-0000-0000-00009C0E0000}"/>
    <cellStyle name="Normal 3 2 32 6" xfId="12020" xr:uid="{00000000-0005-0000-0000-00009D0E0000}"/>
    <cellStyle name="Normal 3 2 32 7" xfId="14407" xr:uid="{00000000-0005-0000-0000-00009E0E0000}"/>
    <cellStyle name="Normal 3 2 33" xfId="2394" xr:uid="{00000000-0005-0000-0000-00009F0E0000}"/>
    <cellStyle name="Normal 3 2 34" xfId="4777" xr:uid="{00000000-0005-0000-0000-0000A00E0000}"/>
    <cellStyle name="Normal 3 2 35" xfId="9376" xr:uid="{00000000-0005-0000-0000-0000A10E0000}"/>
    <cellStyle name="Normal 3 2 36" xfId="9690" xr:uid="{00000000-0005-0000-0000-0000A20E0000}"/>
    <cellStyle name="Normal 3 2 37" xfId="14150" xr:uid="{00000000-0005-0000-0000-0000A30E0000}"/>
    <cellStyle name="Normal 3 2 38" xfId="16534" xr:uid="{00000000-0005-0000-0000-0000A40E0000}"/>
    <cellStyle name="Normal 3 2 4" xfId="169" xr:uid="{00000000-0005-0000-0000-0000A50E0000}"/>
    <cellStyle name="Normal 3 2 4 2" xfId="2550" xr:uid="{00000000-0005-0000-0000-0000A60E0000}"/>
    <cellStyle name="Normal 3 2 4 3" xfId="4936" xr:uid="{00000000-0005-0000-0000-0000A70E0000}"/>
    <cellStyle name="Normal 3 2 4 4" xfId="7190" xr:uid="{00000000-0005-0000-0000-0000A80E0000}"/>
    <cellStyle name="Normal 3 2 4 5" xfId="11264" xr:uid="{00000000-0005-0000-0000-0000A90E0000}"/>
    <cellStyle name="Normal 3 2 4 6" xfId="11963" xr:uid="{00000000-0005-0000-0000-0000AA0E0000}"/>
    <cellStyle name="Normal 3 2 4 7" xfId="14350" xr:uid="{00000000-0005-0000-0000-0000AB0E0000}"/>
    <cellStyle name="Normal 3 2 5" xfId="246" xr:uid="{00000000-0005-0000-0000-0000AC0E0000}"/>
    <cellStyle name="Normal 3 2 5 2" xfId="2627" xr:uid="{00000000-0005-0000-0000-0000AD0E0000}"/>
    <cellStyle name="Normal 3 2 5 3" xfId="5013" xr:uid="{00000000-0005-0000-0000-0000AE0E0000}"/>
    <cellStyle name="Normal 3 2 5 4" xfId="9260" xr:uid="{00000000-0005-0000-0000-0000AF0E0000}"/>
    <cellStyle name="Normal 3 2 5 5" xfId="10222" xr:uid="{00000000-0005-0000-0000-0000B00E0000}"/>
    <cellStyle name="Normal 3 2 5 6" xfId="14034" xr:uid="{00000000-0005-0000-0000-0000B10E0000}"/>
    <cellStyle name="Normal 3 2 5 7" xfId="16418" xr:uid="{00000000-0005-0000-0000-0000B20E0000}"/>
    <cellStyle name="Normal 3 2 6" xfId="323" xr:uid="{00000000-0005-0000-0000-0000B30E0000}"/>
    <cellStyle name="Normal 3 2 6 2" xfId="2704" xr:uid="{00000000-0005-0000-0000-0000B40E0000}"/>
    <cellStyle name="Normal 3 2 6 3" xfId="5090" xr:uid="{00000000-0005-0000-0000-0000B50E0000}"/>
    <cellStyle name="Normal 3 2 6 4" xfId="9155" xr:uid="{00000000-0005-0000-0000-0000B60E0000}"/>
    <cellStyle name="Normal 3 2 6 5" xfId="10844" xr:uid="{00000000-0005-0000-0000-0000B70E0000}"/>
    <cellStyle name="Normal 3 2 6 6" xfId="13929" xr:uid="{00000000-0005-0000-0000-0000B80E0000}"/>
    <cellStyle name="Normal 3 2 6 7" xfId="16313" xr:uid="{00000000-0005-0000-0000-0000B90E0000}"/>
    <cellStyle name="Normal 3 2 7" xfId="400" xr:uid="{00000000-0005-0000-0000-0000BA0E0000}"/>
    <cellStyle name="Normal 3 2 7 2" xfId="2781" xr:uid="{00000000-0005-0000-0000-0000BB0E0000}"/>
    <cellStyle name="Normal 3 2 7 3" xfId="5167" xr:uid="{00000000-0005-0000-0000-0000BC0E0000}"/>
    <cellStyle name="Normal 3 2 7 4" xfId="7958" xr:uid="{00000000-0005-0000-0000-0000BD0E0000}"/>
    <cellStyle name="Normal 3 2 7 5" xfId="11863" xr:uid="{00000000-0005-0000-0000-0000BE0E0000}"/>
    <cellStyle name="Normal 3 2 7 6" xfId="12732" xr:uid="{00000000-0005-0000-0000-0000BF0E0000}"/>
    <cellStyle name="Normal 3 2 7 7" xfId="15119" xr:uid="{00000000-0005-0000-0000-0000C00E0000}"/>
    <cellStyle name="Normal 3 2 8" xfId="477" xr:uid="{00000000-0005-0000-0000-0000C10E0000}"/>
    <cellStyle name="Normal 3 2 8 2" xfId="2858" xr:uid="{00000000-0005-0000-0000-0000C20E0000}"/>
    <cellStyle name="Normal 3 2 8 3" xfId="5244" xr:uid="{00000000-0005-0000-0000-0000C30E0000}"/>
    <cellStyle name="Normal 3 2 8 4" xfId="7419" xr:uid="{00000000-0005-0000-0000-0000C40E0000}"/>
    <cellStyle name="Normal 3 2 8 5" xfId="11409" xr:uid="{00000000-0005-0000-0000-0000C50E0000}"/>
    <cellStyle name="Normal 3 2 8 6" xfId="12192" xr:uid="{00000000-0005-0000-0000-0000C60E0000}"/>
    <cellStyle name="Normal 3 2 8 7" xfId="14579" xr:uid="{00000000-0005-0000-0000-0000C70E0000}"/>
    <cellStyle name="Normal 3 2 9" xfId="554" xr:uid="{00000000-0005-0000-0000-0000C80E0000}"/>
    <cellStyle name="Normal 3 2 9 2" xfId="2935" xr:uid="{00000000-0005-0000-0000-0000C90E0000}"/>
    <cellStyle name="Normal 3 2 9 3" xfId="5321" xr:uid="{00000000-0005-0000-0000-0000CA0E0000}"/>
    <cellStyle name="Normal 3 2 9 4" xfId="9335" xr:uid="{00000000-0005-0000-0000-0000CB0E0000}"/>
    <cellStyle name="Normal 3 2 9 5" xfId="11027" xr:uid="{00000000-0005-0000-0000-0000CC0E0000}"/>
    <cellStyle name="Normal 3 2 9 6" xfId="14109" xr:uid="{00000000-0005-0000-0000-0000CD0E0000}"/>
    <cellStyle name="Normal 3 2 9 7" xfId="16493" xr:uid="{00000000-0005-0000-0000-0000CE0E0000}"/>
    <cellStyle name="Normal 3 20" xfId="1092" xr:uid="{00000000-0005-0000-0000-0000CF0E0000}"/>
    <cellStyle name="Normal 3 20 2" xfId="3473" xr:uid="{00000000-0005-0000-0000-0000D00E0000}"/>
    <cellStyle name="Normal 3 20 3" xfId="5859" xr:uid="{00000000-0005-0000-0000-0000D10E0000}"/>
    <cellStyle name="Normal 3 20 4" xfId="9019" xr:uid="{00000000-0005-0000-0000-0000D20E0000}"/>
    <cellStyle name="Normal 3 20 5" xfId="11706" xr:uid="{00000000-0005-0000-0000-0000D30E0000}"/>
    <cellStyle name="Normal 3 20 6" xfId="13793" xr:uid="{00000000-0005-0000-0000-0000D40E0000}"/>
    <cellStyle name="Normal 3 20 7" xfId="16178" xr:uid="{00000000-0005-0000-0000-0000D50E0000}"/>
    <cellStyle name="Normal 3 21" xfId="1169" xr:uid="{00000000-0005-0000-0000-0000D60E0000}"/>
    <cellStyle name="Normal 3 21 2" xfId="3550" xr:uid="{00000000-0005-0000-0000-0000D70E0000}"/>
    <cellStyle name="Normal 3 21 3" xfId="5936" xr:uid="{00000000-0005-0000-0000-0000D80E0000}"/>
    <cellStyle name="Normal 3 21 4" xfId="7409" xr:uid="{00000000-0005-0000-0000-0000D90E0000}"/>
    <cellStyle name="Normal 3 21 5" xfId="11399" xr:uid="{00000000-0005-0000-0000-0000DA0E0000}"/>
    <cellStyle name="Normal 3 21 6" xfId="12182" xr:uid="{00000000-0005-0000-0000-0000DB0E0000}"/>
    <cellStyle name="Normal 3 21 7" xfId="14569" xr:uid="{00000000-0005-0000-0000-0000DC0E0000}"/>
    <cellStyle name="Normal 3 22" xfId="1246" xr:uid="{00000000-0005-0000-0000-0000DD0E0000}"/>
    <cellStyle name="Normal 3 22 2" xfId="3627" xr:uid="{00000000-0005-0000-0000-0000DE0E0000}"/>
    <cellStyle name="Normal 3 22 3" xfId="6013" xr:uid="{00000000-0005-0000-0000-0000DF0E0000}"/>
    <cellStyle name="Normal 3 22 4" xfId="7206" xr:uid="{00000000-0005-0000-0000-0000E00E0000}"/>
    <cellStyle name="Normal 3 22 5" xfId="11280" xr:uid="{00000000-0005-0000-0000-0000E10E0000}"/>
    <cellStyle name="Normal 3 22 6" xfId="11979" xr:uid="{00000000-0005-0000-0000-0000E20E0000}"/>
    <cellStyle name="Normal 3 22 7" xfId="14366" xr:uid="{00000000-0005-0000-0000-0000E30E0000}"/>
    <cellStyle name="Normal 3 23" xfId="1323" xr:uid="{00000000-0005-0000-0000-0000E40E0000}"/>
    <cellStyle name="Normal 3 23 2" xfId="3704" xr:uid="{00000000-0005-0000-0000-0000E50E0000}"/>
    <cellStyle name="Normal 3 23 3" xfId="6090" xr:uid="{00000000-0005-0000-0000-0000E60E0000}"/>
    <cellStyle name="Normal 3 23 4" xfId="8483" xr:uid="{00000000-0005-0000-0000-0000E70E0000}"/>
    <cellStyle name="Normal 3 23 5" xfId="10093" xr:uid="{00000000-0005-0000-0000-0000E80E0000}"/>
    <cellStyle name="Normal 3 23 6" xfId="13257" xr:uid="{00000000-0005-0000-0000-0000E90E0000}"/>
    <cellStyle name="Normal 3 23 7" xfId="15644" xr:uid="{00000000-0005-0000-0000-0000EA0E0000}"/>
    <cellStyle name="Normal 3 24" xfId="1400" xr:uid="{00000000-0005-0000-0000-0000EB0E0000}"/>
    <cellStyle name="Normal 3 24 2" xfId="3781" xr:uid="{00000000-0005-0000-0000-0000EC0E0000}"/>
    <cellStyle name="Normal 3 24 3" xfId="6167" xr:uid="{00000000-0005-0000-0000-0000ED0E0000}"/>
    <cellStyle name="Normal 3 24 4" xfId="9168" xr:uid="{00000000-0005-0000-0000-0000EE0E0000}"/>
    <cellStyle name="Normal 3 24 5" xfId="11848" xr:uid="{00000000-0005-0000-0000-0000EF0E0000}"/>
    <cellStyle name="Normal 3 24 6" xfId="13942" xr:uid="{00000000-0005-0000-0000-0000F00E0000}"/>
    <cellStyle name="Normal 3 24 7" xfId="16326" xr:uid="{00000000-0005-0000-0000-0000F10E0000}"/>
    <cellStyle name="Normal 3 25" xfId="1477" xr:uid="{00000000-0005-0000-0000-0000F20E0000}"/>
    <cellStyle name="Normal 3 25 2" xfId="3858" xr:uid="{00000000-0005-0000-0000-0000F30E0000}"/>
    <cellStyle name="Normal 3 25 3" xfId="6244" xr:uid="{00000000-0005-0000-0000-0000F40E0000}"/>
    <cellStyle name="Normal 3 25 4" xfId="7557" xr:uid="{00000000-0005-0000-0000-0000F50E0000}"/>
    <cellStyle name="Normal 3 25 5" xfId="11548" xr:uid="{00000000-0005-0000-0000-0000F60E0000}"/>
    <cellStyle name="Normal 3 25 6" xfId="12330" xr:uid="{00000000-0005-0000-0000-0000F70E0000}"/>
    <cellStyle name="Normal 3 25 7" xfId="14717" xr:uid="{00000000-0005-0000-0000-0000F80E0000}"/>
    <cellStyle name="Normal 3 26" xfId="1554" xr:uid="{00000000-0005-0000-0000-0000F90E0000}"/>
    <cellStyle name="Normal 3 26 2" xfId="3935" xr:uid="{00000000-0005-0000-0000-0000FA0E0000}"/>
    <cellStyle name="Normal 3 26 3" xfId="6321" xr:uid="{00000000-0005-0000-0000-0000FB0E0000}"/>
    <cellStyle name="Normal 3 26 4" xfId="7618" xr:uid="{00000000-0005-0000-0000-0000FC0E0000}"/>
    <cellStyle name="Normal 3 26 5" xfId="11533" xr:uid="{00000000-0005-0000-0000-0000FD0E0000}"/>
    <cellStyle name="Normal 3 26 6" xfId="12391" xr:uid="{00000000-0005-0000-0000-0000FE0E0000}"/>
    <cellStyle name="Normal 3 26 7" xfId="14778" xr:uid="{00000000-0005-0000-0000-0000FF0E0000}"/>
    <cellStyle name="Normal 3 27" xfId="1631" xr:uid="{00000000-0005-0000-0000-0000000F0000}"/>
    <cellStyle name="Normal 3 27 2" xfId="4012" xr:uid="{00000000-0005-0000-0000-0000010F0000}"/>
    <cellStyle name="Normal 3 27 3" xfId="6398" xr:uid="{00000000-0005-0000-0000-0000020F0000}"/>
    <cellStyle name="Normal 3 27 4" xfId="9352" xr:uid="{00000000-0005-0000-0000-0000030F0000}"/>
    <cellStyle name="Normal 3 27 5" xfId="9666" xr:uid="{00000000-0005-0000-0000-0000040F0000}"/>
    <cellStyle name="Normal 3 27 6" xfId="14126" xr:uid="{00000000-0005-0000-0000-0000050F0000}"/>
    <cellStyle name="Normal 3 27 7" xfId="16510" xr:uid="{00000000-0005-0000-0000-0000060F0000}"/>
    <cellStyle name="Normal 3 28" xfId="1708" xr:uid="{00000000-0005-0000-0000-0000070F0000}"/>
    <cellStyle name="Normal 3 28 2" xfId="4089" xr:uid="{00000000-0005-0000-0000-0000080F0000}"/>
    <cellStyle name="Normal 3 28 3" xfId="6475" xr:uid="{00000000-0005-0000-0000-0000090F0000}"/>
    <cellStyle name="Normal 3 28 4" xfId="8167" xr:uid="{00000000-0005-0000-0000-00000A0F0000}"/>
    <cellStyle name="Normal 3 28 5" xfId="9782" xr:uid="{00000000-0005-0000-0000-00000B0F0000}"/>
    <cellStyle name="Normal 3 28 6" xfId="12941" xr:uid="{00000000-0005-0000-0000-00000C0F0000}"/>
    <cellStyle name="Normal 3 28 7" xfId="15328" xr:uid="{00000000-0005-0000-0000-00000D0F0000}"/>
    <cellStyle name="Normal 3 29" xfId="1783" xr:uid="{00000000-0005-0000-0000-00000E0F0000}"/>
    <cellStyle name="Normal 3 29 2" xfId="4164" xr:uid="{00000000-0005-0000-0000-00000F0F0000}"/>
    <cellStyle name="Normal 3 29 3" xfId="6550" xr:uid="{00000000-0005-0000-0000-0000100F0000}"/>
    <cellStyle name="Normal 3 29 4" xfId="9009" xr:uid="{00000000-0005-0000-0000-0000110F0000}"/>
    <cellStyle name="Normal 3 29 5" xfId="11694" xr:uid="{00000000-0005-0000-0000-0000120F0000}"/>
    <cellStyle name="Normal 3 29 6" xfId="13783" xr:uid="{00000000-0005-0000-0000-0000130F0000}"/>
    <cellStyle name="Normal 3 29 7" xfId="16168" xr:uid="{00000000-0005-0000-0000-0000140F0000}"/>
    <cellStyle name="Normal 3 3" xfId="10" xr:uid="{00000000-0005-0000-0000-0000150F0000}"/>
    <cellStyle name="Normal 3 3 10" xfId="632" xr:uid="{00000000-0005-0000-0000-0000160F0000}"/>
    <cellStyle name="Normal 3 3 10 2" xfId="3013" xr:uid="{00000000-0005-0000-0000-0000170F0000}"/>
    <cellStyle name="Normal 3 3 10 3" xfId="5399" xr:uid="{00000000-0005-0000-0000-0000180F0000}"/>
    <cellStyle name="Normal 3 3 10 4" xfId="9215" xr:uid="{00000000-0005-0000-0000-0000190F0000}"/>
    <cellStyle name="Normal 3 3 10 5" xfId="10905" xr:uid="{00000000-0005-0000-0000-00001A0F0000}"/>
    <cellStyle name="Normal 3 3 10 6" xfId="13989" xr:uid="{00000000-0005-0000-0000-00001B0F0000}"/>
    <cellStyle name="Normal 3 3 10 7" xfId="16373" xr:uid="{00000000-0005-0000-0000-00001C0F0000}"/>
    <cellStyle name="Normal 3 3 11" xfId="709" xr:uid="{00000000-0005-0000-0000-00001D0F0000}"/>
    <cellStyle name="Normal 3 3 11 2" xfId="3090" xr:uid="{00000000-0005-0000-0000-00001E0F0000}"/>
    <cellStyle name="Normal 3 3 11 3" xfId="5476" xr:uid="{00000000-0005-0000-0000-00001F0F0000}"/>
    <cellStyle name="Normal 3 3 11 4" xfId="8031" xr:uid="{00000000-0005-0000-0000-0000200F0000}"/>
    <cellStyle name="Normal 3 3 11 5" xfId="9568" xr:uid="{00000000-0005-0000-0000-0000210F0000}"/>
    <cellStyle name="Normal 3 3 11 6" xfId="12805" xr:uid="{00000000-0005-0000-0000-0000220F0000}"/>
    <cellStyle name="Normal 3 3 11 7" xfId="15192" xr:uid="{00000000-0005-0000-0000-0000230F0000}"/>
    <cellStyle name="Normal 3 3 12" xfId="786" xr:uid="{00000000-0005-0000-0000-0000240F0000}"/>
    <cellStyle name="Normal 3 3 12 2" xfId="3167" xr:uid="{00000000-0005-0000-0000-0000250F0000}"/>
    <cellStyle name="Normal 3 3 12 3" xfId="5553" xr:uid="{00000000-0005-0000-0000-0000260F0000}"/>
    <cellStyle name="Normal 3 3 12 4" xfId="7491" xr:uid="{00000000-0005-0000-0000-0000270F0000}"/>
    <cellStyle name="Normal 3 3 12 5" xfId="11483" xr:uid="{00000000-0005-0000-0000-0000280F0000}"/>
    <cellStyle name="Normal 3 3 12 6" xfId="12264" xr:uid="{00000000-0005-0000-0000-0000290F0000}"/>
    <cellStyle name="Normal 3 3 12 7" xfId="14651" xr:uid="{00000000-0005-0000-0000-00002A0F0000}"/>
    <cellStyle name="Normal 3 3 13" xfId="863" xr:uid="{00000000-0005-0000-0000-00002B0F0000}"/>
    <cellStyle name="Normal 3 3 13 2" xfId="3244" xr:uid="{00000000-0005-0000-0000-00002C0F0000}"/>
    <cellStyle name="Normal 3 3 13 3" xfId="5630" xr:uid="{00000000-0005-0000-0000-00002D0F0000}"/>
    <cellStyle name="Normal 3 3 13 4" xfId="9407" xr:uid="{00000000-0005-0000-0000-00002E0F0000}"/>
    <cellStyle name="Normal 3 3 13 5" xfId="11100" xr:uid="{00000000-0005-0000-0000-00002F0F0000}"/>
    <cellStyle name="Normal 3 3 13 6" xfId="14181" xr:uid="{00000000-0005-0000-0000-0000300F0000}"/>
    <cellStyle name="Normal 3 3 13 7" xfId="16565" xr:uid="{00000000-0005-0000-0000-0000310F0000}"/>
    <cellStyle name="Normal 3 3 14" xfId="940" xr:uid="{00000000-0005-0000-0000-0000320F0000}"/>
    <cellStyle name="Normal 3 3 14 2" xfId="3321" xr:uid="{00000000-0005-0000-0000-0000330F0000}"/>
    <cellStyle name="Normal 3 3 14 3" xfId="5707" xr:uid="{00000000-0005-0000-0000-0000340F0000}"/>
    <cellStyle name="Normal 3 3 14 4" xfId="9362" xr:uid="{00000000-0005-0000-0000-0000350F0000}"/>
    <cellStyle name="Normal 3 3 14 5" xfId="9676" xr:uid="{00000000-0005-0000-0000-0000360F0000}"/>
    <cellStyle name="Normal 3 3 14 6" xfId="14136" xr:uid="{00000000-0005-0000-0000-0000370F0000}"/>
    <cellStyle name="Normal 3 3 14 7" xfId="16520" xr:uid="{00000000-0005-0000-0000-0000380F0000}"/>
    <cellStyle name="Normal 3 3 15" xfId="1017" xr:uid="{00000000-0005-0000-0000-0000390F0000}"/>
    <cellStyle name="Normal 3 3 15 2" xfId="3398" xr:uid="{00000000-0005-0000-0000-00003A0F0000}"/>
    <cellStyle name="Normal 3 3 15 3" xfId="5784" xr:uid="{00000000-0005-0000-0000-00003B0F0000}"/>
    <cellStyle name="Normal 3 3 15 4" xfId="8180" xr:uid="{00000000-0005-0000-0000-00003C0F0000}"/>
    <cellStyle name="Normal 3 3 15 5" xfId="9795" xr:uid="{00000000-0005-0000-0000-00003D0F0000}"/>
    <cellStyle name="Normal 3 3 15 6" xfId="12954" xr:uid="{00000000-0005-0000-0000-00003E0F0000}"/>
    <cellStyle name="Normal 3 3 15 7" xfId="15341" xr:uid="{00000000-0005-0000-0000-00003F0F0000}"/>
    <cellStyle name="Normal 3 3 16" xfId="1094" xr:uid="{00000000-0005-0000-0000-0000400F0000}"/>
    <cellStyle name="Normal 3 3 16 2" xfId="3475" xr:uid="{00000000-0005-0000-0000-0000410F0000}"/>
    <cellStyle name="Normal 3 3 16 3" xfId="5861" xr:uid="{00000000-0005-0000-0000-0000420F0000}"/>
    <cellStyle name="Normal 3 3 16 4" xfId="7640" xr:uid="{00000000-0005-0000-0000-0000430F0000}"/>
    <cellStyle name="Normal 3 3 16 5" xfId="11626" xr:uid="{00000000-0005-0000-0000-0000440F0000}"/>
    <cellStyle name="Normal 3 3 16 6" xfId="12413" xr:uid="{00000000-0005-0000-0000-0000450F0000}"/>
    <cellStyle name="Normal 3 3 16 7" xfId="14800" xr:uid="{00000000-0005-0000-0000-0000460F0000}"/>
    <cellStyle name="Normal 3 3 17" xfId="1171" xr:uid="{00000000-0005-0000-0000-0000470F0000}"/>
    <cellStyle name="Normal 3 3 17 2" xfId="3552" xr:uid="{00000000-0005-0000-0000-0000480F0000}"/>
    <cellStyle name="Normal 3 3 17 3" xfId="5938" xr:uid="{00000000-0005-0000-0000-0000490F0000}"/>
    <cellStyle name="Normal 3 3 17 4" xfId="7175" xr:uid="{00000000-0005-0000-0000-00004A0F0000}"/>
    <cellStyle name="Normal 3 3 17 5" xfId="11249" xr:uid="{00000000-0005-0000-0000-00004B0F0000}"/>
    <cellStyle name="Normal 3 3 17 6" xfId="11948" xr:uid="{00000000-0005-0000-0000-00004C0F0000}"/>
    <cellStyle name="Normal 3 3 17 7" xfId="14335" xr:uid="{00000000-0005-0000-0000-00004D0F0000}"/>
    <cellStyle name="Normal 3 3 18" xfId="1248" xr:uid="{00000000-0005-0000-0000-00004E0F0000}"/>
    <cellStyle name="Normal 3 3 18 2" xfId="3629" xr:uid="{00000000-0005-0000-0000-00004F0F0000}"/>
    <cellStyle name="Normal 3 3 18 3" xfId="6015" xr:uid="{00000000-0005-0000-0000-0000500F0000}"/>
    <cellStyle name="Normal 3 3 18 4" xfId="9433" xr:uid="{00000000-0005-0000-0000-0000510F0000}"/>
    <cellStyle name="Normal 3 3 18 5" xfId="11126" xr:uid="{00000000-0005-0000-0000-0000520F0000}"/>
    <cellStyle name="Normal 3 3 18 6" xfId="14207" xr:uid="{00000000-0005-0000-0000-0000530F0000}"/>
    <cellStyle name="Normal 3 3 18 7" xfId="16591" xr:uid="{00000000-0005-0000-0000-0000540F0000}"/>
    <cellStyle name="Normal 3 3 19" xfId="1325" xr:uid="{00000000-0005-0000-0000-0000550F0000}"/>
    <cellStyle name="Normal 3 3 19 2" xfId="3706" xr:uid="{00000000-0005-0000-0000-0000560F0000}"/>
    <cellStyle name="Normal 3 3 19 3" xfId="6092" xr:uid="{00000000-0005-0000-0000-0000570F0000}"/>
    <cellStyle name="Normal 3 3 19 4" xfId="8329" xr:uid="{00000000-0005-0000-0000-0000580F0000}"/>
    <cellStyle name="Normal 3 3 19 5" xfId="9941" xr:uid="{00000000-0005-0000-0000-0000590F0000}"/>
    <cellStyle name="Normal 3 3 19 6" xfId="13103" xr:uid="{00000000-0005-0000-0000-00005A0F0000}"/>
    <cellStyle name="Normal 3 3 19 7" xfId="15490" xr:uid="{00000000-0005-0000-0000-00005B0F0000}"/>
    <cellStyle name="Normal 3 3 2" xfId="50" xr:uid="{00000000-0005-0000-0000-00005C0F0000}"/>
    <cellStyle name="Normal 3 3 2 10" xfId="749" xr:uid="{00000000-0005-0000-0000-00005D0F0000}"/>
    <cellStyle name="Normal 3 3 2 10 2" xfId="3130" xr:uid="{00000000-0005-0000-0000-00005E0F0000}"/>
    <cellStyle name="Normal 3 3 2 10 3" xfId="5516" xr:uid="{00000000-0005-0000-0000-00005F0F0000}"/>
    <cellStyle name="Normal 3 3 2 10 4" xfId="8986" xr:uid="{00000000-0005-0000-0000-0000600F0000}"/>
    <cellStyle name="Normal 3 3 2 10 5" xfId="10677" xr:uid="{00000000-0005-0000-0000-0000610F0000}"/>
    <cellStyle name="Normal 3 3 2 10 6" xfId="13760" xr:uid="{00000000-0005-0000-0000-0000620F0000}"/>
    <cellStyle name="Normal 3 3 2 10 7" xfId="16146" xr:uid="{00000000-0005-0000-0000-0000630F0000}"/>
    <cellStyle name="Normal 3 3 2 11" xfId="826" xr:uid="{00000000-0005-0000-0000-0000640F0000}"/>
    <cellStyle name="Normal 3 3 2 11 2" xfId="3207" xr:uid="{00000000-0005-0000-0000-0000650F0000}"/>
    <cellStyle name="Normal 3 3 2 11 3" xfId="5593" xr:uid="{00000000-0005-0000-0000-0000660F0000}"/>
    <cellStyle name="Normal 3 3 2 11 4" xfId="8528" xr:uid="{00000000-0005-0000-0000-0000670F0000}"/>
    <cellStyle name="Normal 3 3 2 11 5" xfId="10793" xr:uid="{00000000-0005-0000-0000-0000680F0000}"/>
    <cellStyle name="Normal 3 3 2 11 6" xfId="13302" xr:uid="{00000000-0005-0000-0000-0000690F0000}"/>
    <cellStyle name="Normal 3 3 2 11 7" xfId="15689" xr:uid="{00000000-0005-0000-0000-00006A0F0000}"/>
    <cellStyle name="Normal 3 3 2 12" xfId="903" xr:uid="{00000000-0005-0000-0000-00006B0F0000}"/>
    <cellStyle name="Normal 3 3 2 12 2" xfId="3284" xr:uid="{00000000-0005-0000-0000-00006C0F0000}"/>
    <cellStyle name="Normal 3 3 2 12 3" xfId="5670" xr:uid="{00000000-0005-0000-0000-00006D0F0000}"/>
    <cellStyle name="Normal 3 3 2 12 4" xfId="8142" xr:uid="{00000000-0005-0000-0000-00006E0F0000}"/>
    <cellStyle name="Normal 3 3 2 12 5" xfId="10407" xr:uid="{00000000-0005-0000-0000-00006F0F0000}"/>
    <cellStyle name="Normal 3 3 2 12 6" xfId="12916" xr:uid="{00000000-0005-0000-0000-0000700F0000}"/>
    <cellStyle name="Normal 3 3 2 12 7" xfId="15303" xr:uid="{00000000-0005-0000-0000-0000710F0000}"/>
    <cellStyle name="Normal 3 3 2 13" xfId="980" xr:uid="{00000000-0005-0000-0000-0000720F0000}"/>
    <cellStyle name="Normal 3 3 2 13 2" xfId="3361" xr:uid="{00000000-0005-0000-0000-0000730F0000}"/>
    <cellStyle name="Normal 3 3 2 13 3" xfId="5747" xr:uid="{00000000-0005-0000-0000-0000740F0000}"/>
    <cellStyle name="Normal 3 3 2 13 4" xfId="8642" xr:uid="{00000000-0005-0000-0000-0000750F0000}"/>
    <cellStyle name="Normal 3 3 2 13 5" xfId="11821" xr:uid="{00000000-0005-0000-0000-0000760F0000}"/>
    <cellStyle name="Normal 3 3 2 13 6" xfId="13416" xr:uid="{00000000-0005-0000-0000-0000770F0000}"/>
    <cellStyle name="Normal 3 3 2 13 7" xfId="15803" xr:uid="{00000000-0005-0000-0000-0000780F0000}"/>
    <cellStyle name="Normal 3 3 2 14" xfId="1057" xr:uid="{00000000-0005-0000-0000-0000790F0000}"/>
    <cellStyle name="Normal 3 3 2 14 2" xfId="3438" xr:uid="{00000000-0005-0000-0000-00007A0F0000}"/>
    <cellStyle name="Normal 3 3 2 14 3" xfId="5824" xr:uid="{00000000-0005-0000-0000-00007B0F0000}"/>
    <cellStyle name="Normal 3 3 2 14 4" xfId="9137" xr:uid="{00000000-0005-0000-0000-00007C0F0000}"/>
    <cellStyle name="Normal 3 3 2 14 5" xfId="10826" xr:uid="{00000000-0005-0000-0000-00007D0F0000}"/>
    <cellStyle name="Normal 3 3 2 14 6" xfId="13911" xr:uid="{00000000-0005-0000-0000-00007E0F0000}"/>
    <cellStyle name="Normal 3 3 2 14 7" xfId="16295" xr:uid="{00000000-0005-0000-0000-00007F0F0000}"/>
    <cellStyle name="Normal 3 3 2 15" xfId="1134" xr:uid="{00000000-0005-0000-0000-0000800F0000}"/>
    <cellStyle name="Normal 3 3 2 15 2" xfId="3515" xr:uid="{00000000-0005-0000-0000-0000810F0000}"/>
    <cellStyle name="Normal 3 3 2 15 3" xfId="5901" xr:uid="{00000000-0005-0000-0000-0000820F0000}"/>
    <cellStyle name="Normal 3 3 2 15 4" xfId="7293" xr:uid="{00000000-0005-0000-0000-0000830F0000}"/>
    <cellStyle name="Normal 3 3 2 15 5" xfId="10286" xr:uid="{00000000-0005-0000-0000-0000840F0000}"/>
    <cellStyle name="Normal 3 3 2 15 6" xfId="12066" xr:uid="{00000000-0005-0000-0000-0000850F0000}"/>
    <cellStyle name="Normal 3 3 2 15 7" xfId="14453" xr:uid="{00000000-0005-0000-0000-0000860F0000}"/>
    <cellStyle name="Normal 3 3 2 16" xfId="1211" xr:uid="{00000000-0005-0000-0000-0000870F0000}"/>
    <cellStyle name="Normal 3 3 2 16 2" xfId="3592" xr:uid="{00000000-0005-0000-0000-0000880F0000}"/>
    <cellStyle name="Normal 3 3 2 16 3" xfId="5978" xr:uid="{00000000-0005-0000-0000-0000890F0000}"/>
    <cellStyle name="Normal 3 3 2 16 4" xfId="8291" xr:uid="{00000000-0005-0000-0000-00008A0F0000}"/>
    <cellStyle name="Normal 3 3 2 16 5" xfId="10556" xr:uid="{00000000-0005-0000-0000-00008B0F0000}"/>
    <cellStyle name="Normal 3 3 2 16 6" xfId="13065" xr:uid="{00000000-0005-0000-0000-00008C0F0000}"/>
    <cellStyle name="Normal 3 3 2 16 7" xfId="15452" xr:uid="{00000000-0005-0000-0000-00008D0F0000}"/>
    <cellStyle name="Normal 3 3 2 17" xfId="1288" xr:uid="{00000000-0005-0000-0000-00008E0F0000}"/>
    <cellStyle name="Normal 3 3 2 17 2" xfId="3669" xr:uid="{00000000-0005-0000-0000-00008F0F0000}"/>
    <cellStyle name="Normal 3 3 2 17 3" xfId="6055" xr:uid="{00000000-0005-0000-0000-0000900F0000}"/>
    <cellStyle name="Normal 3 3 2 17 4" xfId="8791" xr:uid="{00000000-0005-0000-0000-0000910F0000}"/>
    <cellStyle name="Normal 3 3 2 17 5" xfId="9596" xr:uid="{00000000-0005-0000-0000-0000920F0000}"/>
    <cellStyle name="Normal 3 3 2 17 6" xfId="13565" xr:uid="{00000000-0005-0000-0000-0000930F0000}"/>
    <cellStyle name="Normal 3 3 2 17 7" xfId="15952" xr:uid="{00000000-0005-0000-0000-0000940F0000}"/>
    <cellStyle name="Normal 3 3 2 18" xfId="1365" xr:uid="{00000000-0005-0000-0000-0000950F0000}"/>
    <cellStyle name="Normal 3 3 2 18 2" xfId="3746" xr:uid="{00000000-0005-0000-0000-0000960F0000}"/>
    <cellStyle name="Normal 3 3 2 18 3" xfId="6132" xr:uid="{00000000-0005-0000-0000-0000970F0000}"/>
    <cellStyle name="Normal 3 3 2 18 4" xfId="9280" xr:uid="{00000000-0005-0000-0000-0000980F0000}"/>
    <cellStyle name="Normal 3 3 2 18 5" xfId="10975" xr:uid="{00000000-0005-0000-0000-0000990F0000}"/>
    <cellStyle name="Normal 3 3 2 18 6" xfId="14054" xr:uid="{00000000-0005-0000-0000-00009A0F0000}"/>
    <cellStyle name="Normal 3 3 2 18 7" xfId="16438" xr:uid="{00000000-0005-0000-0000-00009B0F0000}"/>
    <cellStyle name="Normal 3 3 2 19" xfId="1442" xr:uid="{00000000-0005-0000-0000-00009C0F0000}"/>
    <cellStyle name="Normal 3 3 2 19 2" xfId="3823" xr:uid="{00000000-0005-0000-0000-00009D0F0000}"/>
    <cellStyle name="Normal 3 3 2 19 3" xfId="6209" xr:uid="{00000000-0005-0000-0000-00009E0F0000}"/>
    <cellStyle name="Normal 3 3 2 19 4" xfId="8749" xr:uid="{00000000-0005-0000-0000-00009F0F0000}"/>
    <cellStyle name="Normal 3 3 2 19 5" xfId="10435" xr:uid="{00000000-0005-0000-0000-0000A00F0000}"/>
    <cellStyle name="Normal 3 3 2 19 6" xfId="13523" xr:uid="{00000000-0005-0000-0000-0000A10F0000}"/>
    <cellStyle name="Normal 3 3 2 19 7" xfId="15910" xr:uid="{00000000-0005-0000-0000-0000A20F0000}"/>
    <cellStyle name="Normal 3 3 2 2" xfId="132" xr:uid="{00000000-0005-0000-0000-0000A30F0000}"/>
    <cellStyle name="Normal 3 3 2 2 2" xfId="2513" xr:uid="{00000000-0005-0000-0000-0000A40F0000}"/>
    <cellStyle name="Normal 3 3 2 2 3" xfId="4899" xr:uid="{00000000-0005-0000-0000-0000A50F0000}"/>
    <cellStyle name="Normal 3 3 2 2 4" xfId="8769" xr:uid="{00000000-0005-0000-0000-0000A60F0000}"/>
    <cellStyle name="Normal 3 3 2 2 5" xfId="10455" xr:uid="{00000000-0005-0000-0000-0000A70F0000}"/>
    <cellStyle name="Normal 3 3 2 2 6" xfId="13543" xr:uid="{00000000-0005-0000-0000-0000A80F0000}"/>
    <cellStyle name="Normal 3 3 2 2 7" xfId="15930" xr:uid="{00000000-0005-0000-0000-0000A90F0000}"/>
    <cellStyle name="Normal 3 3 2 20" xfId="1519" xr:uid="{00000000-0005-0000-0000-0000AA0F0000}"/>
    <cellStyle name="Normal 3 3 2 20 2" xfId="3900" xr:uid="{00000000-0005-0000-0000-0000AB0F0000}"/>
    <cellStyle name="Normal 3 3 2 20 3" xfId="6286" xr:uid="{00000000-0005-0000-0000-0000AC0F0000}"/>
    <cellStyle name="Normal 3 3 2 20 4" xfId="8440" xr:uid="{00000000-0005-0000-0000-0000AD0F0000}"/>
    <cellStyle name="Normal 3 3 2 20 5" xfId="10705" xr:uid="{00000000-0005-0000-0000-0000AE0F0000}"/>
    <cellStyle name="Normal 3 3 2 20 6" xfId="13214" xr:uid="{00000000-0005-0000-0000-0000AF0F0000}"/>
    <cellStyle name="Normal 3 3 2 20 7" xfId="15601" xr:uid="{00000000-0005-0000-0000-0000B00F0000}"/>
    <cellStyle name="Normal 3 3 2 21" xfId="1596" xr:uid="{00000000-0005-0000-0000-0000B10F0000}"/>
    <cellStyle name="Normal 3 3 2 21 2" xfId="3977" xr:uid="{00000000-0005-0000-0000-0000B20F0000}"/>
    <cellStyle name="Normal 3 3 2 21 3" xfId="6363" xr:uid="{00000000-0005-0000-0000-0000B30F0000}"/>
    <cellStyle name="Normal 3 3 2 21 4" xfId="8658" xr:uid="{00000000-0005-0000-0000-0000B40F0000}"/>
    <cellStyle name="Normal 3 3 2 21 5" xfId="10344" xr:uid="{00000000-0005-0000-0000-0000B50F0000}"/>
    <cellStyle name="Normal 3 3 2 21 6" xfId="13432" xr:uid="{00000000-0005-0000-0000-0000B60F0000}"/>
    <cellStyle name="Normal 3 3 2 21 7" xfId="15819" xr:uid="{00000000-0005-0000-0000-0000B70F0000}"/>
    <cellStyle name="Normal 3 3 2 22" xfId="1673" xr:uid="{00000000-0005-0000-0000-0000B80F0000}"/>
    <cellStyle name="Normal 3 3 2 22 2" xfId="4054" xr:uid="{00000000-0005-0000-0000-0000B90F0000}"/>
    <cellStyle name="Normal 3 3 2 22 3" xfId="6440" xr:uid="{00000000-0005-0000-0000-0000BA0F0000}"/>
    <cellStyle name="Normal 3 3 2 22 4" xfId="7823" xr:uid="{00000000-0005-0000-0000-0000BB0F0000}"/>
    <cellStyle name="Normal 3 3 2 22 5" xfId="11735" xr:uid="{00000000-0005-0000-0000-0000BC0F0000}"/>
    <cellStyle name="Normal 3 3 2 22 6" xfId="12596" xr:uid="{00000000-0005-0000-0000-0000BD0F0000}"/>
    <cellStyle name="Normal 3 3 2 22 7" xfId="14983" xr:uid="{00000000-0005-0000-0000-0000BE0F0000}"/>
    <cellStyle name="Normal 3 3 2 23" xfId="1750" xr:uid="{00000000-0005-0000-0000-0000BF0F0000}"/>
    <cellStyle name="Normal 3 3 2 23 2" xfId="4131" xr:uid="{00000000-0005-0000-0000-0000C00F0000}"/>
    <cellStyle name="Normal 3 3 2 23 3" xfId="6517" xr:uid="{00000000-0005-0000-0000-0000C10F0000}"/>
    <cellStyle name="Normal 3 3 2 23 4" xfId="8971" xr:uid="{00000000-0005-0000-0000-0000C20F0000}"/>
    <cellStyle name="Normal 3 3 2 23 5" xfId="10662" xr:uid="{00000000-0005-0000-0000-0000C30F0000}"/>
    <cellStyle name="Normal 3 3 2 23 6" xfId="13745" xr:uid="{00000000-0005-0000-0000-0000C40F0000}"/>
    <cellStyle name="Normal 3 3 2 23 7" xfId="16131" xr:uid="{00000000-0005-0000-0000-0000C50F0000}"/>
    <cellStyle name="Normal 3 3 2 24" xfId="1822" xr:uid="{00000000-0005-0000-0000-0000C60F0000}"/>
    <cellStyle name="Normal 3 3 2 24 2" xfId="4203" xr:uid="{00000000-0005-0000-0000-0000C70F0000}"/>
    <cellStyle name="Normal 3 3 2 24 3" xfId="6589" xr:uid="{00000000-0005-0000-0000-0000C80F0000}"/>
    <cellStyle name="Normal 3 3 2 24 4" xfId="8821" xr:uid="{00000000-0005-0000-0000-0000C90F0000}"/>
    <cellStyle name="Normal 3 3 2 24 5" xfId="10507" xr:uid="{00000000-0005-0000-0000-0000CA0F0000}"/>
    <cellStyle name="Normal 3 3 2 24 6" xfId="13595" xr:uid="{00000000-0005-0000-0000-0000CB0F0000}"/>
    <cellStyle name="Normal 3 3 2 24 7" xfId="15982" xr:uid="{00000000-0005-0000-0000-0000CC0F0000}"/>
    <cellStyle name="Normal 3 3 2 25" xfId="1900" xr:uid="{00000000-0005-0000-0000-0000CD0F0000}"/>
    <cellStyle name="Normal 3 3 2 25 2" xfId="4281" xr:uid="{00000000-0005-0000-0000-0000CE0F0000}"/>
    <cellStyle name="Normal 3 3 2 25 3" xfId="6667" xr:uid="{00000000-0005-0000-0000-0000CF0F0000}"/>
    <cellStyle name="Normal 3 3 2 25 4" xfId="8435" xr:uid="{00000000-0005-0000-0000-0000D00F0000}"/>
    <cellStyle name="Normal 3 3 2 25 5" xfId="10697" xr:uid="{00000000-0005-0000-0000-0000D10F0000}"/>
    <cellStyle name="Normal 3 3 2 25 6" xfId="13209" xr:uid="{00000000-0005-0000-0000-0000D20F0000}"/>
    <cellStyle name="Normal 3 3 2 25 7" xfId="15596" xr:uid="{00000000-0005-0000-0000-0000D30F0000}"/>
    <cellStyle name="Normal 3 3 2 26" xfId="1978" xr:uid="{00000000-0005-0000-0000-0000D40F0000}"/>
    <cellStyle name="Normal 3 3 2 26 2" xfId="4359" xr:uid="{00000000-0005-0000-0000-0000D50F0000}"/>
    <cellStyle name="Normal 3 3 2 26 3" xfId="6745" xr:uid="{00000000-0005-0000-0000-0000D60F0000}"/>
    <cellStyle name="Normal 3 3 2 26 4" xfId="9461" xr:uid="{00000000-0005-0000-0000-0000D70F0000}"/>
    <cellStyle name="Normal 3 3 2 26 5" xfId="11154" xr:uid="{00000000-0005-0000-0000-0000D80F0000}"/>
    <cellStyle name="Normal 3 3 2 26 6" xfId="14235" xr:uid="{00000000-0005-0000-0000-0000D90F0000}"/>
    <cellStyle name="Normal 3 3 2 26 7" xfId="16618" xr:uid="{00000000-0005-0000-0000-0000DA0F0000}"/>
    <cellStyle name="Normal 3 3 2 27" xfId="2054" xr:uid="{00000000-0005-0000-0000-0000DB0F0000}"/>
    <cellStyle name="Normal 3 3 2 27 2" xfId="4435" xr:uid="{00000000-0005-0000-0000-0000DC0F0000}"/>
    <cellStyle name="Normal 3 3 2 27 3" xfId="6821" xr:uid="{00000000-0005-0000-0000-0000DD0F0000}"/>
    <cellStyle name="Normal 3 3 2 27 4" xfId="9153" xr:uid="{00000000-0005-0000-0000-0000DE0F0000}"/>
    <cellStyle name="Normal 3 3 2 27 5" xfId="10842" xr:uid="{00000000-0005-0000-0000-0000DF0F0000}"/>
    <cellStyle name="Normal 3 3 2 27 6" xfId="13927" xr:uid="{00000000-0005-0000-0000-0000E00F0000}"/>
    <cellStyle name="Normal 3 3 2 27 7" xfId="16311" xr:uid="{00000000-0005-0000-0000-0000E10F0000}"/>
    <cellStyle name="Normal 3 3 2 28" xfId="2126" xr:uid="{00000000-0005-0000-0000-0000E20F0000}"/>
    <cellStyle name="Normal 3 3 2 28 2" xfId="4507" xr:uid="{00000000-0005-0000-0000-0000E30F0000}"/>
    <cellStyle name="Normal 3 3 2 28 3" xfId="6893" xr:uid="{00000000-0005-0000-0000-0000E40F0000}"/>
    <cellStyle name="Normal 3 3 2 28 4" xfId="8546" xr:uid="{00000000-0005-0000-0000-0000E50F0000}"/>
    <cellStyle name="Normal 3 3 2 28 5" xfId="11806" xr:uid="{00000000-0005-0000-0000-0000E60F0000}"/>
    <cellStyle name="Normal 3 3 2 28 6" xfId="13320" xr:uid="{00000000-0005-0000-0000-0000E70F0000}"/>
    <cellStyle name="Normal 3 3 2 28 7" xfId="15707" xr:uid="{00000000-0005-0000-0000-0000E80F0000}"/>
    <cellStyle name="Normal 3 3 2 29" xfId="2206" xr:uid="{00000000-0005-0000-0000-0000E90F0000}"/>
    <cellStyle name="Normal 3 3 2 29 2" xfId="4587" xr:uid="{00000000-0005-0000-0000-0000EA0F0000}"/>
    <cellStyle name="Normal 3 3 2 29 3" xfId="6973" xr:uid="{00000000-0005-0000-0000-0000EB0F0000}"/>
    <cellStyle name="Normal 3 3 2 29 4" xfId="8894" xr:uid="{00000000-0005-0000-0000-0000EC0F0000}"/>
    <cellStyle name="Normal 3 3 2 29 5" xfId="10580" xr:uid="{00000000-0005-0000-0000-0000ED0F0000}"/>
    <cellStyle name="Normal 3 3 2 29 6" xfId="13668" xr:uid="{00000000-0005-0000-0000-0000EE0F0000}"/>
    <cellStyle name="Normal 3 3 2 29 7" xfId="16055" xr:uid="{00000000-0005-0000-0000-0000EF0F0000}"/>
    <cellStyle name="Normal 3 3 2 3" xfId="210" xr:uid="{00000000-0005-0000-0000-0000F00F0000}"/>
    <cellStyle name="Normal 3 3 2 3 2" xfId="2591" xr:uid="{00000000-0005-0000-0000-0000F10F0000}"/>
    <cellStyle name="Normal 3 3 2 3 3" xfId="4977" xr:uid="{00000000-0005-0000-0000-0000F20F0000}"/>
    <cellStyle name="Normal 3 3 2 3 4" xfId="8229" xr:uid="{00000000-0005-0000-0000-0000F30F0000}"/>
    <cellStyle name="Normal 3 3 2 3 5" xfId="10494" xr:uid="{00000000-0005-0000-0000-0000F40F0000}"/>
    <cellStyle name="Normal 3 3 2 3 6" xfId="13003" xr:uid="{00000000-0005-0000-0000-0000F50F0000}"/>
    <cellStyle name="Normal 3 3 2 3 7" xfId="15390" xr:uid="{00000000-0005-0000-0000-0000F60F0000}"/>
    <cellStyle name="Normal 3 3 2 30" xfId="2282" xr:uid="{00000000-0005-0000-0000-0000F70F0000}"/>
    <cellStyle name="Normal 3 3 2 30 2" xfId="4663" xr:uid="{00000000-0005-0000-0000-0000F80F0000}"/>
    <cellStyle name="Normal 3 3 2 30 3" xfId="7049" xr:uid="{00000000-0005-0000-0000-0000F90F0000}"/>
    <cellStyle name="Normal 3 3 2 30 4" xfId="8508" xr:uid="{00000000-0005-0000-0000-0000FA0F0000}"/>
    <cellStyle name="Normal 3 3 2 30 5" xfId="10770" xr:uid="{00000000-0005-0000-0000-0000FB0F0000}"/>
    <cellStyle name="Normal 3 3 2 30 6" xfId="13282" xr:uid="{00000000-0005-0000-0000-0000FC0F0000}"/>
    <cellStyle name="Normal 3 3 2 30 7" xfId="15669" xr:uid="{00000000-0005-0000-0000-0000FD0F0000}"/>
    <cellStyle name="Normal 3 3 2 31" xfId="2354" xr:uid="{00000000-0005-0000-0000-0000FE0F0000}"/>
    <cellStyle name="Normal 3 3 2 31 2" xfId="4735" xr:uid="{00000000-0005-0000-0000-0000FF0F0000}"/>
    <cellStyle name="Normal 3 3 2 31 3" xfId="7121" xr:uid="{00000000-0005-0000-0000-000000100000}"/>
    <cellStyle name="Normal 3 3 2 31 4" xfId="8507" xr:uid="{00000000-0005-0000-0000-000001100000}"/>
    <cellStyle name="Normal 3 3 2 31 5" xfId="10701" xr:uid="{00000000-0005-0000-0000-000002100000}"/>
    <cellStyle name="Normal 3 3 2 31 6" xfId="13281" xr:uid="{00000000-0005-0000-0000-000003100000}"/>
    <cellStyle name="Normal 3 3 2 31 7" xfId="15668" xr:uid="{00000000-0005-0000-0000-000004100000}"/>
    <cellStyle name="Normal 3 3 2 32" xfId="2432" xr:uid="{00000000-0005-0000-0000-000005100000}"/>
    <cellStyle name="Normal 3 3 2 33" xfId="4818" xr:uid="{00000000-0005-0000-0000-000006100000}"/>
    <cellStyle name="Normal 3 3 2 34" xfId="8579" xr:uid="{00000000-0005-0000-0000-000007100000}"/>
    <cellStyle name="Normal 3 3 2 35" xfId="9770" xr:uid="{00000000-0005-0000-0000-000008100000}"/>
    <cellStyle name="Normal 3 3 2 36" xfId="13353" xr:uid="{00000000-0005-0000-0000-000009100000}"/>
    <cellStyle name="Normal 3 3 2 37" xfId="15740" xr:uid="{00000000-0005-0000-0000-00000A100000}"/>
    <cellStyle name="Normal 3 3 2 4" xfId="287" xr:uid="{00000000-0005-0000-0000-00000B100000}"/>
    <cellStyle name="Normal 3 3 2 4 2" xfId="2668" xr:uid="{00000000-0005-0000-0000-00000C100000}"/>
    <cellStyle name="Normal 3 3 2 4 3" xfId="5054" xr:uid="{00000000-0005-0000-0000-00000D100000}"/>
    <cellStyle name="Normal 3 3 2 4 4" xfId="8499" xr:uid="{00000000-0005-0000-0000-00000E100000}"/>
    <cellStyle name="Normal 3 3 2 4 5" xfId="10569" xr:uid="{00000000-0005-0000-0000-00000F100000}"/>
    <cellStyle name="Normal 3 3 2 4 6" xfId="13273" xr:uid="{00000000-0005-0000-0000-000010100000}"/>
    <cellStyle name="Normal 3 3 2 4 7" xfId="15660" xr:uid="{00000000-0005-0000-0000-000011100000}"/>
    <cellStyle name="Normal 3 3 2 5" xfId="364" xr:uid="{00000000-0005-0000-0000-000012100000}"/>
    <cellStyle name="Normal 3 3 2 5 2" xfId="2745" xr:uid="{00000000-0005-0000-0000-000013100000}"/>
    <cellStyle name="Normal 3 3 2 5 3" xfId="5131" xr:uid="{00000000-0005-0000-0000-000014100000}"/>
    <cellStyle name="Normal 3 3 2 5 4" xfId="7688" xr:uid="{00000000-0005-0000-0000-000015100000}"/>
    <cellStyle name="Normal 3 3 2 5 5" xfId="11602" xr:uid="{00000000-0005-0000-0000-000016100000}"/>
    <cellStyle name="Normal 3 3 2 5 6" xfId="12461" xr:uid="{00000000-0005-0000-0000-000017100000}"/>
    <cellStyle name="Normal 3 3 2 5 7" xfId="14848" xr:uid="{00000000-0005-0000-0000-000018100000}"/>
    <cellStyle name="Normal 3 3 2 6" xfId="441" xr:uid="{00000000-0005-0000-0000-000019100000}"/>
    <cellStyle name="Normal 3 3 2 6 2" xfId="2822" xr:uid="{00000000-0005-0000-0000-00001A100000}"/>
    <cellStyle name="Normal 3 3 2 6 3" xfId="5208" xr:uid="{00000000-0005-0000-0000-00001B100000}"/>
    <cellStyle name="Normal 3 3 2 6 4" xfId="8841" xr:uid="{00000000-0005-0000-0000-00001C100000}"/>
    <cellStyle name="Normal 3 3 2 6 5" xfId="10527" xr:uid="{00000000-0005-0000-0000-00001D100000}"/>
    <cellStyle name="Normal 3 3 2 6 6" xfId="13615" xr:uid="{00000000-0005-0000-0000-00001E100000}"/>
    <cellStyle name="Normal 3 3 2 6 7" xfId="16002" xr:uid="{00000000-0005-0000-0000-00001F100000}"/>
    <cellStyle name="Normal 3 3 2 7" xfId="518" xr:uid="{00000000-0005-0000-0000-000020100000}"/>
    <cellStyle name="Normal 3 3 2 7 2" xfId="2899" xr:uid="{00000000-0005-0000-0000-000021100000}"/>
    <cellStyle name="Normal 3 3 2 7 3" xfId="5285" xr:uid="{00000000-0005-0000-0000-000022100000}"/>
    <cellStyle name="Normal 3 3 2 7 4" xfId="8378" xr:uid="{00000000-0005-0000-0000-000023100000}"/>
    <cellStyle name="Normal 3 3 2 7 5" xfId="10643" xr:uid="{00000000-0005-0000-0000-000024100000}"/>
    <cellStyle name="Normal 3 3 2 7 6" xfId="13152" xr:uid="{00000000-0005-0000-0000-000025100000}"/>
    <cellStyle name="Normal 3 3 2 7 7" xfId="15539" xr:uid="{00000000-0005-0000-0000-000026100000}"/>
    <cellStyle name="Normal 3 3 2 8" xfId="595" xr:uid="{00000000-0005-0000-0000-000027100000}"/>
    <cellStyle name="Normal 3 3 2 8 2" xfId="2976" xr:uid="{00000000-0005-0000-0000-000028100000}"/>
    <cellStyle name="Normal 3 3 2 8 3" xfId="5362" xr:uid="{00000000-0005-0000-0000-000029100000}"/>
    <cellStyle name="Normal 3 3 2 8 4" xfId="7992" xr:uid="{00000000-0005-0000-0000-00002A100000}"/>
    <cellStyle name="Normal 3 3 2 8 5" xfId="10257" xr:uid="{00000000-0005-0000-0000-00002B100000}"/>
    <cellStyle name="Normal 3 3 2 8 6" xfId="12766" xr:uid="{00000000-0005-0000-0000-00002C100000}"/>
    <cellStyle name="Normal 3 3 2 8 7" xfId="15153" xr:uid="{00000000-0005-0000-0000-00002D100000}"/>
    <cellStyle name="Normal 3 3 2 9" xfId="672" xr:uid="{00000000-0005-0000-0000-00002E100000}"/>
    <cellStyle name="Normal 3 3 2 9 2" xfId="3053" xr:uid="{00000000-0005-0000-0000-00002F100000}"/>
    <cellStyle name="Normal 3 3 2 9 3" xfId="5439" xr:uid="{00000000-0005-0000-0000-000030100000}"/>
    <cellStyle name="Normal 3 3 2 9 4" xfId="7838" xr:uid="{00000000-0005-0000-0000-000031100000}"/>
    <cellStyle name="Normal 3 3 2 9 5" xfId="11750" xr:uid="{00000000-0005-0000-0000-000032100000}"/>
    <cellStyle name="Normal 3 3 2 9 6" xfId="12611" xr:uid="{00000000-0005-0000-0000-000033100000}"/>
    <cellStyle name="Normal 3 3 2 9 7" xfId="14998" xr:uid="{00000000-0005-0000-0000-000034100000}"/>
    <cellStyle name="Normal 3 3 20" xfId="1402" xr:uid="{00000000-0005-0000-0000-000035100000}"/>
    <cellStyle name="Normal 3 3 20 2" xfId="3783" xr:uid="{00000000-0005-0000-0000-000036100000}"/>
    <cellStyle name="Normal 3 3 20 3" xfId="6169" xr:uid="{00000000-0005-0000-0000-000037100000}"/>
    <cellStyle name="Normal 3 3 20 4" xfId="9014" xr:uid="{00000000-0005-0000-0000-000038100000}"/>
    <cellStyle name="Normal 3 3 20 5" xfId="11701" xr:uid="{00000000-0005-0000-0000-000039100000}"/>
    <cellStyle name="Normal 3 3 20 6" xfId="13788" xr:uid="{00000000-0005-0000-0000-00003A100000}"/>
    <cellStyle name="Normal 3 3 20 7" xfId="16173" xr:uid="{00000000-0005-0000-0000-00003B100000}"/>
    <cellStyle name="Normal 3 3 21" xfId="1479" xr:uid="{00000000-0005-0000-0000-00003C100000}"/>
    <cellStyle name="Normal 3 3 21 2" xfId="3860" xr:uid="{00000000-0005-0000-0000-00003D100000}"/>
    <cellStyle name="Normal 3 3 21 3" xfId="6246" xr:uid="{00000000-0005-0000-0000-00003E100000}"/>
    <cellStyle name="Normal 3 3 21 4" xfId="7404" xr:uid="{00000000-0005-0000-0000-00003F100000}"/>
    <cellStyle name="Normal 3 3 21 5" xfId="11394" xr:uid="{00000000-0005-0000-0000-000040100000}"/>
    <cellStyle name="Normal 3 3 21 6" xfId="12177" xr:uid="{00000000-0005-0000-0000-000041100000}"/>
    <cellStyle name="Normal 3 3 21 7" xfId="14564" xr:uid="{00000000-0005-0000-0000-000042100000}"/>
    <cellStyle name="Normal 3 3 22" xfId="1556" xr:uid="{00000000-0005-0000-0000-000043100000}"/>
    <cellStyle name="Normal 3 3 22 2" xfId="3937" xr:uid="{00000000-0005-0000-0000-000044100000}"/>
    <cellStyle name="Normal 3 3 22 3" xfId="6323" xr:uid="{00000000-0005-0000-0000-000045100000}"/>
    <cellStyle name="Normal 3 3 22 4" xfId="7464" xr:uid="{00000000-0005-0000-0000-000046100000}"/>
    <cellStyle name="Normal 3 3 22 5" xfId="11377" xr:uid="{00000000-0005-0000-0000-000047100000}"/>
    <cellStyle name="Normal 3 3 22 6" xfId="12237" xr:uid="{00000000-0005-0000-0000-000048100000}"/>
    <cellStyle name="Normal 3 3 22 7" xfId="14624" xr:uid="{00000000-0005-0000-0000-000049100000}"/>
    <cellStyle name="Normal 3 3 23" xfId="1633" xr:uid="{00000000-0005-0000-0000-00004A100000}"/>
    <cellStyle name="Normal 3 3 23 2" xfId="4014" xr:uid="{00000000-0005-0000-0000-00004B100000}"/>
    <cellStyle name="Normal 3 3 23 3" xfId="6400" xr:uid="{00000000-0005-0000-0000-00004C100000}"/>
    <cellStyle name="Normal 3 3 23 4" xfId="9200" xr:uid="{00000000-0005-0000-0000-00004D100000}"/>
    <cellStyle name="Normal 3 3 23 5" xfId="10890" xr:uid="{00000000-0005-0000-0000-00004E100000}"/>
    <cellStyle name="Normal 3 3 23 6" xfId="13974" xr:uid="{00000000-0005-0000-0000-00004F100000}"/>
    <cellStyle name="Normal 3 3 23 7" xfId="16358" xr:uid="{00000000-0005-0000-0000-000050100000}"/>
    <cellStyle name="Normal 3 3 24" xfId="1710" xr:uid="{00000000-0005-0000-0000-000051100000}"/>
    <cellStyle name="Normal 3 3 24 2" xfId="4091" xr:uid="{00000000-0005-0000-0000-000052100000}"/>
    <cellStyle name="Normal 3 3 24 3" xfId="6477" xr:uid="{00000000-0005-0000-0000-000053100000}"/>
    <cellStyle name="Normal 3 3 24 4" xfId="8013" xr:uid="{00000000-0005-0000-0000-000054100000}"/>
    <cellStyle name="Normal 3 3 24 5" xfId="9553" xr:uid="{00000000-0005-0000-0000-000055100000}"/>
    <cellStyle name="Normal 3 3 24 6" xfId="12787" xr:uid="{00000000-0005-0000-0000-000056100000}"/>
    <cellStyle name="Normal 3 3 24 7" xfId="15174" xr:uid="{00000000-0005-0000-0000-000057100000}"/>
    <cellStyle name="Normal 3 3 25" xfId="1785" xr:uid="{00000000-0005-0000-0000-000058100000}"/>
    <cellStyle name="Normal 3 3 25 2" xfId="4166" xr:uid="{00000000-0005-0000-0000-000059100000}"/>
    <cellStyle name="Normal 3 3 25 3" xfId="6552" xr:uid="{00000000-0005-0000-0000-00005A100000}"/>
    <cellStyle name="Normal 3 3 25 4" xfId="7627" xr:uid="{00000000-0005-0000-0000-00005B100000}"/>
    <cellStyle name="Normal 3 3 25 5" xfId="11616" xr:uid="{00000000-0005-0000-0000-00005C100000}"/>
    <cellStyle name="Normal 3 3 25 6" xfId="12400" xr:uid="{00000000-0005-0000-0000-00005D100000}"/>
    <cellStyle name="Normal 3 3 25 7" xfId="14787" xr:uid="{00000000-0005-0000-0000-00005E100000}"/>
    <cellStyle name="Normal 3 3 26" xfId="1863" xr:uid="{00000000-0005-0000-0000-00005F100000}"/>
    <cellStyle name="Normal 3 3 26 2" xfId="4244" xr:uid="{00000000-0005-0000-0000-000060100000}"/>
    <cellStyle name="Normal 3 3 26 3" xfId="6630" xr:uid="{00000000-0005-0000-0000-000061100000}"/>
    <cellStyle name="Normal 3 3 26 4" xfId="9464" xr:uid="{00000000-0005-0000-0000-000062100000}"/>
    <cellStyle name="Normal 3 3 26 5" xfId="11159" xr:uid="{00000000-0005-0000-0000-000063100000}"/>
    <cellStyle name="Normal 3 3 26 6" xfId="14238" xr:uid="{00000000-0005-0000-0000-000064100000}"/>
    <cellStyle name="Normal 3 3 26 7" xfId="16621" xr:uid="{00000000-0005-0000-0000-000065100000}"/>
    <cellStyle name="Normal 3 3 27" xfId="1939" xr:uid="{00000000-0005-0000-0000-000066100000}"/>
    <cellStyle name="Normal 3 3 27 2" xfId="4320" xr:uid="{00000000-0005-0000-0000-000067100000}"/>
    <cellStyle name="Normal 3 3 27 3" xfId="6706" xr:uid="{00000000-0005-0000-0000-000068100000}"/>
    <cellStyle name="Normal 3 3 27 4" xfId="7850" xr:uid="{00000000-0005-0000-0000-000069100000}"/>
    <cellStyle name="Normal 3 3 27 5" xfId="11763" xr:uid="{00000000-0005-0000-0000-00006A100000}"/>
    <cellStyle name="Normal 3 3 27 6" xfId="12624" xr:uid="{00000000-0005-0000-0000-00006B100000}"/>
    <cellStyle name="Normal 3 3 27 7" xfId="15011" xr:uid="{00000000-0005-0000-0000-00006C100000}"/>
    <cellStyle name="Normal 3 3 28" xfId="2015" xr:uid="{00000000-0005-0000-0000-00006D100000}"/>
    <cellStyle name="Normal 3 3 28 2" xfId="4396" xr:uid="{00000000-0005-0000-0000-00006E100000}"/>
    <cellStyle name="Normal 3 3 28 3" xfId="6782" xr:uid="{00000000-0005-0000-0000-00006F100000}"/>
    <cellStyle name="Normal 3 3 28 4" xfId="9038" xr:uid="{00000000-0005-0000-0000-000070100000}"/>
    <cellStyle name="Normal 3 3 28 5" xfId="10728" xr:uid="{00000000-0005-0000-0000-000071100000}"/>
    <cellStyle name="Normal 3 3 28 6" xfId="13812" xr:uid="{00000000-0005-0000-0000-000072100000}"/>
    <cellStyle name="Normal 3 3 28 7" xfId="16197" xr:uid="{00000000-0005-0000-0000-000073100000}"/>
    <cellStyle name="Normal 3 3 29" xfId="2089" xr:uid="{00000000-0005-0000-0000-000074100000}"/>
    <cellStyle name="Normal 3 3 29 2" xfId="4470" xr:uid="{00000000-0005-0000-0000-000075100000}"/>
    <cellStyle name="Normal 3 3 29 3" xfId="6856" xr:uid="{00000000-0005-0000-0000-000076100000}"/>
    <cellStyle name="Normal 3 3 29 4" xfId="9119" xr:uid="{00000000-0005-0000-0000-000077100000}"/>
    <cellStyle name="Normal 3 3 29 5" xfId="10808" xr:uid="{00000000-0005-0000-0000-000078100000}"/>
    <cellStyle name="Normal 3 3 29 6" xfId="13893" xr:uid="{00000000-0005-0000-0000-000079100000}"/>
    <cellStyle name="Normal 3 3 29 7" xfId="16277" xr:uid="{00000000-0005-0000-0000-00007A100000}"/>
    <cellStyle name="Normal 3 3 3" xfId="92" xr:uid="{00000000-0005-0000-0000-00007B100000}"/>
    <cellStyle name="Normal 3 3 3 2" xfId="2473" xr:uid="{00000000-0005-0000-0000-00007C100000}"/>
    <cellStyle name="Normal 3 3 3 3" xfId="4859" xr:uid="{00000000-0005-0000-0000-00007D100000}"/>
    <cellStyle name="Normal 3 3 3 4" xfId="7810" xr:uid="{00000000-0005-0000-0000-00007E100000}"/>
    <cellStyle name="Normal 3 3 3 5" xfId="11721" xr:uid="{00000000-0005-0000-0000-00007F100000}"/>
    <cellStyle name="Normal 3 3 3 6" xfId="12583" xr:uid="{00000000-0005-0000-0000-000080100000}"/>
    <cellStyle name="Normal 3 3 3 7" xfId="14970" xr:uid="{00000000-0005-0000-0000-000081100000}"/>
    <cellStyle name="Normal 3 3 30" xfId="2167" xr:uid="{00000000-0005-0000-0000-000082100000}"/>
    <cellStyle name="Normal 3 3 30 2" xfId="4548" xr:uid="{00000000-0005-0000-0000-000083100000}"/>
    <cellStyle name="Normal 3 3 30 3" xfId="6934" xr:uid="{00000000-0005-0000-0000-000084100000}"/>
    <cellStyle name="Normal 3 3 30 4" xfId="7777" xr:uid="{00000000-0005-0000-0000-000085100000}"/>
    <cellStyle name="Normal 3 3 30 5" xfId="11691" xr:uid="{00000000-0005-0000-0000-000086100000}"/>
    <cellStyle name="Normal 3 3 30 6" xfId="12550" xr:uid="{00000000-0005-0000-0000-000087100000}"/>
    <cellStyle name="Normal 3 3 30 7" xfId="14937" xr:uid="{00000000-0005-0000-0000-000088100000}"/>
    <cellStyle name="Normal 3 3 31" xfId="2243" xr:uid="{00000000-0005-0000-0000-000089100000}"/>
    <cellStyle name="Normal 3 3 31 2" xfId="4624" xr:uid="{00000000-0005-0000-0000-00008A100000}"/>
    <cellStyle name="Normal 3 3 31 3" xfId="7010" xr:uid="{00000000-0005-0000-0000-00008B100000}"/>
    <cellStyle name="Normal 3 3 31 4" xfId="7392" xr:uid="{00000000-0005-0000-0000-00008C100000}"/>
    <cellStyle name="Normal 3 3 31 5" xfId="11383" xr:uid="{00000000-0005-0000-0000-00008D100000}"/>
    <cellStyle name="Normal 3 3 31 6" xfId="12165" xr:uid="{00000000-0005-0000-0000-00008E100000}"/>
    <cellStyle name="Normal 3 3 31 7" xfId="14552" xr:uid="{00000000-0005-0000-0000-00008F100000}"/>
    <cellStyle name="Normal 3 3 32" xfId="2317" xr:uid="{00000000-0005-0000-0000-000090100000}"/>
    <cellStyle name="Normal 3 3 32 2" xfId="4698" xr:uid="{00000000-0005-0000-0000-000091100000}"/>
    <cellStyle name="Normal 3 3 32 3" xfId="7084" xr:uid="{00000000-0005-0000-0000-000092100000}"/>
    <cellStyle name="Normal 3 3 32 4" xfId="7160" xr:uid="{00000000-0005-0000-0000-000093100000}"/>
    <cellStyle name="Normal 3 3 32 5" xfId="11163" xr:uid="{00000000-0005-0000-0000-000094100000}"/>
    <cellStyle name="Normal 3 3 32 6" xfId="11933" xr:uid="{00000000-0005-0000-0000-000095100000}"/>
    <cellStyle name="Normal 3 3 32 7" xfId="14320" xr:uid="{00000000-0005-0000-0000-000096100000}"/>
    <cellStyle name="Normal 3 3 33" xfId="2395" xr:uid="{00000000-0005-0000-0000-000097100000}"/>
    <cellStyle name="Normal 3 3 34" xfId="4778" xr:uid="{00000000-0005-0000-0000-000098100000}"/>
    <cellStyle name="Normal 3 3 35" xfId="9296" xr:uid="{00000000-0005-0000-0000-000099100000}"/>
    <cellStyle name="Normal 3 3 36" xfId="10991" xr:uid="{00000000-0005-0000-0000-00009A100000}"/>
    <cellStyle name="Normal 3 3 37" xfId="14070" xr:uid="{00000000-0005-0000-0000-00009B100000}"/>
    <cellStyle name="Normal 3 3 38" xfId="16454" xr:uid="{00000000-0005-0000-0000-00009C100000}"/>
    <cellStyle name="Normal 3 3 4" xfId="170" xr:uid="{00000000-0005-0000-0000-00009D100000}"/>
    <cellStyle name="Normal 3 3 4 2" xfId="2551" xr:uid="{00000000-0005-0000-0000-00009E100000}"/>
    <cellStyle name="Normal 3 3 4 3" xfId="4937" xr:uid="{00000000-0005-0000-0000-00009F100000}"/>
    <cellStyle name="Normal 3 3 4 4" xfId="9489" xr:uid="{00000000-0005-0000-0000-0000A0100000}"/>
    <cellStyle name="Normal 3 3 4 5" xfId="11187" xr:uid="{00000000-0005-0000-0000-0000A1100000}"/>
    <cellStyle name="Normal 3 3 4 6" xfId="14263" xr:uid="{00000000-0005-0000-0000-0000A2100000}"/>
    <cellStyle name="Normal 3 3 4 7" xfId="16646" xr:uid="{00000000-0005-0000-0000-0000A3100000}"/>
    <cellStyle name="Normal 3 3 5" xfId="247" xr:uid="{00000000-0005-0000-0000-0000A4100000}"/>
    <cellStyle name="Normal 3 3 5 2" xfId="2628" xr:uid="{00000000-0005-0000-0000-0000A5100000}"/>
    <cellStyle name="Normal 3 3 5 3" xfId="5014" xr:uid="{00000000-0005-0000-0000-0000A6100000}"/>
    <cellStyle name="Normal 3 3 5 4" xfId="9188" xr:uid="{00000000-0005-0000-0000-0000A7100000}"/>
    <cellStyle name="Normal 3 3 5 5" xfId="10146" xr:uid="{00000000-0005-0000-0000-0000A8100000}"/>
    <cellStyle name="Normal 3 3 5 6" xfId="13962" xr:uid="{00000000-0005-0000-0000-0000A9100000}"/>
    <cellStyle name="Normal 3 3 5 7" xfId="16346" xr:uid="{00000000-0005-0000-0000-0000AA100000}"/>
    <cellStyle name="Normal 3 3 6" xfId="324" xr:uid="{00000000-0005-0000-0000-0000AB100000}"/>
    <cellStyle name="Normal 3 3 6 2" xfId="2705" xr:uid="{00000000-0005-0000-0000-0000AC100000}"/>
    <cellStyle name="Normal 3 3 6 3" xfId="5091" xr:uid="{00000000-0005-0000-0000-0000AD100000}"/>
    <cellStyle name="Normal 3 3 6 4" xfId="9077" xr:uid="{00000000-0005-0000-0000-0000AE100000}"/>
    <cellStyle name="Normal 3 3 6 5" xfId="10767" xr:uid="{00000000-0005-0000-0000-0000AF100000}"/>
    <cellStyle name="Normal 3 3 6 6" xfId="13851" xr:uid="{00000000-0005-0000-0000-0000B0100000}"/>
    <cellStyle name="Normal 3 3 6 7" xfId="16235" xr:uid="{00000000-0005-0000-0000-0000B1100000}"/>
    <cellStyle name="Normal 3 3 7" xfId="401" xr:uid="{00000000-0005-0000-0000-0000B2100000}"/>
    <cellStyle name="Normal 3 3 7 2" xfId="2782" xr:uid="{00000000-0005-0000-0000-0000B3100000}"/>
    <cellStyle name="Normal 3 3 7 3" xfId="5168" xr:uid="{00000000-0005-0000-0000-0000B4100000}"/>
    <cellStyle name="Normal 3 3 7 4" xfId="7881" xr:uid="{00000000-0005-0000-0000-0000B5100000}"/>
    <cellStyle name="Normal 3 3 7 5" xfId="11792" xr:uid="{00000000-0005-0000-0000-0000B6100000}"/>
    <cellStyle name="Normal 3 3 7 6" xfId="12655" xr:uid="{00000000-0005-0000-0000-0000B7100000}"/>
    <cellStyle name="Normal 3 3 7 7" xfId="15042" xr:uid="{00000000-0005-0000-0000-0000B8100000}"/>
    <cellStyle name="Normal 3 3 8" xfId="478" xr:uid="{00000000-0005-0000-0000-0000B9100000}"/>
    <cellStyle name="Normal 3 3 8 2" xfId="2859" xr:uid="{00000000-0005-0000-0000-0000BA100000}"/>
    <cellStyle name="Normal 3 3 8 3" xfId="5245" xr:uid="{00000000-0005-0000-0000-0000BB100000}"/>
    <cellStyle name="Normal 3 3 8 4" xfId="7343" xr:uid="{00000000-0005-0000-0000-0000BC100000}"/>
    <cellStyle name="Normal 3 3 8 5" xfId="11331" xr:uid="{00000000-0005-0000-0000-0000BD100000}"/>
    <cellStyle name="Normal 3 3 8 6" xfId="12116" xr:uid="{00000000-0005-0000-0000-0000BE100000}"/>
    <cellStyle name="Normal 3 3 8 7" xfId="14503" xr:uid="{00000000-0005-0000-0000-0000BF100000}"/>
    <cellStyle name="Normal 3 3 9" xfId="555" xr:uid="{00000000-0005-0000-0000-0000C0100000}"/>
    <cellStyle name="Normal 3 3 9 2" xfId="2936" xr:uid="{00000000-0005-0000-0000-0000C1100000}"/>
    <cellStyle name="Normal 3 3 9 3" xfId="5322" xr:uid="{00000000-0005-0000-0000-0000C2100000}"/>
    <cellStyle name="Normal 3 3 9 4" xfId="7265" xr:uid="{00000000-0005-0000-0000-0000C3100000}"/>
    <cellStyle name="Normal 3 3 9 5" xfId="10950" xr:uid="{00000000-0005-0000-0000-0000C4100000}"/>
    <cellStyle name="Normal 3 3 9 6" xfId="12038" xr:uid="{00000000-0005-0000-0000-0000C5100000}"/>
    <cellStyle name="Normal 3 3 9 7" xfId="14425" xr:uid="{00000000-0005-0000-0000-0000C6100000}"/>
    <cellStyle name="Normal 3 30" xfId="1861" xr:uid="{00000000-0005-0000-0000-0000C7100000}"/>
    <cellStyle name="Normal 3 30 2" xfId="4242" xr:uid="{00000000-0005-0000-0000-0000C8100000}"/>
    <cellStyle name="Normal 3 30 3" xfId="6628" xr:uid="{00000000-0005-0000-0000-0000C9100000}"/>
    <cellStyle name="Normal 3 30 4" xfId="7320" xr:uid="{00000000-0005-0000-0000-0000CA100000}"/>
    <cellStyle name="Normal 3 30 5" xfId="11311" xr:uid="{00000000-0005-0000-0000-0000CB100000}"/>
    <cellStyle name="Normal 3 30 6" xfId="12093" xr:uid="{00000000-0005-0000-0000-0000CC100000}"/>
    <cellStyle name="Normal 3 30 7" xfId="14480" xr:uid="{00000000-0005-0000-0000-0000CD100000}"/>
    <cellStyle name="Normal 3 31" xfId="1937" xr:uid="{00000000-0005-0000-0000-0000CE100000}"/>
    <cellStyle name="Normal 3 31 2" xfId="4318" xr:uid="{00000000-0005-0000-0000-0000CF100000}"/>
    <cellStyle name="Normal 3 31 3" xfId="6704" xr:uid="{00000000-0005-0000-0000-0000D0100000}"/>
    <cellStyle name="Normal 3 31 4" xfId="7862" xr:uid="{00000000-0005-0000-0000-0000D1100000}"/>
    <cellStyle name="Normal 3 31 5" xfId="11838" xr:uid="{00000000-0005-0000-0000-0000D2100000}"/>
    <cellStyle name="Normal 3 31 6" xfId="12636" xr:uid="{00000000-0005-0000-0000-0000D3100000}"/>
    <cellStyle name="Normal 3 31 7" xfId="15023" xr:uid="{00000000-0005-0000-0000-0000D4100000}"/>
    <cellStyle name="Normal 3 32" xfId="2013" xr:uid="{00000000-0005-0000-0000-0000D5100000}"/>
    <cellStyle name="Normal 3 32 2" xfId="4394" xr:uid="{00000000-0005-0000-0000-0000D6100000}"/>
    <cellStyle name="Normal 3 32 3" xfId="6780" xr:uid="{00000000-0005-0000-0000-0000D7100000}"/>
    <cellStyle name="Normal 3 32 4" xfId="9192" xr:uid="{00000000-0005-0000-0000-0000D8100000}"/>
    <cellStyle name="Normal 3 32 5" xfId="10882" xr:uid="{00000000-0005-0000-0000-0000D9100000}"/>
    <cellStyle name="Normal 3 32 6" xfId="13966" xr:uid="{00000000-0005-0000-0000-0000DA100000}"/>
    <cellStyle name="Normal 3 32 7" xfId="16350" xr:uid="{00000000-0005-0000-0000-0000DB100000}"/>
    <cellStyle name="Normal 3 33" xfId="2087" xr:uid="{00000000-0005-0000-0000-0000DC100000}"/>
    <cellStyle name="Normal 3 33 2" xfId="4468" xr:uid="{00000000-0005-0000-0000-0000DD100000}"/>
    <cellStyle name="Normal 3 33 3" xfId="6854" xr:uid="{00000000-0005-0000-0000-0000DE100000}"/>
    <cellStyle name="Normal 3 33 4" xfId="9267" xr:uid="{00000000-0005-0000-0000-0000DF100000}"/>
    <cellStyle name="Normal 3 33 5" xfId="10962" xr:uid="{00000000-0005-0000-0000-0000E0100000}"/>
    <cellStyle name="Normal 3 33 6" xfId="14041" xr:uid="{00000000-0005-0000-0000-0000E1100000}"/>
    <cellStyle name="Normal 3 33 7" xfId="16425" xr:uid="{00000000-0005-0000-0000-0000E2100000}"/>
    <cellStyle name="Normal 3 34" xfId="2165" xr:uid="{00000000-0005-0000-0000-0000E3100000}"/>
    <cellStyle name="Normal 3 34 2" xfId="4546" xr:uid="{00000000-0005-0000-0000-0000E4100000}"/>
    <cellStyle name="Normal 3 34 3" xfId="6932" xr:uid="{00000000-0005-0000-0000-0000E5100000}"/>
    <cellStyle name="Normal 3 34 4" xfId="7930" xr:uid="{00000000-0005-0000-0000-0000E6100000}"/>
    <cellStyle name="Normal 3 34 5" xfId="9548" xr:uid="{00000000-0005-0000-0000-0000E7100000}"/>
    <cellStyle name="Normal 3 34 6" xfId="12704" xr:uid="{00000000-0005-0000-0000-0000E8100000}"/>
    <cellStyle name="Normal 3 34 7" xfId="15091" xr:uid="{00000000-0005-0000-0000-0000E9100000}"/>
    <cellStyle name="Normal 3 35" xfId="2241" xr:uid="{00000000-0005-0000-0000-0000EA100000}"/>
    <cellStyle name="Normal 3 35 2" xfId="4622" xr:uid="{00000000-0005-0000-0000-0000EB100000}"/>
    <cellStyle name="Normal 3 35 3" xfId="7008" xr:uid="{00000000-0005-0000-0000-0000EC100000}"/>
    <cellStyle name="Normal 3 35 4" xfId="7545" xr:uid="{00000000-0005-0000-0000-0000ED100000}"/>
    <cellStyle name="Normal 3 35 5" xfId="11537" xr:uid="{00000000-0005-0000-0000-0000EE100000}"/>
    <cellStyle name="Normal 3 35 6" xfId="12318" xr:uid="{00000000-0005-0000-0000-0000EF100000}"/>
    <cellStyle name="Normal 3 35 7" xfId="14705" xr:uid="{00000000-0005-0000-0000-0000F0100000}"/>
    <cellStyle name="Normal 3 36" xfId="2315" xr:uid="{00000000-0005-0000-0000-0000F1100000}"/>
    <cellStyle name="Normal 3 36 2" xfId="4696" xr:uid="{00000000-0005-0000-0000-0000F2100000}"/>
    <cellStyle name="Normal 3 36 3" xfId="7082" xr:uid="{00000000-0005-0000-0000-0000F3100000}"/>
    <cellStyle name="Normal 3 36 4" xfId="7324" xr:uid="{00000000-0005-0000-0000-0000F4100000}"/>
    <cellStyle name="Normal 3 36 5" xfId="11382" xr:uid="{00000000-0005-0000-0000-0000F5100000}"/>
    <cellStyle name="Normal 3 36 6" xfId="12097" xr:uid="{00000000-0005-0000-0000-0000F6100000}"/>
    <cellStyle name="Normal 3 36 7" xfId="14484" xr:uid="{00000000-0005-0000-0000-0000F7100000}"/>
    <cellStyle name="Normal 3 37" xfId="2393" xr:uid="{00000000-0005-0000-0000-0000F8100000}"/>
    <cellStyle name="Normal 3 38" xfId="4776" xr:uid="{00000000-0005-0000-0000-0000F9100000}"/>
    <cellStyle name="Normal 3 39" xfId="7382" xr:uid="{00000000-0005-0000-0000-0000FA100000}"/>
    <cellStyle name="Normal 3 4" xfId="11" xr:uid="{00000000-0005-0000-0000-0000FB100000}"/>
    <cellStyle name="Normal 3 4 10" xfId="633" xr:uid="{00000000-0005-0000-0000-0000FC100000}"/>
    <cellStyle name="Normal 3 4 10 2" xfId="3014" xr:uid="{00000000-0005-0000-0000-0000FD100000}"/>
    <cellStyle name="Normal 3 4 10 3" xfId="5400" xr:uid="{00000000-0005-0000-0000-0000FE100000}"/>
    <cellStyle name="Normal 3 4 10 4" xfId="9139" xr:uid="{00000000-0005-0000-0000-0000FF100000}"/>
    <cellStyle name="Normal 3 4 10 5" xfId="10828" xr:uid="{00000000-0005-0000-0000-000000110000}"/>
    <cellStyle name="Normal 3 4 10 6" xfId="13913" xr:uid="{00000000-0005-0000-0000-000001110000}"/>
    <cellStyle name="Normal 3 4 10 7" xfId="16297" xr:uid="{00000000-0005-0000-0000-000002110000}"/>
    <cellStyle name="Normal 3 4 11" xfId="710" xr:uid="{00000000-0005-0000-0000-000003110000}"/>
    <cellStyle name="Normal 3 4 11 2" xfId="3091" xr:uid="{00000000-0005-0000-0000-000004110000}"/>
    <cellStyle name="Normal 3 4 11 3" xfId="5477" xr:uid="{00000000-0005-0000-0000-000005110000}"/>
    <cellStyle name="Normal 3 4 11 4" xfId="7954" xr:uid="{00000000-0005-0000-0000-000006110000}"/>
    <cellStyle name="Normal 3 4 11 5" xfId="11859" xr:uid="{00000000-0005-0000-0000-000007110000}"/>
    <cellStyle name="Normal 3 4 11 6" xfId="12728" xr:uid="{00000000-0005-0000-0000-000008110000}"/>
    <cellStyle name="Normal 3 4 11 7" xfId="15115" xr:uid="{00000000-0005-0000-0000-000009110000}"/>
    <cellStyle name="Normal 3 4 12" xfId="787" xr:uid="{00000000-0005-0000-0000-00000A110000}"/>
    <cellStyle name="Normal 3 4 12 2" xfId="3168" xr:uid="{00000000-0005-0000-0000-00000B110000}"/>
    <cellStyle name="Normal 3 4 12 3" xfId="5554" xr:uid="{00000000-0005-0000-0000-00000C110000}"/>
    <cellStyle name="Normal 3 4 12 4" xfId="7415" xr:uid="{00000000-0005-0000-0000-00000D110000}"/>
    <cellStyle name="Normal 3 4 12 5" xfId="11405" xr:uid="{00000000-0005-0000-0000-00000E110000}"/>
    <cellStyle name="Normal 3 4 12 6" xfId="12188" xr:uid="{00000000-0005-0000-0000-00000F110000}"/>
    <cellStyle name="Normal 3 4 12 7" xfId="14575" xr:uid="{00000000-0005-0000-0000-000010110000}"/>
    <cellStyle name="Normal 3 4 13" xfId="864" xr:uid="{00000000-0005-0000-0000-000011110000}"/>
    <cellStyle name="Normal 3 4 13 2" xfId="3245" xr:uid="{00000000-0005-0000-0000-000012110000}"/>
    <cellStyle name="Normal 3 4 13 3" xfId="5631" xr:uid="{00000000-0005-0000-0000-000013110000}"/>
    <cellStyle name="Normal 3 4 13 4" xfId="9331" xr:uid="{00000000-0005-0000-0000-000014110000}"/>
    <cellStyle name="Normal 3 4 13 5" xfId="11023" xr:uid="{00000000-0005-0000-0000-000015110000}"/>
    <cellStyle name="Normal 3 4 13 6" xfId="14105" xr:uid="{00000000-0005-0000-0000-000016110000}"/>
    <cellStyle name="Normal 3 4 13 7" xfId="16489" xr:uid="{00000000-0005-0000-0000-000017110000}"/>
    <cellStyle name="Normal 3 4 14" xfId="941" xr:uid="{00000000-0005-0000-0000-000018110000}"/>
    <cellStyle name="Normal 3 4 14 2" xfId="3322" xr:uid="{00000000-0005-0000-0000-000019110000}"/>
    <cellStyle name="Normal 3 4 14 3" xfId="5708" xr:uid="{00000000-0005-0000-0000-00001A110000}"/>
    <cellStyle name="Normal 3 4 14 4" xfId="9282" xr:uid="{00000000-0005-0000-0000-00001B110000}"/>
    <cellStyle name="Normal 3 4 14 5" xfId="10977" xr:uid="{00000000-0005-0000-0000-00001C110000}"/>
    <cellStyle name="Normal 3 4 14 6" xfId="14056" xr:uid="{00000000-0005-0000-0000-00001D110000}"/>
    <cellStyle name="Normal 3 4 14 7" xfId="16440" xr:uid="{00000000-0005-0000-0000-00001E110000}"/>
    <cellStyle name="Normal 3 4 15" xfId="1018" xr:uid="{00000000-0005-0000-0000-00001F110000}"/>
    <cellStyle name="Normal 3 4 15 2" xfId="3399" xr:uid="{00000000-0005-0000-0000-000020110000}"/>
    <cellStyle name="Normal 3 4 15 3" xfId="5785" xr:uid="{00000000-0005-0000-0000-000021110000}"/>
    <cellStyle name="Normal 3 4 15 4" xfId="8103" xr:uid="{00000000-0005-0000-0000-000022110000}"/>
    <cellStyle name="Normal 3 4 15 5" xfId="9720" xr:uid="{00000000-0005-0000-0000-000023110000}"/>
    <cellStyle name="Normal 3 4 15 6" xfId="12877" xr:uid="{00000000-0005-0000-0000-000024110000}"/>
    <cellStyle name="Normal 3 4 15 7" xfId="15264" xr:uid="{00000000-0005-0000-0000-000025110000}"/>
    <cellStyle name="Normal 3 4 16" xfId="1095" xr:uid="{00000000-0005-0000-0000-000026110000}"/>
    <cellStyle name="Normal 3 4 16 2" xfId="3476" xr:uid="{00000000-0005-0000-0000-000027110000}"/>
    <cellStyle name="Normal 3 4 16 3" xfId="5862" xr:uid="{00000000-0005-0000-0000-000028110000}"/>
    <cellStyle name="Normal 3 4 16 4" xfId="7563" xr:uid="{00000000-0005-0000-0000-000029110000}"/>
    <cellStyle name="Normal 3 4 16 5" xfId="11554" xr:uid="{00000000-0005-0000-0000-00002A110000}"/>
    <cellStyle name="Normal 3 4 16 6" xfId="12336" xr:uid="{00000000-0005-0000-0000-00002B110000}"/>
    <cellStyle name="Normal 3 4 16 7" xfId="14723" xr:uid="{00000000-0005-0000-0000-00002C110000}"/>
    <cellStyle name="Normal 3 4 17" xfId="1172" xr:uid="{00000000-0005-0000-0000-00002D110000}"/>
    <cellStyle name="Normal 3 4 17 2" xfId="3553" xr:uid="{00000000-0005-0000-0000-00002E110000}"/>
    <cellStyle name="Normal 3 4 17 3" xfId="5939" xr:uid="{00000000-0005-0000-0000-00002F110000}"/>
    <cellStyle name="Normal 3 4 17 4" xfId="9474" xr:uid="{00000000-0005-0000-0000-000030110000}"/>
    <cellStyle name="Normal 3 4 17 5" xfId="11172" xr:uid="{00000000-0005-0000-0000-000031110000}"/>
    <cellStyle name="Normal 3 4 17 6" xfId="14248" xr:uid="{00000000-0005-0000-0000-000032110000}"/>
    <cellStyle name="Normal 3 4 17 7" xfId="16631" xr:uid="{00000000-0005-0000-0000-000033110000}"/>
    <cellStyle name="Normal 3 4 18" xfId="1249" xr:uid="{00000000-0005-0000-0000-000034110000}"/>
    <cellStyle name="Normal 3 4 18 2" xfId="3630" xr:uid="{00000000-0005-0000-0000-000035110000}"/>
    <cellStyle name="Normal 3 4 18 3" xfId="6016" xr:uid="{00000000-0005-0000-0000-000036110000}"/>
    <cellStyle name="Normal 3 4 18 4" xfId="7363" xr:uid="{00000000-0005-0000-0000-000037110000}"/>
    <cellStyle name="Normal 3 4 18 5" xfId="11049" xr:uid="{00000000-0005-0000-0000-000038110000}"/>
    <cellStyle name="Normal 3 4 18 6" xfId="12136" xr:uid="{00000000-0005-0000-0000-000039110000}"/>
    <cellStyle name="Normal 3 4 18 7" xfId="14523" xr:uid="{00000000-0005-0000-0000-00003A110000}"/>
    <cellStyle name="Normal 3 4 19" xfId="1326" xr:uid="{00000000-0005-0000-0000-00003B110000}"/>
    <cellStyle name="Normal 3 4 19 2" xfId="3707" xr:uid="{00000000-0005-0000-0000-00003C110000}"/>
    <cellStyle name="Normal 3 4 19 3" xfId="6093" xr:uid="{00000000-0005-0000-0000-00003D110000}"/>
    <cellStyle name="Normal 3 4 19 4" xfId="8252" xr:uid="{00000000-0005-0000-0000-00003E110000}"/>
    <cellStyle name="Normal 3 4 19 5" xfId="9865" xr:uid="{00000000-0005-0000-0000-00003F110000}"/>
    <cellStyle name="Normal 3 4 19 6" xfId="13026" xr:uid="{00000000-0005-0000-0000-000040110000}"/>
    <cellStyle name="Normal 3 4 19 7" xfId="15413" xr:uid="{00000000-0005-0000-0000-000041110000}"/>
    <cellStyle name="Normal 3 4 2" xfId="51" xr:uid="{00000000-0005-0000-0000-000042110000}"/>
    <cellStyle name="Normal 3 4 2 10" xfId="750" xr:uid="{00000000-0005-0000-0000-000043110000}"/>
    <cellStyle name="Normal 3 4 2 10 2" xfId="3131" xr:uid="{00000000-0005-0000-0000-000044110000}"/>
    <cellStyle name="Normal 3 4 2 10 3" xfId="5517" xr:uid="{00000000-0005-0000-0000-000045110000}"/>
    <cellStyle name="Normal 3 4 2 10 4" xfId="8914" xr:uid="{00000000-0005-0000-0000-000046110000}"/>
    <cellStyle name="Normal 3 4 2 10 5" xfId="10600" xr:uid="{00000000-0005-0000-0000-000047110000}"/>
    <cellStyle name="Normal 3 4 2 10 6" xfId="13688" xr:uid="{00000000-0005-0000-0000-000048110000}"/>
    <cellStyle name="Normal 3 4 2 10 7" xfId="16075" xr:uid="{00000000-0005-0000-0000-000049110000}"/>
    <cellStyle name="Normal 3 4 2 11" xfId="827" xr:uid="{00000000-0005-0000-0000-00004A110000}"/>
    <cellStyle name="Normal 3 4 2 11 2" xfId="3208" xr:uid="{00000000-0005-0000-0000-00004B110000}"/>
    <cellStyle name="Normal 3 4 2 11 3" xfId="5594" xr:uid="{00000000-0005-0000-0000-00004C110000}"/>
    <cellStyle name="Normal 3 4 2 11 4" xfId="8451" xr:uid="{00000000-0005-0000-0000-00004D110000}"/>
    <cellStyle name="Normal 3 4 2 11 5" xfId="10716" xr:uid="{00000000-0005-0000-0000-00004E110000}"/>
    <cellStyle name="Normal 3 4 2 11 6" xfId="13225" xr:uid="{00000000-0005-0000-0000-00004F110000}"/>
    <cellStyle name="Normal 3 4 2 11 7" xfId="15612" xr:uid="{00000000-0005-0000-0000-000050110000}"/>
    <cellStyle name="Normal 3 4 2 12" xfId="904" xr:uid="{00000000-0005-0000-0000-000051110000}"/>
    <cellStyle name="Normal 3 4 2 12 2" xfId="3285" xr:uid="{00000000-0005-0000-0000-000052110000}"/>
    <cellStyle name="Normal 3 4 2 12 3" xfId="5671" xr:uid="{00000000-0005-0000-0000-000053110000}"/>
    <cellStyle name="Normal 3 4 2 12 4" xfId="8065" xr:uid="{00000000-0005-0000-0000-000054110000}"/>
    <cellStyle name="Normal 3 4 2 12 5" xfId="10330" xr:uid="{00000000-0005-0000-0000-000055110000}"/>
    <cellStyle name="Normal 3 4 2 12 6" xfId="12839" xr:uid="{00000000-0005-0000-0000-000056110000}"/>
    <cellStyle name="Normal 3 4 2 12 7" xfId="15226" xr:uid="{00000000-0005-0000-0000-000057110000}"/>
    <cellStyle name="Normal 3 4 2 13" xfId="981" xr:uid="{00000000-0005-0000-0000-000058110000}"/>
    <cellStyle name="Normal 3 4 2 13 2" xfId="3362" xr:uid="{00000000-0005-0000-0000-000059110000}"/>
    <cellStyle name="Normal 3 4 2 13 3" xfId="5748" xr:uid="{00000000-0005-0000-0000-00005A110000}"/>
    <cellStyle name="Normal 3 4 2 13 4" xfId="8565" xr:uid="{00000000-0005-0000-0000-00005B110000}"/>
    <cellStyle name="Normal 3 4 2 13 5" xfId="9757" xr:uid="{00000000-0005-0000-0000-00005C110000}"/>
    <cellStyle name="Normal 3 4 2 13 6" xfId="13339" xr:uid="{00000000-0005-0000-0000-00005D110000}"/>
    <cellStyle name="Normal 3 4 2 13 7" xfId="15726" xr:uid="{00000000-0005-0000-0000-00005E110000}"/>
    <cellStyle name="Normal 3 4 2 14" xfId="1058" xr:uid="{00000000-0005-0000-0000-00005F110000}"/>
    <cellStyle name="Normal 3 4 2 14 2" xfId="3439" xr:uid="{00000000-0005-0000-0000-000060110000}"/>
    <cellStyle name="Normal 3 4 2 14 3" xfId="5825" xr:uid="{00000000-0005-0000-0000-000061110000}"/>
    <cellStyle name="Normal 3 4 2 14 4" xfId="9059" xr:uid="{00000000-0005-0000-0000-000062110000}"/>
    <cellStyle name="Normal 3 4 2 14 5" xfId="10749" xr:uid="{00000000-0005-0000-0000-000063110000}"/>
    <cellStyle name="Normal 3 4 2 14 6" xfId="13833" xr:uid="{00000000-0005-0000-0000-000064110000}"/>
    <cellStyle name="Normal 3 4 2 14 7" xfId="16218" xr:uid="{00000000-0005-0000-0000-000065110000}"/>
    <cellStyle name="Normal 3 4 2 15" xfId="1135" xr:uid="{00000000-0005-0000-0000-000066110000}"/>
    <cellStyle name="Normal 3 4 2 15 2" xfId="3516" xr:uid="{00000000-0005-0000-0000-000067110000}"/>
    <cellStyle name="Normal 3 4 2 15 3" xfId="5902" xr:uid="{00000000-0005-0000-0000-000068110000}"/>
    <cellStyle name="Normal 3 4 2 15 4" xfId="8600" xr:uid="{00000000-0005-0000-0000-000069110000}"/>
    <cellStyle name="Normal 3 4 2 15 5" xfId="10865" xr:uid="{00000000-0005-0000-0000-00006A110000}"/>
    <cellStyle name="Normal 3 4 2 15 6" xfId="13374" xr:uid="{00000000-0005-0000-0000-00006B110000}"/>
    <cellStyle name="Normal 3 4 2 15 7" xfId="15761" xr:uid="{00000000-0005-0000-0000-00006C110000}"/>
    <cellStyle name="Normal 3 4 2 16" xfId="1212" xr:uid="{00000000-0005-0000-0000-00006D110000}"/>
    <cellStyle name="Normal 3 4 2 16 2" xfId="3593" xr:uid="{00000000-0005-0000-0000-00006E110000}"/>
    <cellStyle name="Normal 3 4 2 16 3" xfId="5979" xr:uid="{00000000-0005-0000-0000-00006F110000}"/>
    <cellStyle name="Normal 3 4 2 16 4" xfId="8214" xr:uid="{00000000-0005-0000-0000-000070110000}"/>
    <cellStyle name="Normal 3 4 2 16 5" xfId="10479" xr:uid="{00000000-0005-0000-0000-000071110000}"/>
    <cellStyle name="Normal 3 4 2 16 6" xfId="12988" xr:uid="{00000000-0005-0000-0000-000072110000}"/>
    <cellStyle name="Normal 3 4 2 16 7" xfId="15375" xr:uid="{00000000-0005-0000-0000-000073110000}"/>
    <cellStyle name="Normal 3 4 2 17" xfId="1289" xr:uid="{00000000-0005-0000-0000-000074110000}"/>
    <cellStyle name="Normal 3 4 2 17 2" xfId="3670" xr:uid="{00000000-0005-0000-0000-000075110000}"/>
    <cellStyle name="Normal 3 4 2 17 3" xfId="6056" xr:uid="{00000000-0005-0000-0000-000076110000}"/>
    <cellStyle name="Normal 3 4 2 17 4" xfId="8714" xr:uid="{00000000-0005-0000-0000-000077110000}"/>
    <cellStyle name="Normal 3 4 2 17 5" xfId="11887" xr:uid="{00000000-0005-0000-0000-000078110000}"/>
    <cellStyle name="Normal 3 4 2 17 6" xfId="13488" xr:uid="{00000000-0005-0000-0000-000079110000}"/>
    <cellStyle name="Normal 3 4 2 17 7" xfId="15875" xr:uid="{00000000-0005-0000-0000-00007A110000}"/>
    <cellStyle name="Normal 3 4 2 18" xfId="1366" xr:uid="{00000000-0005-0000-0000-00007B110000}"/>
    <cellStyle name="Normal 3 4 2 18 2" xfId="3747" xr:uid="{00000000-0005-0000-0000-00007C110000}"/>
    <cellStyle name="Normal 3 4 2 18 3" xfId="6133" xr:uid="{00000000-0005-0000-0000-00007D110000}"/>
    <cellStyle name="Normal 3 4 2 18 4" xfId="9208" xr:uid="{00000000-0005-0000-0000-00007E110000}"/>
    <cellStyle name="Normal 3 4 2 18 5" xfId="10898" xr:uid="{00000000-0005-0000-0000-00007F110000}"/>
    <cellStyle name="Normal 3 4 2 18 6" xfId="13982" xr:uid="{00000000-0005-0000-0000-000080110000}"/>
    <cellStyle name="Normal 3 4 2 18 7" xfId="16366" xr:uid="{00000000-0005-0000-0000-000081110000}"/>
    <cellStyle name="Normal 3 4 2 19" xfId="1443" xr:uid="{00000000-0005-0000-0000-000082110000}"/>
    <cellStyle name="Normal 3 4 2 19 2" xfId="3824" xr:uid="{00000000-0005-0000-0000-000083110000}"/>
    <cellStyle name="Normal 3 4 2 19 3" xfId="6210" xr:uid="{00000000-0005-0000-0000-000084110000}"/>
    <cellStyle name="Normal 3 4 2 19 4" xfId="8672" xr:uid="{00000000-0005-0000-0000-000085110000}"/>
    <cellStyle name="Normal 3 4 2 19 5" xfId="10358" xr:uid="{00000000-0005-0000-0000-000086110000}"/>
    <cellStyle name="Normal 3 4 2 19 6" xfId="13446" xr:uid="{00000000-0005-0000-0000-000087110000}"/>
    <cellStyle name="Normal 3 4 2 19 7" xfId="15833" xr:uid="{00000000-0005-0000-0000-000088110000}"/>
    <cellStyle name="Normal 3 4 2 2" xfId="133" xr:uid="{00000000-0005-0000-0000-000089110000}"/>
    <cellStyle name="Normal 3 4 2 2 2" xfId="2514" xr:uid="{00000000-0005-0000-0000-00008A110000}"/>
    <cellStyle name="Normal 3 4 2 2 3" xfId="4900" xr:uid="{00000000-0005-0000-0000-00008B110000}"/>
    <cellStyle name="Normal 3 4 2 2 4" xfId="8692" xr:uid="{00000000-0005-0000-0000-00008C110000}"/>
    <cellStyle name="Normal 3 4 2 2 5" xfId="10378" xr:uid="{00000000-0005-0000-0000-00008D110000}"/>
    <cellStyle name="Normal 3 4 2 2 6" xfId="13466" xr:uid="{00000000-0005-0000-0000-00008E110000}"/>
    <cellStyle name="Normal 3 4 2 2 7" xfId="15853" xr:uid="{00000000-0005-0000-0000-00008F110000}"/>
    <cellStyle name="Normal 3 4 2 20" xfId="1520" xr:uid="{00000000-0005-0000-0000-000090110000}"/>
    <cellStyle name="Normal 3 4 2 20 2" xfId="3901" xr:uid="{00000000-0005-0000-0000-000091110000}"/>
    <cellStyle name="Normal 3 4 2 20 3" xfId="6287" xr:uid="{00000000-0005-0000-0000-000092110000}"/>
    <cellStyle name="Normal 3 4 2 20 4" xfId="8363" xr:uid="{00000000-0005-0000-0000-000093110000}"/>
    <cellStyle name="Normal 3 4 2 20 5" xfId="10628" xr:uid="{00000000-0005-0000-0000-000094110000}"/>
    <cellStyle name="Normal 3 4 2 20 6" xfId="13137" xr:uid="{00000000-0005-0000-0000-000095110000}"/>
    <cellStyle name="Normal 3 4 2 20 7" xfId="15524" xr:uid="{00000000-0005-0000-0000-000096110000}"/>
    <cellStyle name="Normal 3 4 2 21" xfId="1597" xr:uid="{00000000-0005-0000-0000-000097110000}"/>
    <cellStyle name="Normal 3 4 2 21 2" xfId="3978" xr:uid="{00000000-0005-0000-0000-000098110000}"/>
    <cellStyle name="Normal 3 4 2 21 3" xfId="6364" xr:uid="{00000000-0005-0000-0000-000099110000}"/>
    <cellStyle name="Normal 3 4 2 21 4" xfId="8581" xr:uid="{00000000-0005-0000-0000-00009A110000}"/>
    <cellStyle name="Normal 3 4 2 21 5" xfId="10267" xr:uid="{00000000-0005-0000-0000-00009B110000}"/>
    <cellStyle name="Normal 3 4 2 21 6" xfId="13355" xr:uid="{00000000-0005-0000-0000-00009C110000}"/>
    <cellStyle name="Normal 3 4 2 21 7" xfId="15742" xr:uid="{00000000-0005-0000-0000-00009D110000}"/>
    <cellStyle name="Normal 3 4 2 22" xfId="1674" xr:uid="{00000000-0005-0000-0000-00009E110000}"/>
    <cellStyle name="Normal 3 4 2 22 2" xfId="4055" xr:uid="{00000000-0005-0000-0000-00009F110000}"/>
    <cellStyle name="Normal 3 4 2 22 3" xfId="6441" xr:uid="{00000000-0005-0000-0000-0000A0110000}"/>
    <cellStyle name="Normal 3 4 2 22 4" xfId="7746" xr:uid="{00000000-0005-0000-0000-0000A1110000}"/>
    <cellStyle name="Normal 3 4 2 22 5" xfId="11655" xr:uid="{00000000-0005-0000-0000-0000A2110000}"/>
    <cellStyle name="Normal 3 4 2 22 6" xfId="12519" xr:uid="{00000000-0005-0000-0000-0000A3110000}"/>
    <cellStyle name="Normal 3 4 2 22 7" xfId="14906" xr:uid="{00000000-0005-0000-0000-0000A4110000}"/>
    <cellStyle name="Normal 3 4 2 23" xfId="1751" xr:uid="{00000000-0005-0000-0000-0000A5110000}"/>
    <cellStyle name="Normal 3 4 2 23 2" xfId="4132" xr:uid="{00000000-0005-0000-0000-0000A6110000}"/>
    <cellStyle name="Normal 3 4 2 23 3" xfId="6518" xr:uid="{00000000-0005-0000-0000-0000A7110000}"/>
    <cellStyle name="Normal 3 4 2 23 4" xfId="8899" xr:uid="{00000000-0005-0000-0000-0000A8110000}"/>
    <cellStyle name="Normal 3 4 2 23 5" xfId="10585" xr:uid="{00000000-0005-0000-0000-0000A9110000}"/>
    <cellStyle name="Normal 3 4 2 23 6" xfId="13673" xr:uid="{00000000-0005-0000-0000-0000AA110000}"/>
    <cellStyle name="Normal 3 4 2 23 7" xfId="16060" xr:uid="{00000000-0005-0000-0000-0000AB110000}"/>
    <cellStyle name="Normal 3 4 2 24" xfId="1823" xr:uid="{00000000-0005-0000-0000-0000AC110000}"/>
    <cellStyle name="Normal 3 4 2 24 2" xfId="4204" xr:uid="{00000000-0005-0000-0000-0000AD110000}"/>
    <cellStyle name="Normal 3 4 2 24 3" xfId="6590" xr:uid="{00000000-0005-0000-0000-0000AE110000}"/>
    <cellStyle name="Normal 3 4 2 24 4" xfId="8744" xr:uid="{00000000-0005-0000-0000-0000AF110000}"/>
    <cellStyle name="Normal 3 4 2 24 5" xfId="10430" xr:uid="{00000000-0005-0000-0000-0000B0110000}"/>
    <cellStyle name="Normal 3 4 2 24 6" xfId="13518" xr:uid="{00000000-0005-0000-0000-0000B1110000}"/>
    <cellStyle name="Normal 3 4 2 24 7" xfId="15905" xr:uid="{00000000-0005-0000-0000-0000B2110000}"/>
    <cellStyle name="Normal 3 4 2 25" xfId="1901" xr:uid="{00000000-0005-0000-0000-0000B3110000}"/>
    <cellStyle name="Normal 3 4 2 25 2" xfId="4282" xr:uid="{00000000-0005-0000-0000-0000B4110000}"/>
    <cellStyle name="Normal 3 4 2 25 3" xfId="6668" xr:uid="{00000000-0005-0000-0000-0000B5110000}"/>
    <cellStyle name="Normal 3 4 2 25 4" xfId="8358" xr:uid="{00000000-0005-0000-0000-0000B6110000}"/>
    <cellStyle name="Normal 3 4 2 25 5" xfId="10620" xr:uid="{00000000-0005-0000-0000-0000B7110000}"/>
    <cellStyle name="Normal 3 4 2 25 6" xfId="13132" xr:uid="{00000000-0005-0000-0000-0000B8110000}"/>
    <cellStyle name="Normal 3 4 2 25 7" xfId="15519" xr:uid="{00000000-0005-0000-0000-0000B9110000}"/>
    <cellStyle name="Normal 3 4 2 26" xfId="1979" xr:uid="{00000000-0005-0000-0000-0000BA110000}"/>
    <cellStyle name="Normal 3 4 2 26 2" xfId="4360" xr:uid="{00000000-0005-0000-0000-0000BB110000}"/>
    <cellStyle name="Normal 3 4 2 26 3" xfId="6746" xr:uid="{00000000-0005-0000-0000-0000BC110000}"/>
    <cellStyle name="Normal 3 4 2 26 4" xfId="7391" xr:uid="{00000000-0005-0000-0000-0000BD110000}"/>
    <cellStyle name="Normal 3 4 2 26 5" xfId="11077" xr:uid="{00000000-0005-0000-0000-0000BE110000}"/>
    <cellStyle name="Normal 3 4 2 26 6" xfId="12164" xr:uid="{00000000-0005-0000-0000-0000BF110000}"/>
    <cellStyle name="Normal 3 4 2 26 7" xfId="14551" xr:uid="{00000000-0005-0000-0000-0000C0110000}"/>
    <cellStyle name="Normal 3 4 2 27" xfId="2055" xr:uid="{00000000-0005-0000-0000-0000C1110000}"/>
    <cellStyle name="Normal 3 4 2 27 2" xfId="4436" xr:uid="{00000000-0005-0000-0000-0000C2110000}"/>
    <cellStyle name="Normal 3 4 2 27 3" xfId="6822" xr:uid="{00000000-0005-0000-0000-0000C3110000}"/>
    <cellStyle name="Normal 3 4 2 27 4" xfId="9075" xr:uid="{00000000-0005-0000-0000-0000C4110000}"/>
    <cellStyle name="Normal 3 4 2 27 5" xfId="10765" xr:uid="{00000000-0005-0000-0000-0000C5110000}"/>
    <cellStyle name="Normal 3 4 2 27 6" xfId="13849" xr:uid="{00000000-0005-0000-0000-0000C6110000}"/>
    <cellStyle name="Normal 3 4 2 27 7" xfId="16233" xr:uid="{00000000-0005-0000-0000-0000C7110000}"/>
    <cellStyle name="Normal 3 4 2 28" xfId="2127" xr:uid="{00000000-0005-0000-0000-0000C8110000}"/>
    <cellStyle name="Normal 3 4 2 28 2" xfId="4508" xr:uid="{00000000-0005-0000-0000-0000C9110000}"/>
    <cellStyle name="Normal 3 4 2 28 3" xfId="6894" xr:uid="{00000000-0005-0000-0000-0000CA110000}"/>
    <cellStyle name="Normal 3 4 2 28 4" xfId="8469" xr:uid="{00000000-0005-0000-0000-0000CB110000}"/>
    <cellStyle name="Normal 3 4 2 28 5" xfId="9742" xr:uid="{00000000-0005-0000-0000-0000CC110000}"/>
    <cellStyle name="Normal 3 4 2 28 6" xfId="13243" xr:uid="{00000000-0005-0000-0000-0000CD110000}"/>
    <cellStyle name="Normal 3 4 2 28 7" xfId="15630" xr:uid="{00000000-0005-0000-0000-0000CE110000}"/>
    <cellStyle name="Normal 3 4 2 29" xfId="2207" xr:uid="{00000000-0005-0000-0000-0000CF110000}"/>
    <cellStyle name="Normal 3 4 2 29 2" xfId="4588" xr:uid="{00000000-0005-0000-0000-0000D0110000}"/>
    <cellStyle name="Normal 3 4 2 29 3" xfId="6974" xr:uid="{00000000-0005-0000-0000-0000D1110000}"/>
    <cellStyle name="Normal 3 4 2 29 4" xfId="8817" xr:uid="{00000000-0005-0000-0000-0000D2110000}"/>
    <cellStyle name="Normal 3 4 2 29 5" xfId="10503" xr:uid="{00000000-0005-0000-0000-0000D3110000}"/>
    <cellStyle name="Normal 3 4 2 29 6" xfId="13591" xr:uid="{00000000-0005-0000-0000-0000D4110000}"/>
    <cellStyle name="Normal 3 4 2 29 7" xfId="15978" xr:uid="{00000000-0005-0000-0000-0000D5110000}"/>
    <cellStyle name="Normal 3 4 2 3" xfId="211" xr:uid="{00000000-0005-0000-0000-0000D6110000}"/>
    <cellStyle name="Normal 3 4 2 3 2" xfId="2592" xr:uid="{00000000-0005-0000-0000-0000D7110000}"/>
    <cellStyle name="Normal 3 4 2 3 3" xfId="4978" xr:uid="{00000000-0005-0000-0000-0000D8110000}"/>
    <cellStyle name="Normal 3 4 2 3 4" xfId="8152" xr:uid="{00000000-0005-0000-0000-0000D9110000}"/>
    <cellStyle name="Normal 3 4 2 3 5" xfId="10417" xr:uid="{00000000-0005-0000-0000-0000DA110000}"/>
    <cellStyle name="Normal 3 4 2 3 6" xfId="12926" xr:uid="{00000000-0005-0000-0000-0000DB110000}"/>
    <cellStyle name="Normal 3 4 2 3 7" xfId="15313" xr:uid="{00000000-0005-0000-0000-0000DC110000}"/>
    <cellStyle name="Normal 3 4 2 30" xfId="2283" xr:uid="{00000000-0005-0000-0000-0000DD110000}"/>
    <cellStyle name="Normal 3 4 2 30 2" xfId="4664" xr:uid="{00000000-0005-0000-0000-0000DE110000}"/>
    <cellStyle name="Normal 3 4 2 30 3" xfId="7050" xr:uid="{00000000-0005-0000-0000-0000DF110000}"/>
    <cellStyle name="Normal 3 4 2 30 4" xfId="8431" xr:uid="{00000000-0005-0000-0000-0000E0110000}"/>
    <cellStyle name="Normal 3 4 2 30 5" xfId="10693" xr:uid="{00000000-0005-0000-0000-0000E1110000}"/>
    <cellStyle name="Normal 3 4 2 30 6" xfId="13205" xr:uid="{00000000-0005-0000-0000-0000E2110000}"/>
    <cellStyle name="Normal 3 4 2 30 7" xfId="15592" xr:uid="{00000000-0005-0000-0000-0000E3110000}"/>
    <cellStyle name="Normal 3 4 2 31" xfId="2355" xr:uid="{00000000-0005-0000-0000-0000E4110000}"/>
    <cellStyle name="Normal 3 4 2 31 2" xfId="4736" xr:uid="{00000000-0005-0000-0000-0000E5110000}"/>
    <cellStyle name="Normal 3 4 2 31 3" xfId="7122" xr:uid="{00000000-0005-0000-0000-0000E6110000}"/>
    <cellStyle name="Normal 3 4 2 31 4" xfId="8430" xr:uid="{00000000-0005-0000-0000-0000E7110000}"/>
    <cellStyle name="Normal 3 4 2 31 5" xfId="10624" xr:uid="{00000000-0005-0000-0000-0000E8110000}"/>
    <cellStyle name="Normal 3 4 2 31 6" xfId="13204" xr:uid="{00000000-0005-0000-0000-0000E9110000}"/>
    <cellStyle name="Normal 3 4 2 31 7" xfId="15591" xr:uid="{00000000-0005-0000-0000-0000EA110000}"/>
    <cellStyle name="Normal 3 4 2 32" xfId="2433" xr:uid="{00000000-0005-0000-0000-0000EB110000}"/>
    <cellStyle name="Normal 3 4 2 33" xfId="4819" xr:uid="{00000000-0005-0000-0000-0000EC110000}"/>
    <cellStyle name="Normal 3 4 2 34" xfId="7846" xr:uid="{00000000-0005-0000-0000-0000ED110000}"/>
    <cellStyle name="Normal 3 4 2 35" xfId="11759" xr:uid="{00000000-0005-0000-0000-0000EE110000}"/>
    <cellStyle name="Normal 3 4 2 36" xfId="12620" xr:uid="{00000000-0005-0000-0000-0000EF110000}"/>
    <cellStyle name="Normal 3 4 2 37" xfId="15007" xr:uid="{00000000-0005-0000-0000-0000F0110000}"/>
    <cellStyle name="Normal 3 4 2 4" xfId="288" xr:uid="{00000000-0005-0000-0000-0000F1110000}"/>
    <cellStyle name="Normal 3 4 2 4 2" xfId="2669" xr:uid="{00000000-0005-0000-0000-0000F2110000}"/>
    <cellStyle name="Normal 3 4 2 4 3" xfId="5055" xr:uid="{00000000-0005-0000-0000-0000F3110000}"/>
    <cellStyle name="Normal 3 4 2 4 4" xfId="8422" xr:uid="{00000000-0005-0000-0000-0000F4110000}"/>
    <cellStyle name="Normal 3 4 2 4 5" xfId="10492" xr:uid="{00000000-0005-0000-0000-0000F5110000}"/>
    <cellStyle name="Normal 3 4 2 4 6" xfId="13196" xr:uid="{00000000-0005-0000-0000-0000F6110000}"/>
    <cellStyle name="Normal 3 4 2 4 7" xfId="15583" xr:uid="{00000000-0005-0000-0000-0000F7110000}"/>
    <cellStyle name="Normal 3 4 2 5" xfId="365" xr:uid="{00000000-0005-0000-0000-0000F8110000}"/>
    <cellStyle name="Normal 3 4 2 5 2" xfId="2746" xr:uid="{00000000-0005-0000-0000-0000F9110000}"/>
    <cellStyle name="Normal 3 4 2 5 3" xfId="5132" xr:uid="{00000000-0005-0000-0000-0000FA110000}"/>
    <cellStyle name="Normal 3 4 2 5 4" xfId="7611" xr:uid="{00000000-0005-0000-0000-0000FB110000}"/>
    <cellStyle name="Normal 3 4 2 5 5" xfId="11526" xr:uid="{00000000-0005-0000-0000-0000FC110000}"/>
    <cellStyle name="Normal 3 4 2 5 6" xfId="12384" xr:uid="{00000000-0005-0000-0000-0000FD110000}"/>
    <cellStyle name="Normal 3 4 2 5 7" xfId="14771" xr:uid="{00000000-0005-0000-0000-0000FE110000}"/>
    <cellStyle name="Normal 3 4 2 6" xfId="442" xr:uid="{00000000-0005-0000-0000-0000FF110000}"/>
    <cellStyle name="Normal 3 4 2 6 2" xfId="2823" xr:uid="{00000000-0005-0000-0000-000000120000}"/>
    <cellStyle name="Normal 3 4 2 6 3" xfId="5209" xr:uid="{00000000-0005-0000-0000-000001120000}"/>
    <cellStyle name="Normal 3 4 2 6 4" xfId="8764" xr:uid="{00000000-0005-0000-0000-000002120000}"/>
    <cellStyle name="Normal 3 4 2 6 5" xfId="10450" xr:uid="{00000000-0005-0000-0000-000003120000}"/>
    <cellStyle name="Normal 3 4 2 6 6" xfId="13538" xr:uid="{00000000-0005-0000-0000-000004120000}"/>
    <cellStyle name="Normal 3 4 2 6 7" xfId="15925" xr:uid="{00000000-0005-0000-0000-000005120000}"/>
    <cellStyle name="Normal 3 4 2 7" xfId="519" xr:uid="{00000000-0005-0000-0000-000006120000}"/>
    <cellStyle name="Normal 3 4 2 7 2" xfId="2900" xr:uid="{00000000-0005-0000-0000-000007120000}"/>
    <cellStyle name="Normal 3 4 2 7 3" xfId="5286" xr:uid="{00000000-0005-0000-0000-000008120000}"/>
    <cellStyle name="Normal 3 4 2 7 4" xfId="8301" xr:uid="{00000000-0005-0000-0000-000009120000}"/>
    <cellStyle name="Normal 3 4 2 7 5" xfId="10566" xr:uid="{00000000-0005-0000-0000-00000A120000}"/>
    <cellStyle name="Normal 3 4 2 7 6" xfId="13075" xr:uid="{00000000-0005-0000-0000-00000B120000}"/>
    <cellStyle name="Normal 3 4 2 7 7" xfId="15462" xr:uid="{00000000-0005-0000-0000-00000C120000}"/>
    <cellStyle name="Normal 3 4 2 8" xfId="596" xr:uid="{00000000-0005-0000-0000-00000D120000}"/>
    <cellStyle name="Normal 3 4 2 8 2" xfId="2977" xr:uid="{00000000-0005-0000-0000-00000E120000}"/>
    <cellStyle name="Normal 3 4 2 8 3" xfId="5363" xr:uid="{00000000-0005-0000-0000-00000F120000}"/>
    <cellStyle name="Normal 3 4 2 8 4" xfId="7915" xr:uid="{00000000-0005-0000-0000-000010120000}"/>
    <cellStyle name="Normal 3 4 2 8 5" xfId="10181" xr:uid="{00000000-0005-0000-0000-000011120000}"/>
    <cellStyle name="Normal 3 4 2 8 6" xfId="12689" xr:uid="{00000000-0005-0000-0000-000012120000}"/>
    <cellStyle name="Normal 3 4 2 8 7" xfId="15076" xr:uid="{00000000-0005-0000-0000-000013120000}"/>
    <cellStyle name="Normal 3 4 2 9" xfId="673" xr:uid="{00000000-0005-0000-0000-000014120000}"/>
    <cellStyle name="Normal 3 4 2 9 2" xfId="3054" xr:uid="{00000000-0005-0000-0000-000015120000}"/>
    <cellStyle name="Normal 3 4 2 9 3" xfId="5440" xr:uid="{00000000-0005-0000-0000-000016120000}"/>
    <cellStyle name="Normal 3 4 2 9 4" xfId="7761" xr:uid="{00000000-0005-0000-0000-000017120000}"/>
    <cellStyle name="Normal 3 4 2 9 5" xfId="11670" xr:uid="{00000000-0005-0000-0000-000018120000}"/>
    <cellStyle name="Normal 3 4 2 9 6" xfId="12534" xr:uid="{00000000-0005-0000-0000-000019120000}"/>
    <cellStyle name="Normal 3 4 2 9 7" xfId="14921" xr:uid="{00000000-0005-0000-0000-00001A120000}"/>
    <cellStyle name="Normal 3 4 20" xfId="1403" xr:uid="{00000000-0005-0000-0000-00001B120000}"/>
    <cellStyle name="Normal 3 4 20 2" xfId="3784" xr:uid="{00000000-0005-0000-0000-00001C120000}"/>
    <cellStyle name="Normal 3 4 20 3" xfId="6170" xr:uid="{00000000-0005-0000-0000-00001D120000}"/>
    <cellStyle name="Normal 3 4 20 4" xfId="7712" xr:uid="{00000000-0005-0000-0000-00001E120000}"/>
    <cellStyle name="Normal 3 4 20 5" xfId="9637" xr:uid="{00000000-0005-0000-0000-00001F120000}"/>
    <cellStyle name="Normal 3 4 20 6" xfId="12485" xr:uid="{00000000-0005-0000-0000-000020120000}"/>
    <cellStyle name="Normal 3 4 20 7" xfId="14872" xr:uid="{00000000-0005-0000-0000-000021120000}"/>
    <cellStyle name="Normal 3 4 21" xfId="1480" xr:uid="{00000000-0005-0000-0000-000022120000}"/>
    <cellStyle name="Normal 3 4 21 2" xfId="3861" xr:uid="{00000000-0005-0000-0000-000023120000}"/>
    <cellStyle name="Normal 3 4 21 3" xfId="6247" xr:uid="{00000000-0005-0000-0000-000024120000}"/>
    <cellStyle name="Normal 3 4 21 4" xfId="7328" xr:uid="{00000000-0005-0000-0000-000025120000}"/>
    <cellStyle name="Normal 3 4 21 5" xfId="11316" xr:uid="{00000000-0005-0000-0000-000026120000}"/>
    <cellStyle name="Normal 3 4 21 6" xfId="12101" xr:uid="{00000000-0005-0000-0000-000027120000}"/>
    <cellStyle name="Normal 3 4 21 7" xfId="14488" xr:uid="{00000000-0005-0000-0000-000028120000}"/>
    <cellStyle name="Normal 3 4 22" xfId="1557" xr:uid="{00000000-0005-0000-0000-000029120000}"/>
    <cellStyle name="Normal 3 4 22 2" xfId="3938" xr:uid="{00000000-0005-0000-0000-00002A120000}"/>
    <cellStyle name="Normal 3 4 22 3" xfId="6324" xr:uid="{00000000-0005-0000-0000-00002B120000}"/>
    <cellStyle name="Normal 3 4 22 4" xfId="7230" xr:uid="{00000000-0005-0000-0000-00002C120000}"/>
    <cellStyle name="Normal 3 4 22 5" xfId="11305" xr:uid="{00000000-0005-0000-0000-00002D120000}"/>
    <cellStyle name="Normal 3 4 22 6" xfId="12003" xr:uid="{00000000-0005-0000-0000-00002E120000}"/>
    <cellStyle name="Normal 3 4 22 7" xfId="14390" xr:uid="{00000000-0005-0000-0000-00002F120000}"/>
    <cellStyle name="Normal 3 4 23" xfId="1634" xr:uid="{00000000-0005-0000-0000-000030120000}"/>
    <cellStyle name="Normal 3 4 23 2" xfId="4015" xr:uid="{00000000-0005-0000-0000-000031120000}"/>
    <cellStyle name="Normal 3 4 23 3" xfId="6401" xr:uid="{00000000-0005-0000-0000-000032120000}"/>
    <cellStyle name="Normal 3 4 23 4" xfId="9124" xr:uid="{00000000-0005-0000-0000-000033120000}"/>
    <cellStyle name="Normal 3 4 23 5" xfId="10813" xr:uid="{00000000-0005-0000-0000-000034120000}"/>
    <cellStyle name="Normal 3 4 23 6" xfId="13898" xr:uid="{00000000-0005-0000-0000-000035120000}"/>
    <cellStyle name="Normal 3 4 23 7" xfId="16282" xr:uid="{00000000-0005-0000-0000-000036120000}"/>
    <cellStyle name="Normal 3 4 24" xfId="1711" xr:uid="{00000000-0005-0000-0000-000037120000}"/>
    <cellStyle name="Normal 3 4 24 2" xfId="4092" xr:uid="{00000000-0005-0000-0000-000038120000}"/>
    <cellStyle name="Normal 3 4 24 3" xfId="6478" xr:uid="{00000000-0005-0000-0000-000039120000}"/>
    <cellStyle name="Normal 3 4 24 4" xfId="7936" xr:uid="{00000000-0005-0000-0000-00003A120000}"/>
    <cellStyle name="Normal 3 4 24 5" xfId="11844" xr:uid="{00000000-0005-0000-0000-00003B120000}"/>
    <cellStyle name="Normal 3 4 24 6" xfId="12710" xr:uid="{00000000-0005-0000-0000-00003C120000}"/>
    <cellStyle name="Normal 3 4 24 7" xfId="15097" xr:uid="{00000000-0005-0000-0000-00003D120000}"/>
    <cellStyle name="Normal 3 4 25" xfId="1786" xr:uid="{00000000-0005-0000-0000-00003E120000}"/>
    <cellStyle name="Normal 3 4 25 2" xfId="4167" xr:uid="{00000000-0005-0000-0000-00003F120000}"/>
    <cellStyle name="Normal 3 4 25 3" xfId="6553" xr:uid="{00000000-0005-0000-0000-000040120000}"/>
    <cellStyle name="Normal 3 4 25 4" xfId="7550" xr:uid="{00000000-0005-0000-0000-000041120000}"/>
    <cellStyle name="Normal 3 4 25 5" xfId="11542" xr:uid="{00000000-0005-0000-0000-000042120000}"/>
    <cellStyle name="Normal 3 4 25 6" xfId="12323" xr:uid="{00000000-0005-0000-0000-000043120000}"/>
    <cellStyle name="Normal 3 4 25 7" xfId="14710" xr:uid="{00000000-0005-0000-0000-000044120000}"/>
    <cellStyle name="Normal 3 4 26" xfId="1864" xr:uid="{00000000-0005-0000-0000-000045120000}"/>
    <cellStyle name="Normal 3 4 26 2" xfId="4245" xr:uid="{00000000-0005-0000-0000-000046120000}"/>
    <cellStyle name="Normal 3 4 26 3" xfId="6631" xr:uid="{00000000-0005-0000-0000-000047120000}"/>
    <cellStyle name="Normal 3 4 26 4" xfId="9390" xr:uid="{00000000-0005-0000-0000-000048120000}"/>
    <cellStyle name="Normal 3 4 26 5" xfId="11082" xr:uid="{00000000-0005-0000-0000-000049120000}"/>
    <cellStyle name="Normal 3 4 26 6" xfId="14164" xr:uid="{00000000-0005-0000-0000-00004A120000}"/>
    <cellStyle name="Normal 3 4 26 7" xfId="16548" xr:uid="{00000000-0005-0000-0000-00004B120000}"/>
    <cellStyle name="Normal 3 4 27" xfId="1940" xr:uid="{00000000-0005-0000-0000-00004C120000}"/>
    <cellStyle name="Normal 3 4 27 2" xfId="4321" xr:uid="{00000000-0005-0000-0000-00004D120000}"/>
    <cellStyle name="Normal 3 4 27 3" xfId="6707" xr:uid="{00000000-0005-0000-0000-00004E120000}"/>
    <cellStyle name="Normal 3 4 27 4" xfId="7774" xr:uid="{00000000-0005-0000-0000-00004F120000}"/>
    <cellStyle name="Normal 3 4 27 5" xfId="11683" xr:uid="{00000000-0005-0000-0000-000050120000}"/>
    <cellStyle name="Normal 3 4 27 6" xfId="12547" xr:uid="{00000000-0005-0000-0000-000051120000}"/>
    <cellStyle name="Normal 3 4 27 7" xfId="14934" xr:uid="{00000000-0005-0000-0000-000052120000}"/>
    <cellStyle name="Normal 3 4 28" xfId="2016" xr:uid="{00000000-0005-0000-0000-000053120000}"/>
    <cellStyle name="Normal 3 4 28 2" xfId="4397" xr:uid="{00000000-0005-0000-0000-000054120000}"/>
    <cellStyle name="Normal 3 4 28 3" xfId="6783" xr:uid="{00000000-0005-0000-0000-000055120000}"/>
    <cellStyle name="Normal 3 4 28 4" xfId="8960" xr:uid="{00000000-0005-0000-0000-000056120000}"/>
    <cellStyle name="Normal 3 4 28 5" xfId="10651" xr:uid="{00000000-0005-0000-0000-000057120000}"/>
    <cellStyle name="Normal 3 4 28 6" xfId="13734" xr:uid="{00000000-0005-0000-0000-000058120000}"/>
    <cellStyle name="Normal 3 4 28 7" xfId="16120" xr:uid="{00000000-0005-0000-0000-000059120000}"/>
    <cellStyle name="Normal 3 4 29" xfId="2090" xr:uid="{00000000-0005-0000-0000-00005A120000}"/>
    <cellStyle name="Normal 3 4 29 2" xfId="4471" xr:uid="{00000000-0005-0000-0000-00005B120000}"/>
    <cellStyle name="Normal 3 4 29 3" xfId="6857" xr:uid="{00000000-0005-0000-0000-00005C120000}"/>
    <cellStyle name="Normal 3 4 29 4" xfId="9041" xr:uid="{00000000-0005-0000-0000-00005D120000}"/>
    <cellStyle name="Normal 3 4 29 5" xfId="10731" xr:uid="{00000000-0005-0000-0000-00005E120000}"/>
    <cellStyle name="Normal 3 4 29 6" xfId="13815" xr:uid="{00000000-0005-0000-0000-00005F120000}"/>
    <cellStyle name="Normal 3 4 29 7" xfId="16200" xr:uid="{00000000-0005-0000-0000-000060120000}"/>
    <cellStyle name="Normal 3 4 3" xfId="93" xr:uid="{00000000-0005-0000-0000-000061120000}"/>
    <cellStyle name="Normal 3 4 3 2" xfId="2474" xr:uid="{00000000-0005-0000-0000-000062120000}"/>
    <cellStyle name="Normal 3 4 3 3" xfId="4860" xr:uid="{00000000-0005-0000-0000-000063120000}"/>
    <cellStyle name="Normal 3 4 3 4" xfId="7732" xr:uid="{00000000-0005-0000-0000-000064120000}"/>
    <cellStyle name="Normal 3 4 3 5" xfId="9656" xr:uid="{00000000-0005-0000-0000-000065120000}"/>
    <cellStyle name="Normal 3 4 3 6" xfId="12505" xr:uid="{00000000-0005-0000-0000-000066120000}"/>
    <cellStyle name="Normal 3 4 3 7" xfId="14892" xr:uid="{00000000-0005-0000-0000-000067120000}"/>
    <cellStyle name="Normal 3 4 30" xfId="2168" xr:uid="{00000000-0005-0000-0000-000068120000}"/>
    <cellStyle name="Normal 3 4 30 2" xfId="4549" xr:uid="{00000000-0005-0000-0000-000069120000}"/>
    <cellStyle name="Normal 3 4 30 3" xfId="6935" xr:uid="{00000000-0005-0000-0000-00006A120000}"/>
    <cellStyle name="Normal 3 4 30 4" xfId="7700" xr:uid="{00000000-0005-0000-0000-00006B120000}"/>
    <cellStyle name="Normal 3 4 30 5" xfId="11688" xr:uid="{00000000-0005-0000-0000-00006C120000}"/>
    <cellStyle name="Normal 3 4 30 6" xfId="12473" xr:uid="{00000000-0005-0000-0000-00006D120000}"/>
    <cellStyle name="Normal 3 4 30 7" xfId="14860" xr:uid="{00000000-0005-0000-0000-00006E120000}"/>
    <cellStyle name="Normal 3 4 31" xfId="2244" xr:uid="{00000000-0005-0000-0000-00006F120000}"/>
    <cellStyle name="Normal 3 4 31 2" xfId="4625" xr:uid="{00000000-0005-0000-0000-000070120000}"/>
    <cellStyle name="Normal 3 4 31 3" xfId="7011" xr:uid="{00000000-0005-0000-0000-000071120000}"/>
    <cellStyle name="Normal 3 4 31 4" xfId="7241" xr:uid="{00000000-0005-0000-0000-000072120000}"/>
    <cellStyle name="Normal 3 4 31 5" xfId="11309" xr:uid="{00000000-0005-0000-0000-000073120000}"/>
    <cellStyle name="Normal 3 4 31 6" xfId="12014" xr:uid="{00000000-0005-0000-0000-000074120000}"/>
    <cellStyle name="Normal 3 4 31 7" xfId="14401" xr:uid="{00000000-0005-0000-0000-000075120000}"/>
    <cellStyle name="Normal 3 4 32" xfId="2318" xr:uid="{00000000-0005-0000-0000-000076120000}"/>
    <cellStyle name="Normal 3 4 32 2" xfId="4699" xr:uid="{00000000-0005-0000-0000-000077120000}"/>
    <cellStyle name="Normal 3 4 32 3" xfId="7085" xr:uid="{00000000-0005-0000-0000-000078120000}"/>
    <cellStyle name="Normal 3 4 32 4" xfId="9394" xr:uid="{00000000-0005-0000-0000-000079120000}"/>
    <cellStyle name="Normal 3 4 32 5" xfId="11086" xr:uid="{00000000-0005-0000-0000-00007A120000}"/>
    <cellStyle name="Normal 3 4 32 6" xfId="14168" xr:uid="{00000000-0005-0000-0000-00007B120000}"/>
    <cellStyle name="Normal 3 4 32 7" xfId="16552" xr:uid="{00000000-0005-0000-0000-00007C120000}"/>
    <cellStyle name="Normal 3 4 33" xfId="2396" xr:uid="{00000000-0005-0000-0000-00007D120000}"/>
    <cellStyle name="Normal 3 4 34" xfId="4779" xr:uid="{00000000-0005-0000-0000-00007E120000}"/>
    <cellStyle name="Normal 3 4 35" xfId="9224" xr:uid="{00000000-0005-0000-0000-00007F120000}"/>
    <cellStyle name="Normal 3 4 36" xfId="10914" xr:uid="{00000000-0005-0000-0000-000080120000}"/>
    <cellStyle name="Normal 3 4 37" xfId="13998" xr:uid="{00000000-0005-0000-0000-000081120000}"/>
    <cellStyle name="Normal 3 4 38" xfId="16382" xr:uid="{00000000-0005-0000-0000-000082120000}"/>
    <cellStyle name="Normal 3 4 4" xfId="171" xr:uid="{00000000-0005-0000-0000-000083120000}"/>
    <cellStyle name="Normal 3 4 4 2" xfId="2552" xr:uid="{00000000-0005-0000-0000-000084120000}"/>
    <cellStyle name="Normal 3 4 4 3" xfId="4938" xr:uid="{00000000-0005-0000-0000-000085120000}"/>
    <cellStyle name="Normal 3 4 4 4" xfId="9417" xr:uid="{00000000-0005-0000-0000-000086120000}"/>
    <cellStyle name="Normal 3 4 4 5" xfId="11110" xr:uid="{00000000-0005-0000-0000-000087120000}"/>
    <cellStyle name="Normal 3 4 4 6" xfId="14191" xr:uid="{00000000-0005-0000-0000-000088120000}"/>
    <cellStyle name="Normal 3 4 4 7" xfId="16575" xr:uid="{00000000-0005-0000-0000-000089120000}"/>
    <cellStyle name="Normal 3 4 5" xfId="248" xr:uid="{00000000-0005-0000-0000-00008A120000}"/>
    <cellStyle name="Normal 3 4 5 2" xfId="2629" xr:uid="{00000000-0005-0000-0000-00008B120000}"/>
    <cellStyle name="Normal 3 4 5 3" xfId="5015" xr:uid="{00000000-0005-0000-0000-00008C120000}"/>
    <cellStyle name="Normal 3 4 5 4" xfId="9112" xr:uid="{00000000-0005-0000-0000-00008D120000}"/>
    <cellStyle name="Normal 3 4 5 5" xfId="10070" xr:uid="{00000000-0005-0000-0000-00008E120000}"/>
    <cellStyle name="Normal 3 4 5 6" xfId="13886" xr:uid="{00000000-0005-0000-0000-00008F120000}"/>
    <cellStyle name="Normal 3 4 5 7" xfId="16270" xr:uid="{00000000-0005-0000-0000-000090120000}"/>
    <cellStyle name="Normal 3 4 6" xfId="325" xr:uid="{00000000-0005-0000-0000-000091120000}"/>
    <cellStyle name="Normal 3 4 6 2" xfId="2706" xr:uid="{00000000-0005-0000-0000-000092120000}"/>
    <cellStyle name="Normal 3 4 6 3" xfId="5092" xr:uid="{00000000-0005-0000-0000-000093120000}"/>
    <cellStyle name="Normal 3 4 6 4" xfId="8999" xr:uid="{00000000-0005-0000-0000-000094120000}"/>
    <cellStyle name="Normal 3 4 6 5" xfId="10690" xr:uid="{00000000-0005-0000-0000-000095120000}"/>
    <cellStyle name="Normal 3 4 6 6" xfId="13773" xr:uid="{00000000-0005-0000-0000-000096120000}"/>
    <cellStyle name="Normal 3 4 6 7" xfId="16158" xr:uid="{00000000-0005-0000-0000-000097120000}"/>
    <cellStyle name="Normal 3 4 7" xfId="402" xr:uid="{00000000-0005-0000-0000-000098120000}"/>
    <cellStyle name="Normal 3 4 7 2" xfId="2783" xr:uid="{00000000-0005-0000-0000-000099120000}"/>
    <cellStyle name="Normal 3 4 7 3" xfId="5169" xr:uid="{00000000-0005-0000-0000-00009A120000}"/>
    <cellStyle name="Normal 3 4 7 4" xfId="7805" xr:uid="{00000000-0005-0000-0000-00009B120000}"/>
    <cellStyle name="Normal 3 4 7 5" xfId="11716" xr:uid="{00000000-0005-0000-0000-00009C120000}"/>
    <cellStyle name="Normal 3 4 7 6" xfId="12578" xr:uid="{00000000-0005-0000-0000-00009D120000}"/>
    <cellStyle name="Normal 3 4 7 7" xfId="14965" xr:uid="{00000000-0005-0000-0000-00009E120000}"/>
    <cellStyle name="Normal 3 4 8" xfId="479" xr:uid="{00000000-0005-0000-0000-00009F120000}"/>
    <cellStyle name="Normal 3 4 8 2" xfId="2860" xr:uid="{00000000-0005-0000-0000-0000A0120000}"/>
    <cellStyle name="Normal 3 4 8 3" xfId="5246" xr:uid="{00000000-0005-0000-0000-0000A1120000}"/>
    <cellStyle name="Normal 3 4 8 4" xfId="7185" xr:uid="{00000000-0005-0000-0000-0000A2120000}"/>
    <cellStyle name="Normal 3 4 8 5" xfId="11259" xr:uid="{00000000-0005-0000-0000-0000A3120000}"/>
    <cellStyle name="Normal 3 4 8 6" xfId="11958" xr:uid="{00000000-0005-0000-0000-0000A4120000}"/>
    <cellStyle name="Normal 3 4 8 7" xfId="14345" xr:uid="{00000000-0005-0000-0000-0000A5120000}"/>
    <cellStyle name="Normal 3 4 9" xfId="556" xr:uid="{00000000-0005-0000-0000-0000A6120000}"/>
    <cellStyle name="Normal 3 4 9 2" xfId="2937" xr:uid="{00000000-0005-0000-0000-0000A7120000}"/>
    <cellStyle name="Normal 3 4 9 3" xfId="5323" xr:uid="{00000000-0005-0000-0000-0000A8120000}"/>
    <cellStyle name="Normal 3 4 9 4" xfId="9255" xr:uid="{00000000-0005-0000-0000-0000A9120000}"/>
    <cellStyle name="Normal 3 4 9 5" xfId="10218" xr:uid="{00000000-0005-0000-0000-0000AA120000}"/>
    <cellStyle name="Normal 3 4 9 6" xfId="14029" xr:uid="{00000000-0005-0000-0000-0000AB120000}"/>
    <cellStyle name="Normal 3 4 9 7" xfId="16413" xr:uid="{00000000-0005-0000-0000-0000AC120000}"/>
    <cellStyle name="Normal 3 40" xfId="11068" xr:uid="{00000000-0005-0000-0000-0000AD120000}"/>
    <cellStyle name="Normal 3 41" xfId="12155" xr:uid="{00000000-0005-0000-0000-0000AE120000}"/>
    <cellStyle name="Normal 3 42" xfId="14542" xr:uid="{00000000-0005-0000-0000-0000AF120000}"/>
    <cellStyle name="Normal 3 5" xfId="12" xr:uid="{00000000-0005-0000-0000-0000B0120000}"/>
    <cellStyle name="Normal 3 5 10" xfId="634" xr:uid="{00000000-0005-0000-0000-0000B1120000}"/>
    <cellStyle name="Normal 3 5 10 2" xfId="3015" xr:uid="{00000000-0005-0000-0000-0000B2120000}"/>
    <cellStyle name="Normal 3 5 10 3" xfId="5401" xr:uid="{00000000-0005-0000-0000-0000B3120000}"/>
    <cellStyle name="Normal 3 5 10 4" xfId="9061" xr:uid="{00000000-0005-0000-0000-0000B4120000}"/>
    <cellStyle name="Normal 3 5 10 5" xfId="10751" xr:uid="{00000000-0005-0000-0000-0000B5120000}"/>
    <cellStyle name="Normal 3 5 10 6" xfId="13835" xr:uid="{00000000-0005-0000-0000-0000B6120000}"/>
    <cellStyle name="Normal 3 5 10 7" xfId="16220" xr:uid="{00000000-0005-0000-0000-0000B7120000}"/>
    <cellStyle name="Normal 3 5 11" xfId="711" xr:uid="{00000000-0005-0000-0000-0000B8120000}"/>
    <cellStyle name="Normal 3 5 11 2" xfId="3092" xr:uid="{00000000-0005-0000-0000-0000B9120000}"/>
    <cellStyle name="Normal 3 5 11 3" xfId="5478" xr:uid="{00000000-0005-0000-0000-0000BA120000}"/>
    <cellStyle name="Normal 3 5 11 4" xfId="7877" xr:uid="{00000000-0005-0000-0000-0000BB120000}"/>
    <cellStyle name="Normal 3 5 11 5" xfId="11788" xr:uid="{00000000-0005-0000-0000-0000BC120000}"/>
    <cellStyle name="Normal 3 5 11 6" xfId="12651" xr:uid="{00000000-0005-0000-0000-0000BD120000}"/>
    <cellStyle name="Normal 3 5 11 7" xfId="15038" xr:uid="{00000000-0005-0000-0000-0000BE120000}"/>
    <cellStyle name="Normal 3 5 12" xfId="788" xr:uid="{00000000-0005-0000-0000-0000BF120000}"/>
    <cellStyle name="Normal 3 5 12 2" xfId="3169" xr:uid="{00000000-0005-0000-0000-0000C0120000}"/>
    <cellStyle name="Normal 3 5 12 3" xfId="5555" xr:uid="{00000000-0005-0000-0000-0000C1120000}"/>
    <cellStyle name="Normal 3 5 12 4" xfId="7339" xr:uid="{00000000-0005-0000-0000-0000C2120000}"/>
    <cellStyle name="Normal 3 5 12 5" xfId="11327" xr:uid="{00000000-0005-0000-0000-0000C3120000}"/>
    <cellStyle name="Normal 3 5 12 6" xfId="12112" xr:uid="{00000000-0005-0000-0000-0000C4120000}"/>
    <cellStyle name="Normal 3 5 12 7" xfId="14499" xr:uid="{00000000-0005-0000-0000-0000C5120000}"/>
    <cellStyle name="Normal 3 5 13" xfId="865" xr:uid="{00000000-0005-0000-0000-0000C6120000}"/>
    <cellStyle name="Normal 3 5 13 2" xfId="3246" xr:uid="{00000000-0005-0000-0000-0000C7120000}"/>
    <cellStyle name="Normal 3 5 13 3" xfId="5632" xr:uid="{00000000-0005-0000-0000-0000C8120000}"/>
    <cellStyle name="Normal 3 5 13 4" xfId="7261" xr:uid="{00000000-0005-0000-0000-0000C9120000}"/>
    <cellStyle name="Normal 3 5 13 5" xfId="10946" xr:uid="{00000000-0005-0000-0000-0000CA120000}"/>
    <cellStyle name="Normal 3 5 13 6" xfId="12034" xr:uid="{00000000-0005-0000-0000-0000CB120000}"/>
    <cellStyle name="Normal 3 5 13 7" xfId="14421" xr:uid="{00000000-0005-0000-0000-0000CC120000}"/>
    <cellStyle name="Normal 3 5 14" xfId="942" xr:uid="{00000000-0005-0000-0000-0000CD120000}"/>
    <cellStyle name="Normal 3 5 14 2" xfId="3323" xr:uid="{00000000-0005-0000-0000-0000CE120000}"/>
    <cellStyle name="Normal 3 5 14 3" xfId="5709" xr:uid="{00000000-0005-0000-0000-0000CF120000}"/>
    <cellStyle name="Normal 3 5 14 4" xfId="9210" xr:uid="{00000000-0005-0000-0000-0000D0120000}"/>
    <cellStyle name="Normal 3 5 14 5" xfId="10900" xr:uid="{00000000-0005-0000-0000-0000D1120000}"/>
    <cellStyle name="Normal 3 5 14 6" xfId="13984" xr:uid="{00000000-0005-0000-0000-0000D2120000}"/>
    <cellStyle name="Normal 3 5 14 7" xfId="16368" xr:uid="{00000000-0005-0000-0000-0000D3120000}"/>
    <cellStyle name="Normal 3 5 15" xfId="1019" xr:uid="{00000000-0005-0000-0000-0000D4120000}"/>
    <cellStyle name="Normal 3 5 15 2" xfId="3400" xr:uid="{00000000-0005-0000-0000-0000D5120000}"/>
    <cellStyle name="Normal 3 5 15 3" xfId="5786" xr:uid="{00000000-0005-0000-0000-0000D6120000}"/>
    <cellStyle name="Normal 3 5 15 4" xfId="8026" xr:uid="{00000000-0005-0000-0000-0000D7120000}"/>
    <cellStyle name="Normal 3 5 15 5" xfId="9563" xr:uid="{00000000-0005-0000-0000-0000D8120000}"/>
    <cellStyle name="Normal 3 5 15 6" xfId="12800" xr:uid="{00000000-0005-0000-0000-0000D9120000}"/>
    <cellStyle name="Normal 3 5 15 7" xfId="15187" xr:uid="{00000000-0005-0000-0000-0000DA120000}"/>
    <cellStyle name="Normal 3 5 16" xfId="1096" xr:uid="{00000000-0005-0000-0000-0000DB120000}"/>
    <cellStyle name="Normal 3 5 16 2" xfId="3477" xr:uid="{00000000-0005-0000-0000-0000DC120000}"/>
    <cellStyle name="Normal 3 5 16 3" xfId="5863" xr:uid="{00000000-0005-0000-0000-0000DD120000}"/>
    <cellStyle name="Normal 3 5 16 4" xfId="7486" xr:uid="{00000000-0005-0000-0000-0000DE120000}"/>
    <cellStyle name="Normal 3 5 16 5" xfId="11478" xr:uid="{00000000-0005-0000-0000-0000DF120000}"/>
    <cellStyle name="Normal 3 5 16 6" xfId="12259" xr:uid="{00000000-0005-0000-0000-0000E0120000}"/>
    <cellStyle name="Normal 3 5 16 7" xfId="14646" xr:uid="{00000000-0005-0000-0000-0000E1120000}"/>
    <cellStyle name="Normal 3 5 17" xfId="1173" xr:uid="{00000000-0005-0000-0000-0000E2120000}"/>
    <cellStyle name="Normal 3 5 17 2" xfId="3554" xr:uid="{00000000-0005-0000-0000-0000E3120000}"/>
    <cellStyle name="Normal 3 5 17 3" xfId="5940" xr:uid="{00000000-0005-0000-0000-0000E4120000}"/>
    <cellStyle name="Normal 3 5 17 4" xfId="9402" xr:uid="{00000000-0005-0000-0000-0000E5120000}"/>
    <cellStyle name="Normal 3 5 17 5" xfId="11095" xr:uid="{00000000-0005-0000-0000-0000E6120000}"/>
    <cellStyle name="Normal 3 5 17 6" xfId="14176" xr:uid="{00000000-0005-0000-0000-0000E7120000}"/>
    <cellStyle name="Normal 3 5 17 7" xfId="16560" xr:uid="{00000000-0005-0000-0000-0000E8120000}"/>
    <cellStyle name="Normal 3 5 18" xfId="1250" xr:uid="{00000000-0005-0000-0000-0000E9120000}"/>
    <cellStyle name="Normal 3 5 18 2" xfId="3631" xr:uid="{00000000-0005-0000-0000-0000EA120000}"/>
    <cellStyle name="Normal 3 5 18 3" xfId="6017" xr:uid="{00000000-0005-0000-0000-0000EB120000}"/>
    <cellStyle name="Normal 3 5 18 4" xfId="9357" xr:uid="{00000000-0005-0000-0000-0000EC120000}"/>
    <cellStyle name="Normal 3 5 18 5" xfId="9671" xr:uid="{00000000-0005-0000-0000-0000ED120000}"/>
    <cellStyle name="Normal 3 5 18 6" xfId="14131" xr:uid="{00000000-0005-0000-0000-0000EE120000}"/>
    <cellStyle name="Normal 3 5 18 7" xfId="16515" xr:uid="{00000000-0005-0000-0000-0000EF120000}"/>
    <cellStyle name="Normal 3 5 19" xfId="1327" xr:uid="{00000000-0005-0000-0000-0000F0120000}"/>
    <cellStyle name="Normal 3 5 19 2" xfId="3708" xr:uid="{00000000-0005-0000-0000-0000F1120000}"/>
    <cellStyle name="Normal 3 5 19 3" xfId="6094" xr:uid="{00000000-0005-0000-0000-0000F2120000}"/>
    <cellStyle name="Normal 3 5 19 4" xfId="8175" xr:uid="{00000000-0005-0000-0000-0000F3120000}"/>
    <cellStyle name="Normal 3 5 19 5" xfId="9790" xr:uid="{00000000-0005-0000-0000-0000F4120000}"/>
    <cellStyle name="Normal 3 5 19 6" xfId="12949" xr:uid="{00000000-0005-0000-0000-0000F5120000}"/>
    <cellStyle name="Normal 3 5 19 7" xfId="15336" xr:uid="{00000000-0005-0000-0000-0000F6120000}"/>
    <cellStyle name="Normal 3 5 2" xfId="52" xr:uid="{00000000-0005-0000-0000-0000F7120000}"/>
    <cellStyle name="Normal 3 5 2 10" xfId="751" xr:uid="{00000000-0005-0000-0000-0000F8120000}"/>
    <cellStyle name="Normal 3 5 2 10 2" xfId="3132" xr:uid="{00000000-0005-0000-0000-0000F9120000}"/>
    <cellStyle name="Normal 3 5 2 10 3" xfId="5518" xr:uid="{00000000-0005-0000-0000-0000FA120000}"/>
    <cellStyle name="Normal 3 5 2 10 4" xfId="8837" xr:uid="{00000000-0005-0000-0000-0000FB120000}"/>
    <cellStyle name="Normal 3 5 2 10 5" xfId="10523" xr:uid="{00000000-0005-0000-0000-0000FC120000}"/>
    <cellStyle name="Normal 3 5 2 10 6" xfId="13611" xr:uid="{00000000-0005-0000-0000-0000FD120000}"/>
    <cellStyle name="Normal 3 5 2 10 7" xfId="15998" xr:uid="{00000000-0005-0000-0000-0000FE120000}"/>
    <cellStyle name="Normal 3 5 2 11" xfId="828" xr:uid="{00000000-0005-0000-0000-0000FF120000}"/>
    <cellStyle name="Normal 3 5 2 11 2" xfId="3209" xr:uid="{00000000-0005-0000-0000-000000130000}"/>
    <cellStyle name="Normal 3 5 2 11 3" xfId="5595" xr:uid="{00000000-0005-0000-0000-000001130000}"/>
    <cellStyle name="Normal 3 5 2 11 4" xfId="8374" xr:uid="{00000000-0005-0000-0000-000002130000}"/>
    <cellStyle name="Normal 3 5 2 11 5" xfId="10639" xr:uid="{00000000-0005-0000-0000-000003130000}"/>
    <cellStyle name="Normal 3 5 2 11 6" xfId="13148" xr:uid="{00000000-0005-0000-0000-000004130000}"/>
    <cellStyle name="Normal 3 5 2 11 7" xfId="15535" xr:uid="{00000000-0005-0000-0000-000005130000}"/>
    <cellStyle name="Normal 3 5 2 12" xfId="905" xr:uid="{00000000-0005-0000-0000-000006130000}"/>
    <cellStyle name="Normal 3 5 2 12 2" xfId="3286" xr:uid="{00000000-0005-0000-0000-000007130000}"/>
    <cellStyle name="Normal 3 5 2 12 3" xfId="5672" xr:uid="{00000000-0005-0000-0000-000008130000}"/>
    <cellStyle name="Normal 3 5 2 12 4" xfId="7988" xr:uid="{00000000-0005-0000-0000-000009130000}"/>
    <cellStyle name="Normal 3 5 2 12 5" xfId="10253" xr:uid="{00000000-0005-0000-0000-00000A130000}"/>
    <cellStyle name="Normal 3 5 2 12 6" xfId="12762" xr:uid="{00000000-0005-0000-0000-00000B130000}"/>
    <cellStyle name="Normal 3 5 2 12 7" xfId="15149" xr:uid="{00000000-0005-0000-0000-00000C130000}"/>
    <cellStyle name="Normal 3 5 2 13" xfId="982" xr:uid="{00000000-0005-0000-0000-00000D130000}"/>
    <cellStyle name="Normal 3 5 2 13 2" xfId="3363" xr:uid="{00000000-0005-0000-0000-00000E130000}"/>
    <cellStyle name="Normal 3 5 2 13 3" xfId="5749" xr:uid="{00000000-0005-0000-0000-00000F130000}"/>
    <cellStyle name="Normal 3 5 2 13 4" xfId="7833" xr:uid="{00000000-0005-0000-0000-000010130000}"/>
    <cellStyle name="Normal 3 5 2 13 5" xfId="11745" xr:uid="{00000000-0005-0000-0000-000011130000}"/>
    <cellStyle name="Normal 3 5 2 13 6" xfId="12606" xr:uid="{00000000-0005-0000-0000-000012130000}"/>
    <cellStyle name="Normal 3 5 2 13 7" xfId="14993" xr:uid="{00000000-0005-0000-0000-000013130000}"/>
    <cellStyle name="Normal 3 5 2 14" xfId="1059" xr:uid="{00000000-0005-0000-0000-000014130000}"/>
    <cellStyle name="Normal 3 5 2 14 2" xfId="3440" xr:uid="{00000000-0005-0000-0000-000015130000}"/>
    <cellStyle name="Normal 3 5 2 14 3" xfId="5826" xr:uid="{00000000-0005-0000-0000-000016130000}"/>
    <cellStyle name="Normal 3 5 2 14 4" xfId="8981" xr:uid="{00000000-0005-0000-0000-000017130000}"/>
    <cellStyle name="Normal 3 5 2 14 5" xfId="10672" xr:uid="{00000000-0005-0000-0000-000018130000}"/>
    <cellStyle name="Normal 3 5 2 14 6" xfId="13755" xr:uid="{00000000-0005-0000-0000-000019130000}"/>
    <cellStyle name="Normal 3 5 2 14 7" xfId="16141" xr:uid="{00000000-0005-0000-0000-00001A130000}"/>
    <cellStyle name="Normal 3 5 2 15" xfId="1136" xr:uid="{00000000-0005-0000-0000-00001B130000}"/>
    <cellStyle name="Normal 3 5 2 15 2" xfId="3517" xr:uid="{00000000-0005-0000-0000-00001C130000}"/>
    <cellStyle name="Normal 3 5 2 15 3" xfId="5903" xr:uid="{00000000-0005-0000-0000-00001D130000}"/>
    <cellStyle name="Normal 3 5 2 15 4" xfId="8523" xr:uid="{00000000-0005-0000-0000-00001E130000}"/>
    <cellStyle name="Normal 3 5 2 15 5" xfId="10788" xr:uid="{00000000-0005-0000-0000-00001F130000}"/>
    <cellStyle name="Normal 3 5 2 15 6" xfId="13297" xr:uid="{00000000-0005-0000-0000-000020130000}"/>
    <cellStyle name="Normal 3 5 2 15 7" xfId="15684" xr:uid="{00000000-0005-0000-0000-000021130000}"/>
    <cellStyle name="Normal 3 5 2 16" xfId="1213" xr:uid="{00000000-0005-0000-0000-000022130000}"/>
    <cellStyle name="Normal 3 5 2 16 2" xfId="3594" xr:uid="{00000000-0005-0000-0000-000023130000}"/>
    <cellStyle name="Normal 3 5 2 16 3" xfId="5980" xr:uid="{00000000-0005-0000-0000-000024130000}"/>
    <cellStyle name="Normal 3 5 2 16 4" xfId="8137" xr:uid="{00000000-0005-0000-0000-000025130000}"/>
    <cellStyle name="Normal 3 5 2 16 5" xfId="10402" xr:uid="{00000000-0005-0000-0000-000026130000}"/>
    <cellStyle name="Normal 3 5 2 16 6" xfId="12911" xr:uid="{00000000-0005-0000-0000-000027130000}"/>
    <cellStyle name="Normal 3 5 2 16 7" xfId="15298" xr:uid="{00000000-0005-0000-0000-000028130000}"/>
    <cellStyle name="Normal 3 5 2 17" xfId="1290" xr:uid="{00000000-0005-0000-0000-000029130000}"/>
    <cellStyle name="Normal 3 5 2 17 2" xfId="3671" xr:uid="{00000000-0005-0000-0000-00002A130000}"/>
    <cellStyle name="Normal 3 5 2 17 3" xfId="6057" xr:uid="{00000000-0005-0000-0000-00002B130000}"/>
    <cellStyle name="Normal 3 5 2 17 4" xfId="8637" xr:uid="{00000000-0005-0000-0000-00002C130000}"/>
    <cellStyle name="Normal 3 5 2 17 5" xfId="11816" xr:uid="{00000000-0005-0000-0000-00002D130000}"/>
    <cellStyle name="Normal 3 5 2 17 6" xfId="13411" xr:uid="{00000000-0005-0000-0000-00002E130000}"/>
    <cellStyle name="Normal 3 5 2 17 7" xfId="15798" xr:uid="{00000000-0005-0000-0000-00002F130000}"/>
    <cellStyle name="Normal 3 5 2 18" xfId="1367" xr:uid="{00000000-0005-0000-0000-000030130000}"/>
    <cellStyle name="Normal 3 5 2 18 2" xfId="3748" xr:uid="{00000000-0005-0000-0000-000031130000}"/>
    <cellStyle name="Normal 3 5 2 18 3" xfId="6134" xr:uid="{00000000-0005-0000-0000-000032130000}"/>
    <cellStyle name="Normal 3 5 2 18 4" xfId="9132" xr:uid="{00000000-0005-0000-0000-000033130000}"/>
    <cellStyle name="Normal 3 5 2 18 5" xfId="10821" xr:uid="{00000000-0005-0000-0000-000034130000}"/>
    <cellStyle name="Normal 3 5 2 18 6" xfId="13906" xr:uid="{00000000-0005-0000-0000-000035130000}"/>
    <cellStyle name="Normal 3 5 2 18 7" xfId="16290" xr:uid="{00000000-0005-0000-0000-000036130000}"/>
    <cellStyle name="Normal 3 5 2 19" xfId="1444" xr:uid="{00000000-0005-0000-0000-000037130000}"/>
    <cellStyle name="Normal 3 5 2 19 2" xfId="3825" xr:uid="{00000000-0005-0000-0000-000038130000}"/>
    <cellStyle name="Normal 3 5 2 19 3" xfId="6211" xr:uid="{00000000-0005-0000-0000-000039130000}"/>
    <cellStyle name="Normal 3 5 2 19 4" xfId="7288" xr:uid="{00000000-0005-0000-0000-00003A130000}"/>
    <cellStyle name="Normal 3 5 2 19 5" xfId="10281" xr:uid="{00000000-0005-0000-0000-00003B130000}"/>
    <cellStyle name="Normal 3 5 2 19 6" xfId="12061" xr:uid="{00000000-0005-0000-0000-00003C130000}"/>
    <cellStyle name="Normal 3 5 2 19 7" xfId="14448" xr:uid="{00000000-0005-0000-0000-00003D130000}"/>
    <cellStyle name="Normal 3 5 2 2" xfId="134" xr:uid="{00000000-0005-0000-0000-00003E130000}"/>
    <cellStyle name="Normal 3 5 2 2 2" xfId="2515" xr:uid="{00000000-0005-0000-0000-00003F130000}"/>
    <cellStyle name="Normal 3 5 2 2 3" xfId="4901" xr:uid="{00000000-0005-0000-0000-000040130000}"/>
    <cellStyle name="Normal 3 5 2 2 4" xfId="7308" xr:uid="{00000000-0005-0000-0000-000041130000}"/>
    <cellStyle name="Normal 3 5 2 2 5" xfId="10301" xr:uid="{00000000-0005-0000-0000-000042130000}"/>
    <cellStyle name="Normal 3 5 2 2 6" xfId="12081" xr:uid="{00000000-0005-0000-0000-000043130000}"/>
    <cellStyle name="Normal 3 5 2 2 7" xfId="14468" xr:uid="{00000000-0005-0000-0000-000044130000}"/>
    <cellStyle name="Normal 3 5 2 20" xfId="1521" xr:uid="{00000000-0005-0000-0000-000045130000}"/>
    <cellStyle name="Normal 3 5 2 20 2" xfId="3902" xr:uid="{00000000-0005-0000-0000-000046130000}"/>
    <cellStyle name="Normal 3 5 2 20 3" xfId="6288" xr:uid="{00000000-0005-0000-0000-000047130000}"/>
    <cellStyle name="Normal 3 5 2 20 4" xfId="8286" xr:uid="{00000000-0005-0000-0000-000048130000}"/>
    <cellStyle name="Normal 3 5 2 20 5" xfId="10551" xr:uid="{00000000-0005-0000-0000-000049130000}"/>
    <cellStyle name="Normal 3 5 2 20 6" xfId="13060" xr:uid="{00000000-0005-0000-0000-00004A130000}"/>
    <cellStyle name="Normal 3 5 2 20 7" xfId="15447" xr:uid="{00000000-0005-0000-0000-00004B130000}"/>
    <cellStyle name="Normal 3 5 2 21" xfId="1598" xr:uid="{00000000-0005-0000-0000-00004C130000}"/>
    <cellStyle name="Normal 3 5 2 21 2" xfId="3979" xr:uid="{00000000-0005-0000-0000-00004D130000}"/>
    <cellStyle name="Normal 3 5 2 21 3" xfId="6365" xr:uid="{00000000-0005-0000-0000-00004E130000}"/>
    <cellStyle name="Normal 3 5 2 21 4" xfId="8504" xr:uid="{00000000-0005-0000-0000-00004F130000}"/>
    <cellStyle name="Normal 3 5 2 21 5" xfId="10191" xr:uid="{00000000-0005-0000-0000-000050130000}"/>
    <cellStyle name="Normal 3 5 2 21 6" xfId="13278" xr:uid="{00000000-0005-0000-0000-000051130000}"/>
    <cellStyle name="Normal 3 5 2 21 7" xfId="15665" xr:uid="{00000000-0005-0000-0000-000052130000}"/>
    <cellStyle name="Normal 3 5 2 22" xfId="1675" xr:uid="{00000000-0005-0000-0000-000053130000}"/>
    <cellStyle name="Normal 3 5 2 22 2" xfId="4056" xr:uid="{00000000-0005-0000-0000-000054130000}"/>
    <cellStyle name="Normal 3 5 2 22 3" xfId="6442" xr:uid="{00000000-0005-0000-0000-000055130000}"/>
    <cellStyle name="Normal 3 5 2 22 4" xfId="7669" xr:uid="{00000000-0005-0000-0000-000056130000}"/>
    <cellStyle name="Normal 3 5 2 22 5" xfId="11583" xr:uid="{00000000-0005-0000-0000-000057130000}"/>
    <cellStyle name="Normal 3 5 2 22 6" xfId="12442" xr:uid="{00000000-0005-0000-0000-000058130000}"/>
    <cellStyle name="Normal 3 5 2 22 7" xfId="14829" xr:uid="{00000000-0005-0000-0000-000059130000}"/>
    <cellStyle name="Normal 3 5 2 23" xfId="1752" xr:uid="{00000000-0005-0000-0000-00005A130000}"/>
    <cellStyle name="Normal 3 5 2 23 2" xfId="4133" xr:uid="{00000000-0005-0000-0000-00005B130000}"/>
    <cellStyle name="Normal 3 5 2 23 3" xfId="6519" xr:uid="{00000000-0005-0000-0000-00005C130000}"/>
    <cellStyle name="Normal 3 5 2 23 4" xfId="8822" xr:uid="{00000000-0005-0000-0000-00005D130000}"/>
    <cellStyle name="Normal 3 5 2 23 5" xfId="10508" xr:uid="{00000000-0005-0000-0000-00005E130000}"/>
    <cellStyle name="Normal 3 5 2 23 6" xfId="13596" xr:uid="{00000000-0005-0000-0000-00005F130000}"/>
    <cellStyle name="Normal 3 5 2 23 7" xfId="15983" xr:uid="{00000000-0005-0000-0000-000060130000}"/>
    <cellStyle name="Normal 3 5 2 24" xfId="1824" xr:uid="{00000000-0005-0000-0000-000061130000}"/>
    <cellStyle name="Normal 3 5 2 24 2" xfId="4205" xr:uid="{00000000-0005-0000-0000-000062130000}"/>
    <cellStyle name="Normal 3 5 2 24 3" xfId="6591" xr:uid="{00000000-0005-0000-0000-000063130000}"/>
    <cellStyle name="Normal 3 5 2 24 4" xfId="8667" xr:uid="{00000000-0005-0000-0000-000064130000}"/>
    <cellStyle name="Normal 3 5 2 24 5" xfId="10353" xr:uid="{00000000-0005-0000-0000-000065130000}"/>
    <cellStyle name="Normal 3 5 2 24 6" xfId="13441" xr:uid="{00000000-0005-0000-0000-000066130000}"/>
    <cellStyle name="Normal 3 5 2 24 7" xfId="15828" xr:uid="{00000000-0005-0000-0000-000067130000}"/>
    <cellStyle name="Normal 3 5 2 25" xfId="1902" xr:uid="{00000000-0005-0000-0000-000068130000}"/>
    <cellStyle name="Normal 3 5 2 25 2" xfId="4283" xr:uid="{00000000-0005-0000-0000-000069130000}"/>
    <cellStyle name="Normal 3 5 2 25 3" xfId="6669" xr:uid="{00000000-0005-0000-0000-00006A130000}"/>
    <cellStyle name="Normal 3 5 2 25 4" xfId="8281" xr:uid="{00000000-0005-0000-0000-00006B130000}"/>
    <cellStyle name="Normal 3 5 2 25 5" xfId="10543" xr:uid="{00000000-0005-0000-0000-00006C130000}"/>
    <cellStyle name="Normal 3 5 2 25 6" xfId="13055" xr:uid="{00000000-0005-0000-0000-00006D130000}"/>
    <cellStyle name="Normal 3 5 2 25 7" xfId="15442" xr:uid="{00000000-0005-0000-0000-00006E130000}"/>
    <cellStyle name="Normal 3 5 2 26" xfId="1980" xr:uid="{00000000-0005-0000-0000-00006F130000}"/>
    <cellStyle name="Normal 3 5 2 26 2" xfId="4361" xr:uid="{00000000-0005-0000-0000-000070130000}"/>
    <cellStyle name="Normal 3 5 2 26 3" xfId="6747" xr:uid="{00000000-0005-0000-0000-000071130000}"/>
    <cellStyle name="Normal 3 5 2 26 4" xfId="9385" xr:uid="{00000000-0005-0000-0000-000072130000}"/>
    <cellStyle name="Normal 3 5 2 26 5" xfId="9699" xr:uid="{00000000-0005-0000-0000-000073130000}"/>
    <cellStyle name="Normal 3 5 2 26 6" xfId="14159" xr:uid="{00000000-0005-0000-0000-000074130000}"/>
    <cellStyle name="Normal 3 5 2 26 7" xfId="16543" xr:uid="{00000000-0005-0000-0000-000075130000}"/>
    <cellStyle name="Normal 3 5 2 27" xfId="2056" xr:uid="{00000000-0005-0000-0000-000076130000}"/>
    <cellStyle name="Normal 3 5 2 27 2" xfId="4437" xr:uid="{00000000-0005-0000-0000-000077130000}"/>
    <cellStyle name="Normal 3 5 2 27 3" xfId="6823" xr:uid="{00000000-0005-0000-0000-000078130000}"/>
    <cellStyle name="Normal 3 5 2 27 4" xfId="8997" xr:uid="{00000000-0005-0000-0000-000079130000}"/>
    <cellStyle name="Normal 3 5 2 27 5" xfId="10688" xr:uid="{00000000-0005-0000-0000-00007A130000}"/>
    <cellStyle name="Normal 3 5 2 27 6" xfId="13771" xr:uid="{00000000-0005-0000-0000-00007B130000}"/>
    <cellStyle name="Normal 3 5 2 27 7" xfId="16156" xr:uid="{00000000-0005-0000-0000-00007C130000}"/>
    <cellStyle name="Normal 3 5 2 28" xfId="2128" xr:uid="{00000000-0005-0000-0000-00007D130000}"/>
    <cellStyle name="Normal 3 5 2 28 2" xfId="4509" xr:uid="{00000000-0005-0000-0000-00007E130000}"/>
    <cellStyle name="Normal 3 5 2 28 3" xfId="6895" xr:uid="{00000000-0005-0000-0000-00007F130000}"/>
    <cellStyle name="Normal 3 5 2 28 4" xfId="7818" xr:uid="{00000000-0005-0000-0000-000080130000}"/>
    <cellStyle name="Normal 3 5 2 28 5" xfId="11730" xr:uid="{00000000-0005-0000-0000-000081130000}"/>
    <cellStyle name="Normal 3 5 2 28 6" xfId="12591" xr:uid="{00000000-0005-0000-0000-000082130000}"/>
    <cellStyle name="Normal 3 5 2 28 7" xfId="14978" xr:uid="{00000000-0005-0000-0000-000083130000}"/>
    <cellStyle name="Normal 3 5 2 29" xfId="2208" xr:uid="{00000000-0005-0000-0000-000084130000}"/>
    <cellStyle name="Normal 3 5 2 29 2" xfId="4589" xr:uid="{00000000-0005-0000-0000-000085130000}"/>
    <cellStyle name="Normal 3 5 2 29 3" xfId="6975" xr:uid="{00000000-0005-0000-0000-000086130000}"/>
    <cellStyle name="Normal 3 5 2 29 4" xfId="8740" xr:uid="{00000000-0005-0000-0000-000087130000}"/>
    <cellStyle name="Normal 3 5 2 29 5" xfId="10426" xr:uid="{00000000-0005-0000-0000-000088130000}"/>
    <cellStyle name="Normal 3 5 2 29 6" xfId="13514" xr:uid="{00000000-0005-0000-0000-000089130000}"/>
    <cellStyle name="Normal 3 5 2 29 7" xfId="15901" xr:uid="{00000000-0005-0000-0000-00008A130000}"/>
    <cellStyle name="Normal 3 5 2 3" xfId="212" xr:uid="{00000000-0005-0000-0000-00008B130000}"/>
    <cellStyle name="Normal 3 5 2 3 2" xfId="2593" xr:uid="{00000000-0005-0000-0000-00008C130000}"/>
    <cellStyle name="Normal 3 5 2 3 3" xfId="4979" xr:uid="{00000000-0005-0000-0000-00008D130000}"/>
    <cellStyle name="Normal 3 5 2 3 4" xfId="8075" xr:uid="{00000000-0005-0000-0000-00008E130000}"/>
    <cellStyle name="Normal 3 5 2 3 5" xfId="10340" xr:uid="{00000000-0005-0000-0000-00008F130000}"/>
    <cellStyle name="Normal 3 5 2 3 6" xfId="12849" xr:uid="{00000000-0005-0000-0000-000090130000}"/>
    <cellStyle name="Normal 3 5 2 3 7" xfId="15236" xr:uid="{00000000-0005-0000-0000-000091130000}"/>
    <cellStyle name="Normal 3 5 2 30" xfId="2284" xr:uid="{00000000-0005-0000-0000-000092130000}"/>
    <cellStyle name="Normal 3 5 2 30 2" xfId="4665" xr:uid="{00000000-0005-0000-0000-000093130000}"/>
    <cellStyle name="Normal 3 5 2 30 3" xfId="7051" xr:uid="{00000000-0005-0000-0000-000094130000}"/>
    <cellStyle name="Normal 3 5 2 30 4" xfId="8354" xr:uid="{00000000-0005-0000-0000-000095130000}"/>
    <cellStyle name="Normal 3 5 2 30 5" xfId="10616" xr:uid="{00000000-0005-0000-0000-000096130000}"/>
    <cellStyle name="Normal 3 5 2 30 6" xfId="13128" xr:uid="{00000000-0005-0000-0000-000097130000}"/>
    <cellStyle name="Normal 3 5 2 30 7" xfId="15515" xr:uid="{00000000-0005-0000-0000-000098130000}"/>
    <cellStyle name="Normal 3 5 2 31" xfId="2356" xr:uid="{00000000-0005-0000-0000-000099130000}"/>
    <cellStyle name="Normal 3 5 2 31 2" xfId="4737" xr:uid="{00000000-0005-0000-0000-00009A130000}"/>
    <cellStyle name="Normal 3 5 2 31 3" xfId="7123" xr:uid="{00000000-0005-0000-0000-00009B130000}"/>
    <cellStyle name="Normal 3 5 2 31 4" xfId="8353" xr:uid="{00000000-0005-0000-0000-00009C130000}"/>
    <cellStyle name="Normal 3 5 2 31 5" xfId="10547" xr:uid="{00000000-0005-0000-0000-00009D130000}"/>
    <cellStyle name="Normal 3 5 2 31 6" xfId="13127" xr:uid="{00000000-0005-0000-0000-00009E130000}"/>
    <cellStyle name="Normal 3 5 2 31 7" xfId="15514" xr:uid="{00000000-0005-0000-0000-00009F130000}"/>
    <cellStyle name="Normal 3 5 2 32" xfId="2434" xr:uid="{00000000-0005-0000-0000-0000A0130000}"/>
    <cellStyle name="Normal 3 5 2 33" xfId="4820" xr:uid="{00000000-0005-0000-0000-0000A1130000}"/>
    <cellStyle name="Normal 3 5 2 34" xfId="7770" xr:uid="{00000000-0005-0000-0000-0000A2130000}"/>
    <cellStyle name="Normal 3 5 2 35" xfId="11679" xr:uid="{00000000-0005-0000-0000-0000A3130000}"/>
    <cellStyle name="Normal 3 5 2 36" xfId="12543" xr:uid="{00000000-0005-0000-0000-0000A4130000}"/>
    <cellStyle name="Normal 3 5 2 37" xfId="14930" xr:uid="{00000000-0005-0000-0000-0000A5130000}"/>
    <cellStyle name="Normal 3 5 2 4" xfId="289" xr:uid="{00000000-0005-0000-0000-0000A6130000}"/>
    <cellStyle name="Normal 3 5 2 4 2" xfId="2670" xr:uid="{00000000-0005-0000-0000-0000A7130000}"/>
    <cellStyle name="Normal 3 5 2 4 3" xfId="5056" xr:uid="{00000000-0005-0000-0000-0000A8130000}"/>
    <cellStyle name="Normal 3 5 2 4 4" xfId="8345" xr:uid="{00000000-0005-0000-0000-0000A9130000}"/>
    <cellStyle name="Normal 3 5 2 4 5" xfId="10415" xr:uid="{00000000-0005-0000-0000-0000AA130000}"/>
    <cellStyle name="Normal 3 5 2 4 6" xfId="13119" xr:uid="{00000000-0005-0000-0000-0000AB130000}"/>
    <cellStyle name="Normal 3 5 2 4 7" xfId="15506" xr:uid="{00000000-0005-0000-0000-0000AC130000}"/>
    <cellStyle name="Normal 3 5 2 5" xfId="366" xr:uid="{00000000-0005-0000-0000-0000AD130000}"/>
    <cellStyle name="Normal 3 5 2 5 2" xfId="2747" xr:uid="{00000000-0005-0000-0000-0000AE130000}"/>
    <cellStyle name="Normal 3 5 2 5 3" xfId="5133" xr:uid="{00000000-0005-0000-0000-0000AF130000}"/>
    <cellStyle name="Normal 3 5 2 5 4" xfId="7534" xr:uid="{00000000-0005-0000-0000-0000B0130000}"/>
    <cellStyle name="Normal 3 5 2 5 5" xfId="11448" xr:uid="{00000000-0005-0000-0000-0000B1130000}"/>
    <cellStyle name="Normal 3 5 2 5 6" xfId="12307" xr:uid="{00000000-0005-0000-0000-0000B2130000}"/>
    <cellStyle name="Normal 3 5 2 5 7" xfId="14694" xr:uid="{00000000-0005-0000-0000-0000B3130000}"/>
    <cellStyle name="Normal 3 5 2 6" xfId="443" xr:uid="{00000000-0005-0000-0000-0000B4130000}"/>
    <cellStyle name="Normal 3 5 2 6 2" xfId="2824" xr:uid="{00000000-0005-0000-0000-0000B5130000}"/>
    <cellStyle name="Normal 3 5 2 6 3" xfId="5210" xr:uid="{00000000-0005-0000-0000-0000B6130000}"/>
    <cellStyle name="Normal 3 5 2 6 4" xfId="8687" xr:uid="{00000000-0005-0000-0000-0000B7130000}"/>
    <cellStyle name="Normal 3 5 2 6 5" xfId="10373" xr:uid="{00000000-0005-0000-0000-0000B8130000}"/>
    <cellStyle name="Normal 3 5 2 6 6" xfId="13461" xr:uid="{00000000-0005-0000-0000-0000B9130000}"/>
    <cellStyle name="Normal 3 5 2 6 7" xfId="15848" xr:uid="{00000000-0005-0000-0000-0000BA130000}"/>
    <cellStyle name="Normal 3 5 2 7" xfId="520" xr:uid="{00000000-0005-0000-0000-0000BB130000}"/>
    <cellStyle name="Normal 3 5 2 7 2" xfId="2901" xr:uid="{00000000-0005-0000-0000-0000BC130000}"/>
    <cellStyle name="Normal 3 5 2 7 3" xfId="5287" xr:uid="{00000000-0005-0000-0000-0000BD130000}"/>
    <cellStyle name="Normal 3 5 2 7 4" xfId="8224" xr:uid="{00000000-0005-0000-0000-0000BE130000}"/>
    <cellStyle name="Normal 3 5 2 7 5" xfId="10489" xr:uid="{00000000-0005-0000-0000-0000BF130000}"/>
    <cellStyle name="Normal 3 5 2 7 6" xfId="12998" xr:uid="{00000000-0005-0000-0000-0000C0130000}"/>
    <cellStyle name="Normal 3 5 2 7 7" xfId="15385" xr:uid="{00000000-0005-0000-0000-0000C1130000}"/>
    <cellStyle name="Normal 3 5 2 8" xfId="597" xr:uid="{00000000-0005-0000-0000-0000C2130000}"/>
    <cellStyle name="Normal 3 5 2 8 2" xfId="2978" xr:uid="{00000000-0005-0000-0000-0000C3130000}"/>
    <cellStyle name="Normal 3 5 2 8 3" xfId="5364" xr:uid="{00000000-0005-0000-0000-0000C4130000}"/>
    <cellStyle name="Normal 3 5 2 8 4" xfId="8494" xr:uid="{00000000-0005-0000-0000-0000C5130000}"/>
    <cellStyle name="Normal 3 5 2 8 5" xfId="10576" xr:uid="{00000000-0005-0000-0000-0000C6130000}"/>
    <cellStyle name="Normal 3 5 2 8 6" xfId="13268" xr:uid="{00000000-0005-0000-0000-0000C7130000}"/>
    <cellStyle name="Normal 3 5 2 8 7" xfId="15655" xr:uid="{00000000-0005-0000-0000-0000C8130000}"/>
    <cellStyle name="Normal 3 5 2 9" xfId="674" xr:uid="{00000000-0005-0000-0000-0000C9130000}"/>
    <cellStyle name="Normal 3 5 2 9 2" xfId="3055" xr:uid="{00000000-0005-0000-0000-0000CA130000}"/>
    <cellStyle name="Normal 3 5 2 9 3" xfId="5441" xr:uid="{00000000-0005-0000-0000-0000CB130000}"/>
    <cellStyle name="Normal 3 5 2 9 4" xfId="7684" xr:uid="{00000000-0005-0000-0000-0000CC130000}"/>
    <cellStyle name="Normal 3 5 2 9 5" xfId="11598" xr:uid="{00000000-0005-0000-0000-0000CD130000}"/>
    <cellStyle name="Normal 3 5 2 9 6" xfId="12457" xr:uid="{00000000-0005-0000-0000-0000CE130000}"/>
    <cellStyle name="Normal 3 5 2 9 7" xfId="14844" xr:uid="{00000000-0005-0000-0000-0000CF130000}"/>
    <cellStyle name="Normal 3 5 20" xfId="1404" xr:uid="{00000000-0005-0000-0000-0000D0130000}"/>
    <cellStyle name="Normal 3 5 20 2" xfId="3785" xr:uid="{00000000-0005-0000-0000-0000D1130000}"/>
    <cellStyle name="Normal 3 5 20 3" xfId="6171" xr:uid="{00000000-0005-0000-0000-0000D2130000}"/>
    <cellStyle name="Normal 3 5 20 4" xfId="7635" xr:uid="{00000000-0005-0000-0000-0000D3130000}"/>
    <cellStyle name="Normal 3 5 20 5" xfId="11621" xr:uid="{00000000-0005-0000-0000-0000D4130000}"/>
    <cellStyle name="Normal 3 5 20 6" xfId="12408" xr:uid="{00000000-0005-0000-0000-0000D5130000}"/>
    <cellStyle name="Normal 3 5 20 7" xfId="14795" xr:uid="{00000000-0005-0000-0000-0000D6130000}"/>
    <cellStyle name="Normal 3 5 21" xfId="1481" xr:uid="{00000000-0005-0000-0000-0000D7130000}"/>
    <cellStyle name="Normal 3 5 21 2" xfId="3862" xr:uid="{00000000-0005-0000-0000-0000D8130000}"/>
    <cellStyle name="Normal 3 5 21 3" xfId="6248" xr:uid="{00000000-0005-0000-0000-0000D9130000}"/>
    <cellStyle name="Normal 3 5 21 4" xfId="7170" xr:uid="{00000000-0005-0000-0000-0000DA130000}"/>
    <cellStyle name="Normal 3 5 21 5" xfId="11244" xr:uid="{00000000-0005-0000-0000-0000DB130000}"/>
    <cellStyle name="Normal 3 5 21 6" xfId="11943" xr:uid="{00000000-0005-0000-0000-0000DC130000}"/>
    <cellStyle name="Normal 3 5 21 7" xfId="14330" xr:uid="{00000000-0005-0000-0000-0000DD130000}"/>
    <cellStyle name="Normal 3 5 22" xfId="1558" xr:uid="{00000000-0005-0000-0000-0000DE130000}"/>
    <cellStyle name="Normal 3 5 22 2" xfId="3939" xr:uid="{00000000-0005-0000-0000-0000DF130000}"/>
    <cellStyle name="Normal 3 5 22 3" xfId="6325" xr:uid="{00000000-0005-0000-0000-0000E0130000}"/>
    <cellStyle name="Normal 3 5 22 4" xfId="9530" xr:uid="{00000000-0005-0000-0000-0000E1130000}"/>
    <cellStyle name="Normal 3 5 22 5" xfId="11228" xr:uid="{00000000-0005-0000-0000-0000E2130000}"/>
    <cellStyle name="Normal 3 5 22 6" xfId="14304" xr:uid="{00000000-0005-0000-0000-0000E3130000}"/>
    <cellStyle name="Normal 3 5 22 7" xfId="16686" xr:uid="{00000000-0005-0000-0000-0000E4130000}"/>
    <cellStyle name="Normal 3 5 23" xfId="1635" xr:uid="{00000000-0005-0000-0000-0000E5130000}"/>
    <cellStyle name="Normal 3 5 23 2" xfId="4016" xr:uid="{00000000-0005-0000-0000-0000E6130000}"/>
    <cellStyle name="Normal 3 5 23 3" xfId="6402" xr:uid="{00000000-0005-0000-0000-0000E7130000}"/>
    <cellStyle name="Normal 3 5 23 4" xfId="9046" xr:uid="{00000000-0005-0000-0000-0000E8130000}"/>
    <cellStyle name="Normal 3 5 23 5" xfId="10736" xr:uid="{00000000-0005-0000-0000-0000E9130000}"/>
    <cellStyle name="Normal 3 5 23 6" xfId="13820" xr:uid="{00000000-0005-0000-0000-0000EA130000}"/>
    <cellStyle name="Normal 3 5 23 7" xfId="16205" xr:uid="{00000000-0005-0000-0000-0000EB130000}"/>
    <cellStyle name="Normal 3 5 24" xfId="1712" xr:uid="{00000000-0005-0000-0000-0000EC130000}"/>
    <cellStyle name="Normal 3 5 24 2" xfId="4093" xr:uid="{00000000-0005-0000-0000-0000ED130000}"/>
    <cellStyle name="Normal 3 5 24 3" xfId="6479" xr:uid="{00000000-0005-0000-0000-0000EE130000}"/>
    <cellStyle name="Normal 3 5 24 4" xfId="7859" xr:uid="{00000000-0005-0000-0000-0000EF130000}"/>
    <cellStyle name="Normal 3 5 24 5" xfId="11771" xr:uid="{00000000-0005-0000-0000-0000F0130000}"/>
    <cellStyle name="Normal 3 5 24 6" xfId="12633" xr:uid="{00000000-0005-0000-0000-0000F1130000}"/>
    <cellStyle name="Normal 3 5 24 7" xfId="15020" xr:uid="{00000000-0005-0000-0000-0000F2130000}"/>
    <cellStyle name="Normal 3 5 25" xfId="1787" xr:uid="{00000000-0005-0000-0000-0000F3130000}"/>
    <cellStyle name="Normal 3 5 25 2" xfId="4168" xr:uid="{00000000-0005-0000-0000-0000F4130000}"/>
    <cellStyle name="Normal 3 5 25 3" xfId="6554" xr:uid="{00000000-0005-0000-0000-0000F5130000}"/>
    <cellStyle name="Normal 3 5 25 4" xfId="7473" xr:uid="{00000000-0005-0000-0000-0000F6130000}"/>
    <cellStyle name="Normal 3 5 25 5" xfId="11466" xr:uid="{00000000-0005-0000-0000-0000F7130000}"/>
    <cellStyle name="Normal 3 5 25 6" xfId="12246" xr:uid="{00000000-0005-0000-0000-0000F8130000}"/>
    <cellStyle name="Normal 3 5 25 7" xfId="14633" xr:uid="{00000000-0005-0000-0000-0000F9130000}"/>
    <cellStyle name="Normal 3 5 26" xfId="1865" xr:uid="{00000000-0005-0000-0000-0000FA130000}"/>
    <cellStyle name="Normal 3 5 26 2" xfId="4246" xr:uid="{00000000-0005-0000-0000-0000FB130000}"/>
    <cellStyle name="Normal 3 5 26 3" xfId="6632" xr:uid="{00000000-0005-0000-0000-0000FC130000}"/>
    <cellStyle name="Normal 3 5 26 4" xfId="9314" xr:uid="{00000000-0005-0000-0000-0000FD130000}"/>
    <cellStyle name="Normal 3 5 26 5" xfId="11005" xr:uid="{00000000-0005-0000-0000-0000FE130000}"/>
    <cellStyle name="Normal 3 5 26 6" xfId="14088" xr:uid="{00000000-0005-0000-0000-0000FF130000}"/>
    <cellStyle name="Normal 3 5 26 7" xfId="16472" xr:uid="{00000000-0005-0000-0000-000000140000}"/>
    <cellStyle name="Normal 3 5 27" xfId="1941" xr:uid="{00000000-0005-0000-0000-000001140000}"/>
    <cellStyle name="Normal 3 5 27 2" xfId="4322" xr:uid="{00000000-0005-0000-0000-000002140000}"/>
    <cellStyle name="Normal 3 5 27 3" xfId="6708" xr:uid="{00000000-0005-0000-0000-000003140000}"/>
    <cellStyle name="Normal 3 5 27 4" xfId="7697" xr:uid="{00000000-0005-0000-0000-000004140000}"/>
    <cellStyle name="Normal 3 5 27 5" xfId="11611" xr:uid="{00000000-0005-0000-0000-000005140000}"/>
    <cellStyle name="Normal 3 5 27 6" xfId="12470" xr:uid="{00000000-0005-0000-0000-000006140000}"/>
    <cellStyle name="Normal 3 5 27 7" xfId="14857" xr:uid="{00000000-0005-0000-0000-000007140000}"/>
    <cellStyle name="Normal 3 5 28" xfId="2017" xr:uid="{00000000-0005-0000-0000-000008140000}"/>
    <cellStyle name="Normal 3 5 28 2" xfId="4398" xr:uid="{00000000-0005-0000-0000-000009140000}"/>
    <cellStyle name="Normal 3 5 28 3" xfId="6784" xr:uid="{00000000-0005-0000-0000-00000A140000}"/>
    <cellStyle name="Normal 3 5 28 4" xfId="8888" xr:uid="{00000000-0005-0000-0000-00000B140000}"/>
    <cellStyle name="Normal 3 5 28 5" xfId="10574" xr:uid="{00000000-0005-0000-0000-00000C140000}"/>
    <cellStyle name="Normal 3 5 28 6" xfId="13662" xr:uid="{00000000-0005-0000-0000-00000D140000}"/>
    <cellStyle name="Normal 3 5 28 7" xfId="16049" xr:uid="{00000000-0005-0000-0000-00000E140000}"/>
    <cellStyle name="Normal 3 5 29" xfId="2091" xr:uid="{00000000-0005-0000-0000-00000F140000}"/>
    <cellStyle name="Normal 3 5 29 2" xfId="4472" xr:uid="{00000000-0005-0000-0000-000010140000}"/>
    <cellStyle name="Normal 3 5 29 3" xfId="6858" xr:uid="{00000000-0005-0000-0000-000011140000}"/>
    <cellStyle name="Normal 3 5 29 4" xfId="8963" xr:uid="{00000000-0005-0000-0000-000012140000}"/>
    <cellStyle name="Normal 3 5 29 5" xfId="10654" xr:uid="{00000000-0005-0000-0000-000013140000}"/>
    <cellStyle name="Normal 3 5 29 6" xfId="13737" xr:uid="{00000000-0005-0000-0000-000014140000}"/>
    <cellStyle name="Normal 3 5 29 7" xfId="16123" xr:uid="{00000000-0005-0000-0000-000015140000}"/>
    <cellStyle name="Normal 3 5 3" xfId="94" xr:uid="{00000000-0005-0000-0000-000016140000}"/>
    <cellStyle name="Normal 3 5 3 2" xfId="2475" xr:uid="{00000000-0005-0000-0000-000017140000}"/>
    <cellStyle name="Normal 3 5 3 3" xfId="4861" xr:uid="{00000000-0005-0000-0000-000018140000}"/>
    <cellStyle name="Normal 3 5 3 4" xfId="7655" xr:uid="{00000000-0005-0000-0000-000019140000}"/>
    <cellStyle name="Normal 3 5 3 5" xfId="11641" xr:uid="{00000000-0005-0000-0000-00001A140000}"/>
    <cellStyle name="Normal 3 5 3 6" xfId="12428" xr:uid="{00000000-0005-0000-0000-00001B140000}"/>
    <cellStyle name="Normal 3 5 3 7" xfId="14815" xr:uid="{00000000-0005-0000-0000-00001C140000}"/>
    <cellStyle name="Normal 3 5 30" xfId="2169" xr:uid="{00000000-0005-0000-0000-00001D140000}"/>
    <cellStyle name="Normal 3 5 30 2" xfId="4550" xr:uid="{00000000-0005-0000-0000-00001E140000}"/>
    <cellStyle name="Normal 3 5 30 3" xfId="6936" xr:uid="{00000000-0005-0000-0000-00001F140000}"/>
    <cellStyle name="Normal 3 5 30 4" xfId="7624" xr:uid="{00000000-0005-0000-0000-000020140000}"/>
    <cellStyle name="Normal 3 5 30 5" xfId="9623" xr:uid="{00000000-0005-0000-0000-000021140000}"/>
    <cellStyle name="Normal 3 5 30 6" xfId="12397" xr:uid="{00000000-0005-0000-0000-000022140000}"/>
    <cellStyle name="Normal 3 5 30 7" xfId="14784" xr:uid="{00000000-0005-0000-0000-000023140000}"/>
    <cellStyle name="Normal 3 5 31" xfId="2245" xr:uid="{00000000-0005-0000-0000-000024140000}"/>
    <cellStyle name="Normal 3 5 31 2" xfId="4626" xr:uid="{00000000-0005-0000-0000-000025140000}"/>
    <cellStyle name="Normal 3 5 31 3" xfId="7012" xr:uid="{00000000-0005-0000-0000-000026140000}"/>
    <cellStyle name="Normal 3 5 31 4" xfId="7161" xr:uid="{00000000-0005-0000-0000-000027140000}"/>
    <cellStyle name="Normal 3 5 31 5" xfId="11232" xr:uid="{00000000-0005-0000-0000-000028140000}"/>
    <cellStyle name="Normal 3 5 31 6" xfId="11934" xr:uid="{00000000-0005-0000-0000-000029140000}"/>
    <cellStyle name="Normal 3 5 31 7" xfId="14321" xr:uid="{00000000-0005-0000-0000-00002A140000}"/>
    <cellStyle name="Normal 3 5 32" xfId="2319" xr:uid="{00000000-0005-0000-0000-00002B140000}"/>
    <cellStyle name="Normal 3 5 32 2" xfId="4700" xr:uid="{00000000-0005-0000-0000-00002C140000}"/>
    <cellStyle name="Normal 3 5 32 3" xfId="7086" xr:uid="{00000000-0005-0000-0000-00002D140000}"/>
    <cellStyle name="Normal 3 5 32 4" xfId="9318" xr:uid="{00000000-0005-0000-0000-00002E140000}"/>
    <cellStyle name="Normal 3 5 32 5" xfId="11009" xr:uid="{00000000-0005-0000-0000-00002F140000}"/>
    <cellStyle name="Normal 3 5 32 6" xfId="14092" xr:uid="{00000000-0005-0000-0000-000030140000}"/>
    <cellStyle name="Normal 3 5 32 7" xfId="16476" xr:uid="{00000000-0005-0000-0000-000031140000}"/>
    <cellStyle name="Normal 3 5 33" xfId="2397" xr:uid="{00000000-0005-0000-0000-000032140000}"/>
    <cellStyle name="Normal 3 5 34" xfId="4780" xr:uid="{00000000-0005-0000-0000-000033140000}"/>
    <cellStyle name="Normal 3 5 35" xfId="9148" xr:uid="{00000000-0005-0000-0000-000034140000}"/>
    <cellStyle name="Normal 3 5 36" xfId="10837" xr:uid="{00000000-0005-0000-0000-000035140000}"/>
    <cellStyle name="Normal 3 5 37" xfId="13922" xr:uid="{00000000-0005-0000-0000-000036140000}"/>
    <cellStyle name="Normal 3 5 38" xfId="16306" xr:uid="{00000000-0005-0000-0000-000037140000}"/>
    <cellStyle name="Normal 3 5 4" xfId="172" xr:uid="{00000000-0005-0000-0000-000038140000}"/>
    <cellStyle name="Normal 3 5 4 2" xfId="2553" xr:uid="{00000000-0005-0000-0000-000039140000}"/>
    <cellStyle name="Normal 3 5 4 3" xfId="4939" xr:uid="{00000000-0005-0000-0000-00003A140000}"/>
    <cellStyle name="Normal 3 5 4 4" xfId="9341" xr:uid="{00000000-0005-0000-0000-00003B140000}"/>
    <cellStyle name="Normal 3 5 4 5" xfId="11033" xr:uid="{00000000-0005-0000-0000-00003C140000}"/>
    <cellStyle name="Normal 3 5 4 6" xfId="14115" xr:uid="{00000000-0005-0000-0000-00003D140000}"/>
    <cellStyle name="Normal 3 5 4 7" xfId="16499" xr:uid="{00000000-0005-0000-0000-00003E140000}"/>
    <cellStyle name="Normal 3 5 5" xfId="249" xr:uid="{00000000-0005-0000-0000-00003F140000}"/>
    <cellStyle name="Normal 3 5 5 2" xfId="2630" xr:uid="{00000000-0005-0000-0000-000040140000}"/>
    <cellStyle name="Normal 3 5 5 3" xfId="5016" xr:uid="{00000000-0005-0000-0000-000041140000}"/>
    <cellStyle name="Normal 3 5 5 4" xfId="9034" xr:uid="{00000000-0005-0000-0000-000042140000}"/>
    <cellStyle name="Normal 3 5 5 5" xfId="9994" xr:uid="{00000000-0005-0000-0000-000043140000}"/>
    <cellStyle name="Normal 3 5 5 6" xfId="13808" xr:uid="{00000000-0005-0000-0000-000044140000}"/>
    <cellStyle name="Normal 3 5 5 7" xfId="16193" xr:uid="{00000000-0005-0000-0000-000045140000}"/>
    <cellStyle name="Normal 3 5 6" xfId="326" xr:uid="{00000000-0005-0000-0000-000046140000}"/>
    <cellStyle name="Normal 3 5 6 2" xfId="2707" xr:uid="{00000000-0005-0000-0000-000047140000}"/>
    <cellStyle name="Normal 3 5 6 3" xfId="5093" xr:uid="{00000000-0005-0000-0000-000048140000}"/>
    <cellStyle name="Normal 3 5 6 4" xfId="8927" xr:uid="{00000000-0005-0000-0000-000049140000}"/>
    <cellStyle name="Normal 3 5 6 5" xfId="10613" xr:uid="{00000000-0005-0000-0000-00004A140000}"/>
    <cellStyle name="Normal 3 5 6 6" xfId="13701" xr:uid="{00000000-0005-0000-0000-00004B140000}"/>
    <cellStyle name="Normal 3 5 6 7" xfId="16087" xr:uid="{00000000-0005-0000-0000-00004C140000}"/>
    <cellStyle name="Normal 3 5 7" xfId="403" xr:uid="{00000000-0005-0000-0000-00004D140000}"/>
    <cellStyle name="Normal 3 5 7 2" xfId="2784" xr:uid="{00000000-0005-0000-0000-00004E140000}"/>
    <cellStyle name="Normal 3 5 7 3" xfId="5170" xr:uid="{00000000-0005-0000-0000-00004F140000}"/>
    <cellStyle name="Normal 3 5 7 4" xfId="7727" xr:uid="{00000000-0005-0000-0000-000050140000}"/>
    <cellStyle name="Normal 3 5 7 5" xfId="9652" xr:uid="{00000000-0005-0000-0000-000051140000}"/>
    <cellStyle name="Normal 3 5 7 6" xfId="12500" xr:uid="{00000000-0005-0000-0000-000052140000}"/>
    <cellStyle name="Normal 3 5 7 7" xfId="14887" xr:uid="{00000000-0005-0000-0000-000053140000}"/>
    <cellStyle name="Normal 3 5 8" xfId="480" xr:uid="{00000000-0005-0000-0000-000054140000}"/>
    <cellStyle name="Normal 3 5 8 2" xfId="2861" xr:uid="{00000000-0005-0000-0000-000055140000}"/>
    <cellStyle name="Normal 3 5 8 3" xfId="5247" xr:uid="{00000000-0005-0000-0000-000056140000}"/>
    <cellStyle name="Normal 3 5 8 4" xfId="9484" xr:uid="{00000000-0005-0000-0000-000057140000}"/>
    <cellStyle name="Normal 3 5 8 5" xfId="11182" xr:uid="{00000000-0005-0000-0000-000058140000}"/>
    <cellStyle name="Normal 3 5 8 6" xfId="14258" xr:uid="{00000000-0005-0000-0000-000059140000}"/>
    <cellStyle name="Normal 3 5 8 7" xfId="16641" xr:uid="{00000000-0005-0000-0000-00005A140000}"/>
    <cellStyle name="Normal 3 5 9" xfId="557" xr:uid="{00000000-0005-0000-0000-00005B140000}"/>
    <cellStyle name="Normal 3 5 9 2" xfId="2938" xr:uid="{00000000-0005-0000-0000-00005C140000}"/>
    <cellStyle name="Normal 3 5 9 3" xfId="5324" xr:uid="{00000000-0005-0000-0000-00005D140000}"/>
    <cellStyle name="Normal 3 5 9 4" xfId="9183" xr:uid="{00000000-0005-0000-0000-00005E140000}"/>
    <cellStyle name="Normal 3 5 9 5" xfId="10142" xr:uid="{00000000-0005-0000-0000-00005F140000}"/>
    <cellStyle name="Normal 3 5 9 6" xfId="13957" xr:uid="{00000000-0005-0000-0000-000060140000}"/>
    <cellStyle name="Normal 3 5 9 7" xfId="16341" xr:uid="{00000000-0005-0000-0000-000061140000}"/>
    <cellStyle name="Normal 3 6" xfId="48" xr:uid="{00000000-0005-0000-0000-000062140000}"/>
    <cellStyle name="Normal 3 6 10" xfId="747" xr:uid="{00000000-0005-0000-0000-000063140000}"/>
    <cellStyle name="Normal 3 6 10 2" xfId="3128" xr:uid="{00000000-0005-0000-0000-000064140000}"/>
    <cellStyle name="Normal 3 6 10 3" xfId="5514" xr:uid="{00000000-0005-0000-0000-000065140000}"/>
    <cellStyle name="Normal 3 6 10 4" xfId="9142" xr:uid="{00000000-0005-0000-0000-000066140000}"/>
    <cellStyle name="Normal 3 6 10 5" xfId="10831" xr:uid="{00000000-0005-0000-0000-000067140000}"/>
    <cellStyle name="Normal 3 6 10 6" xfId="13916" xr:uid="{00000000-0005-0000-0000-000068140000}"/>
    <cellStyle name="Normal 3 6 10 7" xfId="16300" xr:uid="{00000000-0005-0000-0000-000069140000}"/>
    <cellStyle name="Normal 3 6 11" xfId="824" xr:uid="{00000000-0005-0000-0000-00006A140000}"/>
    <cellStyle name="Normal 3 6 11 2" xfId="3205" xr:uid="{00000000-0005-0000-0000-00006B140000}"/>
    <cellStyle name="Normal 3 6 11 3" xfId="5591" xr:uid="{00000000-0005-0000-0000-00006C140000}"/>
    <cellStyle name="Normal 3 6 11 4" xfId="7298" xr:uid="{00000000-0005-0000-0000-00006D140000}"/>
    <cellStyle name="Normal 3 6 11 5" xfId="10291" xr:uid="{00000000-0005-0000-0000-00006E140000}"/>
    <cellStyle name="Normal 3 6 11 6" xfId="12071" xr:uid="{00000000-0005-0000-0000-00006F140000}"/>
    <cellStyle name="Normal 3 6 11 7" xfId="14458" xr:uid="{00000000-0005-0000-0000-000070140000}"/>
    <cellStyle name="Normal 3 6 12" xfId="901" xr:uid="{00000000-0005-0000-0000-000071140000}"/>
    <cellStyle name="Normal 3 6 12 2" xfId="3282" xr:uid="{00000000-0005-0000-0000-000072140000}"/>
    <cellStyle name="Normal 3 6 12 3" xfId="5668" xr:uid="{00000000-0005-0000-0000-000073140000}"/>
    <cellStyle name="Normal 3 6 12 4" xfId="8296" xr:uid="{00000000-0005-0000-0000-000074140000}"/>
    <cellStyle name="Normal 3 6 12 5" xfId="10561" xr:uid="{00000000-0005-0000-0000-000075140000}"/>
    <cellStyle name="Normal 3 6 12 6" xfId="13070" xr:uid="{00000000-0005-0000-0000-000076140000}"/>
    <cellStyle name="Normal 3 6 12 7" xfId="15457" xr:uid="{00000000-0005-0000-0000-000077140000}"/>
    <cellStyle name="Normal 3 6 13" xfId="978" xr:uid="{00000000-0005-0000-0000-000078140000}"/>
    <cellStyle name="Normal 3 6 13 2" xfId="3359" xr:uid="{00000000-0005-0000-0000-000079140000}"/>
    <cellStyle name="Normal 3 6 13 3" xfId="5745" xr:uid="{00000000-0005-0000-0000-00007A140000}"/>
    <cellStyle name="Normal 3 6 13 4" xfId="8796" xr:uid="{00000000-0005-0000-0000-00007B140000}"/>
    <cellStyle name="Normal 3 6 13 5" xfId="9601" xr:uid="{00000000-0005-0000-0000-00007C140000}"/>
    <cellStyle name="Normal 3 6 13 6" xfId="13570" xr:uid="{00000000-0005-0000-0000-00007D140000}"/>
    <cellStyle name="Normal 3 6 13 7" xfId="15957" xr:uid="{00000000-0005-0000-0000-00007E140000}"/>
    <cellStyle name="Normal 3 6 14" xfId="1055" xr:uid="{00000000-0005-0000-0000-00007F140000}"/>
    <cellStyle name="Normal 3 6 14 2" xfId="3436" xr:uid="{00000000-0005-0000-0000-000080140000}"/>
    <cellStyle name="Normal 3 6 14 3" xfId="5822" xr:uid="{00000000-0005-0000-0000-000081140000}"/>
    <cellStyle name="Normal 3 6 14 4" xfId="9285" xr:uid="{00000000-0005-0000-0000-000082140000}"/>
    <cellStyle name="Normal 3 6 14 5" xfId="10980" xr:uid="{00000000-0005-0000-0000-000083140000}"/>
    <cellStyle name="Normal 3 6 14 6" xfId="14059" xr:uid="{00000000-0005-0000-0000-000084140000}"/>
    <cellStyle name="Normal 3 6 14 7" xfId="16443" xr:uid="{00000000-0005-0000-0000-000085140000}"/>
    <cellStyle name="Normal 3 6 15" xfId="1132" xr:uid="{00000000-0005-0000-0000-000086140000}"/>
    <cellStyle name="Normal 3 6 15 2" xfId="3513" xr:uid="{00000000-0005-0000-0000-000087140000}"/>
    <cellStyle name="Normal 3 6 15 3" xfId="5899" xr:uid="{00000000-0005-0000-0000-000088140000}"/>
    <cellStyle name="Normal 3 6 15 4" xfId="8754" xr:uid="{00000000-0005-0000-0000-000089140000}"/>
    <cellStyle name="Normal 3 6 15 5" xfId="10440" xr:uid="{00000000-0005-0000-0000-00008A140000}"/>
    <cellStyle name="Normal 3 6 15 6" xfId="13528" xr:uid="{00000000-0005-0000-0000-00008B140000}"/>
    <cellStyle name="Normal 3 6 15 7" xfId="15915" xr:uid="{00000000-0005-0000-0000-00008C140000}"/>
    <cellStyle name="Normal 3 6 16" xfId="1209" xr:uid="{00000000-0005-0000-0000-00008D140000}"/>
    <cellStyle name="Normal 3 6 16 2" xfId="3590" xr:uid="{00000000-0005-0000-0000-00008E140000}"/>
    <cellStyle name="Normal 3 6 16 3" xfId="5976" xr:uid="{00000000-0005-0000-0000-00008F140000}"/>
    <cellStyle name="Normal 3 6 16 4" xfId="8445" xr:uid="{00000000-0005-0000-0000-000090140000}"/>
    <cellStyle name="Normal 3 6 16 5" xfId="10710" xr:uid="{00000000-0005-0000-0000-000091140000}"/>
    <cellStyle name="Normal 3 6 16 6" xfId="13219" xr:uid="{00000000-0005-0000-0000-000092140000}"/>
    <cellStyle name="Normal 3 6 16 7" xfId="15606" xr:uid="{00000000-0005-0000-0000-000093140000}"/>
    <cellStyle name="Normal 3 6 17" xfId="1286" xr:uid="{00000000-0005-0000-0000-000094140000}"/>
    <cellStyle name="Normal 3 6 17 2" xfId="3667" xr:uid="{00000000-0005-0000-0000-000095140000}"/>
    <cellStyle name="Normal 3 6 17 3" xfId="6053" xr:uid="{00000000-0005-0000-0000-000096140000}"/>
    <cellStyle name="Normal 3 6 17 4" xfId="8940" xr:uid="{00000000-0005-0000-0000-000097140000}"/>
    <cellStyle name="Normal 3 6 17 5" xfId="9903" xr:uid="{00000000-0005-0000-0000-000098140000}"/>
    <cellStyle name="Normal 3 6 17 6" xfId="13714" xr:uid="{00000000-0005-0000-0000-000099140000}"/>
    <cellStyle name="Normal 3 6 17 7" xfId="16100" xr:uid="{00000000-0005-0000-0000-00009A140000}"/>
    <cellStyle name="Normal 3 6 18" xfId="1363" xr:uid="{00000000-0005-0000-0000-00009B140000}"/>
    <cellStyle name="Normal 3 6 18 2" xfId="3744" xr:uid="{00000000-0005-0000-0000-00009C140000}"/>
    <cellStyle name="Normal 3 6 18 3" xfId="6130" xr:uid="{00000000-0005-0000-0000-00009D140000}"/>
    <cellStyle name="Normal 3 6 18 4" xfId="7366" xr:uid="{00000000-0005-0000-0000-00009E140000}"/>
    <cellStyle name="Normal 3 6 18 5" xfId="11052" xr:uid="{00000000-0005-0000-0000-00009F140000}"/>
    <cellStyle name="Normal 3 6 18 6" xfId="12139" xr:uid="{00000000-0005-0000-0000-0000A0140000}"/>
    <cellStyle name="Normal 3 6 18 7" xfId="14526" xr:uid="{00000000-0005-0000-0000-0000A1140000}"/>
    <cellStyle name="Normal 3 6 19" xfId="1440" xr:uid="{00000000-0005-0000-0000-0000A2140000}"/>
    <cellStyle name="Normal 3 6 19 2" xfId="3821" xr:uid="{00000000-0005-0000-0000-0000A3140000}"/>
    <cellStyle name="Normal 3 6 19 3" xfId="6207" xr:uid="{00000000-0005-0000-0000-0000A4140000}"/>
    <cellStyle name="Normal 3 6 19 4" xfId="8903" xr:uid="{00000000-0005-0000-0000-0000A5140000}"/>
    <cellStyle name="Normal 3 6 19 5" xfId="10589" xr:uid="{00000000-0005-0000-0000-0000A6140000}"/>
    <cellStyle name="Normal 3 6 19 6" xfId="13677" xr:uid="{00000000-0005-0000-0000-0000A7140000}"/>
    <cellStyle name="Normal 3 6 19 7" xfId="16064" xr:uid="{00000000-0005-0000-0000-0000A8140000}"/>
    <cellStyle name="Normal 3 6 2" xfId="130" xr:uid="{00000000-0005-0000-0000-0000A9140000}"/>
    <cellStyle name="Normal 3 6 2 2" xfId="2511" xr:uid="{00000000-0005-0000-0000-0000AA140000}"/>
    <cellStyle name="Normal 3 6 2 3" xfId="4897" xr:uid="{00000000-0005-0000-0000-0000AB140000}"/>
    <cellStyle name="Normal 3 6 2 4" xfId="8923" xr:uid="{00000000-0005-0000-0000-0000AC140000}"/>
    <cellStyle name="Normal 3 6 2 5" xfId="10609" xr:uid="{00000000-0005-0000-0000-0000AD140000}"/>
    <cellStyle name="Normal 3 6 2 6" xfId="13697" xr:uid="{00000000-0005-0000-0000-0000AE140000}"/>
    <cellStyle name="Normal 3 6 2 7" xfId="16083" xr:uid="{00000000-0005-0000-0000-0000AF140000}"/>
    <cellStyle name="Normal 3 6 20" xfId="1517" xr:uid="{00000000-0005-0000-0000-0000B0140000}"/>
    <cellStyle name="Normal 3 6 20 2" xfId="3898" xr:uid="{00000000-0005-0000-0000-0000B1140000}"/>
    <cellStyle name="Normal 3 6 20 3" xfId="6284" xr:uid="{00000000-0005-0000-0000-0000B2140000}"/>
    <cellStyle name="Normal 3 6 20 4" xfId="8594" xr:uid="{00000000-0005-0000-0000-0000B3140000}"/>
    <cellStyle name="Normal 3 6 20 5" xfId="10859" xr:uid="{00000000-0005-0000-0000-0000B4140000}"/>
    <cellStyle name="Normal 3 6 20 6" xfId="13368" xr:uid="{00000000-0005-0000-0000-0000B5140000}"/>
    <cellStyle name="Normal 3 6 20 7" xfId="15755" xr:uid="{00000000-0005-0000-0000-0000B6140000}"/>
    <cellStyle name="Normal 3 6 21" xfId="1594" xr:uid="{00000000-0005-0000-0000-0000B7140000}"/>
    <cellStyle name="Normal 3 6 21 2" xfId="3975" xr:uid="{00000000-0005-0000-0000-0000B8140000}"/>
    <cellStyle name="Normal 3 6 21 3" xfId="6361" xr:uid="{00000000-0005-0000-0000-0000B9140000}"/>
    <cellStyle name="Normal 3 6 21 4" xfId="8812" xr:uid="{00000000-0005-0000-0000-0000BA140000}"/>
    <cellStyle name="Normal 3 6 21 5" xfId="10498" xr:uid="{00000000-0005-0000-0000-0000BB140000}"/>
    <cellStyle name="Normal 3 6 21 6" xfId="13586" xr:uid="{00000000-0005-0000-0000-0000BC140000}"/>
    <cellStyle name="Normal 3 6 21 7" xfId="15973" xr:uid="{00000000-0005-0000-0000-0000BD140000}"/>
    <cellStyle name="Normal 3 6 22" xfId="1671" xr:uid="{00000000-0005-0000-0000-0000BE140000}"/>
    <cellStyle name="Normal 3 6 22 2" xfId="4052" xr:uid="{00000000-0005-0000-0000-0000BF140000}"/>
    <cellStyle name="Normal 3 6 22 3" xfId="6438" xr:uid="{00000000-0005-0000-0000-0000C0140000}"/>
    <cellStyle name="Normal 3 6 22 4" xfId="8629" xr:uid="{00000000-0005-0000-0000-0000C1140000}"/>
    <cellStyle name="Normal 3 6 22 5" xfId="11811" xr:uid="{00000000-0005-0000-0000-0000C2140000}"/>
    <cellStyle name="Normal 3 6 22 6" xfId="13403" xr:uid="{00000000-0005-0000-0000-0000C3140000}"/>
    <cellStyle name="Normal 3 6 22 7" xfId="15790" xr:uid="{00000000-0005-0000-0000-0000C4140000}"/>
    <cellStyle name="Normal 3 6 23" xfId="1748" xr:uid="{00000000-0005-0000-0000-0000C5140000}"/>
    <cellStyle name="Normal 3 6 23 2" xfId="4129" xr:uid="{00000000-0005-0000-0000-0000C6140000}"/>
    <cellStyle name="Normal 3 6 23 3" xfId="6515" xr:uid="{00000000-0005-0000-0000-0000C7140000}"/>
    <cellStyle name="Normal 3 6 23 4" xfId="9127" xr:uid="{00000000-0005-0000-0000-0000C8140000}"/>
    <cellStyle name="Normal 3 6 23 5" xfId="10816" xr:uid="{00000000-0005-0000-0000-0000C9140000}"/>
    <cellStyle name="Normal 3 6 23 6" xfId="13901" xr:uid="{00000000-0005-0000-0000-0000CA140000}"/>
    <cellStyle name="Normal 3 6 23 7" xfId="16285" xr:uid="{00000000-0005-0000-0000-0000CB140000}"/>
    <cellStyle name="Normal 3 6 24" xfId="1820" xr:uid="{00000000-0005-0000-0000-0000CC140000}"/>
    <cellStyle name="Normal 3 6 24 2" xfId="4201" xr:uid="{00000000-0005-0000-0000-0000CD140000}"/>
    <cellStyle name="Normal 3 6 24 3" xfId="6587" xr:uid="{00000000-0005-0000-0000-0000CE140000}"/>
    <cellStyle name="Normal 3 6 24 4" xfId="8970" xr:uid="{00000000-0005-0000-0000-0000CF140000}"/>
    <cellStyle name="Normal 3 6 24 5" xfId="10661" xr:uid="{00000000-0005-0000-0000-0000D0140000}"/>
    <cellStyle name="Normal 3 6 24 6" xfId="13744" xr:uid="{00000000-0005-0000-0000-0000D1140000}"/>
    <cellStyle name="Normal 3 6 24 7" xfId="16130" xr:uid="{00000000-0005-0000-0000-0000D2140000}"/>
    <cellStyle name="Normal 3 6 25" xfId="1898" xr:uid="{00000000-0005-0000-0000-0000D3140000}"/>
    <cellStyle name="Normal 3 6 25 2" xfId="4279" xr:uid="{00000000-0005-0000-0000-0000D4140000}"/>
    <cellStyle name="Normal 3 6 25 3" xfId="6665" xr:uid="{00000000-0005-0000-0000-0000D5140000}"/>
    <cellStyle name="Normal 3 6 25 4" xfId="8589" xr:uid="{00000000-0005-0000-0000-0000D6140000}"/>
    <cellStyle name="Normal 3 6 25 5" xfId="10851" xr:uid="{00000000-0005-0000-0000-0000D7140000}"/>
    <cellStyle name="Normal 3 6 25 6" xfId="13363" xr:uid="{00000000-0005-0000-0000-0000D8140000}"/>
    <cellStyle name="Normal 3 6 25 7" xfId="15750" xr:uid="{00000000-0005-0000-0000-0000D9140000}"/>
    <cellStyle name="Normal 3 6 26" xfId="1976" xr:uid="{00000000-0005-0000-0000-0000DA140000}"/>
    <cellStyle name="Normal 3 6 26 2" xfId="4357" xr:uid="{00000000-0005-0000-0000-0000DB140000}"/>
    <cellStyle name="Normal 3 6 26 3" xfId="6743" xr:uid="{00000000-0005-0000-0000-0000DC140000}"/>
    <cellStyle name="Normal 3 6 26 4" xfId="7233" xr:uid="{00000000-0005-0000-0000-0000DD140000}"/>
    <cellStyle name="Normal 3 6 26 5" xfId="11308" xr:uid="{00000000-0005-0000-0000-0000DE140000}"/>
    <cellStyle name="Normal 3 6 26 6" xfId="12006" xr:uid="{00000000-0005-0000-0000-0000DF140000}"/>
    <cellStyle name="Normal 3 6 26 7" xfId="14393" xr:uid="{00000000-0005-0000-0000-0000E0140000}"/>
    <cellStyle name="Normal 3 6 27" xfId="2052" xr:uid="{00000000-0005-0000-0000-0000E1140000}"/>
    <cellStyle name="Normal 3 6 27 2" xfId="4433" xr:uid="{00000000-0005-0000-0000-0000E2140000}"/>
    <cellStyle name="Normal 3 6 27 3" xfId="6819" xr:uid="{00000000-0005-0000-0000-0000E3140000}"/>
    <cellStyle name="Normal 3 6 27 4" xfId="9301" xr:uid="{00000000-0005-0000-0000-0000E4140000}"/>
    <cellStyle name="Normal 3 6 27 5" xfId="9524" xr:uid="{00000000-0005-0000-0000-0000E5140000}"/>
    <cellStyle name="Normal 3 6 27 6" xfId="14075" xr:uid="{00000000-0005-0000-0000-0000E6140000}"/>
    <cellStyle name="Normal 3 6 27 7" xfId="16459" xr:uid="{00000000-0005-0000-0000-0000E7140000}"/>
    <cellStyle name="Normal 3 6 28" xfId="2124" xr:uid="{00000000-0005-0000-0000-0000E8140000}"/>
    <cellStyle name="Normal 3 6 28 2" xfId="4505" xr:uid="{00000000-0005-0000-0000-0000E9140000}"/>
    <cellStyle name="Normal 3 6 28 3" xfId="6891" xr:uid="{00000000-0005-0000-0000-0000EA140000}"/>
    <cellStyle name="Normal 3 6 28 4" xfId="8700" xr:uid="{00000000-0005-0000-0000-0000EB140000}"/>
    <cellStyle name="Normal 3 6 28 5" xfId="9586" xr:uid="{00000000-0005-0000-0000-0000EC140000}"/>
    <cellStyle name="Normal 3 6 28 6" xfId="13474" xr:uid="{00000000-0005-0000-0000-0000ED140000}"/>
    <cellStyle name="Normal 3 6 28 7" xfId="15861" xr:uid="{00000000-0005-0000-0000-0000EE140000}"/>
    <cellStyle name="Normal 3 6 29" xfId="2204" xr:uid="{00000000-0005-0000-0000-0000EF140000}"/>
    <cellStyle name="Normal 3 6 29 2" xfId="4585" xr:uid="{00000000-0005-0000-0000-0000F0140000}"/>
    <cellStyle name="Normal 3 6 29 3" xfId="6971" xr:uid="{00000000-0005-0000-0000-0000F1140000}"/>
    <cellStyle name="Normal 3 6 29 4" xfId="9044" xr:uid="{00000000-0005-0000-0000-0000F2140000}"/>
    <cellStyle name="Normal 3 6 29 5" xfId="10734" xr:uid="{00000000-0005-0000-0000-0000F3140000}"/>
    <cellStyle name="Normal 3 6 29 6" xfId="13818" xr:uid="{00000000-0005-0000-0000-0000F4140000}"/>
    <cellStyle name="Normal 3 6 29 7" xfId="16203" xr:uid="{00000000-0005-0000-0000-0000F5140000}"/>
    <cellStyle name="Normal 3 6 3" xfId="208" xr:uid="{00000000-0005-0000-0000-0000F6140000}"/>
    <cellStyle name="Normal 3 6 3 2" xfId="2589" xr:uid="{00000000-0005-0000-0000-0000F7140000}"/>
    <cellStyle name="Normal 3 6 3 3" xfId="4975" xr:uid="{00000000-0005-0000-0000-0000F8140000}"/>
    <cellStyle name="Normal 3 6 3 4" xfId="8383" xr:uid="{00000000-0005-0000-0000-0000F9140000}"/>
    <cellStyle name="Normal 3 6 3 5" xfId="10648" xr:uid="{00000000-0005-0000-0000-0000FA140000}"/>
    <cellStyle name="Normal 3 6 3 6" xfId="13157" xr:uid="{00000000-0005-0000-0000-0000FB140000}"/>
    <cellStyle name="Normal 3 6 3 7" xfId="15544" xr:uid="{00000000-0005-0000-0000-0000FC140000}"/>
    <cellStyle name="Normal 3 6 30" xfId="2280" xr:uid="{00000000-0005-0000-0000-0000FD140000}"/>
    <cellStyle name="Normal 3 6 30 2" xfId="4661" xr:uid="{00000000-0005-0000-0000-0000FE140000}"/>
    <cellStyle name="Normal 3 6 30 3" xfId="7047" xr:uid="{00000000-0005-0000-0000-0000FF140000}"/>
    <cellStyle name="Normal 3 6 30 4" xfId="7278" xr:uid="{00000000-0005-0000-0000-000000150000}"/>
    <cellStyle name="Normal 3 6 30 5" xfId="10271" xr:uid="{00000000-0005-0000-0000-000001150000}"/>
    <cellStyle name="Normal 3 6 30 6" xfId="12051" xr:uid="{00000000-0005-0000-0000-000002150000}"/>
    <cellStyle name="Normal 3 6 30 7" xfId="14438" xr:uid="{00000000-0005-0000-0000-000003150000}"/>
    <cellStyle name="Normal 3 6 31" xfId="2352" xr:uid="{00000000-0005-0000-0000-000004150000}"/>
    <cellStyle name="Normal 3 6 31 2" xfId="4733" xr:uid="{00000000-0005-0000-0000-000005150000}"/>
    <cellStyle name="Normal 3 6 31 3" xfId="7119" xr:uid="{00000000-0005-0000-0000-000006150000}"/>
    <cellStyle name="Normal 3 6 31 4" xfId="7277" xr:uid="{00000000-0005-0000-0000-000007150000}"/>
    <cellStyle name="Normal 3 6 31 5" xfId="10270" xr:uid="{00000000-0005-0000-0000-000008150000}"/>
    <cellStyle name="Normal 3 6 31 6" xfId="12050" xr:uid="{00000000-0005-0000-0000-000009150000}"/>
    <cellStyle name="Normal 3 6 31 7" xfId="14437" xr:uid="{00000000-0005-0000-0000-00000A150000}"/>
    <cellStyle name="Normal 3 6 32" xfId="2430" xr:uid="{00000000-0005-0000-0000-00000B150000}"/>
    <cellStyle name="Normal 3 6 33" xfId="4816" xr:uid="{00000000-0005-0000-0000-00000C150000}"/>
    <cellStyle name="Normal 3 6 34" xfId="8733" xr:uid="{00000000-0005-0000-0000-00000D150000}"/>
    <cellStyle name="Normal 3 6 35" xfId="11905" xr:uid="{00000000-0005-0000-0000-00000E150000}"/>
    <cellStyle name="Normal 3 6 36" xfId="13507" xr:uid="{00000000-0005-0000-0000-00000F150000}"/>
    <cellStyle name="Normal 3 6 37" xfId="15894" xr:uid="{00000000-0005-0000-0000-000010150000}"/>
    <cellStyle name="Normal 3 6 4" xfId="285" xr:uid="{00000000-0005-0000-0000-000011150000}"/>
    <cellStyle name="Normal 3 6 4 2" xfId="2666" xr:uid="{00000000-0005-0000-0000-000012150000}"/>
    <cellStyle name="Normal 3 6 4 3" xfId="5052" xr:uid="{00000000-0005-0000-0000-000013150000}"/>
    <cellStyle name="Normal 3 6 4 4" xfId="7997" xr:uid="{00000000-0005-0000-0000-000014150000}"/>
    <cellStyle name="Normal 3 6 4 5" xfId="10262" xr:uid="{00000000-0005-0000-0000-000015150000}"/>
    <cellStyle name="Normal 3 6 4 6" xfId="12771" xr:uid="{00000000-0005-0000-0000-000016150000}"/>
    <cellStyle name="Normal 3 6 4 7" xfId="15158" xr:uid="{00000000-0005-0000-0000-000017150000}"/>
    <cellStyle name="Normal 3 6 5" xfId="362" xr:uid="{00000000-0005-0000-0000-000018150000}"/>
    <cellStyle name="Normal 3 6 5 2" xfId="2743" xr:uid="{00000000-0005-0000-0000-000019150000}"/>
    <cellStyle name="Normal 3 6 5 3" xfId="5129" xr:uid="{00000000-0005-0000-0000-00001A150000}"/>
    <cellStyle name="Normal 3 6 5 4" xfId="7842" xr:uid="{00000000-0005-0000-0000-00001B150000}"/>
    <cellStyle name="Normal 3 6 5 5" xfId="11754" xr:uid="{00000000-0005-0000-0000-00001C150000}"/>
    <cellStyle name="Normal 3 6 5 6" xfId="12615" xr:uid="{00000000-0005-0000-0000-00001D150000}"/>
    <cellStyle name="Normal 3 6 5 7" xfId="15002" xr:uid="{00000000-0005-0000-0000-00001E150000}"/>
    <cellStyle name="Normal 3 6 6" xfId="439" xr:uid="{00000000-0005-0000-0000-00001F150000}"/>
    <cellStyle name="Normal 3 6 6 2" xfId="2820" xr:uid="{00000000-0005-0000-0000-000020150000}"/>
    <cellStyle name="Normal 3 6 6 3" xfId="5206" xr:uid="{00000000-0005-0000-0000-000021150000}"/>
    <cellStyle name="Normal 3 6 6 4" xfId="8990" xr:uid="{00000000-0005-0000-0000-000022150000}"/>
    <cellStyle name="Normal 3 6 6 5" xfId="10681" xr:uid="{00000000-0005-0000-0000-000023150000}"/>
    <cellStyle name="Normal 3 6 6 6" xfId="13764" xr:uid="{00000000-0005-0000-0000-000024150000}"/>
    <cellStyle name="Normal 3 6 6 7" xfId="16150" xr:uid="{00000000-0005-0000-0000-000025150000}"/>
    <cellStyle name="Normal 3 6 7" xfId="516" xr:uid="{00000000-0005-0000-0000-000026150000}"/>
    <cellStyle name="Normal 3 6 7 2" xfId="2897" xr:uid="{00000000-0005-0000-0000-000027150000}"/>
    <cellStyle name="Normal 3 6 7 3" xfId="5283" xr:uid="{00000000-0005-0000-0000-000028150000}"/>
    <cellStyle name="Normal 3 6 7 4" xfId="8532" xr:uid="{00000000-0005-0000-0000-000029150000}"/>
    <cellStyle name="Normal 3 6 7 5" xfId="10797" xr:uid="{00000000-0005-0000-0000-00002A150000}"/>
    <cellStyle name="Normal 3 6 7 6" xfId="13306" xr:uid="{00000000-0005-0000-0000-00002B150000}"/>
    <cellStyle name="Normal 3 6 7 7" xfId="15693" xr:uid="{00000000-0005-0000-0000-00002C150000}"/>
    <cellStyle name="Normal 3 6 8" xfId="593" xr:uid="{00000000-0005-0000-0000-00002D150000}"/>
    <cellStyle name="Normal 3 6 8 2" xfId="2974" xr:uid="{00000000-0005-0000-0000-00002E150000}"/>
    <cellStyle name="Normal 3 6 8 3" xfId="5360" xr:uid="{00000000-0005-0000-0000-00002F150000}"/>
    <cellStyle name="Normal 3 6 8 4" xfId="8146" xr:uid="{00000000-0005-0000-0000-000030150000}"/>
    <cellStyle name="Normal 3 6 8 5" xfId="10411" xr:uid="{00000000-0005-0000-0000-000031150000}"/>
    <cellStyle name="Normal 3 6 8 6" xfId="12920" xr:uid="{00000000-0005-0000-0000-000032150000}"/>
    <cellStyle name="Normal 3 6 8 7" xfId="15307" xr:uid="{00000000-0005-0000-0000-000033150000}"/>
    <cellStyle name="Normal 3 6 9" xfId="670" xr:uid="{00000000-0005-0000-0000-000034150000}"/>
    <cellStyle name="Normal 3 6 9 2" xfId="3051" xr:uid="{00000000-0005-0000-0000-000035150000}"/>
    <cellStyle name="Normal 3 6 9 3" xfId="5437" xr:uid="{00000000-0005-0000-0000-000036150000}"/>
    <cellStyle name="Normal 3 6 9 4" xfId="8647" xr:uid="{00000000-0005-0000-0000-000037150000}"/>
    <cellStyle name="Normal 3 6 9 5" xfId="11826" xr:uid="{00000000-0005-0000-0000-000038150000}"/>
    <cellStyle name="Normal 3 6 9 6" xfId="13421" xr:uid="{00000000-0005-0000-0000-000039150000}"/>
    <cellStyle name="Normal 3 6 9 7" xfId="15808" xr:uid="{00000000-0005-0000-0000-00003A150000}"/>
    <cellStyle name="Normal 3 7" xfId="90" xr:uid="{00000000-0005-0000-0000-00003B150000}"/>
    <cellStyle name="Normal 3 7 2" xfId="2471" xr:uid="{00000000-0005-0000-0000-00003C150000}"/>
    <cellStyle name="Normal 3 7 3" xfId="4857" xr:uid="{00000000-0005-0000-0000-00003D150000}"/>
    <cellStyle name="Normal 3 7 4" xfId="7963" xr:uid="{00000000-0005-0000-0000-00003E150000}"/>
    <cellStyle name="Normal 3 7 5" xfId="11868" xr:uid="{00000000-0005-0000-0000-00003F150000}"/>
    <cellStyle name="Normal 3 7 6" xfId="12737" xr:uid="{00000000-0005-0000-0000-000040150000}"/>
    <cellStyle name="Normal 3 7 7" xfId="15124" xr:uid="{00000000-0005-0000-0000-000041150000}"/>
    <cellStyle name="Normal 3 8" xfId="168" xr:uid="{00000000-0005-0000-0000-000042150000}"/>
    <cellStyle name="Normal 3 8 2" xfId="2549" xr:uid="{00000000-0005-0000-0000-000043150000}"/>
    <cellStyle name="Normal 3 8 3" xfId="4935" xr:uid="{00000000-0005-0000-0000-000044150000}"/>
    <cellStyle name="Normal 3 8 4" xfId="7347" xr:uid="{00000000-0005-0000-0000-000045150000}"/>
    <cellStyle name="Normal 3 8 5" xfId="11336" xr:uid="{00000000-0005-0000-0000-000046150000}"/>
    <cellStyle name="Normal 3 8 6" xfId="12120" xr:uid="{00000000-0005-0000-0000-000047150000}"/>
    <cellStyle name="Normal 3 8 7" xfId="14507" xr:uid="{00000000-0005-0000-0000-000048150000}"/>
    <cellStyle name="Normal 3 9" xfId="245" xr:uid="{00000000-0005-0000-0000-000049150000}"/>
    <cellStyle name="Normal 3 9 2" xfId="2626" xr:uid="{00000000-0005-0000-0000-00004A150000}"/>
    <cellStyle name="Normal 3 9 3" xfId="5012" xr:uid="{00000000-0005-0000-0000-00004B150000}"/>
    <cellStyle name="Normal 3 9 4" xfId="7269" xr:uid="{00000000-0005-0000-0000-00004C150000}"/>
    <cellStyle name="Normal 3 9 5" xfId="10955" xr:uid="{00000000-0005-0000-0000-00004D150000}"/>
    <cellStyle name="Normal 3 9 6" xfId="12042" xr:uid="{00000000-0005-0000-0000-00004E150000}"/>
    <cellStyle name="Normal 3 9 7" xfId="14429" xr:uid="{00000000-0005-0000-0000-00004F150000}"/>
    <cellStyle name="Normal 30" xfId="1484" xr:uid="{00000000-0005-0000-0000-000050150000}"/>
    <cellStyle name="Normal 30 2" xfId="3865" xr:uid="{00000000-0005-0000-0000-000051150000}"/>
    <cellStyle name="Normal 30 3" xfId="6251" xr:uid="{00000000-0005-0000-0000-000052150000}"/>
    <cellStyle name="Normal 30 4" xfId="9321" xr:uid="{00000000-0005-0000-0000-000053150000}"/>
    <cellStyle name="Normal 30 5" xfId="11013" xr:uid="{00000000-0005-0000-0000-000054150000}"/>
    <cellStyle name="Normal 30 6" xfId="14095" xr:uid="{00000000-0005-0000-0000-000055150000}"/>
    <cellStyle name="Normal 30 7" xfId="16479" xr:uid="{00000000-0005-0000-0000-000056150000}"/>
    <cellStyle name="Normal 31" xfId="1561" xr:uid="{00000000-0005-0000-0000-000057150000}"/>
    <cellStyle name="Normal 31 2" xfId="3942" xr:uid="{00000000-0005-0000-0000-000058150000}"/>
    <cellStyle name="Normal 31 3" xfId="6328" xr:uid="{00000000-0005-0000-0000-000059150000}"/>
    <cellStyle name="Normal 31 4" xfId="9382" xr:uid="{00000000-0005-0000-0000-00005A150000}"/>
    <cellStyle name="Normal 31 5" xfId="9696" xr:uid="{00000000-0005-0000-0000-00005B150000}"/>
    <cellStyle name="Normal 31 6" xfId="14156" xr:uid="{00000000-0005-0000-0000-00005C150000}"/>
    <cellStyle name="Normal 31 7" xfId="16540" xr:uid="{00000000-0005-0000-0000-00005D150000}"/>
    <cellStyle name="Normal 32" xfId="1638" xr:uid="{00000000-0005-0000-0000-00005E150000}"/>
    <cellStyle name="Normal 32 2" xfId="4019" xr:uid="{00000000-0005-0000-0000-00005F150000}"/>
    <cellStyle name="Normal 32 3" xfId="6405" xr:uid="{00000000-0005-0000-0000-000060150000}"/>
    <cellStyle name="Normal 32 4" xfId="8819" xr:uid="{00000000-0005-0000-0000-000061150000}"/>
    <cellStyle name="Normal 32 5" xfId="10505" xr:uid="{00000000-0005-0000-0000-000062150000}"/>
    <cellStyle name="Normal 32 6" xfId="13593" xr:uid="{00000000-0005-0000-0000-000063150000}"/>
    <cellStyle name="Normal 32 7" xfId="15980" xr:uid="{00000000-0005-0000-0000-000064150000}"/>
    <cellStyle name="Normal 33" xfId="1715" xr:uid="{00000000-0005-0000-0000-000065150000}"/>
    <cellStyle name="Normal 33 2" xfId="4096" xr:uid="{00000000-0005-0000-0000-000066150000}"/>
    <cellStyle name="Normal 33 3" xfId="6482" xr:uid="{00000000-0005-0000-0000-000067150000}"/>
    <cellStyle name="Normal 33 4" xfId="7628" xr:uid="{00000000-0005-0000-0000-000068150000}"/>
    <cellStyle name="Normal 33 5" xfId="11617" xr:uid="{00000000-0005-0000-0000-000069150000}"/>
    <cellStyle name="Normal 33 6" xfId="12401" xr:uid="{00000000-0005-0000-0000-00006A150000}"/>
    <cellStyle name="Normal 33 7" xfId="14788" xr:uid="{00000000-0005-0000-0000-00006B150000}"/>
    <cellStyle name="Normal 34" xfId="16731" xr:uid="{00000000-0005-0000-0000-00006C150000}"/>
    <cellStyle name="Normal 34 2" xfId="4767" xr:uid="{00000000-0005-0000-0000-00006D150000}"/>
    <cellStyle name="Normal 34 3" xfId="7153" xr:uid="{00000000-0005-0000-0000-00006E150000}"/>
    <cellStyle name="Normal 34 4" xfId="9539" xr:uid="{00000000-0005-0000-0000-00006F150000}"/>
    <cellStyle name="Normal 34 5" xfId="11926" xr:uid="{00000000-0005-0000-0000-000070150000}"/>
    <cellStyle name="Normal 34 6" xfId="14313" xr:uid="{00000000-0005-0000-0000-000071150000}"/>
    <cellStyle name="Normal 34 7" xfId="16695" xr:uid="{00000000-0005-0000-0000-000072150000}"/>
    <cellStyle name="Normal 35" xfId="16732" xr:uid="{00000000-0005-0000-0000-000073150000}"/>
    <cellStyle name="Normal 35 2" xfId="7155" xr:uid="{00000000-0005-0000-0000-000074150000}"/>
    <cellStyle name="Normal 35 3" xfId="9541" xr:uid="{00000000-0005-0000-0000-000075150000}"/>
    <cellStyle name="Normal 35 4" xfId="11928" xr:uid="{00000000-0005-0000-0000-000076150000}"/>
    <cellStyle name="Normal 35 5" xfId="14315" xr:uid="{00000000-0005-0000-0000-000077150000}"/>
    <cellStyle name="Normal 35 6" xfId="16697" xr:uid="{00000000-0005-0000-0000-000078150000}"/>
    <cellStyle name="Normal 36" xfId="16733" xr:uid="{00000000-0005-0000-0000-000079150000}"/>
    <cellStyle name="Normal 36 2" xfId="4768" xr:uid="{00000000-0005-0000-0000-00007A150000}"/>
    <cellStyle name="Normal 36 3" xfId="7154" xr:uid="{00000000-0005-0000-0000-00007B150000}"/>
    <cellStyle name="Normal 36 4" xfId="9540" xr:uid="{00000000-0005-0000-0000-00007C150000}"/>
    <cellStyle name="Normal 36 5" xfId="11927" xr:uid="{00000000-0005-0000-0000-00007D150000}"/>
    <cellStyle name="Normal 36 6" xfId="14314" xr:uid="{00000000-0005-0000-0000-00007E150000}"/>
    <cellStyle name="Normal 36 7" xfId="16696" xr:uid="{00000000-0005-0000-0000-00007F150000}"/>
    <cellStyle name="Normal 37" xfId="16734" xr:uid="{00000000-0005-0000-0000-000080150000}"/>
    <cellStyle name="Normal 37 2" xfId="7157" xr:uid="{00000000-0005-0000-0000-000081150000}"/>
    <cellStyle name="Normal 37 3" xfId="9543" xr:uid="{00000000-0005-0000-0000-000082150000}"/>
    <cellStyle name="Normal 37 4" xfId="11930" xr:uid="{00000000-0005-0000-0000-000083150000}"/>
    <cellStyle name="Normal 37 5" xfId="14317" xr:uid="{00000000-0005-0000-0000-000084150000}"/>
    <cellStyle name="Normal 37 6" xfId="16701" xr:uid="{00000000-0005-0000-0000-000085150000}"/>
    <cellStyle name="Normal 38" xfId="16735" xr:uid="{00000000-0005-0000-0000-000086150000}"/>
    <cellStyle name="Normal 38 2" xfId="16699" xr:uid="{00000000-0005-0000-0000-000087150000}"/>
    <cellStyle name="Normal 39" xfId="16736" xr:uid="{00000000-0005-0000-0000-000088150000}"/>
    <cellStyle name="Normal 4" xfId="41" xr:uid="{00000000-0005-0000-0000-000089150000}"/>
    <cellStyle name="Normal 4 10" xfId="432" xr:uid="{00000000-0005-0000-0000-00008A150000}"/>
    <cellStyle name="Normal 4 10 2" xfId="2813" xr:uid="{00000000-0005-0000-0000-00008B150000}"/>
    <cellStyle name="Normal 4 10 3" xfId="5199" xr:uid="{00000000-0005-0000-0000-00008C150000}"/>
    <cellStyle name="Normal 4 10 4" xfId="9450" xr:uid="{00000000-0005-0000-0000-00008D150000}"/>
    <cellStyle name="Normal 4 10 5" xfId="11143" xr:uid="{00000000-0005-0000-0000-00008E150000}"/>
    <cellStyle name="Normal 4 10 6" xfId="14224" xr:uid="{00000000-0005-0000-0000-00008F150000}"/>
    <cellStyle name="Normal 4 10 7" xfId="16608" xr:uid="{00000000-0005-0000-0000-000090150000}"/>
    <cellStyle name="Normal 4 11" xfId="509" xr:uid="{00000000-0005-0000-0000-000091150000}"/>
    <cellStyle name="Normal 4 11 2" xfId="2890" xr:uid="{00000000-0005-0000-0000-000092150000}"/>
    <cellStyle name="Normal 4 11 3" xfId="5276" xr:uid="{00000000-0005-0000-0000-000093150000}"/>
    <cellStyle name="Normal 4 11 4" xfId="8989" xr:uid="{00000000-0005-0000-0000-000094150000}"/>
    <cellStyle name="Normal 4 11 5" xfId="10680" xr:uid="{00000000-0005-0000-0000-000095150000}"/>
    <cellStyle name="Normal 4 11 6" xfId="13763" xr:uid="{00000000-0005-0000-0000-000096150000}"/>
    <cellStyle name="Normal 4 11 7" xfId="16149" xr:uid="{00000000-0005-0000-0000-000097150000}"/>
    <cellStyle name="Normal 4 12" xfId="586" xr:uid="{00000000-0005-0000-0000-000098150000}"/>
    <cellStyle name="Normal 4 12 2" xfId="2967" xr:uid="{00000000-0005-0000-0000-000099150000}"/>
    <cellStyle name="Normal 4 12 3" xfId="5353" xr:uid="{00000000-0005-0000-0000-00009A150000}"/>
    <cellStyle name="Normal 4 12 4" xfId="7301" xr:uid="{00000000-0005-0000-0000-00009B150000}"/>
    <cellStyle name="Normal 4 12 5" xfId="10294" xr:uid="{00000000-0005-0000-0000-00009C150000}"/>
    <cellStyle name="Normal 4 12 6" xfId="12074" xr:uid="{00000000-0005-0000-0000-00009D150000}"/>
    <cellStyle name="Normal 4 12 7" xfId="14461" xr:uid="{00000000-0005-0000-0000-00009E150000}"/>
    <cellStyle name="Normal 4 13" xfId="663" xr:uid="{00000000-0005-0000-0000-00009F150000}"/>
    <cellStyle name="Normal 4 13 2" xfId="3044" xr:uid="{00000000-0005-0000-0000-0000A0150000}"/>
    <cellStyle name="Normal 4 13 3" xfId="5430" xr:uid="{00000000-0005-0000-0000-0000A1150000}"/>
    <cellStyle name="Normal 4 13 4" xfId="9182" xr:uid="{00000000-0005-0000-0000-0000A2150000}"/>
    <cellStyle name="Normal 4 13 5" xfId="10141" xr:uid="{00000000-0005-0000-0000-0000A3150000}"/>
    <cellStyle name="Normal 4 13 6" xfId="13956" xr:uid="{00000000-0005-0000-0000-0000A4150000}"/>
    <cellStyle name="Normal 4 13 7" xfId="16340" xr:uid="{00000000-0005-0000-0000-0000A5150000}"/>
    <cellStyle name="Normal 4 14" xfId="740" xr:uid="{00000000-0005-0000-0000-0000A6150000}"/>
    <cellStyle name="Normal 4 14 2" xfId="3121" xr:uid="{00000000-0005-0000-0000-0000A7150000}"/>
    <cellStyle name="Normal 4 14 3" xfId="5507" xr:uid="{00000000-0005-0000-0000-0000A8150000}"/>
    <cellStyle name="Normal 4 14 4" xfId="7219" xr:uid="{00000000-0005-0000-0000-0000A9150000}"/>
    <cellStyle name="Normal 4 14 5" xfId="11293" xr:uid="{00000000-0005-0000-0000-0000AA150000}"/>
    <cellStyle name="Normal 4 14 6" xfId="11992" xr:uid="{00000000-0005-0000-0000-0000AB150000}"/>
    <cellStyle name="Normal 4 14 7" xfId="14379" xr:uid="{00000000-0005-0000-0000-0000AC150000}"/>
    <cellStyle name="Normal 4 15" xfId="817" xr:uid="{00000000-0005-0000-0000-0000AD150000}"/>
    <cellStyle name="Normal 4 15 2" xfId="3198" xr:uid="{00000000-0005-0000-0000-0000AE150000}"/>
    <cellStyle name="Normal 4 15 3" xfId="5584" xr:uid="{00000000-0005-0000-0000-0000AF150000}"/>
    <cellStyle name="Normal 4 15 4" xfId="9141" xr:uid="{00000000-0005-0000-0000-0000B0150000}"/>
    <cellStyle name="Normal 4 15 5" xfId="10830" xr:uid="{00000000-0005-0000-0000-0000B1150000}"/>
    <cellStyle name="Normal 4 15 6" xfId="13915" xr:uid="{00000000-0005-0000-0000-0000B2150000}"/>
    <cellStyle name="Normal 4 15 7" xfId="16299" xr:uid="{00000000-0005-0000-0000-0000B3150000}"/>
    <cellStyle name="Normal 4 16" xfId="894" xr:uid="{00000000-0005-0000-0000-0000B4150000}"/>
    <cellStyle name="Normal 4 16 2" xfId="3275" xr:uid="{00000000-0005-0000-0000-0000B5150000}"/>
    <cellStyle name="Normal 4 16 3" xfId="5661" xr:uid="{00000000-0005-0000-0000-0000B6150000}"/>
    <cellStyle name="Normal 4 16 4" xfId="8758" xr:uid="{00000000-0005-0000-0000-0000B7150000}"/>
    <cellStyle name="Normal 4 16 5" xfId="10444" xr:uid="{00000000-0005-0000-0000-0000B8150000}"/>
    <cellStyle name="Normal 4 16 6" xfId="13532" xr:uid="{00000000-0005-0000-0000-0000B9150000}"/>
    <cellStyle name="Normal 4 16 7" xfId="15919" xr:uid="{00000000-0005-0000-0000-0000BA150000}"/>
    <cellStyle name="Normal 4 17" xfId="971" xr:uid="{00000000-0005-0000-0000-0000BB150000}"/>
    <cellStyle name="Normal 4 17 2" xfId="3352" xr:uid="{00000000-0005-0000-0000-0000BC150000}"/>
    <cellStyle name="Normal 4 17 3" xfId="5738" xr:uid="{00000000-0005-0000-0000-0000BD150000}"/>
    <cellStyle name="Normal 4 17 4" xfId="7259" xr:uid="{00000000-0005-0000-0000-0000BE150000}"/>
    <cellStyle name="Normal 4 17 5" xfId="10944" xr:uid="{00000000-0005-0000-0000-0000BF150000}"/>
    <cellStyle name="Normal 4 17 6" xfId="12032" xr:uid="{00000000-0005-0000-0000-0000C0150000}"/>
    <cellStyle name="Normal 4 17 7" xfId="14419" xr:uid="{00000000-0005-0000-0000-0000C1150000}"/>
    <cellStyle name="Normal 4 18" xfId="1048" xr:uid="{00000000-0005-0000-0000-0000C2150000}"/>
    <cellStyle name="Normal 4 18 2" xfId="3429" xr:uid="{00000000-0005-0000-0000-0000C3150000}"/>
    <cellStyle name="Normal 4 18 3" xfId="5815" xr:uid="{00000000-0005-0000-0000-0000C4150000}"/>
    <cellStyle name="Normal 4 18 4" xfId="7524" xr:uid="{00000000-0005-0000-0000-0000C5150000}"/>
    <cellStyle name="Normal 4 18 5" xfId="11438" xr:uid="{00000000-0005-0000-0000-0000C6150000}"/>
    <cellStyle name="Normal 4 18 6" xfId="12297" xr:uid="{00000000-0005-0000-0000-0000C7150000}"/>
    <cellStyle name="Normal 4 18 7" xfId="14684" xr:uid="{00000000-0005-0000-0000-0000C8150000}"/>
    <cellStyle name="Normal 4 19" xfId="1125" xr:uid="{00000000-0005-0000-0000-0000C9150000}"/>
    <cellStyle name="Normal 4 19 2" xfId="3506" xr:uid="{00000000-0005-0000-0000-0000CA150000}"/>
    <cellStyle name="Normal 4 19 3" xfId="5892" xr:uid="{00000000-0005-0000-0000-0000CB150000}"/>
    <cellStyle name="Normal 4 19 4" xfId="9284" xr:uid="{00000000-0005-0000-0000-0000CC150000}"/>
    <cellStyle name="Normal 4 19 5" xfId="10979" xr:uid="{00000000-0005-0000-0000-0000CD150000}"/>
    <cellStyle name="Normal 4 19 6" xfId="14058" xr:uid="{00000000-0005-0000-0000-0000CE150000}"/>
    <cellStyle name="Normal 4 19 7" xfId="16442" xr:uid="{00000000-0005-0000-0000-0000CF150000}"/>
    <cellStyle name="Normal 4 2" xfId="13" xr:uid="{00000000-0005-0000-0000-0000D0150000}"/>
    <cellStyle name="Normal 4 20" xfId="1202" xr:uid="{00000000-0005-0000-0000-0000D1150000}"/>
    <cellStyle name="Normal 4 20 2" xfId="3583" xr:uid="{00000000-0005-0000-0000-0000D2150000}"/>
    <cellStyle name="Normal 4 20 3" xfId="5969" xr:uid="{00000000-0005-0000-0000-0000D3150000}"/>
    <cellStyle name="Normal 4 20 4" xfId="8907" xr:uid="{00000000-0005-0000-0000-0000D4150000}"/>
    <cellStyle name="Normal 4 20 5" xfId="10593" xr:uid="{00000000-0005-0000-0000-0000D5150000}"/>
    <cellStyle name="Normal 4 20 6" xfId="13681" xr:uid="{00000000-0005-0000-0000-0000D6150000}"/>
    <cellStyle name="Normal 4 20 7" xfId="16068" xr:uid="{00000000-0005-0000-0000-0000D7150000}"/>
    <cellStyle name="Normal 4 21" xfId="1279" xr:uid="{00000000-0005-0000-0000-0000D8150000}"/>
    <cellStyle name="Normal 4 21 2" xfId="3660" xr:uid="{00000000-0005-0000-0000-0000D9150000}"/>
    <cellStyle name="Normal 4 21 3" xfId="6046" xr:uid="{00000000-0005-0000-0000-0000DA150000}"/>
    <cellStyle name="Normal 4 21 4" xfId="9400" xr:uid="{00000000-0005-0000-0000-0000DB150000}"/>
    <cellStyle name="Normal 4 21 5" xfId="11093" xr:uid="{00000000-0005-0000-0000-0000DC150000}"/>
    <cellStyle name="Normal 4 21 6" xfId="14174" xr:uid="{00000000-0005-0000-0000-0000DD150000}"/>
    <cellStyle name="Normal 4 21 7" xfId="16558" xr:uid="{00000000-0005-0000-0000-0000DE150000}"/>
    <cellStyle name="Normal 4 22" xfId="1356" xr:uid="{00000000-0005-0000-0000-0000DF150000}"/>
    <cellStyle name="Normal 4 22 2" xfId="3737" xr:uid="{00000000-0005-0000-0000-0000E0150000}"/>
    <cellStyle name="Normal 4 22 3" xfId="6123" xr:uid="{00000000-0005-0000-0000-0000E1150000}"/>
    <cellStyle name="Normal 4 22 4" xfId="7673" xr:uid="{00000000-0005-0000-0000-0000E2150000}"/>
    <cellStyle name="Normal 4 22 5" xfId="11587" xr:uid="{00000000-0005-0000-0000-0000E3150000}"/>
    <cellStyle name="Normal 4 22 6" xfId="12446" xr:uid="{00000000-0005-0000-0000-0000E4150000}"/>
    <cellStyle name="Normal 4 22 7" xfId="14833" xr:uid="{00000000-0005-0000-0000-0000E5150000}"/>
    <cellStyle name="Normal 4 23" xfId="1433" xr:uid="{00000000-0005-0000-0000-0000E6150000}"/>
    <cellStyle name="Normal 4 23 2" xfId="3814" xr:uid="{00000000-0005-0000-0000-0000E7150000}"/>
    <cellStyle name="Normal 4 23 3" xfId="6200" xr:uid="{00000000-0005-0000-0000-0000E8150000}"/>
    <cellStyle name="Normal 4 23 4" xfId="7365" xr:uid="{00000000-0005-0000-0000-0000E9150000}"/>
    <cellStyle name="Normal 4 23 5" xfId="11051" xr:uid="{00000000-0005-0000-0000-0000EA150000}"/>
    <cellStyle name="Normal 4 23 6" xfId="12138" xr:uid="{00000000-0005-0000-0000-0000EB150000}"/>
    <cellStyle name="Normal 4 23 7" xfId="14525" xr:uid="{00000000-0005-0000-0000-0000EC150000}"/>
    <cellStyle name="Normal 4 24" xfId="1510" xr:uid="{00000000-0005-0000-0000-0000ED150000}"/>
    <cellStyle name="Normal 4 24 2" xfId="3891" xr:uid="{00000000-0005-0000-0000-0000EE150000}"/>
    <cellStyle name="Normal 4 24 3" xfId="6277" xr:uid="{00000000-0005-0000-0000-0000EF150000}"/>
    <cellStyle name="Normal 4 24 4" xfId="9052" xr:uid="{00000000-0005-0000-0000-0000F0150000}"/>
    <cellStyle name="Normal 4 24 5" xfId="10742" xr:uid="{00000000-0005-0000-0000-0000F1150000}"/>
    <cellStyle name="Normal 4 24 6" xfId="13826" xr:uid="{00000000-0005-0000-0000-0000F2150000}"/>
    <cellStyle name="Normal 4 24 7" xfId="16211" xr:uid="{00000000-0005-0000-0000-0000F3150000}"/>
    <cellStyle name="Normal 4 25" xfId="1587" xr:uid="{00000000-0005-0000-0000-0000F4150000}"/>
    <cellStyle name="Normal 4 25 2" xfId="3968" xr:uid="{00000000-0005-0000-0000-0000F5150000}"/>
    <cellStyle name="Normal 4 25 3" xfId="6354" xr:uid="{00000000-0005-0000-0000-0000F6150000}"/>
    <cellStyle name="Normal 4 25 4" xfId="9265" xr:uid="{00000000-0005-0000-0000-0000F7150000}"/>
    <cellStyle name="Normal 4 25 5" xfId="10960" xr:uid="{00000000-0005-0000-0000-0000F8150000}"/>
    <cellStyle name="Normal 4 25 6" xfId="14039" xr:uid="{00000000-0005-0000-0000-0000F9150000}"/>
    <cellStyle name="Normal 4 25 7" xfId="16423" xr:uid="{00000000-0005-0000-0000-0000FA150000}"/>
    <cellStyle name="Normal 4 26" xfId="1664" xr:uid="{00000000-0005-0000-0000-0000FB150000}"/>
    <cellStyle name="Normal 4 26 2" xfId="4045" xr:uid="{00000000-0005-0000-0000-0000FC150000}"/>
    <cellStyle name="Normal 4 26 3" xfId="6431" xr:uid="{00000000-0005-0000-0000-0000FD150000}"/>
    <cellStyle name="Normal 4 26 4" xfId="9165" xr:uid="{00000000-0005-0000-0000-0000FE150000}"/>
    <cellStyle name="Normal 4 26 5" xfId="10126" xr:uid="{00000000-0005-0000-0000-0000FF150000}"/>
    <cellStyle name="Normal 4 26 6" xfId="13939" xr:uid="{00000000-0005-0000-0000-000000160000}"/>
    <cellStyle name="Normal 4 26 7" xfId="16323" xr:uid="{00000000-0005-0000-0000-000001160000}"/>
    <cellStyle name="Normal 4 27" xfId="1741" xr:uid="{00000000-0005-0000-0000-000002160000}"/>
    <cellStyle name="Normal 4 27 2" xfId="4122" xr:uid="{00000000-0005-0000-0000-000003160000}"/>
    <cellStyle name="Normal 4 27 3" xfId="6508" xr:uid="{00000000-0005-0000-0000-000004160000}"/>
    <cellStyle name="Normal 4 27 4" xfId="7204" xr:uid="{00000000-0005-0000-0000-000005160000}"/>
    <cellStyle name="Normal 4 27 5" xfId="11278" xr:uid="{00000000-0005-0000-0000-000006160000}"/>
    <cellStyle name="Normal 4 27 6" xfId="11977" xr:uid="{00000000-0005-0000-0000-000007160000}"/>
    <cellStyle name="Normal 4 27 7" xfId="14364" xr:uid="{00000000-0005-0000-0000-000008160000}"/>
    <cellStyle name="Normal 4 28" xfId="1813" xr:uid="{00000000-0005-0000-0000-000009160000}"/>
    <cellStyle name="Normal 4 28 2" xfId="4194" xr:uid="{00000000-0005-0000-0000-00000A160000}"/>
    <cellStyle name="Normal 4 28 3" xfId="6580" xr:uid="{00000000-0005-0000-0000-00000B160000}"/>
    <cellStyle name="Normal 4 28 4" xfId="9430" xr:uid="{00000000-0005-0000-0000-00000C160000}"/>
    <cellStyle name="Normal 4 28 5" xfId="11123" xr:uid="{00000000-0005-0000-0000-00000D160000}"/>
    <cellStyle name="Normal 4 28 6" xfId="14204" xr:uid="{00000000-0005-0000-0000-00000E160000}"/>
    <cellStyle name="Normal 4 28 7" xfId="16588" xr:uid="{00000000-0005-0000-0000-00000F160000}"/>
    <cellStyle name="Normal 4 29" xfId="1891" xr:uid="{00000000-0005-0000-0000-000010160000}"/>
    <cellStyle name="Normal 4 29 2" xfId="4272" xr:uid="{00000000-0005-0000-0000-000011160000}"/>
    <cellStyle name="Normal 4 29 3" xfId="6658" xr:uid="{00000000-0005-0000-0000-000012160000}"/>
    <cellStyle name="Normal 4 29 4" xfId="9047" xr:uid="{00000000-0005-0000-0000-000013160000}"/>
    <cellStyle name="Normal 4 29 5" xfId="10737" xr:uid="{00000000-0005-0000-0000-000014160000}"/>
    <cellStyle name="Normal 4 29 6" xfId="13821" xr:uid="{00000000-0005-0000-0000-000015160000}"/>
    <cellStyle name="Normal 4 29 7" xfId="16206" xr:uid="{00000000-0005-0000-0000-000016160000}"/>
    <cellStyle name="Normal 4 3" xfId="14" xr:uid="{00000000-0005-0000-0000-000017160000}"/>
    <cellStyle name="Normal 4 30" xfId="1969" xr:uid="{00000000-0005-0000-0000-000018160000}"/>
    <cellStyle name="Normal 4 30 2" xfId="4350" xr:uid="{00000000-0005-0000-0000-000019160000}"/>
    <cellStyle name="Normal 4 30 3" xfId="6736" xr:uid="{00000000-0005-0000-0000-00001A160000}"/>
    <cellStyle name="Normal 4 30 4" xfId="7927" xr:uid="{00000000-0005-0000-0000-00001B160000}"/>
    <cellStyle name="Normal 4 30 5" xfId="9775" xr:uid="{00000000-0005-0000-0000-00001C160000}"/>
    <cellStyle name="Normal 4 30 6" xfId="12701" xr:uid="{00000000-0005-0000-0000-00001D160000}"/>
    <cellStyle name="Normal 4 30 7" xfId="15088" xr:uid="{00000000-0005-0000-0000-00001E160000}"/>
    <cellStyle name="Normal 4 31" xfId="2045" xr:uid="{00000000-0005-0000-0000-00001F160000}"/>
    <cellStyle name="Normal 4 31 2" xfId="4426" xr:uid="{00000000-0005-0000-0000-000020160000}"/>
    <cellStyle name="Normal 4 31 3" xfId="6812" xr:uid="{00000000-0005-0000-0000-000021160000}"/>
    <cellStyle name="Normal 4 31 4" xfId="7463" xr:uid="{00000000-0005-0000-0000-000022160000}"/>
    <cellStyle name="Normal 4 31 5" xfId="11454" xr:uid="{00000000-0005-0000-0000-000023160000}"/>
    <cellStyle name="Normal 4 31 6" xfId="12236" xr:uid="{00000000-0005-0000-0000-000024160000}"/>
    <cellStyle name="Normal 4 31 7" xfId="14623" xr:uid="{00000000-0005-0000-0000-000025160000}"/>
    <cellStyle name="Normal 4 32" xfId="2117" xr:uid="{00000000-0005-0000-0000-000026160000}"/>
    <cellStyle name="Normal 4 32 2" xfId="4498" xr:uid="{00000000-0005-0000-0000-000027160000}"/>
    <cellStyle name="Normal 4 32 3" xfId="6884" xr:uid="{00000000-0005-0000-0000-000028160000}"/>
    <cellStyle name="Normal 4 32 4" xfId="7239" xr:uid="{00000000-0005-0000-0000-000029160000}"/>
    <cellStyle name="Normal 4 32 5" xfId="10848" xr:uid="{00000000-0005-0000-0000-00002A160000}"/>
    <cellStyle name="Normal 4 32 6" xfId="12012" xr:uid="{00000000-0005-0000-0000-00002B160000}"/>
    <cellStyle name="Normal 4 32 7" xfId="14399" xr:uid="{00000000-0005-0000-0000-00002C160000}"/>
    <cellStyle name="Normal 4 33" xfId="2197" xr:uid="{00000000-0005-0000-0000-00002D160000}"/>
    <cellStyle name="Normal 4 33 2" xfId="4578" xr:uid="{00000000-0005-0000-0000-00002E160000}"/>
    <cellStyle name="Normal 4 33 3" xfId="6964" xr:uid="{00000000-0005-0000-0000-00002F160000}"/>
    <cellStyle name="Normal 4 33 4" xfId="9498" xr:uid="{00000000-0005-0000-0000-000030160000}"/>
    <cellStyle name="Normal 4 33 5" xfId="11196" xr:uid="{00000000-0005-0000-0000-000031160000}"/>
    <cellStyle name="Normal 4 33 6" xfId="14272" xr:uid="{00000000-0005-0000-0000-000032160000}"/>
    <cellStyle name="Normal 4 33 7" xfId="16655" xr:uid="{00000000-0005-0000-0000-000033160000}"/>
    <cellStyle name="Normal 4 34" xfId="2273" xr:uid="{00000000-0005-0000-0000-000034160000}"/>
    <cellStyle name="Normal 4 34 2" xfId="4654" xr:uid="{00000000-0005-0000-0000-000035160000}"/>
    <cellStyle name="Normal 4 34 3" xfId="7040" xr:uid="{00000000-0005-0000-0000-000036160000}"/>
    <cellStyle name="Normal 4 34 4" xfId="9121" xr:uid="{00000000-0005-0000-0000-000037160000}"/>
    <cellStyle name="Normal 4 34 5" xfId="10810" xr:uid="{00000000-0005-0000-0000-000038160000}"/>
    <cellStyle name="Normal 4 34 6" xfId="13895" xr:uid="{00000000-0005-0000-0000-000039160000}"/>
    <cellStyle name="Normal 4 34 7" xfId="16279" xr:uid="{00000000-0005-0000-0000-00003A160000}"/>
    <cellStyle name="Normal 4 35" xfId="2345" xr:uid="{00000000-0005-0000-0000-00003B160000}"/>
    <cellStyle name="Normal 4 35 2" xfId="4726" xr:uid="{00000000-0005-0000-0000-00003C160000}"/>
    <cellStyle name="Normal 4 35 3" xfId="7112" xr:uid="{00000000-0005-0000-0000-00003D160000}"/>
    <cellStyle name="Normal 4 35 4" xfId="9120" xr:uid="{00000000-0005-0000-0000-00003E160000}"/>
    <cellStyle name="Normal 4 35 5" xfId="10809" xr:uid="{00000000-0005-0000-0000-00003F160000}"/>
    <cellStyle name="Normal 4 35 6" xfId="13894" xr:uid="{00000000-0005-0000-0000-000040160000}"/>
    <cellStyle name="Normal 4 35 7" xfId="16278" xr:uid="{00000000-0005-0000-0000-000041160000}"/>
    <cellStyle name="Normal 4 36" xfId="2423" xr:uid="{00000000-0005-0000-0000-000042160000}"/>
    <cellStyle name="Normal 4 37" xfId="4809" xr:uid="{00000000-0005-0000-0000-000043160000}"/>
    <cellStyle name="Normal 4 38" xfId="9263" xr:uid="{00000000-0005-0000-0000-000044160000}"/>
    <cellStyle name="Normal 4 39" xfId="10225" xr:uid="{00000000-0005-0000-0000-000045160000}"/>
    <cellStyle name="Normal 4 4" xfId="15" xr:uid="{00000000-0005-0000-0000-000046160000}"/>
    <cellStyle name="Normal 4 40" xfId="14037" xr:uid="{00000000-0005-0000-0000-000047160000}"/>
    <cellStyle name="Normal 4 41" xfId="16421" xr:uid="{00000000-0005-0000-0000-000048160000}"/>
    <cellStyle name="Normal 4 5" xfId="78" xr:uid="{00000000-0005-0000-0000-000049160000}"/>
    <cellStyle name="Normal 4 5 10" xfId="777" xr:uid="{00000000-0005-0000-0000-00004A160000}"/>
    <cellStyle name="Normal 4 5 10 2" xfId="3158" xr:uid="{00000000-0005-0000-0000-00004B160000}"/>
    <cellStyle name="Normal 4 5 10 3" xfId="5544" xr:uid="{00000000-0005-0000-0000-00004C160000}"/>
    <cellStyle name="Normal 4 5 10 4" xfId="9406" xr:uid="{00000000-0005-0000-0000-00004D160000}"/>
    <cellStyle name="Normal 4 5 10 5" xfId="9799" xr:uid="{00000000-0005-0000-0000-00004E160000}"/>
    <cellStyle name="Normal 4 5 10 6" xfId="14180" xr:uid="{00000000-0005-0000-0000-00004F160000}"/>
    <cellStyle name="Normal 4 5 10 7" xfId="16564" xr:uid="{00000000-0005-0000-0000-000050160000}"/>
    <cellStyle name="Normal 4 5 11" xfId="854" xr:uid="{00000000-0005-0000-0000-000051160000}"/>
    <cellStyle name="Normal 4 5 11 2" xfId="3235" xr:uid="{00000000-0005-0000-0000-000052160000}"/>
    <cellStyle name="Normal 4 5 11 3" xfId="5621" xr:uid="{00000000-0005-0000-0000-000053160000}"/>
    <cellStyle name="Normal 4 5 11 4" xfId="8258" xr:uid="{00000000-0005-0000-0000-000054160000}"/>
    <cellStyle name="Normal 4 5 11 5" xfId="11710" xr:uid="{00000000-0005-0000-0000-000055160000}"/>
    <cellStyle name="Normal 4 5 11 6" xfId="13032" xr:uid="{00000000-0005-0000-0000-000056160000}"/>
    <cellStyle name="Normal 4 5 11 7" xfId="15419" xr:uid="{00000000-0005-0000-0000-000057160000}"/>
    <cellStyle name="Normal 4 5 12" xfId="931" xr:uid="{00000000-0005-0000-0000-000058160000}"/>
    <cellStyle name="Normal 4 5 12 2" xfId="3312" xr:uid="{00000000-0005-0000-0000-000059160000}"/>
    <cellStyle name="Normal 4 5 12 3" xfId="5698" xr:uid="{00000000-0005-0000-0000-00005A160000}"/>
    <cellStyle name="Normal 4 5 12 4" xfId="7752" xr:uid="{00000000-0005-0000-0000-00005B160000}"/>
    <cellStyle name="Normal 4 5 12 5" xfId="11661" xr:uid="{00000000-0005-0000-0000-00005C160000}"/>
    <cellStyle name="Normal 4 5 12 6" xfId="12525" xr:uid="{00000000-0005-0000-0000-00005D160000}"/>
    <cellStyle name="Normal 4 5 12 7" xfId="14912" xr:uid="{00000000-0005-0000-0000-00005E160000}"/>
    <cellStyle name="Normal 4 5 13" xfId="1008" xr:uid="{00000000-0005-0000-0000-00005F160000}"/>
    <cellStyle name="Normal 4 5 13 2" xfId="3389" xr:uid="{00000000-0005-0000-0000-000060160000}"/>
    <cellStyle name="Normal 4 5 13 3" xfId="5775" xr:uid="{00000000-0005-0000-0000-000061160000}"/>
    <cellStyle name="Normal 4 5 13 4" xfId="8217" xr:uid="{00000000-0005-0000-0000-000062160000}"/>
    <cellStyle name="Normal 4 5 13 5" xfId="10482" xr:uid="{00000000-0005-0000-0000-000063160000}"/>
    <cellStyle name="Normal 4 5 13 6" xfId="12991" xr:uid="{00000000-0005-0000-0000-000064160000}"/>
    <cellStyle name="Normal 4 5 13 7" xfId="15378" xr:uid="{00000000-0005-0000-0000-000065160000}"/>
    <cellStyle name="Normal 4 5 14" xfId="1085" xr:uid="{00000000-0005-0000-0000-000066160000}"/>
    <cellStyle name="Normal 4 5 14 2" xfId="3466" xr:uid="{00000000-0005-0000-0000-000067160000}"/>
    <cellStyle name="Normal 4 5 14 3" xfId="5852" xr:uid="{00000000-0005-0000-0000-000068160000}"/>
    <cellStyle name="Normal 4 5 14 4" xfId="7174" xr:uid="{00000000-0005-0000-0000-000069160000}"/>
    <cellStyle name="Normal 4 5 14 5" xfId="9945" xr:uid="{00000000-0005-0000-0000-00006A160000}"/>
    <cellStyle name="Normal 4 5 14 6" xfId="11947" xr:uid="{00000000-0005-0000-0000-00006B160000}"/>
    <cellStyle name="Normal 4 5 14 7" xfId="14334" xr:uid="{00000000-0005-0000-0000-00006C160000}"/>
    <cellStyle name="Normal 4 5 15" xfId="1162" xr:uid="{00000000-0005-0000-0000-00006D160000}"/>
    <cellStyle name="Normal 4 5 15 2" xfId="3543" xr:uid="{00000000-0005-0000-0000-00006E160000}"/>
    <cellStyle name="Normal 4 5 15 3" xfId="5929" xr:uid="{00000000-0005-0000-0000-00006F160000}"/>
    <cellStyle name="Normal 4 5 15 4" xfId="8407" xr:uid="{00000000-0005-0000-0000-000070160000}"/>
    <cellStyle name="Normal 4 5 15 5" xfId="11852" xr:uid="{00000000-0005-0000-0000-000071160000}"/>
    <cellStyle name="Normal 4 5 15 6" xfId="13181" xr:uid="{00000000-0005-0000-0000-000072160000}"/>
    <cellStyle name="Normal 4 5 15 7" xfId="15568" xr:uid="{00000000-0005-0000-0000-000073160000}"/>
    <cellStyle name="Normal 4 5 16" xfId="1239" xr:uid="{00000000-0005-0000-0000-000074160000}"/>
    <cellStyle name="Normal 4 5 16 2" xfId="3620" xr:uid="{00000000-0005-0000-0000-000075160000}"/>
    <cellStyle name="Normal 4 5 16 3" xfId="6006" xr:uid="{00000000-0005-0000-0000-000076160000}"/>
    <cellStyle name="Normal 4 5 16 4" xfId="7250" xr:uid="{00000000-0005-0000-0000-000077160000}"/>
    <cellStyle name="Normal 4 5 16 5" xfId="9748" xr:uid="{00000000-0005-0000-0000-000078160000}"/>
    <cellStyle name="Normal 4 5 16 6" xfId="12023" xr:uid="{00000000-0005-0000-0000-000079160000}"/>
    <cellStyle name="Normal 4 5 16 7" xfId="14410" xr:uid="{00000000-0005-0000-0000-00007A160000}"/>
    <cellStyle name="Normal 4 5 17" xfId="1316" xr:uid="{00000000-0005-0000-0000-00007B160000}"/>
    <cellStyle name="Normal 4 5 17 2" xfId="3697" xr:uid="{00000000-0005-0000-0000-00007C160000}"/>
    <cellStyle name="Normal 4 5 17 3" xfId="6083" xr:uid="{00000000-0005-0000-0000-00007D160000}"/>
    <cellStyle name="Normal 4 5 17 4" xfId="8366" xr:uid="{00000000-0005-0000-0000-00007E160000}"/>
    <cellStyle name="Normal 4 5 17 5" xfId="10631" xr:uid="{00000000-0005-0000-0000-00007F160000}"/>
    <cellStyle name="Normal 4 5 17 6" xfId="13140" xr:uid="{00000000-0005-0000-0000-000080160000}"/>
    <cellStyle name="Normal 4 5 17 7" xfId="15527" xr:uid="{00000000-0005-0000-0000-000081160000}"/>
    <cellStyle name="Normal 4 5 18" xfId="1393" xr:uid="{00000000-0005-0000-0000-000082160000}"/>
    <cellStyle name="Normal 4 5 18 2" xfId="3774" xr:uid="{00000000-0005-0000-0000-000083160000}"/>
    <cellStyle name="Normal 4 5 18 3" xfId="6160" xr:uid="{00000000-0005-0000-0000-000084160000}"/>
    <cellStyle name="Normal 4 5 18 4" xfId="7866" xr:uid="{00000000-0005-0000-0000-000085160000}"/>
    <cellStyle name="Normal 4 5 18 5" xfId="10092" xr:uid="{00000000-0005-0000-0000-000086160000}"/>
    <cellStyle name="Normal 4 5 18 6" xfId="12640" xr:uid="{00000000-0005-0000-0000-000087160000}"/>
    <cellStyle name="Normal 4 5 18 7" xfId="15027" xr:uid="{00000000-0005-0000-0000-000088160000}"/>
    <cellStyle name="Normal 4 5 19" xfId="1470" xr:uid="{00000000-0005-0000-0000-000089160000}"/>
    <cellStyle name="Normal 4 5 19 2" xfId="3851" xr:uid="{00000000-0005-0000-0000-00008A160000}"/>
    <cellStyle name="Normal 4 5 19 3" xfId="6237" xr:uid="{00000000-0005-0000-0000-00008B160000}"/>
    <cellStyle name="Normal 4 5 19 4" xfId="8556" xr:uid="{00000000-0005-0000-0000-00008C160000}"/>
    <cellStyle name="Normal 4 5 19 5" xfId="9713" xr:uid="{00000000-0005-0000-0000-00008D160000}"/>
    <cellStyle name="Normal 4 5 19 6" xfId="13330" xr:uid="{00000000-0005-0000-0000-00008E160000}"/>
    <cellStyle name="Normal 4 5 19 7" xfId="15717" xr:uid="{00000000-0005-0000-0000-00008F160000}"/>
    <cellStyle name="Normal 4 5 2" xfId="160" xr:uid="{00000000-0005-0000-0000-000090160000}"/>
    <cellStyle name="Normal 4 5 2 2" xfId="2541" xr:uid="{00000000-0005-0000-0000-000091160000}"/>
    <cellStyle name="Normal 4 5 2 3" xfId="4927" xr:uid="{00000000-0005-0000-0000-000092160000}"/>
    <cellStyle name="Normal 4 5 2 4" xfId="9187" xr:uid="{00000000-0005-0000-0000-000093160000}"/>
    <cellStyle name="Normal 4 5 2 5" xfId="11867" xr:uid="{00000000-0005-0000-0000-000094160000}"/>
    <cellStyle name="Normal 4 5 2 6" xfId="13961" xr:uid="{00000000-0005-0000-0000-000095160000}"/>
    <cellStyle name="Normal 4 5 2 7" xfId="16345" xr:uid="{00000000-0005-0000-0000-000096160000}"/>
    <cellStyle name="Normal 4 5 20" xfId="1547" xr:uid="{00000000-0005-0000-0000-000097160000}"/>
    <cellStyle name="Normal 4 5 20 2" xfId="3928" xr:uid="{00000000-0005-0000-0000-000098160000}"/>
    <cellStyle name="Normal 4 5 20 3" xfId="6314" xr:uid="{00000000-0005-0000-0000-000099160000}"/>
    <cellStyle name="Normal 4 5 20 4" xfId="7504" xr:uid="{00000000-0005-0000-0000-00009A160000}"/>
    <cellStyle name="Normal 4 5 20 5" xfId="9615" xr:uid="{00000000-0005-0000-0000-00009B160000}"/>
    <cellStyle name="Normal 4 5 20 6" xfId="12277" xr:uid="{00000000-0005-0000-0000-00009C160000}"/>
    <cellStyle name="Normal 4 5 20 7" xfId="14664" xr:uid="{00000000-0005-0000-0000-00009D160000}"/>
    <cellStyle name="Normal 4 5 21" xfId="1624" xr:uid="{00000000-0005-0000-0000-00009E160000}"/>
    <cellStyle name="Normal 4 5 21 2" xfId="4005" xr:uid="{00000000-0005-0000-0000-00009F160000}"/>
    <cellStyle name="Normal 4 5 21 3" xfId="6391" xr:uid="{00000000-0005-0000-0000-0000A0160000}"/>
    <cellStyle name="Normal 4 5 21 4" xfId="7588" xr:uid="{00000000-0005-0000-0000-0000A1160000}"/>
    <cellStyle name="Normal 4 5 21 5" xfId="11503" xr:uid="{00000000-0005-0000-0000-0000A2160000}"/>
    <cellStyle name="Normal 4 5 21 6" xfId="12361" xr:uid="{00000000-0005-0000-0000-0000A3160000}"/>
    <cellStyle name="Normal 4 5 21 7" xfId="14748" xr:uid="{00000000-0005-0000-0000-0000A4160000}"/>
    <cellStyle name="Normal 4 5 22" xfId="1701" xr:uid="{00000000-0005-0000-0000-0000A5160000}"/>
    <cellStyle name="Normal 4 5 22 2" xfId="4082" xr:uid="{00000000-0005-0000-0000-0000A6160000}"/>
    <cellStyle name="Normal 4 5 22 3" xfId="6468" xr:uid="{00000000-0005-0000-0000-0000A7160000}"/>
    <cellStyle name="Normal 4 5 22 4" xfId="8053" xr:uid="{00000000-0005-0000-0000-0000A8160000}"/>
    <cellStyle name="Normal 4 5 22 5" xfId="10315" xr:uid="{00000000-0005-0000-0000-0000A9160000}"/>
    <cellStyle name="Normal 4 5 22 6" xfId="12827" xr:uid="{00000000-0005-0000-0000-0000AA160000}"/>
    <cellStyle name="Normal 4 5 22 7" xfId="15214" xr:uid="{00000000-0005-0000-0000-0000AB160000}"/>
    <cellStyle name="Normal 4 5 23" xfId="1778" xr:uid="{00000000-0005-0000-0000-0000AC160000}"/>
    <cellStyle name="Normal 4 5 23 2" xfId="4159" xr:uid="{00000000-0005-0000-0000-0000AD160000}"/>
    <cellStyle name="Normal 4 5 23 3" xfId="6545" xr:uid="{00000000-0005-0000-0000-0000AE160000}"/>
    <cellStyle name="Normal 4 5 23 4" xfId="9389" xr:uid="{00000000-0005-0000-0000-0000AF160000}"/>
    <cellStyle name="Normal 4 5 23 5" xfId="9781" xr:uid="{00000000-0005-0000-0000-0000B0160000}"/>
    <cellStyle name="Normal 4 5 23 6" xfId="14163" xr:uid="{00000000-0005-0000-0000-0000B1160000}"/>
    <cellStyle name="Normal 4 5 23 7" xfId="16547" xr:uid="{00000000-0005-0000-0000-0000B2160000}"/>
    <cellStyle name="Normal 4 5 24" xfId="1850" xr:uid="{00000000-0005-0000-0000-0000B3160000}"/>
    <cellStyle name="Normal 4 5 24 2" xfId="4231" xr:uid="{00000000-0005-0000-0000-0000B4160000}"/>
    <cellStyle name="Normal 4 5 24 3" xfId="6617" xr:uid="{00000000-0005-0000-0000-0000B5160000}"/>
    <cellStyle name="Normal 4 5 24 4" xfId="8625" xr:uid="{00000000-0005-0000-0000-0000B6160000}"/>
    <cellStyle name="Normal 4 5 24 5" xfId="9780" xr:uid="{00000000-0005-0000-0000-0000B7160000}"/>
    <cellStyle name="Normal 4 5 24 6" xfId="13399" xr:uid="{00000000-0005-0000-0000-0000B8160000}"/>
    <cellStyle name="Normal 4 5 24 7" xfId="15786" xr:uid="{00000000-0005-0000-0000-0000B9160000}"/>
    <cellStyle name="Normal 4 5 25" xfId="1928" xr:uid="{00000000-0005-0000-0000-0000BA160000}"/>
    <cellStyle name="Normal 4 5 25 2" xfId="4309" xr:uid="{00000000-0005-0000-0000-0000BB160000}"/>
    <cellStyle name="Normal 4 5 25 3" xfId="6695" xr:uid="{00000000-0005-0000-0000-0000BC160000}"/>
    <cellStyle name="Normal 4 5 25 4" xfId="8555" xr:uid="{00000000-0005-0000-0000-0000BD160000}"/>
    <cellStyle name="Normal 4 5 25 5" xfId="9700" xr:uid="{00000000-0005-0000-0000-0000BE160000}"/>
    <cellStyle name="Normal 4 5 25 6" xfId="13329" xr:uid="{00000000-0005-0000-0000-0000BF160000}"/>
    <cellStyle name="Normal 4 5 25 7" xfId="15716" xr:uid="{00000000-0005-0000-0000-0000C0160000}"/>
    <cellStyle name="Normal 4 5 26" xfId="2006" xr:uid="{00000000-0005-0000-0000-0000C1160000}"/>
    <cellStyle name="Normal 4 5 26 2" xfId="4387" xr:uid="{00000000-0005-0000-0000-0000C2160000}"/>
    <cellStyle name="Normal 4 5 26 3" xfId="6773" xr:uid="{00000000-0005-0000-0000-0000C3160000}"/>
    <cellStyle name="Normal 4 5 26 4" xfId="7426" xr:uid="{00000000-0005-0000-0000-0000C4160000}"/>
    <cellStyle name="Normal 4 5 26 5" xfId="11339" xr:uid="{00000000-0005-0000-0000-0000C5160000}"/>
    <cellStyle name="Normal 4 5 26 6" xfId="12199" xr:uid="{00000000-0005-0000-0000-0000C6160000}"/>
    <cellStyle name="Normal 4 5 26 7" xfId="14586" xr:uid="{00000000-0005-0000-0000-0000C7160000}"/>
    <cellStyle name="Normal 4 5 27" xfId="2082" xr:uid="{00000000-0005-0000-0000-0000C8160000}"/>
    <cellStyle name="Normal 4 5 27 2" xfId="4463" xr:uid="{00000000-0005-0000-0000-0000C9160000}"/>
    <cellStyle name="Normal 4 5 27 3" xfId="6849" xr:uid="{00000000-0005-0000-0000-0000CA160000}"/>
    <cellStyle name="Normal 4 5 27 4" xfId="7196" xr:uid="{00000000-0005-0000-0000-0000CB160000}"/>
    <cellStyle name="Normal 4 5 27 5" xfId="11270" xr:uid="{00000000-0005-0000-0000-0000CC160000}"/>
    <cellStyle name="Normal 4 5 27 6" xfId="11969" xr:uid="{00000000-0005-0000-0000-0000CD160000}"/>
    <cellStyle name="Normal 4 5 27 7" xfId="14356" xr:uid="{00000000-0005-0000-0000-0000CE160000}"/>
    <cellStyle name="Normal 4 5 28" xfId="2154" xr:uid="{00000000-0005-0000-0000-0000CF160000}"/>
    <cellStyle name="Normal 4 5 28 2" xfId="4535" xr:uid="{00000000-0005-0000-0000-0000D0160000}"/>
    <cellStyle name="Normal 4 5 28 3" xfId="6921" xr:uid="{00000000-0005-0000-0000-0000D1160000}"/>
    <cellStyle name="Normal 4 5 28 4" xfId="8202" xr:uid="{00000000-0005-0000-0000-0000D2160000}"/>
    <cellStyle name="Normal 4 5 28 5" xfId="10386" xr:uid="{00000000-0005-0000-0000-0000D3160000}"/>
    <cellStyle name="Normal 4 5 28 6" xfId="12976" xr:uid="{00000000-0005-0000-0000-0000D4160000}"/>
    <cellStyle name="Normal 4 5 28 7" xfId="15363" xr:uid="{00000000-0005-0000-0000-0000D5160000}"/>
    <cellStyle name="Normal 4 5 29" xfId="2234" xr:uid="{00000000-0005-0000-0000-0000D6160000}"/>
    <cellStyle name="Normal 4 5 29 2" xfId="4615" xr:uid="{00000000-0005-0000-0000-0000D7160000}"/>
    <cellStyle name="Normal 4 5 29 3" xfId="7001" xr:uid="{00000000-0005-0000-0000-0000D8160000}"/>
    <cellStyle name="Normal 4 5 29 4" xfId="9306" xr:uid="{00000000-0005-0000-0000-0000D9160000}"/>
    <cellStyle name="Normal 4 5 29 5" xfId="9626" xr:uid="{00000000-0005-0000-0000-0000DA160000}"/>
    <cellStyle name="Normal 4 5 29 6" xfId="14080" xr:uid="{00000000-0005-0000-0000-0000DB160000}"/>
    <cellStyle name="Normal 4 5 29 7" xfId="16464" xr:uid="{00000000-0005-0000-0000-0000DC160000}"/>
    <cellStyle name="Normal 4 5 3" xfId="238" xr:uid="{00000000-0005-0000-0000-0000DD160000}"/>
    <cellStyle name="Normal 4 5 3 2" xfId="2619" xr:uid="{00000000-0005-0000-0000-0000DE160000}"/>
    <cellStyle name="Normal 4 5 3 3" xfId="5005" xr:uid="{00000000-0005-0000-0000-0000DF160000}"/>
    <cellStyle name="Normal 4 5 3 4" xfId="7499" xr:uid="{00000000-0005-0000-0000-0000E0160000}"/>
    <cellStyle name="Normal 4 5 3 5" xfId="11491" xr:uid="{00000000-0005-0000-0000-0000E1160000}"/>
    <cellStyle name="Normal 4 5 3 6" xfId="12272" xr:uid="{00000000-0005-0000-0000-0000E2160000}"/>
    <cellStyle name="Normal 4 5 3 7" xfId="14659" xr:uid="{00000000-0005-0000-0000-0000E3160000}"/>
    <cellStyle name="Normal 4 5 30" xfId="2310" xr:uid="{00000000-0005-0000-0000-0000E4160000}"/>
    <cellStyle name="Normal 4 5 30 2" xfId="4691" xr:uid="{00000000-0005-0000-0000-0000E5160000}"/>
    <cellStyle name="Normal 4 5 30 3" xfId="7077" xr:uid="{00000000-0005-0000-0000-0000E6160000}"/>
    <cellStyle name="Normal 4 5 30 4" xfId="8169" xr:uid="{00000000-0005-0000-0000-0000E7160000}"/>
    <cellStyle name="Normal 4 5 30 5" xfId="11686" xr:uid="{00000000-0005-0000-0000-0000E8160000}"/>
    <cellStyle name="Normal 4 5 30 6" xfId="12943" xr:uid="{00000000-0005-0000-0000-0000E9160000}"/>
    <cellStyle name="Normal 4 5 30 7" xfId="15330" xr:uid="{00000000-0005-0000-0000-0000EA160000}"/>
    <cellStyle name="Normal 4 5 31" xfId="2382" xr:uid="{00000000-0005-0000-0000-0000EB160000}"/>
    <cellStyle name="Normal 4 5 31 2" xfId="4763" xr:uid="{00000000-0005-0000-0000-0000EC160000}"/>
    <cellStyle name="Normal 4 5 31 3" xfId="7149" xr:uid="{00000000-0005-0000-0000-0000ED160000}"/>
    <cellStyle name="Normal 4 5 31 4" xfId="7401" xr:uid="{00000000-0005-0000-0000-0000EE160000}"/>
    <cellStyle name="Normal 4 5 31 5" xfId="11922" xr:uid="{00000000-0005-0000-0000-0000EF160000}"/>
    <cellStyle name="Normal 4 5 31 6" xfId="12174" xr:uid="{00000000-0005-0000-0000-0000F0160000}"/>
    <cellStyle name="Normal 4 5 31 7" xfId="14561" xr:uid="{00000000-0005-0000-0000-0000F1160000}"/>
    <cellStyle name="Normal 4 5 32" xfId="2459" xr:uid="{00000000-0005-0000-0000-0000F2160000}"/>
    <cellStyle name="Normal 4 5 33" xfId="4845" xr:uid="{00000000-0005-0000-0000-0000F3160000}"/>
    <cellStyle name="Normal 4 5 34" xfId="8231" xr:uid="{00000000-0005-0000-0000-0000F4160000}"/>
    <cellStyle name="Normal 4 5 35" xfId="10496" xr:uid="{00000000-0005-0000-0000-0000F5160000}"/>
    <cellStyle name="Normal 4 5 36" xfId="13005" xr:uid="{00000000-0005-0000-0000-0000F6160000}"/>
    <cellStyle name="Normal 4 5 37" xfId="15392" xr:uid="{00000000-0005-0000-0000-0000F7160000}"/>
    <cellStyle name="Normal 4 5 4" xfId="315" xr:uid="{00000000-0005-0000-0000-0000F8160000}"/>
    <cellStyle name="Normal 4 5 4 2" xfId="2696" xr:uid="{00000000-0005-0000-0000-0000F9160000}"/>
    <cellStyle name="Normal 4 5 4 3" xfId="5082" xr:uid="{00000000-0005-0000-0000-0000FA160000}"/>
    <cellStyle name="Normal 4 5 4 4" xfId="7465" xr:uid="{00000000-0005-0000-0000-0000FB160000}"/>
    <cellStyle name="Normal 4 5 4 5" xfId="11378" xr:uid="{00000000-0005-0000-0000-0000FC160000}"/>
    <cellStyle name="Normal 4 5 4 6" xfId="12238" xr:uid="{00000000-0005-0000-0000-0000FD160000}"/>
    <cellStyle name="Normal 4 5 4 7" xfId="14625" xr:uid="{00000000-0005-0000-0000-0000FE160000}"/>
    <cellStyle name="Normal 4 5 5" xfId="392" xr:uid="{00000000-0005-0000-0000-0000FF160000}"/>
    <cellStyle name="Normal 4 5 5 2" xfId="2773" xr:uid="{00000000-0005-0000-0000-000000170000}"/>
    <cellStyle name="Normal 4 5 5 3" xfId="5159" xr:uid="{00000000-0005-0000-0000-000001170000}"/>
    <cellStyle name="Normal 4 5 5 4" xfId="7918" xr:uid="{00000000-0005-0000-0000-000002170000}"/>
    <cellStyle name="Normal 4 5 5 5" xfId="10184" xr:uid="{00000000-0005-0000-0000-000003170000}"/>
    <cellStyle name="Normal 4 5 5 6" xfId="12692" xr:uid="{00000000-0005-0000-0000-000004170000}"/>
    <cellStyle name="Normal 4 5 5 7" xfId="15079" xr:uid="{00000000-0005-0000-0000-000005170000}"/>
    <cellStyle name="Normal 4 5 6" xfId="469" xr:uid="{00000000-0005-0000-0000-000006170000}"/>
    <cellStyle name="Normal 4 5 6 2" xfId="2850" xr:uid="{00000000-0005-0000-0000-000007170000}"/>
    <cellStyle name="Normal 4 5 6 3" xfId="5236" xr:uid="{00000000-0005-0000-0000-000008170000}"/>
    <cellStyle name="Normal 4 5 6 4" xfId="9266" xr:uid="{00000000-0005-0000-0000-000009170000}"/>
    <cellStyle name="Normal 4 5 6 5" xfId="9571" xr:uid="{00000000-0005-0000-0000-00000A170000}"/>
    <cellStyle name="Normal 4 5 6 6" xfId="14040" xr:uid="{00000000-0005-0000-0000-00000B170000}"/>
    <cellStyle name="Normal 4 5 6 7" xfId="16424" xr:uid="{00000000-0005-0000-0000-00000C170000}"/>
    <cellStyle name="Normal 4 5 7" xfId="546" xr:uid="{00000000-0005-0000-0000-00000D170000}"/>
    <cellStyle name="Normal 4 5 7 2" xfId="2927" xr:uid="{00000000-0005-0000-0000-00000E170000}"/>
    <cellStyle name="Normal 4 5 7 3" xfId="5313" xr:uid="{00000000-0005-0000-0000-00000F170000}"/>
    <cellStyle name="Normal 4 5 7 4" xfId="7648" xr:uid="{00000000-0005-0000-0000-000010170000}"/>
    <cellStyle name="Normal 4 5 7 5" xfId="11634" xr:uid="{00000000-0005-0000-0000-000011170000}"/>
    <cellStyle name="Normal 4 5 7 6" xfId="12421" xr:uid="{00000000-0005-0000-0000-000012170000}"/>
    <cellStyle name="Normal 4 5 7 7" xfId="14808" xr:uid="{00000000-0005-0000-0000-000013170000}"/>
    <cellStyle name="Normal 4 5 8" xfId="623" xr:uid="{00000000-0005-0000-0000-000014170000}"/>
    <cellStyle name="Normal 4 5 8 2" xfId="3004" xr:uid="{00000000-0005-0000-0000-000015170000}"/>
    <cellStyle name="Normal 4 5 8 3" xfId="5390" xr:uid="{00000000-0005-0000-0000-000016170000}"/>
    <cellStyle name="Normal 4 5 8 4" xfId="7603" xr:uid="{00000000-0005-0000-0000-000017170000}"/>
    <cellStyle name="Normal 4 5 8 5" xfId="11518" xr:uid="{00000000-0005-0000-0000-000018170000}"/>
    <cellStyle name="Normal 4 5 8 6" xfId="12376" xr:uid="{00000000-0005-0000-0000-000019170000}"/>
    <cellStyle name="Normal 4 5 8 7" xfId="14763" xr:uid="{00000000-0005-0000-0000-00001A170000}"/>
    <cellStyle name="Normal 4 5 9" xfId="700" xr:uid="{00000000-0005-0000-0000-00001B170000}"/>
    <cellStyle name="Normal 4 5 9 2" xfId="3081" xr:uid="{00000000-0005-0000-0000-00001C170000}"/>
    <cellStyle name="Normal 4 5 9 3" xfId="5467" xr:uid="{00000000-0005-0000-0000-00001D170000}"/>
    <cellStyle name="Normal 4 5 9 4" xfId="8068" xr:uid="{00000000-0005-0000-0000-00001E170000}"/>
    <cellStyle name="Normal 4 5 9 5" xfId="10333" xr:uid="{00000000-0005-0000-0000-00001F170000}"/>
    <cellStyle name="Normal 4 5 9 6" xfId="12842" xr:uid="{00000000-0005-0000-0000-000020170000}"/>
    <cellStyle name="Normal 4 5 9 7" xfId="15229" xr:uid="{00000000-0005-0000-0000-000021170000}"/>
    <cellStyle name="Normal 4 6" xfId="123" xr:uid="{00000000-0005-0000-0000-000022170000}"/>
    <cellStyle name="Normal 4 6 2" xfId="2504" xr:uid="{00000000-0005-0000-0000-000023170000}"/>
    <cellStyle name="Normal 4 6 3" xfId="4890" xr:uid="{00000000-0005-0000-0000-000024170000}"/>
    <cellStyle name="Normal 4 6 4" xfId="7385" xr:uid="{00000000-0005-0000-0000-000025170000}"/>
    <cellStyle name="Normal 4 6 5" xfId="11071" xr:uid="{00000000-0005-0000-0000-000026170000}"/>
    <cellStyle name="Normal 4 6 6" xfId="12158" xr:uid="{00000000-0005-0000-0000-000027170000}"/>
    <cellStyle name="Normal 4 6 7" xfId="14545" xr:uid="{00000000-0005-0000-0000-000028170000}"/>
    <cellStyle name="Normal 4 7" xfId="201" xr:uid="{00000000-0005-0000-0000-000029170000}"/>
    <cellStyle name="Normal 4 7 2" xfId="2582" xr:uid="{00000000-0005-0000-0000-00002A170000}"/>
    <cellStyle name="Normal 4 7 3" xfId="4968" xr:uid="{00000000-0005-0000-0000-00002B170000}"/>
    <cellStyle name="Normal 4 7 4" xfId="8845" xr:uid="{00000000-0005-0000-0000-00002C170000}"/>
    <cellStyle name="Normal 4 7 5" xfId="10531" xr:uid="{00000000-0005-0000-0000-00002D170000}"/>
    <cellStyle name="Normal 4 7 6" xfId="13619" xr:uid="{00000000-0005-0000-0000-00002E170000}"/>
    <cellStyle name="Normal 4 7 7" xfId="16006" xr:uid="{00000000-0005-0000-0000-00002F170000}"/>
    <cellStyle name="Normal 4 8" xfId="278" xr:uid="{00000000-0005-0000-0000-000030170000}"/>
    <cellStyle name="Normal 4 8 2" xfId="2659" xr:uid="{00000000-0005-0000-0000-000031170000}"/>
    <cellStyle name="Normal 4 8 3" xfId="5045" xr:uid="{00000000-0005-0000-0000-000032170000}"/>
    <cellStyle name="Normal 4 8 4" xfId="8536" xr:uid="{00000000-0005-0000-0000-000033170000}"/>
    <cellStyle name="Normal 4 8 5" xfId="10801" xr:uid="{00000000-0005-0000-0000-000034170000}"/>
    <cellStyle name="Normal 4 8 6" xfId="13310" xr:uid="{00000000-0005-0000-0000-000035170000}"/>
    <cellStyle name="Normal 4 8 7" xfId="15697" xr:uid="{00000000-0005-0000-0000-000036170000}"/>
    <cellStyle name="Normal 4 9" xfId="355" xr:uid="{00000000-0005-0000-0000-000037170000}"/>
    <cellStyle name="Normal 4 9 2" xfId="2736" xr:uid="{00000000-0005-0000-0000-000038170000}"/>
    <cellStyle name="Normal 4 9 3" xfId="5122" xr:uid="{00000000-0005-0000-0000-000039170000}"/>
    <cellStyle name="Normal 4 9 4" xfId="9032" xr:uid="{00000000-0005-0000-0000-00003A170000}"/>
    <cellStyle name="Normal 4 9 5" xfId="9993" xr:uid="{00000000-0005-0000-0000-00003B170000}"/>
    <cellStyle name="Normal 4 9 6" xfId="13806" xr:uid="{00000000-0005-0000-0000-00003C170000}"/>
    <cellStyle name="Normal 4 9 7" xfId="16191" xr:uid="{00000000-0005-0000-0000-00003D170000}"/>
    <cellStyle name="Normal 40" xfId="11755" xr:uid="{00000000-0005-0000-0000-00003E170000}"/>
    <cellStyle name="Normal 40 2" xfId="16710" xr:uid="{00000000-0005-0000-0000-00003F170000}"/>
    <cellStyle name="Normal 41" xfId="12616" xr:uid="{00000000-0005-0000-0000-000040170000}"/>
    <cellStyle name="Normal 41 2" xfId="16712" xr:uid="{00000000-0005-0000-0000-000041170000}"/>
    <cellStyle name="Normal 42" xfId="15003" xr:uid="{00000000-0005-0000-0000-000042170000}"/>
    <cellStyle name="Normal 43" xfId="16749" xr:uid="{00000000-0005-0000-0000-000043170000}"/>
    <cellStyle name="Normal 44" xfId="16713" xr:uid="{00000000-0005-0000-0000-000044170000}"/>
    <cellStyle name="Normal 45" xfId="16714" xr:uid="{00000000-0005-0000-0000-000045170000}"/>
    <cellStyle name="Normal 46" xfId="16715" xr:uid="{00000000-0005-0000-0000-000046170000}"/>
    <cellStyle name="Normal 47" xfId="16716" xr:uid="{00000000-0005-0000-0000-000047170000}"/>
    <cellStyle name="Normal 48" xfId="16717" xr:uid="{00000000-0005-0000-0000-000048170000}"/>
    <cellStyle name="Normal 49" xfId="16718" xr:uid="{00000000-0005-0000-0000-000049170000}"/>
    <cellStyle name="Normal 5" xfId="16" xr:uid="{00000000-0005-0000-0000-00004A170000}"/>
    <cellStyle name="Normal 5 10" xfId="330" xr:uid="{00000000-0005-0000-0000-00004B170000}"/>
    <cellStyle name="Normal 5 10 2" xfId="2711" xr:uid="{00000000-0005-0000-0000-00004C170000}"/>
    <cellStyle name="Normal 5 10 3" xfId="5097" xr:uid="{00000000-0005-0000-0000-00004D170000}"/>
    <cellStyle name="Normal 5 10 4" xfId="7312" xr:uid="{00000000-0005-0000-0000-00004E170000}"/>
    <cellStyle name="Normal 5 10 5" xfId="10305" xr:uid="{00000000-0005-0000-0000-00004F170000}"/>
    <cellStyle name="Normal 5 10 6" xfId="12085" xr:uid="{00000000-0005-0000-0000-000050170000}"/>
    <cellStyle name="Normal 5 10 7" xfId="14472" xr:uid="{00000000-0005-0000-0000-000051170000}"/>
    <cellStyle name="Normal 5 11" xfId="407" xr:uid="{00000000-0005-0000-0000-000052170000}"/>
    <cellStyle name="Normal 5 11 2" xfId="2788" xr:uid="{00000000-0005-0000-0000-000053170000}"/>
    <cellStyle name="Normal 5 11 3" xfId="5174" xr:uid="{00000000-0005-0000-0000-000054170000}"/>
    <cellStyle name="Normal 5 11 4" xfId="7420" xr:uid="{00000000-0005-0000-0000-000055170000}"/>
    <cellStyle name="Normal 5 11 5" xfId="11410" xr:uid="{00000000-0005-0000-0000-000056170000}"/>
    <cellStyle name="Normal 5 11 6" xfId="12193" xr:uid="{00000000-0005-0000-0000-000057170000}"/>
    <cellStyle name="Normal 5 11 7" xfId="14580" xr:uid="{00000000-0005-0000-0000-000058170000}"/>
    <cellStyle name="Normal 5 12" xfId="484" xr:uid="{00000000-0005-0000-0000-000059170000}"/>
    <cellStyle name="Normal 5 12 2" xfId="2865" xr:uid="{00000000-0005-0000-0000-00005A170000}"/>
    <cellStyle name="Normal 5 12 3" xfId="5251" xr:uid="{00000000-0005-0000-0000-00005B170000}"/>
    <cellStyle name="Normal 5 12 4" xfId="9256" xr:uid="{00000000-0005-0000-0000-00005C170000}"/>
    <cellStyle name="Normal 5 12 5" xfId="10219" xr:uid="{00000000-0005-0000-0000-00005D170000}"/>
    <cellStyle name="Normal 5 12 6" xfId="14030" xr:uid="{00000000-0005-0000-0000-00005E170000}"/>
    <cellStyle name="Normal 5 12 7" xfId="16414" xr:uid="{00000000-0005-0000-0000-00005F170000}"/>
    <cellStyle name="Normal 5 13" xfId="561" xr:uid="{00000000-0005-0000-0000-000060170000}"/>
    <cellStyle name="Normal 5 13 2" xfId="2942" xr:uid="{00000000-0005-0000-0000-000061170000}"/>
    <cellStyle name="Normal 5 13 3" xfId="5328" xr:uid="{00000000-0005-0000-0000-000062170000}"/>
    <cellStyle name="Normal 5 13 4" xfId="8879" xr:uid="{00000000-0005-0000-0000-000063170000}"/>
    <cellStyle name="Normal 5 13 5" xfId="9838" xr:uid="{00000000-0005-0000-0000-000064170000}"/>
    <cellStyle name="Normal 5 13 6" xfId="13653" xr:uid="{00000000-0005-0000-0000-000065170000}"/>
    <cellStyle name="Normal 5 13 7" xfId="16040" xr:uid="{00000000-0005-0000-0000-000066170000}"/>
    <cellStyle name="Normal 5 14" xfId="638" xr:uid="{00000000-0005-0000-0000-000067170000}"/>
    <cellStyle name="Normal 5 14 2" xfId="3019" xr:uid="{00000000-0005-0000-0000-000068170000}"/>
    <cellStyle name="Normal 5 14 3" xfId="5405" xr:uid="{00000000-0005-0000-0000-000069170000}"/>
    <cellStyle name="Normal 5 14 4" xfId="8757" xr:uid="{00000000-0005-0000-0000-00006A170000}"/>
    <cellStyle name="Normal 5 14 5" xfId="10443" xr:uid="{00000000-0005-0000-0000-00006B170000}"/>
    <cellStyle name="Normal 5 14 6" xfId="13531" xr:uid="{00000000-0005-0000-0000-00006C170000}"/>
    <cellStyle name="Normal 5 14 7" xfId="15918" xr:uid="{00000000-0005-0000-0000-00006D170000}"/>
    <cellStyle name="Normal 5 15" xfId="715" xr:uid="{00000000-0005-0000-0000-00006E170000}"/>
    <cellStyle name="Normal 5 15 2" xfId="3096" xr:uid="{00000000-0005-0000-0000-00006F170000}"/>
    <cellStyle name="Normal 5 15 3" xfId="5482" xr:uid="{00000000-0005-0000-0000-000070170000}"/>
    <cellStyle name="Normal 5 15 4" xfId="7569" xr:uid="{00000000-0005-0000-0000-000071170000}"/>
    <cellStyle name="Normal 5 15 5" xfId="11560" xr:uid="{00000000-0005-0000-0000-000072170000}"/>
    <cellStyle name="Normal 5 15 6" xfId="12342" xr:uid="{00000000-0005-0000-0000-000073170000}"/>
    <cellStyle name="Normal 5 15 7" xfId="14729" xr:uid="{00000000-0005-0000-0000-000074170000}"/>
    <cellStyle name="Normal 5 16" xfId="792" xr:uid="{00000000-0005-0000-0000-000075170000}"/>
    <cellStyle name="Normal 5 16 2" xfId="3173" xr:uid="{00000000-0005-0000-0000-000076170000}"/>
    <cellStyle name="Normal 5 16 3" xfId="5559" xr:uid="{00000000-0005-0000-0000-000077170000}"/>
    <cellStyle name="Normal 5 16 4" xfId="9332" xr:uid="{00000000-0005-0000-0000-000078170000}"/>
    <cellStyle name="Normal 5 16 5" xfId="11024" xr:uid="{00000000-0005-0000-0000-000079170000}"/>
    <cellStyle name="Normal 5 16 6" xfId="14106" xr:uid="{00000000-0005-0000-0000-00007A170000}"/>
    <cellStyle name="Normal 5 16 7" xfId="16490" xr:uid="{00000000-0005-0000-0000-00007B170000}"/>
    <cellStyle name="Normal 5 17" xfId="869" xr:uid="{00000000-0005-0000-0000-00007C170000}"/>
    <cellStyle name="Normal 5 17 2" xfId="3250" xr:uid="{00000000-0005-0000-0000-00007D170000}"/>
    <cellStyle name="Normal 5 17 3" xfId="5636" xr:uid="{00000000-0005-0000-0000-00007E170000}"/>
    <cellStyle name="Normal 5 17 4" xfId="9025" xr:uid="{00000000-0005-0000-0000-00007F170000}"/>
    <cellStyle name="Normal 5 17 5" xfId="9986" xr:uid="{00000000-0005-0000-0000-000080170000}"/>
    <cellStyle name="Normal 5 17 6" xfId="13799" xr:uid="{00000000-0005-0000-0000-000081170000}"/>
    <cellStyle name="Normal 5 17 7" xfId="16184" xr:uid="{00000000-0005-0000-0000-000082170000}"/>
    <cellStyle name="Normal 5 18" xfId="946" xr:uid="{00000000-0005-0000-0000-000083170000}"/>
    <cellStyle name="Normal 5 18 2" xfId="3327" xr:uid="{00000000-0005-0000-0000-000084170000}"/>
    <cellStyle name="Normal 5 18 3" xfId="5713" xr:uid="{00000000-0005-0000-0000-000085170000}"/>
    <cellStyle name="Normal 5 18 4" xfId="8906" xr:uid="{00000000-0005-0000-0000-000086170000}"/>
    <cellStyle name="Normal 5 18 5" xfId="10592" xr:uid="{00000000-0005-0000-0000-000087170000}"/>
    <cellStyle name="Normal 5 18 6" xfId="13680" xr:uid="{00000000-0005-0000-0000-000088170000}"/>
    <cellStyle name="Normal 5 18 7" xfId="16067" xr:uid="{00000000-0005-0000-0000-000089170000}"/>
    <cellStyle name="Normal 5 19" xfId="1023" xr:uid="{00000000-0005-0000-0000-00008A170000}"/>
    <cellStyle name="Normal 5 19 2" xfId="3404" xr:uid="{00000000-0005-0000-0000-00008B170000}"/>
    <cellStyle name="Normal 5 19 3" xfId="5790" xr:uid="{00000000-0005-0000-0000-00008C170000}"/>
    <cellStyle name="Normal 5 19 4" xfId="7718" xr:uid="{00000000-0005-0000-0000-00008D170000}"/>
    <cellStyle name="Normal 5 19 5" xfId="9643" xr:uid="{00000000-0005-0000-0000-00008E170000}"/>
    <cellStyle name="Normal 5 19 6" xfId="12491" xr:uid="{00000000-0005-0000-0000-00008F170000}"/>
    <cellStyle name="Normal 5 19 7" xfId="14878" xr:uid="{00000000-0005-0000-0000-000090170000}"/>
    <cellStyle name="Normal 5 2" xfId="17" xr:uid="{00000000-0005-0000-0000-000091170000}"/>
    <cellStyle name="Normal 5 2 10" xfId="639" xr:uid="{00000000-0005-0000-0000-000092170000}"/>
    <cellStyle name="Normal 5 2 10 2" xfId="3020" xr:uid="{00000000-0005-0000-0000-000093170000}"/>
    <cellStyle name="Normal 5 2 10 3" xfId="5406" xr:uid="{00000000-0005-0000-0000-000094170000}"/>
    <cellStyle name="Normal 5 2 10 4" xfId="8680" xr:uid="{00000000-0005-0000-0000-000095170000}"/>
    <cellStyle name="Normal 5 2 10 5" xfId="10366" xr:uid="{00000000-0005-0000-0000-000096170000}"/>
    <cellStyle name="Normal 5 2 10 6" xfId="13454" xr:uid="{00000000-0005-0000-0000-000097170000}"/>
    <cellStyle name="Normal 5 2 10 7" xfId="15841" xr:uid="{00000000-0005-0000-0000-000098170000}"/>
    <cellStyle name="Normal 5 2 11" xfId="716" xr:uid="{00000000-0005-0000-0000-000099170000}"/>
    <cellStyle name="Normal 5 2 11 2" xfId="3097" xr:uid="{00000000-0005-0000-0000-00009A170000}"/>
    <cellStyle name="Normal 5 2 11 3" xfId="5483" xr:uid="{00000000-0005-0000-0000-00009B170000}"/>
    <cellStyle name="Normal 5 2 11 4" xfId="7492" xr:uid="{00000000-0005-0000-0000-00009C170000}"/>
    <cellStyle name="Normal 5 2 11 5" xfId="11484" xr:uid="{00000000-0005-0000-0000-00009D170000}"/>
    <cellStyle name="Normal 5 2 11 6" xfId="12265" xr:uid="{00000000-0005-0000-0000-00009E170000}"/>
    <cellStyle name="Normal 5 2 11 7" xfId="14652" xr:uid="{00000000-0005-0000-0000-00009F170000}"/>
    <cellStyle name="Normal 5 2 12" xfId="793" xr:uid="{00000000-0005-0000-0000-0000A0170000}"/>
    <cellStyle name="Normal 5 2 12 2" xfId="3174" xr:uid="{00000000-0005-0000-0000-0000A1170000}"/>
    <cellStyle name="Normal 5 2 12 3" xfId="5560" xr:uid="{00000000-0005-0000-0000-0000A2170000}"/>
    <cellStyle name="Normal 5 2 12 4" xfId="7262" xr:uid="{00000000-0005-0000-0000-0000A3170000}"/>
    <cellStyle name="Normal 5 2 12 5" xfId="10947" xr:uid="{00000000-0005-0000-0000-0000A4170000}"/>
    <cellStyle name="Normal 5 2 12 6" xfId="12035" xr:uid="{00000000-0005-0000-0000-0000A5170000}"/>
    <cellStyle name="Normal 5 2 12 7" xfId="14422" xr:uid="{00000000-0005-0000-0000-0000A6170000}"/>
    <cellStyle name="Normal 5 2 13" xfId="870" xr:uid="{00000000-0005-0000-0000-0000A7170000}"/>
    <cellStyle name="Normal 5 2 13 2" xfId="3251" xr:uid="{00000000-0005-0000-0000-0000A8170000}"/>
    <cellStyle name="Normal 5 2 13 3" xfId="5637" xr:uid="{00000000-0005-0000-0000-0000A9170000}"/>
    <cellStyle name="Normal 5 2 13 4" xfId="8947" xr:uid="{00000000-0005-0000-0000-0000AA170000}"/>
    <cellStyle name="Normal 5 2 13 5" xfId="9910" xr:uid="{00000000-0005-0000-0000-0000AB170000}"/>
    <cellStyle name="Normal 5 2 13 6" xfId="13721" xr:uid="{00000000-0005-0000-0000-0000AC170000}"/>
    <cellStyle name="Normal 5 2 13 7" xfId="16107" xr:uid="{00000000-0005-0000-0000-0000AD170000}"/>
    <cellStyle name="Normal 5 2 14" xfId="947" xr:uid="{00000000-0005-0000-0000-0000AE170000}"/>
    <cellStyle name="Normal 5 2 14 2" xfId="3328" xr:uid="{00000000-0005-0000-0000-0000AF170000}"/>
    <cellStyle name="Normal 5 2 14 3" xfId="5714" xr:uid="{00000000-0005-0000-0000-0000B0170000}"/>
    <cellStyle name="Normal 5 2 14 4" xfId="8829" xr:uid="{00000000-0005-0000-0000-0000B1170000}"/>
    <cellStyle name="Normal 5 2 14 5" xfId="10515" xr:uid="{00000000-0005-0000-0000-0000B2170000}"/>
    <cellStyle name="Normal 5 2 14 6" xfId="13603" xr:uid="{00000000-0005-0000-0000-0000B3170000}"/>
    <cellStyle name="Normal 5 2 14 7" xfId="15990" xr:uid="{00000000-0005-0000-0000-0000B4170000}"/>
    <cellStyle name="Normal 5 2 15" xfId="1024" xr:uid="{00000000-0005-0000-0000-0000B5170000}"/>
    <cellStyle name="Normal 5 2 15 2" xfId="3405" xr:uid="{00000000-0005-0000-0000-0000B6170000}"/>
    <cellStyle name="Normal 5 2 15 3" xfId="5791" xr:uid="{00000000-0005-0000-0000-0000B7170000}"/>
    <cellStyle name="Normal 5 2 15 4" xfId="7641" xr:uid="{00000000-0005-0000-0000-0000B8170000}"/>
    <cellStyle name="Normal 5 2 15 5" xfId="11627" xr:uid="{00000000-0005-0000-0000-0000B9170000}"/>
    <cellStyle name="Normal 5 2 15 6" xfId="12414" xr:uid="{00000000-0005-0000-0000-0000BA170000}"/>
    <cellStyle name="Normal 5 2 15 7" xfId="14801" xr:uid="{00000000-0005-0000-0000-0000BB170000}"/>
    <cellStyle name="Normal 5 2 16" xfId="1101" xr:uid="{00000000-0005-0000-0000-0000BC170000}"/>
    <cellStyle name="Normal 5 2 16 2" xfId="3482" xr:uid="{00000000-0005-0000-0000-0000BD170000}"/>
    <cellStyle name="Normal 5 2 16 3" xfId="5868" xr:uid="{00000000-0005-0000-0000-0000BE170000}"/>
    <cellStyle name="Normal 5 2 16 4" xfId="9403" xr:uid="{00000000-0005-0000-0000-0000BF170000}"/>
    <cellStyle name="Normal 5 2 16 5" xfId="11096" xr:uid="{00000000-0005-0000-0000-0000C0170000}"/>
    <cellStyle name="Normal 5 2 16 6" xfId="14177" xr:uid="{00000000-0005-0000-0000-0000C1170000}"/>
    <cellStyle name="Normal 5 2 16 7" xfId="16561" xr:uid="{00000000-0005-0000-0000-0000C2170000}"/>
    <cellStyle name="Normal 5 2 17" xfId="1178" xr:uid="{00000000-0005-0000-0000-0000C3170000}"/>
    <cellStyle name="Normal 5 2 17 2" xfId="3559" xr:uid="{00000000-0005-0000-0000-0000C4170000}"/>
    <cellStyle name="Normal 5 2 17 3" xfId="5945" xr:uid="{00000000-0005-0000-0000-0000C5170000}"/>
    <cellStyle name="Normal 5 2 17 4" xfId="9098" xr:uid="{00000000-0005-0000-0000-0000C6170000}"/>
    <cellStyle name="Normal 5 2 17 5" xfId="10057" xr:uid="{00000000-0005-0000-0000-0000C7170000}"/>
    <cellStyle name="Normal 5 2 17 6" xfId="13872" xr:uid="{00000000-0005-0000-0000-0000C8170000}"/>
    <cellStyle name="Normal 5 2 17 7" xfId="16256" xr:uid="{00000000-0005-0000-0000-0000C9170000}"/>
    <cellStyle name="Normal 5 2 18" xfId="1255" xr:uid="{00000000-0005-0000-0000-0000CA170000}"/>
    <cellStyle name="Normal 5 2 18 2" xfId="3636" xr:uid="{00000000-0005-0000-0000-0000CB170000}"/>
    <cellStyle name="Normal 5 2 18 3" xfId="6022" xr:uid="{00000000-0005-0000-0000-0000CC170000}"/>
    <cellStyle name="Normal 5 2 18 4" xfId="8973" xr:uid="{00000000-0005-0000-0000-0000CD170000}"/>
    <cellStyle name="Normal 5 2 18 5" xfId="10664" xr:uid="{00000000-0005-0000-0000-0000CE170000}"/>
    <cellStyle name="Normal 5 2 18 6" xfId="13747" xr:uid="{00000000-0005-0000-0000-0000CF170000}"/>
    <cellStyle name="Normal 5 2 18 7" xfId="16133" xr:uid="{00000000-0005-0000-0000-0000D0170000}"/>
    <cellStyle name="Normal 5 2 19" xfId="1332" xr:uid="{00000000-0005-0000-0000-0000D1170000}"/>
    <cellStyle name="Normal 5 2 19 2" xfId="3713" xr:uid="{00000000-0005-0000-0000-0000D2170000}"/>
    <cellStyle name="Normal 5 2 19 3" xfId="6099" xr:uid="{00000000-0005-0000-0000-0000D3170000}"/>
    <cellStyle name="Normal 5 2 19 4" xfId="7791" xr:uid="{00000000-0005-0000-0000-0000D4170000}"/>
    <cellStyle name="Normal 5 2 19 5" xfId="11702" xr:uid="{00000000-0005-0000-0000-0000D5170000}"/>
    <cellStyle name="Normal 5 2 19 6" xfId="12564" xr:uid="{00000000-0005-0000-0000-0000D6170000}"/>
    <cellStyle name="Normal 5 2 19 7" xfId="14951" xr:uid="{00000000-0005-0000-0000-0000D7170000}"/>
    <cellStyle name="Normal 5 2 2" xfId="54" xr:uid="{00000000-0005-0000-0000-0000D8170000}"/>
    <cellStyle name="Normal 5 2 2 10" xfId="753" xr:uid="{00000000-0005-0000-0000-0000D9170000}"/>
    <cellStyle name="Normal 5 2 2 10 2" xfId="3134" xr:uid="{00000000-0005-0000-0000-0000DA170000}"/>
    <cellStyle name="Normal 5 2 2 10 3" xfId="5520" xr:uid="{00000000-0005-0000-0000-0000DB170000}"/>
    <cellStyle name="Normal 5 2 2 10 4" xfId="8683" xr:uid="{00000000-0005-0000-0000-0000DC170000}"/>
    <cellStyle name="Normal 5 2 2 10 5" xfId="10369" xr:uid="{00000000-0005-0000-0000-0000DD170000}"/>
    <cellStyle name="Normal 5 2 2 10 6" xfId="13457" xr:uid="{00000000-0005-0000-0000-0000DE170000}"/>
    <cellStyle name="Normal 5 2 2 10 7" xfId="15844" xr:uid="{00000000-0005-0000-0000-0000DF170000}"/>
    <cellStyle name="Normal 5 2 2 11" xfId="830" xr:uid="{00000000-0005-0000-0000-0000E0170000}"/>
    <cellStyle name="Normal 5 2 2 11 2" xfId="3211" xr:uid="{00000000-0005-0000-0000-0000E1170000}"/>
    <cellStyle name="Normal 5 2 2 11 3" xfId="5597" xr:uid="{00000000-0005-0000-0000-0000E2170000}"/>
    <cellStyle name="Normal 5 2 2 11 4" xfId="8220" xr:uid="{00000000-0005-0000-0000-0000E3170000}"/>
    <cellStyle name="Normal 5 2 2 11 5" xfId="10485" xr:uid="{00000000-0005-0000-0000-0000E4170000}"/>
    <cellStyle name="Normal 5 2 2 11 6" xfId="12994" xr:uid="{00000000-0005-0000-0000-0000E5170000}"/>
    <cellStyle name="Normal 5 2 2 11 7" xfId="15381" xr:uid="{00000000-0005-0000-0000-0000E6170000}"/>
    <cellStyle name="Normal 5 2 2 12" xfId="907" xr:uid="{00000000-0005-0000-0000-0000E7170000}"/>
    <cellStyle name="Normal 5 2 2 12 2" xfId="3288" xr:uid="{00000000-0005-0000-0000-0000E8170000}"/>
    <cellStyle name="Normal 5 2 2 12 3" xfId="5674" xr:uid="{00000000-0005-0000-0000-0000E9170000}"/>
    <cellStyle name="Normal 5 2 2 12 4" xfId="8490" xr:uid="{00000000-0005-0000-0000-0000EA170000}"/>
    <cellStyle name="Normal 5 2 2 12 5" xfId="10560" xr:uid="{00000000-0005-0000-0000-0000EB170000}"/>
    <cellStyle name="Normal 5 2 2 12 6" xfId="13264" xr:uid="{00000000-0005-0000-0000-0000EC170000}"/>
    <cellStyle name="Normal 5 2 2 12 7" xfId="15651" xr:uid="{00000000-0005-0000-0000-0000ED170000}"/>
    <cellStyle name="Normal 5 2 2 13" xfId="984" xr:uid="{00000000-0005-0000-0000-0000EE170000}"/>
    <cellStyle name="Normal 5 2 2 13 2" xfId="3365" xr:uid="{00000000-0005-0000-0000-0000EF170000}"/>
    <cellStyle name="Normal 5 2 2 13 3" xfId="5751" xr:uid="{00000000-0005-0000-0000-0000F0170000}"/>
    <cellStyle name="Normal 5 2 2 13 4" xfId="7679" xr:uid="{00000000-0005-0000-0000-0000F1170000}"/>
    <cellStyle name="Normal 5 2 2 13 5" xfId="11593" xr:uid="{00000000-0005-0000-0000-0000F2170000}"/>
    <cellStyle name="Normal 5 2 2 13 6" xfId="12452" xr:uid="{00000000-0005-0000-0000-0000F3170000}"/>
    <cellStyle name="Normal 5 2 2 13 7" xfId="14839" xr:uid="{00000000-0005-0000-0000-0000F4170000}"/>
    <cellStyle name="Normal 5 2 2 14" xfId="1061" xr:uid="{00000000-0005-0000-0000-0000F5170000}"/>
    <cellStyle name="Normal 5 2 2 14 2" xfId="3442" xr:uid="{00000000-0005-0000-0000-0000F6170000}"/>
    <cellStyle name="Normal 5 2 2 14 3" xfId="5828" xr:uid="{00000000-0005-0000-0000-0000F7170000}"/>
    <cellStyle name="Normal 5 2 2 14 4" xfId="8832" xr:uid="{00000000-0005-0000-0000-0000F8170000}"/>
    <cellStyle name="Normal 5 2 2 14 5" xfId="10518" xr:uid="{00000000-0005-0000-0000-0000F9170000}"/>
    <cellStyle name="Normal 5 2 2 14 6" xfId="13606" xr:uid="{00000000-0005-0000-0000-0000FA170000}"/>
    <cellStyle name="Normal 5 2 2 14 7" xfId="15993" xr:uid="{00000000-0005-0000-0000-0000FB170000}"/>
    <cellStyle name="Normal 5 2 2 15" xfId="1138" xr:uid="{00000000-0005-0000-0000-0000FC170000}"/>
    <cellStyle name="Normal 5 2 2 15 2" xfId="3519" xr:uid="{00000000-0005-0000-0000-0000FD170000}"/>
    <cellStyle name="Normal 5 2 2 15 3" xfId="5905" xr:uid="{00000000-0005-0000-0000-0000FE170000}"/>
    <cellStyle name="Normal 5 2 2 15 4" xfId="8369" xr:uid="{00000000-0005-0000-0000-0000FF170000}"/>
    <cellStyle name="Normal 5 2 2 15 5" xfId="10634" xr:uid="{00000000-0005-0000-0000-000000180000}"/>
    <cellStyle name="Normal 5 2 2 15 6" xfId="13143" xr:uid="{00000000-0005-0000-0000-000001180000}"/>
    <cellStyle name="Normal 5 2 2 15 7" xfId="15530" xr:uid="{00000000-0005-0000-0000-000002180000}"/>
    <cellStyle name="Normal 5 2 2 16" xfId="1215" xr:uid="{00000000-0005-0000-0000-000003180000}"/>
    <cellStyle name="Normal 5 2 2 16 2" xfId="3596" xr:uid="{00000000-0005-0000-0000-000004180000}"/>
    <cellStyle name="Normal 5 2 2 16 3" xfId="5982" xr:uid="{00000000-0005-0000-0000-000005180000}"/>
    <cellStyle name="Normal 5 2 2 16 4" xfId="7983" xr:uid="{00000000-0005-0000-0000-000006180000}"/>
    <cellStyle name="Normal 5 2 2 16 5" xfId="10248" xr:uid="{00000000-0005-0000-0000-000007180000}"/>
    <cellStyle name="Normal 5 2 2 16 6" xfId="12757" xr:uid="{00000000-0005-0000-0000-000008180000}"/>
    <cellStyle name="Normal 5 2 2 16 7" xfId="15144" xr:uid="{00000000-0005-0000-0000-000009180000}"/>
    <cellStyle name="Normal 5 2 2 17" xfId="1292" xr:uid="{00000000-0005-0000-0000-00000A180000}"/>
    <cellStyle name="Normal 5 2 2 17 2" xfId="3673" xr:uid="{00000000-0005-0000-0000-00000B180000}"/>
    <cellStyle name="Normal 5 2 2 17 3" xfId="6059" xr:uid="{00000000-0005-0000-0000-00000C180000}"/>
    <cellStyle name="Normal 5 2 2 17 4" xfId="7828" xr:uid="{00000000-0005-0000-0000-00000D180000}"/>
    <cellStyle name="Normal 5 2 2 17 5" xfId="11740" xr:uid="{00000000-0005-0000-0000-00000E180000}"/>
    <cellStyle name="Normal 5 2 2 17 6" xfId="12601" xr:uid="{00000000-0005-0000-0000-00000F180000}"/>
    <cellStyle name="Normal 5 2 2 17 7" xfId="14988" xr:uid="{00000000-0005-0000-0000-000010180000}"/>
    <cellStyle name="Normal 5 2 2 18" xfId="1369" xr:uid="{00000000-0005-0000-0000-000011180000}"/>
    <cellStyle name="Normal 5 2 2 18 2" xfId="3750" xr:uid="{00000000-0005-0000-0000-000012180000}"/>
    <cellStyle name="Normal 5 2 2 18 3" xfId="6136" xr:uid="{00000000-0005-0000-0000-000013180000}"/>
    <cellStyle name="Normal 5 2 2 18 4" xfId="8976" xr:uid="{00000000-0005-0000-0000-000014180000}"/>
    <cellStyle name="Normal 5 2 2 18 5" xfId="10667" xr:uid="{00000000-0005-0000-0000-000015180000}"/>
    <cellStyle name="Normal 5 2 2 18 6" xfId="13750" xr:uid="{00000000-0005-0000-0000-000016180000}"/>
    <cellStyle name="Normal 5 2 2 18 7" xfId="16136" xr:uid="{00000000-0005-0000-0000-000017180000}"/>
    <cellStyle name="Normal 5 2 2 19" xfId="1446" xr:uid="{00000000-0005-0000-0000-000018180000}"/>
    <cellStyle name="Normal 5 2 2 19 2" xfId="3827" xr:uid="{00000000-0005-0000-0000-000019180000}"/>
    <cellStyle name="Normal 5 2 2 19 3" xfId="6213" xr:uid="{00000000-0005-0000-0000-00001A180000}"/>
    <cellStyle name="Normal 5 2 2 19 4" xfId="8518" xr:uid="{00000000-0005-0000-0000-00001B180000}"/>
    <cellStyle name="Normal 5 2 2 19 5" xfId="10783" xr:uid="{00000000-0005-0000-0000-00001C180000}"/>
    <cellStyle name="Normal 5 2 2 19 6" xfId="13292" xr:uid="{00000000-0005-0000-0000-00001D180000}"/>
    <cellStyle name="Normal 5 2 2 19 7" xfId="15679" xr:uid="{00000000-0005-0000-0000-00001E180000}"/>
    <cellStyle name="Normal 5 2 2 2" xfId="136" xr:uid="{00000000-0005-0000-0000-00001F180000}"/>
    <cellStyle name="Normal 5 2 2 2 2" xfId="2517" xr:uid="{00000000-0005-0000-0000-000020180000}"/>
    <cellStyle name="Normal 5 2 2 2 3" xfId="4903" xr:uid="{00000000-0005-0000-0000-000021180000}"/>
    <cellStyle name="Normal 5 2 2 2 4" xfId="8538" xr:uid="{00000000-0005-0000-0000-000022180000}"/>
    <cellStyle name="Normal 5 2 2 2 5" xfId="10803" xr:uid="{00000000-0005-0000-0000-000023180000}"/>
    <cellStyle name="Normal 5 2 2 2 6" xfId="13312" xr:uid="{00000000-0005-0000-0000-000024180000}"/>
    <cellStyle name="Normal 5 2 2 2 7" xfId="15699" xr:uid="{00000000-0005-0000-0000-000025180000}"/>
    <cellStyle name="Normal 5 2 2 20" xfId="1523" xr:uid="{00000000-0005-0000-0000-000026180000}"/>
    <cellStyle name="Normal 5 2 2 20 2" xfId="3904" xr:uid="{00000000-0005-0000-0000-000027180000}"/>
    <cellStyle name="Normal 5 2 2 20 3" xfId="6290" xr:uid="{00000000-0005-0000-0000-000028180000}"/>
    <cellStyle name="Normal 5 2 2 20 4" xfId="8132" xr:uid="{00000000-0005-0000-0000-000029180000}"/>
    <cellStyle name="Normal 5 2 2 20 5" xfId="10397" xr:uid="{00000000-0005-0000-0000-00002A180000}"/>
    <cellStyle name="Normal 5 2 2 20 6" xfId="12906" xr:uid="{00000000-0005-0000-0000-00002B180000}"/>
    <cellStyle name="Normal 5 2 2 20 7" xfId="15293" xr:uid="{00000000-0005-0000-0000-00002C180000}"/>
    <cellStyle name="Normal 5 2 2 21" xfId="1600" xr:uid="{00000000-0005-0000-0000-00002D180000}"/>
    <cellStyle name="Normal 5 2 2 21 2" xfId="3981" xr:uid="{00000000-0005-0000-0000-00002E180000}"/>
    <cellStyle name="Normal 5 2 2 21 3" xfId="6367" xr:uid="{00000000-0005-0000-0000-00002F180000}"/>
    <cellStyle name="Normal 5 2 2 21 4" xfId="8350" xr:uid="{00000000-0005-0000-0000-000030180000}"/>
    <cellStyle name="Normal 5 2 2 21 5" xfId="10039" xr:uid="{00000000-0005-0000-0000-000031180000}"/>
    <cellStyle name="Normal 5 2 2 21 6" xfId="13124" xr:uid="{00000000-0005-0000-0000-000032180000}"/>
    <cellStyle name="Normal 5 2 2 21 7" xfId="15511" xr:uid="{00000000-0005-0000-0000-000033180000}"/>
    <cellStyle name="Normal 5 2 2 22" xfId="1677" xr:uid="{00000000-0005-0000-0000-000034180000}"/>
    <cellStyle name="Normal 5 2 2 22 2" xfId="4058" xr:uid="{00000000-0005-0000-0000-000035180000}"/>
    <cellStyle name="Normal 5 2 2 22 3" xfId="6444" xr:uid="{00000000-0005-0000-0000-000036180000}"/>
    <cellStyle name="Normal 5 2 2 22 4" xfId="7515" xr:uid="{00000000-0005-0000-0000-000037180000}"/>
    <cellStyle name="Normal 5 2 2 22 5" xfId="11429" xr:uid="{00000000-0005-0000-0000-000038180000}"/>
    <cellStyle name="Normal 5 2 2 22 6" xfId="12288" xr:uid="{00000000-0005-0000-0000-000039180000}"/>
    <cellStyle name="Normal 5 2 2 22 7" xfId="14675" xr:uid="{00000000-0005-0000-0000-00003A180000}"/>
    <cellStyle name="Normal 5 2 2 23" xfId="1754" xr:uid="{00000000-0005-0000-0000-00003B180000}"/>
    <cellStyle name="Normal 5 2 2 23 2" xfId="4135" xr:uid="{00000000-0005-0000-0000-00003C180000}"/>
    <cellStyle name="Normal 5 2 2 23 3" xfId="6521" xr:uid="{00000000-0005-0000-0000-00003D180000}"/>
    <cellStyle name="Normal 5 2 2 23 4" xfId="8668" xr:uid="{00000000-0005-0000-0000-00003E180000}"/>
    <cellStyle name="Normal 5 2 2 23 5" xfId="10354" xr:uid="{00000000-0005-0000-0000-00003F180000}"/>
    <cellStyle name="Normal 5 2 2 23 6" xfId="13442" xr:uid="{00000000-0005-0000-0000-000040180000}"/>
    <cellStyle name="Normal 5 2 2 23 7" xfId="15829" xr:uid="{00000000-0005-0000-0000-000041180000}"/>
    <cellStyle name="Normal 5 2 2 24" xfId="1826" xr:uid="{00000000-0005-0000-0000-000042180000}"/>
    <cellStyle name="Normal 5 2 2 24 2" xfId="4207" xr:uid="{00000000-0005-0000-0000-000043180000}"/>
    <cellStyle name="Normal 5 2 2 24 3" xfId="6593" xr:uid="{00000000-0005-0000-0000-000044180000}"/>
    <cellStyle name="Normal 5 2 2 24 4" xfId="8590" xr:uid="{00000000-0005-0000-0000-000045180000}"/>
    <cellStyle name="Normal 5 2 2 24 5" xfId="10852" xr:uid="{00000000-0005-0000-0000-000046180000}"/>
    <cellStyle name="Normal 5 2 2 24 6" xfId="13364" xr:uid="{00000000-0005-0000-0000-000047180000}"/>
    <cellStyle name="Normal 5 2 2 24 7" xfId="15751" xr:uid="{00000000-0005-0000-0000-000048180000}"/>
    <cellStyle name="Normal 5 2 2 25" xfId="1904" xr:uid="{00000000-0005-0000-0000-000049180000}"/>
    <cellStyle name="Normal 5 2 2 25 2" xfId="4285" xr:uid="{00000000-0005-0000-0000-00004A180000}"/>
    <cellStyle name="Normal 5 2 2 25 3" xfId="6671" xr:uid="{00000000-0005-0000-0000-00004B180000}"/>
    <cellStyle name="Normal 5 2 2 25 4" xfId="8127" xr:uid="{00000000-0005-0000-0000-00004C180000}"/>
    <cellStyle name="Normal 5 2 2 25 5" xfId="10389" xr:uid="{00000000-0005-0000-0000-00004D180000}"/>
    <cellStyle name="Normal 5 2 2 25 6" xfId="12901" xr:uid="{00000000-0005-0000-0000-00004E180000}"/>
    <cellStyle name="Normal 5 2 2 25 7" xfId="15288" xr:uid="{00000000-0005-0000-0000-00004F180000}"/>
    <cellStyle name="Normal 5 2 2 26" xfId="1982" xr:uid="{00000000-0005-0000-0000-000050180000}"/>
    <cellStyle name="Normal 5 2 2 26 2" xfId="4363" xr:uid="{00000000-0005-0000-0000-000051180000}"/>
    <cellStyle name="Normal 5 2 2 26 3" xfId="6749" xr:uid="{00000000-0005-0000-0000-000052180000}"/>
    <cellStyle name="Normal 5 2 2 26 4" xfId="9233" xr:uid="{00000000-0005-0000-0000-000053180000}"/>
    <cellStyle name="Normal 5 2 2 26 5" xfId="10923" xr:uid="{00000000-0005-0000-0000-000054180000}"/>
    <cellStyle name="Normal 5 2 2 26 6" xfId="14007" xr:uid="{00000000-0005-0000-0000-000055180000}"/>
    <cellStyle name="Normal 5 2 2 26 7" xfId="16391" xr:uid="{00000000-0005-0000-0000-000056180000}"/>
    <cellStyle name="Normal 5 2 2 27" xfId="2058" xr:uid="{00000000-0005-0000-0000-000057180000}"/>
    <cellStyle name="Normal 5 2 2 27 2" xfId="4439" xr:uid="{00000000-0005-0000-0000-000058180000}"/>
    <cellStyle name="Normal 5 2 2 27 3" xfId="6825" xr:uid="{00000000-0005-0000-0000-000059180000}"/>
    <cellStyle name="Normal 5 2 2 27 4" xfId="8848" xr:uid="{00000000-0005-0000-0000-00005A180000}"/>
    <cellStyle name="Normal 5 2 2 27 5" xfId="10534" xr:uid="{00000000-0005-0000-0000-00005B180000}"/>
    <cellStyle name="Normal 5 2 2 27 6" xfId="13622" xr:uid="{00000000-0005-0000-0000-00005C180000}"/>
    <cellStyle name="Normal 5 2 2 27 7" xfId="16009" xr:uid="{00000000-0005-0000-0000-00005D180000}"/>
    <cellStyle name="Normal 5 2 2 28" xfId="2130" xr:uid="{00000000-0005-0000-0000-00005E180000}"/>
    <cellStyle name="Normal 5 2 2 28 2" xfId="4511" xr:uid="{00000000-0005-0000-0000-00005F180000}"/>
    <cellStyle name="Normal 5 2 2 28 3" xfId="6897" xr:uid="{00000000-0005-0000-0000-000060180000}"/>
    <cellStyle name="Normal 5 2 2 28 4" xfId="7664" xr:uid="{00000000-0005-0000-0000-000061180000}"/>
    <cellStyle name="Normal 5 2 2 28 5" xfId="11578" xr:uid="{00000000-0005-0000-0000-000062180000}"/>
    <cellStyle name="Normal 5 2 2 28 6" xfId="12437" xr:uid="{00000000-0005-0000-0000-000063180000}"/>
    <cellStyle name="Normal 5 2 2 28 7" xfId="14824" xr:uid="{00000000-0005-0000-0000-000064180000}"/>
    <cellStyle name="Normal 5 2 2 29" xfId="2210" xr:uid="{00000000-0005-0000-0000-000065180000}"/>
    <cellStyle name="Normal 5 2 2 29 2" xfId="4591" xr:uid="{00000000-0005-0000-0000-000066180000}"/>
    <cellStyle name="Normal 5 2 2 29 3" xfId="6977" xr:uid="{00000000-0005-0000-0000-000067180000}"/>
    <cellStyle name="Normal 5 2 2 29 4" xfId="7279" xr:uid="{00000000-0005-0000-0000-000068180000}"/>
    <cellStyle name="Normal 5 2 2 29 5" xfId="10272" xr:uid="{00000000-0005-0000-0000-000069180000}"/>
    <cellStyle name="Normal 5 2 2 29 6" xfId="12052" xr:uid="{00000000-0005-0000-0000-00006A180000}"/>
    <cellStyle name="Normal 5 2 2 29 7" xfId="14439" xr:uid="{00000000-0005-0000-0000-00006B180000}"/>
    <cellStyle name="Normal 5 2 2 3" xfId="214" xr:uid="{00000000-0005-0000-0000-00006C180000}"/>
    <cellStyle name="Normal 5 2 2 3 2" xfId="2595" xr:uid="{00000000-0005-0000-0000-00006D180000}"/>
    <cellStyle name="Normal 5 2 2 3 3" xfId="4981" xr:uid="{00000000-0005-0000-0000-00006E180000}"/>
    <cellStyle name="Normal 5 2 2 3 4" xfId="7921" xr:uid="{00000000-0005-0000-0000-00006F180000}"/>
    <cellStyle name="Normal 5 2 2 3 5" xfId="10187" xr:uid="{00000000-0005-0000-0000-000070180000}"/>
    <cellStyle name="Normal 5 2 2 3 6" xfId="12695" xr:uid="{00000000-0005-0000-0000-000071180000}"/>
    <cellStyle name="Normal 5 2 2 3 7" xfId="15082" xr:uid="{00000000-0005-0000-0000-000072180000}"/>
    <cellStyle name="Normal 5 2 2 30" xfId="2286" xr:uid="{00000000-0005-0000-0000-000073180000}"/>
    <cellStyle name="Normal 5 2 2 30 2" xfId="4667" xr:uid="{00000000-0005-0000-0000-000074180000}"/>
    <cellStyle name="Normal 5 2 2 30 3" xfId="7053" xr:uid="{00000000-0005-0000-0000-000075180000}"/>
    <cellStyle name="Normal 5 2 2 30 4" xfId="8200" xr:uid="{00000000-0005-0000-0000-000076180000}"/>
    <cellStyle name="Normal 5 2 2 30 5" xfId="10462" xr:uid="{00000000-0005-0000-0000-000077180000}"/>
    <cellStyle name="Normal 5 2 2 30 6" xfId="12974" xr:uid="{00000000-0005-0000-0000-000078180000}"/>
    <cellStyle name="Normal 5 2 2 30 7" xfId="15361" xr:uid="{00000000-0005-0000-0000-000079180000}"/>
    <cellStyle name="Normal 5 2 2 31" xfId="2358" xr:uid="{00000000-0005-0000-0000-00007A180000}"/>
    <cellStyle name="Normal 5 2 2 31 2" xfId="4739" xr:uid="{00000000-0005-0000-0000-00007B180000}"/>
    <cellStyle name="Normal 5 2 2 31 3" xfId="7125" xr:uid="{00000000-0005-0000-0000-00007C180000}"/>
    <cellStyle name="Normal 5 2 2 31 4" xfId="8199" xr:uid="{00000000-0005-0000-0000-00007D180000}"/>
    <cellStyle name="Normal 5 2 2 31 5" xfId="10393" xr:uid="{00000000-0005-0000-0000-00007E180000}"/>
    <cellStyle name="Normal 5 2 2 31 6" xfId="12973" xr:uid="{00000000-0005-0000-0000-00007F180000}"/>
    <cellStyle name="Normal 5 2 2 31 7" xfId="15360" xr:uid="{00000000-0005-0000-0000-000080180000}"/>
    <cellStyle name="Normal 5 2 2 32" xfId="2436" xr:uid="{00000000-0005-0000-0000-000081180000}"/>
    <cellStyle name="Normal 5 2 2 33" xfId="4822" xr:uid="{00000000-0005-0000-0000-000082180000}"/>
    <cellStyle name="Normal 5 2 2 34" xfId="7616" xr:uid="{00000000-0005-0000-0000-000083180000}"/>
    <cellStyle name="Normal 5 2 2 35" xfId="11531" xr:uid="{00000000-0005-0000-0000-000084180000}"/>
    <cellStyle name="Normal 5 2 2 36" xfId="12389" xr:uid="{00000000-0005-0000-0000-000085180000}"/>
    <cellStyle name="Normal 5 2 2 37" xfId="14776" xr:uid="{00000000-0005-0000-0000-000086180000}"/>
    <cellStyle name="Normal 5 2 2 4" xfId="291" xr:uid="{00000000-0005-0000-0000-000087180000}"/>
    <cellStyle name="Normal 5 2 2 4 2" xfId="2672" xr:uid="{00000000-0005-0000-0000-000088180000}"/>
    <cellStyle name="Normal 5 2 2 4 3" xfId="5058" xr:uid="{00000000-0005-0000-0000-000089180000}"/>
    <cellStyle name="Normal 5 2 2 4 4" xfId="8191" xr:uid="{00000000-0005-0000-0000-00008A180000}"/>
    <cellStyle name="Normal 5 2 2 4 5" xfId="10261" xr:uid="{00000000-0005-0000-0000-00008B180000}"/>
    <cellStyle name="Normal 5 2 2 4 6" xfId="12965" xr:uid="{00000000-0005-0000-0000-00008C180000}"/>
    <cellStyle name="Normal 5 2 2 4 7" xfId="15352" xr:uid="{00000000-0005-0000-0000-00008D180000}"/>
    <cellStyle name="Normal 5 2 2 5" xfId="368" xr:uid="{00000000-0005-0000-0000-00008E180000}"/>
    <cellStyle name="Normal 5 2 2 5 2" xfId="2749" xr:uid="{00000000-0005-0000-0000-00008F180000}"/>
    <cellStyle name="Normal 5 2 2 5 3" xfId="5135" xr:uid="{00000000-0005-0000-0000-000090180000}"/>
    <cellStyle name="Normal 5 2 2 5 4" xfId="7224" xr:uid="{00000000-0005-0000-0000-000091180000}"/>
    <cellStyle name="Normal 5 2 2 5 5" xfId="11298" xr:uid="{00000000-0005-0000-0000-000092180000}"/>
    <cellStyle name="Normal 5 2 2 5 6" xfId="11997" xr:uid="{00000000-0005-0000-0000-000093180000}"/>
    <cellStyle name="Normal 5 2 2 5 7" xfId="14384" xr:uid="{00000000-0005-0000-0000-000094180000}"/>
    <cellStyle name="Normal 5 2 2 6" xfId="445" xr:uid="{00000000-0005-0000-0000-000095180000}"/>
    <cellStyle name="Normal 5 2 2 6 2" xfId="2826" xr:uid="{00000000-0005-0000-0000-000096180000}"/>
    <cellStyle name="Normal 5 2 2 6 3" xfId="5212" xr:uid="{00000000-0005-0000-0000-000097180000}"/>
    <cellStyle name="Normal 5 2 2 6 4" xfId="8610" xr:uid="{00000000-0005-0000-0000-000098180000}"/>
    <cellStyle name="Normal 5 2 2 6 5" xfId="10875" xr:uid="{00000000-0005-0000-0000-000099180000}"/>
    <cellStyle name="Normal 5 2 2 6 6" xfId="13384" xr:uid="{00000000-0005-0000-0000-00009A180000}"/>
    <cellStyle name="Normal 5 2 2 6 7" xfId="15771" xr:uid="{00000000-0005-0000-0000-00009B180000}"/>
    <cellStyle name="Normal 5 2 2 7" xfId="522" xr:uid="{00000000-0005-0000-0000-00009C180000}"/>
    <cellStyle name="Normal 5 2 2 7 2" xfId="2903" xr:uid="{00000000-0005-0000-0000-00009D180000}"/>
    <cellStyle name="Normal 5 2 2 7 3" xfId="5289" xr:uid="{00000000-0005-0000-0000-00009E180000}"/>
    <cellStyle name="Normal 5 2 2 7 4" xfId="8070" xr:uid="{00000000-0005-0000-0000-00009F180000}"/>
    <cellStyle name="Normal 5 2 2 7 5" xfId="10335" xr:uid="{00000000-0005-0000-0000-0000A0180000}"/>
    <cellStyle name="Normal 5 2 2 7 6" xfId="12844" xr:uid="{00000000-0005-0000-0000-0000A1180000}"/>
    <cellStyle name="Normal 5 2 2 7 7" xfId="15231" xr:uid="{00000000-0005-0000-0000-0000A2180000}"/>
    <cellStyle name="Normal 5 2 2 8" xfId="599" xr:uid="{00000000-0005-0000-0000-0000A3180000}"/>
    <cellStyle name="Normal 5 2 2 8 2" xfId="2980" xr:uid="{00000000-0005-0000-0000-0000A4180000}"/>
    <cellStyle name="Normal 5 2 2 8 3" xfId="5366" xr:uid="{00000000-0005-0000-0000-0000A5180000}"/>
    <cellStyle name="Normal 5 2 2 8 4" xfId="8340" xr:uid="{00000000-0005-0000-0000-0000A6180000}"/>
    <cellStyle name="Normal 5 2 2 8 5" xfId="10422" xr:uid="{00000000-0005-0000-0000-0000A7180000}"/>
    <cellStyle name="Normal 5 2 2 8 6" xfId="13114" xr:uid="{00000000-0005-0000-0000-0000A8180000}"/>
    <cellStyle name="Normal 5 2 2 8 7" xfId="15501" xr:uid="{00000000-0005-0000-0000-0000A9180000}"/>
    <cellStyle name="Normal 5 2 2 9" xfId="676" xr:uid="{00000000-0005-0000-0000-0000AA180000}"/>
    <cellStyle name="Normal 5 2 2 9 2" xfId="3057" xr:uid="{00000000-0005-0000-0000-0000AB180000}"/>
    <cellStyle name="Normal 5 2 2 9 3" xfId="5443" xr:uid="{00000000-0005-0000-0000-0000AC180000}"/>
    <cellStyle name="Normal 5 2 2 9 4" xfId="7530" xr:uid="{00000000-0005-0000-0000-0000AD180000}"/>
    <cellStyle name="Normal 5 2 2 9 5" xfId="11444" xr:uid="{00000000-0005-0000-0000-0000AE180000}"/>
    <cellStyle name="Normal 5 2 2 9 6" xfId="12303" xr:uid="{00000000-0005-0000-0000-0000AF180000}"/>
    <cellStyle name="Normal 5 2 2 9 7" xfId="14690" xr:uid="{00000000-0005-0000-0000-0000B0180000}"/>
    <cellStyle name="Normal 5 2 20" xfId="1409" xr:uid="{00000000-0005-0000-0000-0000B1180000}"/>
    <cellStyle name="Normal 5 2 20 2" xfId="3790" xr:uid="{00000000-0005-0000-0000-0000B2180000}"/>
    <cellStyle name="Normal 5 2 20 3" xfId="6176" xr:uid="{00000000-0005-0000-0000-0000B3180000}"/>
    <cellStyle name="Normal 5 2 20 4" xfId="7171" xr:uid="{00000000-0005-0000-0000-0000B4180000}"/>
    <cellStyle name="Normal 5 2 20 5" xfId="11245" xr:uid="{00000000-0005-0000-0000-0000B5180000}"/>
    <cellStyle name="Normal 5 2 20 6" xfId="11944" xr:uid="{00000000-0005-0000-0000-0000B6180000}"/>
    <cellStyle name="Normal 5 2 20 7" xfId="14331" xr:uid="{00000000-0005-0000-0000-0000B7180000}"/>
    <cellStyle name="Normal 5 2 21" xfId="1486" xr:uid="{00000000-0005-0000-0000-0000B8180000}"/>
    <cellStyle name="Normal 5 2 21 2" xfId="3867" xr:uid="{00000000-0005-0000-0000-0000B9180000}"/>
    <cellStyle name="Normal 5 2 21 3" xfId="6253" xr:uid="{00000000-0005-0000-0000-0000BA180000}"/>
    <cellStyle name="Normal 5 2 21 4" xfId="9241" xr:uid="{00000000-0005-0000-0000-0000BB180000}"/>
    <cellStyle name="Normal 5 2 21 5" xfId="10204" xr:uid="{00000000-0005-0000-0000-0000BC180000}"/>
    <cellStyle name="Normal 5 2 21 6" xfId="14015" xr:uid="{00000000-0005-0000-0000-0000BD180000}"/>
    <cellStyle name="Normal 5 2 21 7" xfId="16399" xr:uid="{00000000-0005-0000-0000-0000BE180000}"/>
    <cellStyle name="Normal 5 2 22" xfId="1563" xr:uid="{00000000-0005-0000-0000-0000BF180000}"/>
    <cellStyle name="Normal 5 2 22 2" xfId="3944" xr:uid="{00000000-0005-0000-0000-0000C0180000}"/>
    <cellStyle name="Normal 5 2 22 3" xfId="6330" xr:uid="{00000000-0005-0000-0000-0000C1180000}"/>
    <cellStyle name="Normal 5 2 22 4" xfId="9230" xr:uid="{00000000-0005-0000-0000-0000C2180000}"/>
    <cellStyle name="Normal 5 2 22 5" xfId="10920" xr:uid="{00000000-0005-0000-0000-0000C3180000}"/>
    <cellStyle name="Normal 5 2 22 6" xfId="14004" xr:uid="{00000000-0005-0000-0000-0000C4180000}"/>
    <cellStyle name="Normal 5 2 22 7" xfId="16388" xr:uid="{00000000-0005-0000-0000-0000C5180000}"/>
    <cellStyle name="Normal 5 2 23" xfId="1640" xr:uid="{00000000-0005-0000-0000-0000C6180000}"/>
    <cellStyle name="Normal 5 2 23 2" xfId="4021" xr:uid="{00000000-0005-0000-0000-0000C7180000}"/>
    <cellStyle name="Normal 5 2 23 3" xfId="6407" xr:uid="{00000000-0005-0000-0000-0000C8180000}"/>
    <cellStyle name="Normal 5 2 23 4" xfId="8665" xr:uid="{00000000-0005-0000-0000-0000C9180000}"/>
    <cellStyle name="Normal 5 2 23 5" xfId="10351" xr:uid="{00000000-0005-0000-0000-0000CA180000}"/>
    <cellStyle name="Normal 5 2 23 6" xfId="13439" xr:uid="{00000000-0005-0000-0000-0000CB180000}"/>
    <cellStyle name="Normal 5 2 23 7" xfId="15826" xr:uid="{00000000-0005-0000-0000-0000CC180000}"/>
    <cellStyle name="Normal 5 2 24" xfId="1717" xr:uid="{00000000-0005-0000-0000-0000CD180000}"/>
    <cellStyle name="Normal 5 2 24 2" xfId="4098" xr:uid="{00000000-0005-0000-0000-0000CE180000}"/>
    <cellStyle name="Normal 5 2 24 3" xfId="6484" xr:uid="{00000000-0005-0000-0000-0000CF180000}"/>
    <cellStyle name="Normal 5 2 24 4" xfId="7474" xr:uid="{00000000-0005-0000-0000-0000D0180000}"/>
    <cellStyle name="Normal 5 2 24 5" xfId="11467" xr:uid="{00000000-0005-0000-0000-0000D1180000}"/>
    <cellStyle name="Normal 5 2 24 6" xfId="12247" xr:uid="{00000000-0005-0000-0000-0000D2180000}"/>
    <cellStyle name="Normal 5 2 24 7" xfId="14634" xr:uid="{00000000-0005-0000-0000-0000D3180000}"/>
    <cellStyle name="Normal 5 2 25" xfId="1789" xr:uid="{00000000-0005-0000-0000-0000D4180000}"/>
    <cellStyle name="Normal 5 2 25 2" xfId="4170" xr:uid="{00000000-0005-0000-0000-0000D5180000}"/>
    <cellStyle name="Normal 5 2 25 3" xfId="6556" xr:uid="{00000000-0005-0000-0000-0000D6180000}"/>
    <cellStyle name="Normal 5 2 25 4" xfId="7321" xr:uid="{00000000-0005-0000-0000-0000D7180000}"/>
    <cellStyle name="Normal 5 2 25 5" xfId="11312" xr:uid="{00000000-0005-0000-0000-0000D8180000}"/>
    <cellStyle name="Normal 5 2 25 6" xfId="12094" xr:uid="{00000000-0005-0000-0000-0000D9180000}"/>
    <cellStyle name="Normal 5 2 25 7" xfId="14481" xr:uid="{00000000-0005-0000-0000-0000DA180000}"/>
    <cellStyle name="Normal 5 2 26" xfId="1867" xr:uid="{00000000-0005-0000-0000-0000DB180000}"/>
    <cellStyle name="Normal 5 2 26 2" xfId="4248" xr:uid="{00000000-0005-0000-0000-0000DC180000}"/>
    <cellStyle name="Normal 5 2 26 3" xfId="6634" xr:uid="{00000000-0005-0000-0000-0000DD180000}"/>
    <cellStyle name="Normal 5 2 26 4" xfId="9236" xr:uid="{00000000-0005-0000-0000-0000DE180000}"/>
    <cellStyle name="Normal 5 2 26 5" xfId="10199" xr:uid="{00000000-0005-0000-0000-0000DF180000}"/>
    <cellStyle name="Normal 5 2 26 6" xfId="14010" xr:uid="{00000000-0005-0000-0000-0000E0180000}"/>
    <cellStyle name="Normal 5 2 26 7" xfId="16394" xr:uid="{00000000-0005-0000-0000-0000E1180000}"/>
    <cellStyle name="Normal 5 2 27" xfId="1945" xr:uid="{00000000-0005-0000-0000-0000E2180000}"/>
    <cellStyle name="Normal 5 2 27 2" xfId="4326" xr:uid="{00000000-0005-0000-0000-0000E3180000}"/>
    <cellStyle name="Normal 5 2 27 3" xfId="6712" xr:uid="{00000000-0005-0000-0000-0000E4180000}"/>
    <cellStyle name="Normal 5 2 27 4" xfId="7232" xr:uid="{00000000-0005-0000-0000-0000E5180000}"/>
    <cellStyle name="Normal 5 2 27 5" xfId="11307" xr:uid="{00000000-0005-0000-0000-0000E6180000}"/>
    <cellStyle name="Normal 5 2 27 6" xfId="12005" xr:uid="{00000000-0005-0000-0000-0000E7180000}"/>
    <cellStyle name="Normal 5 2 27 7" xfId="14392" xr:uid="{00000000-0005-0000-0000-0000E8180000}"/>
    <cellStyle name="Normal 5 2 28" xfId="2021" xr:uid="{00000000-0005-0000-0000-0000E9180000}"/>
    <cellStyle name="Normal 5 2 28 2" xfId="4402" xr:uid="{00000000-0005-0000-0000-0000EA180000}"/>
    <cellStyle name="Normal 5 2 28 3" xfId="6788" xr:uid="{00000000-0005-0000-0000-0000EB180000}"/>
    <cellStyle name="Normal 5 2 28 4" xfId="7273" xr:uid="{00000000-0005-0000-0000-0000EC180000}"/>
    <cellStyle name="Normal 5 2 28 5" xfId="10266" xr:uid="{00000000-0005-0000-0000-0000ED180000}"/>
    <cellStyle name="Normal 5 2 28 6" xfId="12046" xr:uid="{00000000-0005-0000-0000-0000EE180000}"/>
    <cellStyle name="Normal 5 2 28 7" xfId="14433" xr:uid="{00000000-0005-0000-0000-0000EF180000}"/>
    <cellStyle name="Normal 5 2 29" xfId="2093" xr:uid="{00000000-0005-0000-0000-0000F0180000}"/>
    <cellStyle name="Normal 5 2 29 2" xfId="4474" xr:uid="{00000000-0005-0000-0000-0000F1180000}"/>
    <cellStyle name="Normal 5 2 29 3" xfId="6860" xr:uid="{00000000-0005-0000-0000-0000F2180000}"/>
    <cellStyle name="Normal 5 2 29 4" xfId="8814" xr:uid="{00000000-0005-0000-0000-0000F3180000}"/>
    <cellStyle name="Normal 5 2 29 5" xfId="10500" xr:uid="{00000000-0005-0000-0000-0000F4180000}"/>
    <cellStyle name="Normal 5 2 29 6" xfId="13588" xr:uid="{00000000-0005-0000-0000-0000F5180000}"/>
    <cellStyle name="Normal 5 2 29 7" xfId="15975" xr:uid="{00000000-0005-0000-0000-0000F6180000}"/>
    <cellStyle name="Normal 5 2 3" xfId="99" xr:uid="{00000000-0005-0000-0000-0000F7180000}"/>
    <cellStyle name="Normal 5 2 3 2" xfId="2480" xr:uid="{00000000-0005-0000-0000-0000F8180000}"/>
    <cellStyle name="Normal 5 2 3 3" xfId="4866" xr:uid="{00000000-0005-0000-0000-0000F9180000}"/>
    <cellStyle name="Normal 5 2 3 4" xfId="7191" xr:uid="{00000000-0005-0000-0000-0000FA180000}"/>
    <cellStyle name="Normal 5 2 3 5" xfId="11265" xr:uid="{00000000-0005-0000-0000-0000FB180000}"/>
    <cellStyle name="Normal 5 2 3 6" xfId="11964" xr:uid="{00000000-0005-0000-0000-0000FC180000}"/>
    <cellStyle name="Normal 5 2 3 7" xfId="14351" xr:uid="{00000000-0005-0000-0000-0000FD180000}"/>
    <cellStyle name="Normal 5 2 30" xfId="2173" xr:uid="{00000000-0005-0000-0000-0000FE180000}"/>
    <cellStyle name="Normal 5 2 30 2" xfId="4554" xr:uid="{00000000-0005-0000-0000-0000FF180000}"/>
    <cellStyle name="Normal 5 2 30 3" xfId="6940" xr:uid="{00000000-0005-0000-0000-000000190000}"/>
    <cellStyle name="Normal 5 2 30 4" xfId="7318" xr:uid="{00000000-0005-0000-0000-000001190000}"/>
    <cellStyle name="Normal 5 2 30 5" xfId="11384" xr:uid="{00000000-0005-0000-0000-000002190000}"/>
    <cellStyle name="Normal 5 2 30 6" xfId="12091" xr:uid="{00000000-0005-0000-0000-000003190000}"/>
    <cellStyle name="Normal 5 2 30 7" xfId="14478" xr:uid="{00000000-0005-0000-0000-000004190000}"/>
    <cellStyle name="Normal 5 2 31" xfId="2249" xr:uid="{00000000-0005-0000-0000-000005190000}"/>
    <cellStyle name="Normal 5 2 31 2" xfId="4630" xr:uid="{00000000-0005-0000-0000-000006190000}"/>
    <cellStyle name="Normal 5 2 31 3" xfId="7016" xr:uid="{00000000-0005-0000-0000-000007190000}"/>
    <cellStyle name="Normal 5 2 31 4" xfId="7237" xr:uid="{00000000-0005-0000-0000-000008190000}"/>
    <cellStyle name="Normal 5 2 31 5" xfId="10924" xr:uid="{00000000-0005-0000-0000-000009190000}"/>
    <cellStyle name="Normal 5 2 31 6" xfId="12010" xr:uid="{00000000-0005-0000-0000-00000A190000}"/>
    <cellStyle name="Normal 5 2 31 7" xfId="14397" xr:uid="{00000000-0005-0000-0000-00000B190000}"/>
    <cellStyle name="Normal 5 2 32" xfId="2321" xr:uid="{00000000-0005-0000-0000-00000C190000}"/>
    <cellStyle name="Normal 5 2 32 2" xfId="4702" xr:uid="{00000000-0005-0000-0000-00000D190000}"/>
    <cellStyle name="Normal 5 2 32 3" xfId="7088" xr:uid="{00000000-0005-0000-0000-00000E190000}"/>
    <cellStyle name="Normal 5 2 32 4" xfId="7236" xr:uid="{00000000-0005-0000-0000-00000F190000}"/>
    <cellStyle name="Normal 5 2 32 5" xfId="10855" xr:uid="{00000000-0005-0000-0000-000010190000}"/>
    <cellStyle name="Normal 5 2 32 6" xfId="12009" xr:uid="{00000000-0005-0000-0000-000011190000}"/>
    <cellStyle name="Normal 5 2 32 7" xfId="14396" xr:uid="{00000000-0005-0000-0000-000012190000}"/>
    <cellStyle name="Normal 5 2 33" xfId="2399" xr:uid="{00000000-0005-0000-0000-000013190000}"/>
    <cellStyle name="Normal 5 2 34" xfId="4785" xr:uid="{00000000-0005-0000-0000-000014190000}"/>
    <cellStyle name="Normal 5 2 35" xfId="8766" xr:uid="{00000000-0005-0000-0000-000015190000}"/>
    <cellStyle name="Normal 5 2 36" xfId="10452" xr:uid="{00000000-0005-0000-0000-000016190000}"/>
    <cellStyle name="Normal 5 2 37" xfId="13540" xr:uid="{00000000-0005-0000-0000-000017190000}"/>
    <cellStyle name="Normal 5 2 38" xfId="15927" xr:uid="{00000000-0005-0000-0000-000018190000}"/>
    <cellStyle name="Normal 5 2 4" xfId="177" xr:uid="{00000000-0005-0000-0000-000019190000}"/>
    <cellStyle name="Normal 5 2 4 2" xfId="2558" xr:uid="{00000000-0005-0000-0000-00001A190000}"/>
    <cellStyle name="Normal 5 2 4 3" xfId="4944" xr:uid="{00000000-0005-0000-0000-00001B190000}"/>
    <cellStyle name="Normal 5 2 4 4" xfId="9035" xr:uid="{00000000-0005-0000-0000-00001C190000}"/>
    <cellStyle name="Normal 5 2 4 5" xfId="9995" xr:uid="{00000000-0005-0000-0000-00001D190000}"/>
    <cellStyle name="Normal 5 2 4 6" xfId="13809" xr:uid="{00000000-0005-0000-0000-00001E190000}"/>
    <cellStyle name="Normal 5 2 4 7" xfId="16194" xr:uid="{00000000-0005-0000-0000-00001F190000}"/>
    <cellStyle name="Normal 5 2 5" xfId="254" xr:uid="{00000000-0005-0000-0000-000020190000}"/>
    <cellStyle name="Normal 5 2 5 2" xfId="2635" xr:uid="{00000000-0005-0000-0000-000021190000}"/>
    <cellStyle name="Normal 5 2 5 3" xfId="5021" xr:uid="{00000000-0005-0000-0000-000022190000}"/>
    <cellStyle name="Normal 5 2 5 4" xfId="8653" xr:uid="{00000000-0005-0000-0000-000023190000}"/>
    <cellStyle name="Normal 5 2 5 5" xfId="11831" xr:uid="{00000000-0005-0000-0000-000024190000}"/>
    <cellStyle name="Normal 5 2 5 6" xfId="13427" xr:uid="{00000000-0005-0000-0000-000025190000}"/>
    <cellStyle name="Normal 5 2 5 7" xfId="15814" xr:uid="{00000000-0005-0000-0000-000026190000}"/>
    <cellStyle name="Normal 5 2 6" xfId="331" xr:uid="{00000000-0005-0000-0000-000027190000}"/>
    <cellStyle name="Normal 5 2 6 2" xfId="2712" xr:uid="{00000000-0005-0000-0000-000028190000}"/>
    <cellStyle name="Normal 5 2 6 3" xfId="5098" xr:uid="{00000000-0005-0000-0000-000029190000}"/>
    <cellStyle name="Normal 5 2 6 4" xfId="8619" xr:uid="{00000000-0005-0000-0000-00002A190000}"/>
    <cellStyle name="Normal 5 2 6 5" xfId="10108" xr:uid="{00000000-0005-0000-0000-00002B190000}"/>
    <cellStyle name="Normal 5 2 6 6" xfId="13393" xr:uid="{00000000-0005-0000-0000-00002C190000}"/>
    <cellStyle name="Normal 5 2 6 7" xfId="15780" xr:uid="{00000000-0005-0000-0000-00002D190000}"/>
    <cellStyle name="Normal 5 2 7" xfId="408" xr:uid="{00000000-0005-0000-0000-00002E190000}"/>
    <cellStyle name="Normal 5 2 7 2" xfId="2789" xr:uid="{00000000-0005-0000-0000-00002F190000}"/>
    <cellStyle name="Normal 5 2 7 3" xfId="5175" xr:uid="{00000000-0005-0000-0000-000030190000}"/>
    <cellStyle name="Normal 5 2 7 4" xfId="7344" xr:uid="{00000000-0005-0000-0000-000031190000}"/>
    <cellStyle name="Normal 5 2 7 5" xfId="11332" xr:uid="{00000000-0005-0000-0000-000032190000}"/>
    <cellStyle name="Normal 5 2 7 6" xfId="12117" xr:uid="{00000000-0005-0000-0000-000033190000}"/>
    <cellStyle name="Normal 5 2 7 7" xfId="14504" xr:uid="{00000000-0005-0000-0000-000034190000}"/>
    <cellStyle name="Normal 5 2 8" xfId="485" xr:uid="{00000000-0005-0000-0000-000035190000}"/>
    <cellStyle name="Normal 5 2 8 2" xfId="2866" xr:uid="{00000000-0005-0000-0000-000036190000}"/>
    <cellStyle name="Normal 5 2 8 3" xfId="5252" xr:uid="{00000000-0005-0000-0000-000037190000}"/>
    <cellStyle name="Normal 5 2 8 4" xfId="9184" xr:uid="{00000000-0005-0000-0000-000038190000}"/>
    <cellStyle name="Normal 5 2 8 5" xfId="10143" xr:uid="{00000000-0005-0000-0000-000039190000}"/>
    <cellStyle name="Normal 5 2 8 6" xfId="13958" xr:uid="{00000000-0005-0000-0000-00003A190000}"/>
    <cellStyle name="Normal 5 2 8 7" xfId="16342" xr:uid="{00000000-0005-0000-0000-00003B190000}"/>
    <cellStyle name="Normal 5 2 9" xfId="562" xr:uid="{00000000-0005-0000-0000-00003C190000}"/>
    <cellStyle name="Normal 5 2 9 2" xfId="2943" xr:uid="{00000000-0005-0000-0000-00003D190000}"/>
    <cellStyle name="Normal 5 2 9 3" xfId="5329" xr:uid="{00000000-0005-0000-0000-00003E190000}"/>
    <cellStyle name="Normal 5 2 9 4" xfId="8802" xr:uid="{00000000-0005-0000-0000-00003F190000}"/>
    <cellStyle name="Normal 5 2 9 5" xfId="9607" xr:uid="{00000000-0005-0000-0000-000040190000}"/>
    <cellStyle name="Normal 5 2 9 6" xfId="13576" xr:uid="{00000000-0005-0000-0000-000041190000}"/>
    <cellStyle name="Normal 5 2 9 7" xfId="15963" xr:uid="{00000000-0005-0000-0000-000042190000}"/>
    <cellStyle name="Normal 5 20" xfId="1100" xr:uid="{00000000-0005-0000-0000-000043190000}"/>
    <cellStyle name="Normal 5 20 2" xfId="3481" xr:uid="{00000000-0005-0000-0000-000044190000}"/>
    <cellStyle name="Normal 5 20 3" xfId="5867" xr:uid="{00000000-0005-0000-0000-000045190000}"/>
    <cellStyle name="Normal 5 20 4" xfId="9475" xr:uid="{00000000-0005-0000-0000-000046190000}"/>
    <cellStyle name="Normal 5 20 5" xfId="11173" xr:uid="{00000000-0005-0000-0000-000047190000}"/>
    <cellStyle name="Normal 5 20 6" xfId="14249" xr:uid="{00000000-0005-0000-0000-000048190000}"/>
    <cellStyle name="Normal 5 20 7" xfId="16632" xr:uid="{00000000-0005-0000-0000-000049190000}"/>
    <cellStyle name="Normal 5 21" xfId="1177" xr:uid="{00000000-0005-0000-0000-00004A190000}"/>
    <cellStyle name="Normal 5 21 2" xfId="3558" xr:uid="{00000000-0005-0000-0000-00004B190000}"/>
    <cellStyle name="Normal 5 21 3" xfId="5944" xr:uid="{00000000-0005-0000-0000-00004C190000}"/>
    <cellStyle name="Normal 5 21 4" xfId="9174" xr:uid="{00000000-0005-0000-0000-00004D190000}"/>
    <cellStyle name="Normal 5 21 5" xfId="10133" xr:uid="{00000000-0005-0000-0000-00004E190000}"/>
    <cellStyle name="Normal 5 21 6" xfId="13948" xr:uid="{00000000-0005-0000-0000-00004F190000}"/>
    <cellStyle name="Normal 5 21 7" xfId="16332" xr:uid="{00000000-0005-0000-0000-000050190000}"/>
    <cellStyle name="Normal 5 22" xfId="1254" xr:uid="{00000000-0005-0000-0000-000051190000}"/>
    <cellStyle name="Normal 5 22 2" xfId="3635" xr:uid="{00000000-0005-0000-0000-000052190000}"/>
    <cellStyle name="Normal 5 22 3" xfId="6021" xr:uid="{00000000-0005-0000-0000-000053190000}"/>
    <cellStyle name="Normal 5 22 4" xfId="9051" xr:uid="{00000000-0005-0000-0000-000054190000}"/>
    <cellStyle name="Normal 5 22 5" xfId="10741" xr:uid="{00000000-0005-0000-0000-000055190000}"/>
    <cellStyle name="Normal 5 22 6" xfId="13825" xr:uid="{00000000-0005-0000-0000-000056190000}"/>
    <cellStyle name="Normal 5 22 7" xfId="16210" xr:uid="{00000000-0005-0000-0000-000057190000}"/>
    <cellStyle name="Normal 5 23" xfId="1331" xr:uid="{00000000-0005-0000-0000-000058190000}"/>
    <cellStyle name="Normal 5 23 2" xfId="3712" xr:uid="{00000000-0005-0000-0000-000059190000}"/>
    <cellStyle name="Normal 5 23 3" xfId="6098" xr:uid="{00000000-0005-0000-0000-00005A190000}"/>
    <cellStyle name="Normal 5 23 4" xfId="7867" xr:uid="{00000000-0005-0000-0000-00005B190000}"/>
    <cellStyle name="Normal 5 23 5" xfId="11778" xr:uid="{00000000-0005-0000-0000-00005C190000}"/>
    <cellStyle name="Normal 5 23 6" xfId="12641" xr:uid="{00000000-0005-0000-0000-00005D190000}"/>
    <cellStyle name="Normal 5 23 7" xfId="15028" xr:uid="{00000000-0005-0000-0000-00005E190000}"/>
    <cellStyle name="Normal 5 24" xfId="1408" xr:uid="{00000000-0005-0000-0000-00005F190000}"/>
    <cellStyle name="Normal 5 24 2" xfId="3789" xr:uid="{00000000-0005-0000-0000-000060190000}"/>
    <cellStyle name="Normal 5 24 3" xfId="6175" xr:uid="{00000000-0005-0000-0000-000061190000}"/>
    <cellStyle name="Normal 5 24 4" xfId="7329" xr:uid="{00000000-0005-0000-0000-000062190000}"/>
    <cellStyle name="Normal 5 24 5" xfId="11317" xr:uid="{00000000-0005-0000-0000-000063190000}"/>
    <cellStyle name="Normal 5 24 6" xfId="12102" xr:uid="{00000000-0005-0000-0000-000064190000}"/>
    <cellStyle name="Normal 5 24 7" xfId="14489" xr:uid="{00000000-0005-0000-0000-000065190000}"/>
    <cellStyle name="Normal 5 25" xfId="1485" xr:uid="{00000000-0005-0000-0000-000066190000}"/>
    <cellStyle name="Normal 5 25 2" xfId="3866" xr:uid="{00000000-0005-0000-0000-000067190000}"/>
    <cellStyle name="Normal 5 25 3" xfId="6252" xr:uid="{00000000-0005-0000-0000-000068190000}"/>
    <cellStyle name="Normal 5 25 4" xfId="7251" xr:uid="{00000000-0005-0000-0000-000069190000}"/>
    <cellStyle name="Normal 5 25 5" xfId="10936" xr:uid="{00000000-0005-0000-0000-00006A190000}"/>
    <cellStyle name="Normal 5 25 6" xfId="12024" xr:uid="{00000000-0005-0000-0000-00006B190000}"/>
    <cellStyle name="Normal 5 25 7" xfId="14411" xr:uid="{00000000-0005-0000-0000-00006C190000}"/>
    <cellStyle name="Normal 5 26" xfId="1562" xr:uid="{00000000-0005-0000-0000-00006D190000}"/>
    <cellStyle name="Normal 5 26 2" xfId="3943" xr:uid="{00000000-0005-0000-0000-00006E190000}"/>
    <cellStyle name="Normal 5 26 3" xfId="6329" xr:uid="{00000000-0005-0000-0000-00006F190000}"/>
    <cellStyle name="Normal 5 26 4" xfId="9302" xr:uid="{00000000-0005-0000-0000-000070190000}"/>
    <cellStyle name="Normal 5 26 5" xfId="10997" xr:uid="{00000000-0005-0000-0000-000071190000}"/>
    <cellStyle name="Normal 5 26 6" xfId="14076" xr:uid="{00000000-0005-0000-0000-000072190000}"/>
    <cellStyle name="Normal 5 26 7" xfId="16460" xr:uid="{00000000-0005-0000-0000-000073190000}"/>
    <cellStyle name="Normal 5 27" xfId="1639" xr:uid="{00000000-0005-0000-0000-000074190000}"/>
    <cellStyle name="Normal 5 27 2" xfId="4020" xr:uid="{00000000-0005-0000-0000-000075190000}"/>
    <cellStyle name="Normal 5 27 3" xfId="6406" xr:uid="{00000000-0005-0000-0000-000076190000}"/>
    <cellStyle name="Normal 5 27 4" xfId="8742" xr:uid="{00000000-0005-0000-0000-000077190000}"/>
    <cellStyle name="Normal 5 27 5" xfId="10428" xr:uid="{00000000-0005-0000-0000-000078190000}"/>
    <cellStyle name="Normal 5 27 6" xfId="13516" xr:uid="{00000000-0005-0000-0000-000079190000}"/>
    <cellStyle name="Normal 5 27 7" xfId="15903" xr:uid="{00000000-0005-0000-0000-00007A190000}"/>
    <cellStyle name="Normal 5 28" xfId="1716" xr:uid="{00000000-0005-0000-0000-00007B190000}"/>
    <cellStyle name="Normal 5 28 2" xfId="4097" xr:uid="{00000000-0005-0000-0000-00007C190000}"/>
    <cellStyle name="Normal 5 28 3" xfId="6483" xr:uid="{00000000-0005-0000-0000-00007D190000}"/>
    <cellStyle name="Normal 5 28 4" xfId="7551" xr:uid="{00000000-0005-0000-0000-00007E190000}"/>
    <cellStyle name="Normal 5 28 5" xfId="11543" xr:uid="{00000000-0005-0000-0000-00007F190000}"/>
    <cellStyle name="Normal 5 28 6" xfId="12324" xr:uid="{00000000-0005-0000-0000-000080190000}"/>
    <cellStyle name="Normal 5 28 7" xfId="14711" xr:uid="{00000000-0005-0000-0000-000081190000}"/>
    <cellStyle name="Normal 5 29" xfId="1788" xr:uid="{00000000-0005-0000-0000-000082190000}"/>
    <cellStyle name="Normal 5 29 2" xfId="4169" xr:uid="{00000000-0005-0000-0000-000083190000}"/>
    <cellStyle name="Normal 5 29 3" xfId="6555" xr:uid="{00000000-0005-0000-0000-000084190000}"/>
    <cellStyle name="Normal 5 29 4" xfId="7397" xr:uid="{00000000-0005-0000-0000-000085190000}"/>
    <cellStyle name="Normal 5 29 5" xfId="11390" xr:uid="{00000000-0005-0000-0000-000086190000}"/>
    <cellStyle name="Normal 5 29 6" xfId="12170" xr:uid="{00000000-0005-0000-0000-000087190000}"/>
    <cellStyle name="Normal 5 29 7" xfId="14557" xr:uid="{00000000-0005-0000-0000-000088190000}"/>
    <cellStyle name="Normal 5 3" xfId="18" xr:uid="{00000000-0005-0000-0000-000089190000}"/>
    <cellStyle name="Normal 5 3 10" xfId="640" xr:uid="{00000000-0005-0000-0000-00008A190000}"/>
    <cellStyle name="Normal 5 3 10 2" xfId="3021" xr:uid="{00000000-0005-0000-0000-00008B190000}"/>
    <cellStyle name="Normal 5 3 10 3" xfId="5407" xr:uid="{00000000-0005-0000-0000-00008C190000}"/>
    <cellStyle name="Normal 5 3 10 4" xfId="7296" xr:uid="{00000000-0005-0000-0000-00008D190000}"/>
    <cellStyle name="Normal 5 3 10 5" xfId="10289" xr:uid="{00000000-0005-0000-0000-00008E190000}"/>
    <cellStyle name="Normal 5 3 10 6" xfId="12069" xr:uid="{00000000-0005-0000-0000-00008F190000}"/>
    <cellStyle name="Normal 5 3 10 7" xfId="14456" xr:uid="{00000000-0005-0000-0000-000090190000}"/>
    <cellStyle name="Normal 5 3 11" xfId="717" xr:uid="{00000000-0005-0000-0000-000091190000}"/>
    <cellStyle name="Normal 5 3 11 2" xfId="3098" xr:uid="{00000000-0005-0000-0000-000092190000}"/>
    <cellStyle name="Normal 5 3 11 3" xfId="5484" xr:uid="{00000000-0005-0000-0000-000093190000}"/>
    <cellStyle name="Normal 5 3 11 4" xfId="7416" xr:uid="{00000000-0005-0000-0000-000094190000}"/>
    <cellStyle name="Normal 5 3 11 5" xfId="11406" xr:uid="{00000000-0005-0000-0000-000095190000}"/>
    <cellStyle name="Normal 5 3 11 6" xfId="12189" xr:uid="{00000000-0005-0000-0000-000096190000}"/>
    <cellStyle name="Normal 5 3 11 7" xfId="14576" xr:uid="{00000000-0005-0000-0000-000097190000}"/>
    <cellStyle name="Normal 5 3 12" xfId="794" xr:uid="{00000000-0005-0000-0000-000098190000}"/>
    <cellStyle name="Normal 5 3 12 2" xfId="3175" xr:uid="{00000000-0005-0000-0000-000099190000}"/>
    <cellStyle name="Normal 5 3 12 3" xfId="5561" xr:uid="{00000000-0005-0000-0000-00009A190000}"/>
    <cellStyle name="Normal 5 3 12 4" xfId="9252" xr:uid="{00000000-0005-0000-0000-00009B190000}"/>
    <cellStyle name="Normal 5 3 12 5" xfId="10215" xr:uid="{00000000-0005-0000-0000-00009C190000}"/>
    <cellStyle name="Normal 5 3 12 6" xfId="14026" xr:uid="{00000000-0005-0000-0000-00009D190000}"/>
    <cellStyle name="Normal 5 3 12 7" xfId="16410" xr:uid="{00000000-0005-0000-0000-00009E190000}"/>
    <cellStyle name="Normal 5 3 13" xfId="871" xr:uid="{00000000-0005-0000-0000-00009F190000}"/>
    <cellStyle name="Normal 5 3 13 2" xfId="3252" xr:uid="{00000000-0005-0000-0000-0000A0190000}"/>
    <cellStyle name="Normal 5 3 13 3" xfId="5638" xr:uid="{00000000-0005-0000-0000-0000A1190000}"/>
    <cellStyle name="Normal 5 3 13 4" xfId="8875" xr:uid="{00000000-0005-0000-0000-0000A2190000}"/>
    <cellStyle name="Normal 5 3 13 5" xfId="9834" xr:uid="{00000000-0005-0000-0000-0000A3190000}"/>
    <cellStyle name="Normal 5 3 13 6" xfId="13649" xr:uid="{00000000-0005-0000-0000-0000A4190000}"/>
    <cellStyle name="Normal 5 3 13 7" xfId="16036" xr:uid="{00000000-0005-0000-0000-0000A5190000}"/>
    <cellStyle name="Normal 5 3 14" xfId="948" xr:uid="{00000000-0005-0000-0000-0000A6190000}"/>
    <cellStyle name="Normal 5 3 14 2" xfId="3329" xr:uid="{00000000-0005-0000-0000-0000A7190000}"/>
    <cellStyle name="Normal 5 3 14 3" xfId="5715" xr:uid="{00000000-0005-0000-0000-0000A8190000}"/>
    <cellStyle name="Normal 5 3 14 4" xfId="8752" xr:uid="{00000000-0005-0000-0000-0000A9190000}"/>
    <cellStyle name="Normal 5 3 14 5" xfId="10438" xr:uid="{00000000-0005-0000-0000-0000AA190000}"/>
    <cellStyle name="Normal 5 3 14 6" xfId="13526" xr:uid="{00000000-0005-0000-0000-0000AB190000}"/>
    <cellStyle name="Normal 5 3 14 7" xfId="15913" xr:uid="{00000000-0005-0000-0000-0000AC190000}"/>
    <cellStyle name="Normal 5 3 15" xfId="1025" xr:uid="{00000000-0005-0000-0000-0000AD190000}"/>
    <cellStyle name="Normal 5 3 15 2" xfId="3406" xr:uid="{00000000-0005-0000-0000-0000AE190000}"/>
    <cellStyle name="Normal 5 3 15 3" xfId="5792" xr:uid="{00000000-0005-0000-0000-0000AF190000}"/>
    <cellStyle name="Normal 5 3 15 4" xfId="7564" xr:uid="{00000000-0005-0000-0000-0000B0190000}"/>
    <cellStyle name="Normal 5 3 15 5" xfId="11555" xr:uid="{00000000-0005-0000-0000-0000B1190000}"/>
    <cellStyle name="Normal 5 3 15 6" xfId="12337" xr:uid="{00000000-0005-0000-0000-0000B2190000}"/>
    <cellStyle name="Normal 5 3 15 7" xfId="14724" xr:uid="{00000000-0005-0000-0000-0000B3190000}"/>
    <cellStyle name="Normal 5 3 16" xfId="1102" xr:uid="{00000000-0005-0000-0000-0000B4190000}"/>
    <cellStyle name="Normal 5 3 16 2" xfId="3483" xr:uid="{00000000-0005-0000-0000-0000B5190000}"/>
    <cellStyle name="Normal 5 3 16 3" xfId="5869" xr:uid="{00000000-0005-0000-0000-0000B6190000}"/>
    <cellStyle name="Normal 5 3 16 4" xfId="9327" xr:uid="{00000000-0005-0000-0000-0000B7190000}"/>
    <cellStyle name="Normal 5 3 16 5" xfId="11019" xr:uid="{00000000-0005-0000-0000-0000B8190000}"/>
    <cellStyle name="Normal 5 3 16 6" xfId="14101" xr:uid="{00000000-0005-0000-0000-0000B9190000}"/>
    <cellStyle name="Normal 5 3 16 7" xfId="16485" xr:uid="{00000000-0005-0000-0000-0000BA190000}"/>
    <cellStyle name="Normal 5 3 17" xfId="1179" xr:uid="{00000000-0005-0000-0000-0000BB190000}"/>
    <cellStyle name="Normal 5 3 17 2" xfId="3560" xr:uid="{00000000-0005-0000-0000-0000BC190000}"/>
    <cellStyle name="Normal 5 3 17 3" xfId="5946" xr:uid="{00000000-0005-0000-0000-0000BD190000}"/>
    <cellStyle name="Normal 5 3 17 4" xfId="9020" xr:uid="{00000000-0005-0000-0000-0000BE190000}"/>
    <cellStyle name="Normal 5 3 17 5" xfId="9981" xr:uid="{00000000-0005-0000-0000-0000BF190000}"/>
    <cellStyle name="Normal 5 3 17 6" xfId="13794" xr:uid="{00000000-0005-0000-0000-0000C0190000}"/>
    <cellStyle name="Normal 5 3 17 7" xfId="16179" xr:uid="{00000000-0005-0000-0000-0000C1190000}"/>
    <cellStyle name="Normal 5 3 18" xfId="1256" xr:uid="{00000000-0005-0000-0000-0000C2190000}"/>
    <cellStyle name="Normal 5 3 18 2" xfId="3637" xr:uid="{00000000-0005-0000-0000-0000C3190000}"/>
    <cellStyle name="Normal 5 3 18 3" xfId="6023" xr:uid="{00000000-0005-0000-0000-0000C4190000}"/>
    <cellStyle name="Normal 5 3 18 4" xfId="8901" xr:uid="{00000000-0005-0000-0000-0000C5190000}"/>
    <cellStyle name="Normal 5 3 18 5" xfId="10587" xr:uid="{00000000-0005-0000-0000-0000C6190000}"/>
    <cellStyle name="Normal 5 3 18 6" xfId="13675" xr:uid="{00000000-0005-0000-0000-0000C7190000}"/>
    <cellStyle name="Normal 5 3 18 7" xfId="16062" xr:uid="{00000000-0005-0000-0000-0000C8190000}"/>
    <cellStyle name="Normal 5 3 19" xfId="1333" xr:uid="{00000000-0005-0000-0000-0000C9190000}"/>
    <cellStyle name="Normal 5 3 19 2" xfId="3714" xr:uid="{00000000-0005-0000-0000-0000CA190000}"/>
    <cellStyle name="Normal 5 3 19 3" xfId="6100" xr:uid="{00000000-0005-0000-0000-0000CB190000}"/>
    <cellStyle name="Normal 5 3 19 4" xfId="7713" xr:uid="{00000000-0005-0000-0000-0000CC190000}"/>
    <cellStyle name="Normal 5 3 19 5" xfId="9638" xr:uid="{00000000-0005-0000-0000-0000CD190000}"/>
    <cellStyle name="Normal 5 3 19 6" xfId="12486" xr:uid="{00000000-0005-0000-0000-0000CE190000}"/>
    <cellStyle name="Normal 5 3 19 7" xfId="14873" xr:uid="{00000000-0005-0000-0000-0000CF190000}"/>
    <cellStyle name="Normal 5 3 2" xfId="55" xr:uid="{00000000-0005-0000-0000-0000D0190000}"/>
    <cellStyle name="Normal 5 3 2 10" xfId="754" xr:uid="{00000000-0005-0000-0000-0000D1190000}"/>
    <cellStyle name="Normal 5 3 2 10 2" xfId="3135" xr:uid="{00000000-0005-0000-0000-0000D2190000}"/>
    <cellStyle name="Normal 5 3 2 10 3" xfId="5521" xr:uid="{00000000-0005-0000-0000-0000D3190000}"/>
    <cellStyle name="Normal 5 3 2 10 4" xfId="7299" xr:uid="{00000000-0005-0000-0000-0000D4190000}"/>
    <cellStyle name="Normal 5 3 2 10 5" xfId="10292" xr:uid="{00000000-0005-0000-0000-0000D5190000}"/>
    <cellStyle name="Normal 5 3 2 10 6" xfId="12072" xr:uid="{00000000-0005-0000-0000-0000D6190000}"/>
    <cellStyle name="Normal 5 3 2 10 7" xfId="14459" xr:uid="{00000000-0005-0000-0000-0000D7190000}"/>
    <cellStyle name="Normal 5 3 2 11" xfId="831" xr:uid="{00000000-0005-0000-0000-0000D8190000}"/>
    <cellStyle name="Normal 5 3 2 11 2" xfId="3212" xr:uid="{00000000-0005-0000-0000-0000D9190000}"/>
    <cellStyle name="Normal 5 3 2 11 3" xfId="5598" xr:uid="{00000000-0005-0000-0000-0000DA190000}"/>
    <cellStyle name="Normal 5 3 2 11 4" xfId="8143" xr:uid="{00000000-0005-0000-0000-0000DB190000}"/>
    <cellStyle name="Normal 5 3 2 11 5" xfId="10408" xr:uid="{00000000-0005-0000-0000-0000DC190000}"/>
    <cellStyle name="Normal 5 3 2 11 6" xfId="12917" xr:uid="{00000000-0005-0000-0000-0000DD190000}"/>
    <cellStyle name="Normal 5 3 2 11 7" xfId="15304" xr:uid="{00000000-0005-0000-0000-0000DE190000}"/>
    <cellStyle name="Normal 5 3 2 12" xfId="908" xr:uid="{00000000-0005-0000-0000-0000DF190000}"/>
    <cellStyle name="Normal 5 3 2 12 2" xfId="3289" xr:uid="{00000000-0005-0000-0000-0000E0190000}"/>
    <cellStyle name="Normal 5 3 2 12 3" xfId="5675" xr:uid="{00000000-0005-0000-0000-0000E1190000}"/>
    <cellStyle name="Normal 5 3 2 12 4" xfId="8413" xr:uid="{00000000-0005-0000-0000-0000E2190000}"/>
    <cellStyle name="Normal 5 3 2 12 5" xfId="10483" xr:uid="{00000000-0005-0000-0000-0000E3190000}"/>
    <cellStyle name="Normal 5 3 2 12 6" xfId="13187" xr:uid="{00000000-0005-0000-0000-0000E4190000}"/>
    <cellStyle name="Normal 5 3 2 12 7" xfId="15574" xr:uid="{00000000-0005-0000-0000-0000E5190000}"/>
    <cellStyle name="Normal 5 3 2 13" xfId="985" xr:uid="{00000000-0005-0000-0000-0000E6190000}"/>
    <cellStyle name="Normal 5 3 2 13 2" xfId="3366" xr:uid="{00000000-0005-0000-0000-0000E7190000}"/>
    <cellStyle name="Normal 5 3 2 13 3" xfId="5752" xr:uid="{00000000-0005-0000-0000-0000E8190000}"/>
    <cellStyle name="Normal 5 3 2 13 4" xfId="7602" xr:uid="{00000000-0005-0000-0000-0000E9190000}"/>
    <cellStyle name="Normal 5 3 2 13 5" xfId="11517" xr:uid="{00000000-0005-0000-0000-0000EA190000}"/>
    <cellStyle name="Normal 5 3 2 13 6" xfId="12375" xr:uid="{00000000-0005-0000-0000-0000EB190000}"/>
    <cellStyle name="Normal 5 3 2 13 7" xfId="14762" xr:uid="{00000000-0005-0000-0000-0000EC190000}"/>
    <cellStyle name="Normal 5 3 2 14" xfId="1062" xr:uid="{00000000-0005-0000-0000-0000ED190000}"/>
    <cellStyle name="Normal 5 3 2 14 2" xfId="3443" xr:uid="{00000000-0005-0000-0000-0000EE190000}"/>
    <cellStyle name="Normal 5 3 2 14 3" xfId="5829" xr:uid="{00000000-0005-0000-0000-0000EF190000}"/>
    <cellStyle name="Normal 5 3 2 14 4" xfId="8755" xr:uid="{00000000-0005-0000-0000-0000F0190000}"/>
    <cellStyle name="Normal 5 3 2 14 5" xfId="10441" xr:uid="{00000000-0005-0000-0000-0000F1190000}"/>
    <cellStyle name="Normal 5 3 2 14 6" xfId="13529" xr:uid="{00000000-0005-0000-0000-0000F2190000}"/>
    <cellStyle name="Normal 5 3 2 14 7" xfId="15916" xr:uid="{00000000-0005-0000-0000-0000F3190000}"/>
    <cellStyle name="Normal 5 3 2 15" xfId="1139" xr:uid="{00000000-0005-0000-0000-0000F4190000}"/>
    <cellStyle name="Normal 5 3 2 15 2" xfId="3520" xr:uid="{00000000-0005-0000-0000-0000F5190000}"/>
    <cellStyle name="Normal 5 3 2 15 3" xfId="5906" xr:uid="{00000000-0005-0000-0000-0000F6190000}"/>
    <cellStyle name="Normal 5 3 2 15 4" xfId="8292" xr:uid="{00000000-0005-0000-0000-0000F7190000}"/>
    <cellStyle name="Normal 5 3 2 15 5" xfId="10557" xr:uid="{00000000-0005-0000-0000-0000F8190000}"/>
    <cellStyle name="Normal 5 3 2 15 6" xfId="13066" xr:uid="{00000000-0005-0000-0000-0000F9190000}"/>
    <cellStyle name="Normal 5 3 2 15 7" xfId="15453" xr:uid="{00000000-0005-0000-0000-0000FA190000}"/>
    <cellStyle name="Normal 5 3 2 16" xfId="1216" xr:uid="{00000000-0005-0000-0000-0000FB190000}"/>
    <cellStyle name="Normal 5 3 2 16 2" xfId="3597" xr:uid="{00000000-0005-0000-0000-0000FC190000}"/>
    <cellStyle name="Normal 5 3 2 16 3" xfId="5983" xr:uid="{00000000-0005-0000-0000-0000FD190000}"/>
    <cellStyle name="Normal 5 3 2 16 4" xfId="7906" xr:uid="{00000000-0005-0000-0000-0000FE190000}"/>
    <cellStyle name="Normal 5 3 2 16 5" xfId="10172" xr:uid="{00000000-0005-0000-0000-0000FF190000}"/>
    <cellStyle name="Normal 5 3 2 16 6" xfId="12680" xr:uid="{00000000-0005-0000-0000-0000001A0000}"/>
    <cellStyle name="Normal 5 3 2 16 7" xfId="15067" xr:uid="{00000000-0005-0000-0000-0000011A0000}"/>
    <cellStyle name="Normal 5 3 2 17" xfId="1293" xr:uid="{00000000-0005-0000-0000-0000021A0000}"/>
    <cellStyle name="Normal 5 3 2 17 2" xfId="3674" xr:uid="{00000000-0005-0000-0000-0000031A0000}"/>
    <cellStyle name="Normal 5 3 2 17 3" xfId="6060" xr:uid="{00000000-0005-0000-0000-0000041A0000}"/>
    <cellStyle name="Normal 5 3 2 17 4" xfId="7751" xr:uid="{00000000-0005-0000-0000-0000051A0000}"/>
    <cellStyle name="Normal 5 3 2 17 5" xfId="11660" xr:uid="{00000000-0005-0000-0000-0000061A0000}"/>
    <cellStyle name="Normal 5 3 2 17 6" xfId="12524" xr:uid="{00000000-0005-0000-0000-0000071A0000}"/>
    <cellStyle name="Normal 5 3 2 17 7" xfId="14911" xr:uid="{00000000-0005-0000-0000-0000081A0000}"/>
    <cellStyle name="Normal 5 3 2 18" xfId="1370" xr:uid="{00000000-0005-0000-0000-0000091A0000}"/>
    <cellStyle name="Normal 5 3 2 18 2" xfId="3751" xr:uid="{00000000-0005-0000-0000-00000A1A0000}"/>
    <cellStyle name="Normal 5 3 2 18 3" xfId="6137" xr:uid="{00000000-0005-0000-0000-00000B1A0000}"/>
    <cellStyle name="Normal 5 3 2 18 4" xfId="8904" xr:uid="{00000000-0005-0000-0000-00000C1A0000}"/>
    <cellStyle name="Normal 5 3 2 18 5" xfId="10590" xr:uid="{00000000-0005-0000-0000-00000D1A0000}"/>
    <cellStyle name="Normal 5 3 2 18 6" xfId="13678" xr:uid="{00000000-0005-0000-0000-00000E1A0000}"/>
    <cellStyle name="Normal 5 3 2 18 7" xfId="16065" xr:uid="{00000000-0005-0000-0000-00000F1A0000}"/>
    <cellStyle name="Normal 5 3 2 19" xfId="1447" xr:uid="{00000000-0005-0000-0000-0000101A0000}"/>
    <cellStyle name="Normal 5 3 2 19 2" xfId="3828" xr:uid="{00000000-0005-0000-0000-0000111A0000}"/>
    <cellStyle name="Normal 5 3 2 19 3" xfId="6214" xr:uid="{00000000-0005-0000-0000-0000121A0000}"/>
    <cellStyle name="Normal 5 3 2 19 4" xfId="8441" xr:uid="{00000000-0005-0000-0000-0000131A0000}"/>
    <cellStyle name="Normal 5 3 2 19 5" xfId="10706" xr:uid="{00000000-0005-0000-0000-0000141A0000}"/>
    <cellStyle name="Normal 5 3 2 19 6" xfId="13215" xr:uid="{00000000-0005-0000-0000-0000151A0000}"/>
    <cellStyle name="Normal 5 3 2 19 7" xfId="15602" xr:uid="{00000000-0005-0000-0000-0000161A0000}"/>
    <cellStyle name="Normal 5 3 2 2" xfId="137" xr:uid="{00000000-0005-0000-0000-0000171A0000}"/>
    <cellStyle name="Normal 5 3 2 2 2" xfId="2518" xr:uid="{00000000-0005-0000-0000-0000181A0000}"/>
    <cellStyle name="Normal 5 3 2 2 3" xfId="4904" xr:uid="{00000000-0005-0000-0000-0000191A0000}"/>
    <cellStyle name="Normal 5 3 2 2 4" xfId="8461" xr:uid="{00000000-0005-0000-0000-00001A1A0000}"/>
    <cellStyle name="Normal 5 3 2 2 5" xfId="10726" xr:uid="{00000000-0005-0000-0000-00001B1A0000}"/>
    <cellStyle name="Normal 5 3 2 2 6" xfId="13235" xr:uid="{00000000-0005-0000-0000-00001C1A0000}"/>
    <cellStyle name="Normal 5 3 2 2 7" xfId="15622" xr:uid="{00000000-0005-0000-0000-00001D1A0000}"/>
    <cellStyle name="Normal 5 3 2 20" xfId="1524" xr:uid="{00000000-0005-0000-0000-00001E1A0000}"/>
    <cellStyle name="Normal 5 3 2 20 2" xfId="3905" xr:uid="{00000000-0005-0000-0000-00001F1A0000}"/>
    <cellStyle name="Normal 5 3 2 20 3" xfId="6291" xr:uid="{00000000-0005-0000-0000-0000201A0000}"/>
    <cellStyle name="Normal 5 3 2 20 4" xfId="8055" xr:uid="{00000000-0005-0000-0000-0000211A0000}"/>
    <cellStyle name="Normal 5 3 2 20 5" xfId="10320" xr:uid="{00000000-0005-0000-0000-0000221A0000}"/>
    <cellStyle name="Normal 5 3 2 20 6" xfId="12829" xr:uid="{00000000-0005-0000-0000-0000231A0000}"/>
    <cellStyle name="Normal 5 3 2 20 7" xfId="15216" xr:uid="{00000000-0005-0000-0000-0000241A0000}"/>
    <cellStyle name="Normal 5 3 2 21" xfId="1601" xr:uid="{00000000-0005-0000-0000-0000251A0000}"/>
    <cellStyle name="Normal 5 3 2 21 2" xfId="3982" xr:uid="{00000000-0005-0000-0000-0000261A0000}"/>
    <cellStyle name="Normal 5 3 2 21 3" xfId="6368" xr:uid="{00000000-0005-0000-0000-0000271A0000}"/>
    <cellStyle name="Normal 5 3 2 21 4" xfId="4781" xr:uid="{00000000-0005-0000-0000-0000281A0000}"/>
    <cellStyle name="Normal 5 3 2 21 5" xfId="9963" xr:uid="{00000000-0005-0000-0000-0000291A0000}"/>
    <cellStyle name="Normal 5 3 2 21 6" xfId="10760" xr:uid="{00000000-0005-0000-0000-00002A1A0000}"/>
    <cellStyle name="Normal 5 3 2 21 7" xfId="13844" xr:uid="{00000000-0005-0000-0000-00002B1A0000}"/>
    <cellStyle name="Normal 5 3 2 22" xfId="1678" xr:uid="{00000000-0005-0000-0000-00002C1A0000}"/>
    <cellStyle name="Normal 5 3 2 22 2" xfId="4059" xr:uid="{00000000-0005-0000-0000-00002D1A0000}"/>
    <cellStyle name="Normal 5 3 2 22 3" xfId="6445" xr:uid="{00000000-0005-0000-0000-00002E1A0000}"/>
    <cellStyle name="Normal 5 3 2 22 4" xfId="7438" xr:uid="{00000000-0005-0000-0000-00002F1A0000}"/>
    <cellStyle name="Normal 5 3 2 22 5" xfId="11351" xr:uid="{00000000-0005-0000-0000-0000301A0000}"/>
    <cellStyle name="Normal 5 3 2 22 6" xfId="12211" xr:uid="{00000000-0005-0000-0000-0000311A0000}"/>
    <cellStyle name="Normal 5 3 2 22 7" xfId="14598" xr:uid="{00000000-0005-0000-0000-0000321A0000}"/>
    <cellStyle name="Normal 5 3 2 23" xfId="1755" xr:uid="{00000000-0005-0000-0000-0000331A0000}"/>
    <cellStyle name="Normal 5 3 2 23 2" xfId="4136" xr:uid="{00000000-0005-0000-0000-0000341A0000}"/>
    <cellStyle name="Normal 5 3 2 23 3" xfId="6522" xr:uid="{00000000-0005-0000-0000-0000351A0000}"/>
    <cellStyle name="Normal 5 3 2 23 4" xfId="7284" xr:uid="{00000000-0005-0000-0000-0000361A0000}"/>
    <cellStyle name="Normal 5 3 2 23 5" xfId="10277" xr:uid="{00000000-0005-0000-0000-0000371A0000}"/>
    <cellStyle name="Normal 5 3 2 23 6" xfId="12057" xr:uid="{00000000-0005-0000-0000-0000381A0000}"/>
    <cellStyle name="Normal 5 3 2 23 7" xfId="14444" xr:uid="{00000000-0005-0000-0000-0000391A0000}"/>
    <cellStyle name="Normal 5 3 2 24" xfId="1827" xr:uid="{00000000-0005-0000-0000-00003A1A0000}"/>
    <cellStyle name="Normal 5 3 2 24 2" xfId="4208" xr:uid="{00000000-0005-0000-0000-00003B1A0000}"/>
    <cellStyle name="Normal 5 3 2 24 3" xfId="6594" xr:uid="{00000000-0005-0000-0000-00003C1A0000}"/>
    <cellStyle name="Normal 5 3 2 24 4" xfId="8513" xr:uid="{00000000-0005-0000-0000-00003D1A0000}"/>
    <cellStyle name="Normal 5 3 2 24 5" xfId="10775" xr:uid="{00000000-0005-0000-0000-00003E1A0000}"/>
    <cellStyle name="Normal 5 3 2 24 6" xfId="13287" xr:uid="{00000000-0005-0000-0000-00003F1A0000}"/>
    <cellStyle name="Normal 5 3 2 24 7" xfId="15674" xr:uid="{00000000-0005-0000-0000-0000401A0000}"/>
    <cellStyle name="Normal 5 3 2 25" xfId="1905" xr:uid="{00000000-0005-0000-0000-0000411A0000}"/>
    <cellStyle name="Normal 5 3 2 25 2" xfId="4286" xr:uid="{00000000-0005-0000-0000-0000421A0000}"/>
    <cellStyle name="Normal 5 3 2 25 3" xfId="6672" xr:uid="{00000000-0005-0000-0000-0000431A0000}"/>
    <cellStyle name="Normal 5 3 2 25 4" xfId="8050" xr:uid="{00000000-0005-0000-0000-0000441A0000}"/>
    <cellStyle name="Normal 5 3 2 25 5" xfId="10312" xr:uid="{00000000-0005-0000-0000-0000451A0000}"/>
    <cellStyle name="Normal 5 3 2 25 6" xfId="12824" xr:uid="{00000000-0005-0000-0000-0000461A0000}"/>
    <cellStyle name="Normal 5 3 2 25 7" xfId="15211" xr:uid="{00000000-0005-0000-0000-0000471A0000}"/>
    <cellStyle name="Normal 5 3 2 26" xfId="1983" xr:uid="{00000000-0005-0000-0000-0000481A0000}"/>
    <cellStyle name="Normal 5 3 2 26 2" xfId="4364" xr:uid="{00000000-0005-0000-0000-0000491A0000}"/>
    <cellStyle name="Normal 5 3 2 26 3" xfId="6750" xr:uid="{00000000-0005-0000-0000-00004A1A0000}"/>
    <cellStyle name="Normal 5 3 2 26 4" xfId="9157" xr:uid="{00000000-0005-0000-0000-00004B1A0000}"/>
    <cellStyle name="Normal 5 3 2 26 5" xfId="10846" xr:uid="{00000000-0005-0000-0000-00004C1A0000}"/>
    <cellStyle name="Normal 5 3 2 26 6" xfId="13931" xr:uid="{00000000-0005-0000-0000-00004D1A0000}"/>
    <cellStyle name="Normal 5 3 2 26 7" xfId="16315" xr:uid="{00000000-0005-0000-0000-00004E1A0000}"/>
    <cellStyle name="Normal 5 3 2 27" xfId="2059" xr:uid="{00000000-0005-0000-0000-00004F1A0000}"/>
    <cellStyle name="Normal 5 3 2 27 2" xfId="4440" xr:uid="{00000000-0005-0000-0000-0000501A0000}"/>
    <cellStyle name="Normal 5 3 2 27 3" xfId="6826" xr:uid="{00000000-0005-0000-0000-0000511A0000}"/>
    <cellStyle name="Normal 5 3 2 27 4" xfId="8771" xr:uid="{00000000-0005-0000-0000-0000521A0000}"/>
    <cellStyle name="Normal 5 3 2 27 5" xfId="10457" xr:uid="{00000000-0005-0000-0000-0000531A0000}"/>
    <cellStyle name="Normal 5 3 2 27 6" xfId="13545" xr:uid="{00000000-0005-0000-0000-0000541A0000}"/>
    <cellStyle name="Normal 5 3 2 27 7" xfId="15932" xr:uid="{00000000-0005-0000-0000-0000551A0000}"/>
    <cellStyle name="Normal 5 3 2 28" xfId="2131" xr:uid="{00000000-0005-0000-0000-0000561A0000}"/>
    <cellStyle name="Normal 5 3 2 28 2" xfId="4512" xr:uid="{00000000-0005-0000-0000-0000571A0000}"/>
    <cellStyle name="Normal 5 3 2 28 3" xfId="6898" xr:uid="{00000000-0005-0000-0000-0000581A0000}"/>
    <cellStyle name="Normal 5 3 2 28 4" xfId="7587" xr:uid="{00000000-0005-0000-0000-0000591A0000}"/>
    <cellStyle name="Normal 5 3 2 28 5" xfId="11502" xr:uid="{00000000-0005-0000-0000-00005A1A0000}"/>
    <cellStyle name="Normal 5 3 2 28 6" xfId="12360" xr:uid="{00000000-0005-0000-0000-00005B1A0000}"/>
    <cellStyle name="Normal 5 3 2 28 7" xfId="14747" xr:uid="{00000000-0005-0000-0000-00005C1A0000}"/>
    <cellStyle name="Normal 5 3 2 29" xfId="2211" xr:uid="{00000000-0005-0000-0000-00005D1A0000}"/>
    <cellStyle name="Normal 5 3 2 29 2" xfId="4592" xr:uid="{00000000-0005-0000-0000-00005E1A0000}"/>
    <cellStyle name="Normal 5 3 2 29 3" xfId="6978" xr:uid="{00000000-0005-0000-0000-00005F1A0000}"/>
    <cellStyle name="Normal 5 3 2 29 4" xfId="8586" xr:uid="{00000000-0005-0000-0000-0000601A0000}"/>
    <cellStyle name="Normal 5 3 2 29 5" xfId="10772" xr:uid="{00000000-0005-0000-0000-0000611A0000}"/>
    <cellStyle name="Normal 5 3 2 29 6" xfId="13360" xr:uid="{00000000-0005-0000-0000-0000621A0000}"/>
    <cellStyle name="Normal 5 3 2 29 7" xfId="15747" xr:uid="{00000000-0005-0000-0000-0000631A0000}"/>
    <cellStyle name="Normal 5 3 2 3" xfId="215" xr:uid="{00000000-0005-0000-0000-0000641A0000}"/>
    <cellStyle name="Normal 5 3 2 3 2" xfId="2596" xr:uid="{00000000-0005-0000-0000-0000651A0000}"/>
    <cellStyle name="Normal 5 3 2 3 3" xfId="4982" xr:uid="{00000000-0005-0000-0000-0000661A0000}"/>
    <cellStyle name="Normal 5 3 2 3 4" xfId="8500" xr:uid="{00000000-0005-0000-0000-0000671A0000}"/>
    <cellStyle name="Normal 5 3 2 3 5" xfId="11334" xr:uid="{00000000-0005-0000-0000-0000681A0000}"/>
    <cellStyle name="Normal 5 3 2 3 6" xfId="13274" xr:uid="{00000000-0005-0000-0000-0000691A0000}"/>
    <cellStyle name="Normal 5 3 2 3 7" xfId="15661" xr:uid="{00000000-0005-0000-0000-00006A1A0000}"/>
    <cellStyle name="Normal 5 3 2 30" xfId="2287" xr:uid="{00000000-0005-0000-0000-00006B1A0000}"/>
    <cellStyle name="Normal 5 3 2 30 2" xfId="4668" xr:uid="{00000000-0005-0000-0000-00006C1A0000}"/>
    <cellStyle name="Normal 5 3 2 30 3" xfId="7054" xr:uid="{00000000-0005-0000-0000-00006D1A0000}"/>
    <cellStyle name="Normal 5 3 2 30 4" xfId="8123" xr:uid="{00000000-0005-0000-0000-00006E1A0000}"/>
    <cellStyle name="Normal 5 3 2 30 5" xfId="10385" xr:uid="{00000000-0005-0000-0000-00006F1A0000}"/>
    <cellStyle name="Normal 5 3 2 30 6" xfId="12897" xr:uid="{00000000-0005-0000-0000-0000701A0000}"/>
    <cellStyle name="Normal 5 3 2 30 7" xfId="15284" xr:uid="{00000000-0005-0000-0000-0000711A0000}"/>
    <cellStyle name="Normal 5 3 2 31" xfId="2359" xr:uid="{00000000-0005-0000-0000-0000721A0000}"/>
    <cellStyle name="Normal 5 3 2 31 2" xfId="4740" xr:uid="{00000000-0005-0000-0000-0000731A0000}"/>
    <cellStyle name="Normal 5 3 2 31 3" xfId="7126" xr:uid="{00000000-0005-0000-0000-0000741A0000}"/>
    <cellStyle name="Normal 5 3 2 31 4" xfId="8122" xr:uid="{00000000-0005-0000-0000-0000751A0000}"/>
    <cellStyle name="Normal 5 3 2 31 5" xfId="10316" xr:uid="{00000000-0005-0000-0000-0000761A0000}"/>
    <cellStyle name="Normal 5 3 2 31 6" xfId="12896" xr:uid="{00000000-0005-0000-0000-0000771A0000}"/>
    <cellStyle name="Normal 5 3 2 31 7" xfId="15283" xr:uid="{00000000-0005-0000-0000-0000781A0000}"/>
    <cellStyle name="Normal 5 3 2 32" xfId="2437" xr:uid="{00000000-0005-0000-0000-0000791A0000}"/>
    <cellStyle name="Normal 5 3 2 33" xfId="4823" xr:uid="{00000000-0005-0000-0000-00007A1A0000}"/>
    <cellStyle name="Normal 5 3 2 34" xfId="7539" xr:uid="{00000000-0005-0000-0000-00007B1A0000}"/>
    <cellStyle name="Normal 5 3 2 35" xfId="11453" xr:uid="{00000000-0005-0000-0000-00007C1A0000}"/>
    <cellStyle name="Normal 5 3 2 36" xfId="12312" xr:uid="{00000000-0005-0000-0000-00007D1A0000}"/>
    <cellStyle name="Normal 5 3 2 37" xfId="14699" xr:uid="{00000000-0005-0000-0000-00007E1A0000}"/>
    <cellStyle name="Normal 5 3 2 4" xfId="292" xr:uid="{00000000-0005-0000-0000-00007F1A0000}"/>
    <cellStyle name="Normal 5 3 2 4 2" xfId="2673" xr:uid="{00000000-0005-0000-0000-0000801A0000}"/>
    <cellStyle name="Normal 5 3 2 4 3" xfId="5059" xr:uid="{00000000-0005-0000-0000-0000811A0000}"/>
    <cellStyle name="Normal 5 3 2 4 4" xfId="8114" xr:uid="{00000000-0005-0000-0000-0000821A0000}"/>
    <cellStyle name="Normal 5 3 2 4 5" xfId="10185" xr:uid="{00000000-0005-0000-0000-0000831A0000}"/>
    <cellStyle name="Normal 5 3 2 4 6" xfId="12888" xr:uid="{00000000-0005-0000-0000-0000841A0000}"/>
    <cellStyle name="Normal 5 3 2 4 7" xfId="15275" xr:uid="{00000000-0005-0000-0000-0000851A0000}"/>
    <cellStyle name="Normal 5 3 2 5" xfId="369" xr:uid="{00000000-0005-0000-0000-0000861A0000}"/>
    <cellStyle name="Normal 5 3 2 5 2" xfId="2750" xr:uid="{00000000-0005-0000-0000-0000871A0000}"/>
    <cellStyle name="Normal 5 3 2 5 3" xfId="5136" xr:uid="{00000000-0005-0000-0000-0000881A0000}"/>
    <cellStyle name="Normal 5 3 2 5 4" xfId="9523" xr:uid="{00000000-0005-0000-0000-0000891A0000}"/>
    <cellStyle name="Normal 5 3 2 5 5" xfId="11221" xr:uid="{00000000-0005-0000-0000-00008A1A0000}"/>
    <cellStyle name="Normal 5 3 2 5 6" xfId="14297" xr:uid="{00000000-0005-0000-0000-00008B1A0000}"/>
    <cellStyle name="Normal 5 3 2 5 7" xfId="16680" xr:uid="{00000000-0005-0000-0000-00008C1A0000}"/>
    <cellStyle name="Normal 5 3 2 6" xfId="446" xr:uid="{00000000-0005-0000-0000-00008D1A0000}"/>
    <cellStyle name="Normal 5 3 2 6 2" xfId="2827" xr:uid="{00000000-0005-0000-0000-00008E1A0000}"/>
    <cellStyle name="Normal 5 3 2 6 3" xfId="5213" xr:uid="{00000000-0005-0000-0000-00008F1A0000}"/>
    <cellStyle name="Normal 5 3 2 6 4" xfId="8533" xr:uid="{00000000-0005-0000-0000-0000901A0000}"/>
    <cellStyle name="Normal 5 3 2 6 5" xfId="10798" xr:uid="{00000000-0005-0000-0000-0000911A0000}"/>
    <cellStyle name="Normal 5 3 2 6 6" xfId="13307" xr:uid="{00000000-0005-0000-0000-0000921A0000}"/>
    <cellStyle name="Normal 5 3 2 6 7" xfId="15694" xr:uid="{00000000-0005-0000-0000-0000931A0000}"/>
    <cellStyle name="Normal 5 3 2 7" xfId="523" xr:uid="{00000000-0005-0000-0000-0000941A0000}"/>
    <cellStyle name="Normal 5 3 2 7 2" xfId="2904" xr:uid="{00000000-0005-0000-0000-0000951A0000}"/>
    <cellStyle name="Normal 5 3 2 7 3" xfId="5290" xr:uid="{00000000-0005-0000-0000-0000961A0000}"/>
    <cellStyle name="Normal 5 3 2 7 4" xfId="7993" xr:uid="{00000000-0005-0000-0000-0000971A0000}"/>
    <cellStyle name="Normal 5 3 2 7 5" xfId="10258" xr:uid="{00000000-0005-0000-0000-0000981A0000}"/>
    <cellStyle name="Normal 5 3 2 7 6" xfId="12767" xr:uid="{00000000-0005-0000-0000-0000991A0000}"/>
    <cellStyle name="Normal 5 3 2 7 7" xfId="15154" xr:uid="{00000000-0005-0000-0000-00009A1A0000}"/>
    <cellStyle name="Normal 5 3 2 8" xfId="600" xr:uid="{00000000-0005-0000-0000-00009B1A0000}"/>
    <cellStyle name="Normal 5 3 2 8 2" xfId="2981" xr:uid="{00000000-0005-0000-0000-00009C1A0000}"/>
    <cellStyle name="Normal 5 3 2 8 3" xfId="5367" xr:uid="{00000000-0005-0000-0000-00009D1A0000}"/>
    <cellStyle name="Normal 5 3 2 8 4" xfId="8263" xr:uid="{00000000-0005-0000-0000-00009E1A0000}"/>
    <cellStyle name="Normal 5 3 2 8 5" xfId="10345" xr:uid="{00000000-0005-0000-0000-00009F1A0000}"/>
    <cellStyle name="Normal 5 3 2 8 6" xfId="13037" xr:uid="{00000000-0005-0000-0000-0000A01A0000}"/>
    <cellStyle name="Normal 5 3 2 8 7" xfId="15424" xr:uid="{00000000-0005-0000-0000-0000A11A0000}"/>
    <cellStyle name="Normal 5 3 2 9" xfId="677" xr:uid="{00000000-0005-0000-0000-0000A21A0000}"/>
    <cellStyle name="Normal 5 3 2 9 2" xfId="3058" xr:uid="{00000000-0005-0000-0000-0000A31A0000}"/>
    <cellStyle name="Normal 5 3 2 9 3" xfId="5444" xr:uid="{00000000-0005-0000-0000-0000A41A0000}"/>
    <cellStyle name="Normal 5 3 2 9 4" xfId="7453" xr:uid="{00000000-0005-0000-0000-0000A51A0000}"/>
    <cellStyle name="Normal 5 3 2 9 5" xfId="11366" xr:uid="{00000000-0005-0000-0000-0000A61A0000}"/>
    <cellStyle name="Normal 5 3 2 9 6" xfId="12226" xr:uid="{00000000-0005-0000-0000-0000A71A0000}"/>
    <cellStyle name="Normal 5 3 2 9 7" xfId="14613" xr:uid="{00000000-0005-0000-0000-0000A81A0000}"/>
    <cellStyle name="Normal 5 3 20" xfId="1410" xr:uid="{00000000-0005-0000-0000-0000A91A0000}"/>
    <cellStyle name="Normal 5 3 20 2" xfId="3791" xr:uid="{00000000-0005-0000-0000-0000AA1A0000}"/>
    <cellStyle name="Normal 5 3 20 3" xfId="6177" xr:uid="{00000000-0005-0000-0000-0000AB1A0000}"/>
    <cellStyle name="Normal 5 3 20 4" xfId="9470" xr:uid="{00000000-0005-0000-0000-0000AC1A0000}"/>
    <cellStyle name="Normal 5 3 20 5" xfId="11168" xr:uid="{00000000-0005-0000-0000-0000AD1A0000}"/>
    <cellStyle name="Normal 5 3 20 6" xfId="14244" xr:uid="{00000000-0005-0000-0000-0000AE1A0000}"/>
    <cellStyle name="Normal 5 3 20 7" xfId="16627" xr:uid="{00000000-0005-0000-0000-0000AF1A0000}"/>
    <cellStyle name="Normal 5 3 21" xfId="1487" xr:uid="{00000000-0005-0000-0000-0000B01A0000}"/>
    <cellStyle name="Normal 5 3 21 2" xfId="3868" xr:uid="{00000000-0005-0000-0000-0000B11A0000}"/>
    <cellStyle name="Normal 5 3 21 3" xfId="6254" xr:uid="{00000000-0005-0000-0000-0000B21A0000}"/>
    <cellStyle name="Normal 5 3 21 4" xfId="9169" xr:uid="{00000000-0005-0000-0000-0000B31A0000}"/>
    <cellStyle name="Normal 5 3 21 5" xfId="10128" xr:uid="{00000000-0005-0000-0000-0000B41A0000}"/>
    <cellStyle name="Normal 5 3 21 6" xfId="13943" xr:uid="{00000000-0005-0000-0000-0000B51A0000}"/>
    <cellStyle name="Normal 5 3 21 7" xfId="16327" xr:uid="{00000000-0005-0000-0000-0000B61A0000}"/>
    <cellStyle name="Normal 5 3 22" xfId="1564" xr:uid="{00000000-0005-0000-0000-0000B71A0000}"/>
    <cellStyle name="Normal 5 3 22 2" xfId="3945" xr:uid="{00000000-0005-0000-0000-0000B81A0000}"/>
    <cellStyle name="Normal 5 3 22 3" xfId="6331" xr:uid="{00000000-0005-0000-0000-0000B91A0000}"/>
    <cellStyle name="Normal 5 3 22 4" xfId="9154" xr:uid="{00000000-0005-0000-0000-0000BA1A0000}"/>
    <cellStyle name="Normal 5 3 22 5" xfId="10843" xr:uid="{00000000-0005-0000-0000-0000BB1A0000}"/>
    <cellStyle name="Normal 5 3 22 6" xfId="13928" xr:uid="{00000000-0005-0000-0000-0000BC1A0000}"/>
    <cellStyle name="Normal 5 3 22 7" xfId="16312" xr:uid="{00000000-0005-0000-0000-0000BD1A0000}"/>
    <cellStyle name="Normal 5 3 23" xfId="1641" xr:uid="{00000000-0005-0000-0000-0000BE1A0000}"/>
    <cellStyle name="Normal 5 3 23 2" xfId="4022" xr:uid="{00000000-0005-0000-0000-0000BF1A0000}"/>
    <cellStyle name="Normal 5 3 23 3" xfId="6408" xr:uid="{00000000-0005-0000-0000-0000C01A0000}"/>
    <cellStyle name="Normal 5 3 23 4" xfId="7281" xr:uid="{00000000-0005-0000-0000-0000C11A0000}"/>
    <cellStyle name="Normal 5 3 23 5" xfId="10274" xr:uid="{00000000-0005-0000-0000-0000C21A0000}"/>
    <cellStyle name="Normal 5 3 23 6" xfId="12054" xr:uid="{00000000-0005-0000-0000-0000C31A0000}"/>
    <cellStyle name="Normal 5 3 23 7" xfId="14441" xr:uid="{00000000-0005-0000-0000-0000C41A0000}"/>
    <cellStyle name="Normal 5 3 24" xfId="1718" xr:uid="{00000000-0005-0000-0000-0000C51A0000}"/>
    <cellStyle name="Normal 5 3 24 2" xfId="4099" xr:uid="{00000000-0005-0000-0000-0000C61A0000}"/>
    <cellStyle name="Normal 5 3 24 3" xfId="6485" xr:uid="{00000000-0005-0000-0000-0000C71A0000}"/>
    <cellStyle name="Normal 5 3 24 4" xfId="7398" xr:uid="{00000000-0005-0000-0000-0000C81A0000}"/>
    <cellStyle name="Normal 5 3 24 5" xfId="11391" xr:uid="{00000000-0005-0000-0000-0000C91A0000}"/>
    <cellStyle name="Normal 5 3 24 6" xfId="12171" xr:uid="{00000000-0005-0000-0000-0000CA1A0000}"/>
    <cellStyle name="Normal 5 3 24 7" xfId="14558" xr:uid="{00000000-0005-0000-0000-0000CB1A0000}"/>
    <cellStyle name="Normal 5 3 25" xfId="1790" xr:uid="{00000000-0005-0000-0000-0000CC1A0000}"/>
    <cellStyle name="Normal 5 3 25 2" xfId="4171" xr:uid="{00000000-0005-0000-0000-0000CD1A0000}"/>
    <cellStyle name="Normal 5 3 25 3" xfId="6557" xr:uid="{00000000-0005-0000-0000-0000CE1A0000}"/>
    <cellStyle name="Normal 5 3 25 4" xfId="7166" xr:uid="{00000000-0005-0000-0000-0000CF1A0000}"/>
    <cellStyle name="Normal 5 3 25 5" xfId="11237" xr:uid="{00000000-0005-0000-0000-0000D01A0000}"/>
    <cellStyle name="Normal 5 3 25 6" xfId="11939" xr:uid="{00000000-0005-0000-0000-0000D11A0000}"/>
    <cellStyle name="Normal 5 3 25 7" xfId="14326" xr:uid="{00000000-0005-0000-0000-0000D21A0000}"/>
    <cellStyle name="Normal 5 3 26" xfId="1868" xr:uid="{00000000-0005-0000-0000-0000D31A0000}"/>
    <cellStyle name="Normal 5 3 26 2" xfId="4249" xr:uid="{00000000-0005-0000-0000-0000D41A0000}"/>
    <cellStyle name="Normal 5 3 26 3" xfId="6635" xr:uid="{00000000-0005-0000-0000-0000D51A0000}"/>
    <cellStyle name="Normal 5 3 26 4" xfId="9162" xr:uid="{00000000-0005-0000-0000-0000D61A0000}"/>
    <cellStyle name="Normal 5 3 26 5" xfId="10123" xr:uid="{00000000-0005-0000-0000-0000D71A0000}"/>
    <cellStyle name="Normal 5 3 26 6" xfId="13936" xr:uid="{00000000-0005-0000-0000-0000D81A0000}"/>
    <cellStyle name="Normal 5 3 26 7" xfId="16320" xr:uid="{00000000-0005-0000-0000-0000D91A0000}"/>
    <cellStyle name="Normal 5 3 27" xfId="1946" xr:uid="{00000000-0005-0000-0000-0000DA1A0000}"/>
    <cellStyle name="Normal 5 3 27 2" xfId="4327" xr:uid="{00000000-0005-0000-0000-0000DB1A0000}"/>
    <cellStyle name="Normal 5 3 27 3" xfId="6713" xr:uid="{00000000-0005-0000-0000-0000DC1A0000}"/>
    <cellStyle name="Normal 5 3 27 4" xfId="9532" xr:uid="{00000000-0005-0000-0000-0000DD1A0000}"/>
    <cellStyle name="Normal 5 3 27 5" xfId="11230" xr:uid="{00000000-0005-0000-0000-0000DE1A0000}"/>
    <cellStyle name="Normal 5 3 27 6" xfId="14306" xr:uid="{00000000-0005-0000-0000-0000DF1A0000}"/>
    <cellStyle name="Normal 5 3 27 7" xfId="16688" xr:uid="{00000000-0005-0000-0000-0000E01A0000}"/>
    <cellStyle name="Normal 5 3 28" xfId="2022" xr:uid="{00000000-0005-0000-0000-0000E11A0000}"/>
    <cellStyle name="Normal 5 3 28 2" xfId="4403" xr:uid="{00000000-0005-0000-0000-0000E21A0000}"/>
    <cellStyle name="Normal 5 3 28 3" xfId="6789" xr:uid="{00000000-0005-0000-0000-0000E31A0000}"/>
    <cellStyle name="Normal 5 3 28 4" xfId="8580" xr:uid="{00000000-0005-0000-0000-0000E41A0000}"/>
    <cellStyle name="Normal 5 3 28 5" xfId="10165" xr:uid="{00000000-0005-0000-0000-0000E51A0000}"/>
    <cellStyle name="Normal 5 3 28 6" xfId="13354" xr:uid="{00000000-0005-0000-0000-0000E61A0000}"/>
    <cellStyle name="Normal 5 3 28 7" xfId="15741" xr:uid="{00000000-0005-0000-0000-0000E71A0000}"/>
    <cellStyle name="Normal 5 3 29" xfId="2094" xr:uid="{00000000-0005-0000-0000-0000E81A0000}"/>
    <cellStyle name="Normal 5 3 29 2" xfId="4475" xr:uid="{00000000-0005-0000-0000-0000E91A0000}"/>
    <cellStyle name="Normal 5 3 29 3" xfId="6861" xr:uid="{00000000-0005-0000-0000-0000EA1A0000}"/>
    <cellStyle name="Normal 5 3 29 4" xfId="8737" xr:uid="{00000000-0005-0000-0000-0000EB1A0000}"/>
    <cellStyle name="Normal 5 3 29 5" xfId="10423" xr:uid="{00000000-0005-0000-0000-0000EC1A0000}"/>
    <cellStyle name="Normal 5 3 29 6" xfId="13511" xr:uid="{00000000-0005-0000-0000-0000ED1A0000}"/>
    <cellStyle name="Normal 5 3 29 7" xfId="15898" xr:uid="{00000000-0005-0000-0000-0000EE1A0000}"/>
    <cellStyle name="Normal 5 3 3" xfId="100" xr:uid="{00000000-0005-0000-0000-0000EF1A0000}"/>
    <cellStyle name="Normal 5 3 3 2" xfId="2481" xr:uid="{00000000-0005-0000-0000-0000F01A0000}"/>
    <cellStyle name="Normal 5 3 3 3" xfId="4867" xr:uid="{00000000-0005-0000-0000-0000F11A0000}"/>
    <cellStyle name="Normal 5 3 3 4" xfId="9490" xr:uid="{00000000-0005-0000-0000-0000F21A0000}"/>
    <cellStyle name="Normal 5 3 3 5" xfId="11188" xr:uid="{00000000-0005-0000-0000-0000F31A0000}"/>
    <cellStyle name="Normal 5 3 3 6" xfId="14264" xr:uid="{00000000-0005-0000-0000-0000F41A0000}"/>
    <cellStyle name="Normal 5 3 3 7" xfId="16647" xr:uid="{00000000-0005-0000-0000-0000F51A0000}"/>
    <cellStyle name="Normal 5 3 30" xfId="2174" xr:uid="{00000000-0005-0000-0000-0000F61A0000}"/>
    <cellStyle name="Normal 5 3 30 2" xfId="4555" xr:uid="{00000000-0005-0000-0000-0000F71A0000}"/>
    <cellStyle name="Normal 5 3 30 3" xfId="6941" xr:uid="{00000000-0005-0000-0000-0000F81A0000}"/>
    <cellStyle name="Normal 5 3 30 4" xfId="7240" xr:uid="{00000000-0005-0000-0000-0000F91A0000}"/>
    <cellStyle name="Normal 5 3 30 5" xfId="11234" xr:uid="{00000000-0005-0000-0000-0000FA1A0000}"/>
    <cellStyle name="Normal 5 3 30 6" xfId="12013" xr:uid="{00000000-0005-0000-0000-0000FB1A0000}"/>
    <cellStyle name="Normal 5 3 30 7" xfId="14400" xr:uid="{00000000-0005-0000-0000-0000FC1A0000}"/>
    <cellStyle name="Normal 5 3 31" xfId="2250" xr:uid="{00000000-0005-0000-0000-0000FD1A0000}"/>
    <cellStyle name="Normal 5 3 31 2" xfId="4631" xr:uid="{00000000-0005-0000-0000-0000FE1A0000}"/>
    <cellStyle name="Normal 5 3 31 3" xfId="7017" xr:uid="{00000000-0005-0000-0000-0000FF1A0000}"/>
    <cellStyle name="Normal 5 3 31 4" xfId="9234" xr:uid="{00000000-0005-0000-0000-0000001B0000}"/>
    <cellStyle name="Normal 5 3 31 5" xfId="10195" xr:uid="{00000000-0005-0000-0000-0000011B0000}"/>
    <cellStyle name="Normal 5 3 31 6" xfId="14008" xr:uid="{00000000-0005-0000-0000-0000021B0000}"/>
    <cellStyle name="Normal 5 3 31 7" xfId="16392" xr:uid="{00000000-0005-0000-0000-0000031B0000}"/>
    <cellStyle name="Normal 5 3 32" xfId="2322" xr:uid="{00000000-0005-0000-0000-0000041B0000}"/>
    <cellStyle name="Normal 5 3 32 2" xfId="4703" xr:uid="{00000000-0005-0000-0000-0000051B0000}"/>
    <cellStyle name="Normal 5 3 32 3" xfId="7089" xr:uid="{00000000-0005-0000-0000-0000061B0000}"/>
    <cellStyle name="Normal 5 3 32 4" xfId="9166" xr:uid="{00000000-0005-0000-0000-0000071B0000}"/>
    <cellStyle name="Normal 5 3 32 5" xfId="10194" xr:uid="{00000000-0005-0000-0000-0000081B0000}"/>
    <cellStyle name="Normal 5 3 32 6" xfId="13940" xr:uid="{00000000-0005-0000-0000-0000091B0000}"/>
    <cellStyle name="Normal 5 3 32 7" xfId="16324" xr:uid="{00000000-0005-0000-0000-00000A1B0000}"/>
    <cellStyle name="Normal 5 3 33" xfId="2400" xr:uid="{00000000-0005-0000-0000-00000B1B0000}"/>
    <cellStyle name="Normal 5 3 34" xfId="4786" xr:uid="{00000000-0005-0000-0000-00000C1B0000}"/>
    <cellStyle name="Normal 5 3 35" xfId="8689" xr:uid="{00000000-0005-0000-0000-00000D1B0000}"/>
    <cellStyle name="Normal 5 3 36" xfId="10375" xr:uid="{00000000-0005-0000-0000-00000E1B0000}"/>
    <cellStyle name="Normal 5 3 37" xfId="13463" xr:uid="{00000000-0005-0000-0000-00000F1B0000}"/>
    <cellStyle name="Normal 5 3 38" xfId="15850" xr:uid="{00000000-0005-0000-0000-0000101B0000}"/>
    <cellStyle name="Normal 5 3 4" xfId="178" xr:uid="{00000000-0005-0000-0000-0000111B0000}"/>
    <cellStyle name="Normal 5 3 4 2" xfId="2559" xr:uid="{00000000-0005-0000-0000-0000121B0000}"/>
    <cellStyle name="Normal 5 3 4 3" xfId="4945" xr:uid="{00000000-0005-0000-0000-0000131B0000}"/>
    <cellStyle name="Normal 5 3 4 4" xfId="8957" xr:uid="{00000000-0005-0000-0000-0000141B0000}"/>
    <cellStyle name="Normal 5 3 4 5" xfId="9919" xr:uid="{00000000-0005-0000-0000-0000151B0000}"/>
    <cellStyle name="Normal 5 3 4 6" xfId="13731" xr:uid="{00000000-0005-0000-0000-0000161B0000}"/>
    <cellStyle name="Normal 5 3 4 7" xfId="16117" xr:uid="{00000000-0005-0000-0000-0000171B0000}"/>
    <cellStyle name="Normal 5 3 5" xfId="255" xr:uid="{00000000-0005-0000-0000-0000181B0000}"/>
    <cellStyle name="Normal 5 3 5 2" xfId="2636" xr:uid="{00000000-0005-0000-0000-0000191B0000}"/>
    <cellStyle name="Normal 5 3 5 3" xfId="5022" xr:uid="{00000000-0005-0000-0000-00001A1B0000}"/>
    <cellStyle name="Normal 5 3 5 4" xfId="8576" xr:uid="{00000000-0005-0000-0000-00001B1B0000}"/>
    <cellStyle name="Normal 5 3 5 5" xfId="9767" xr:uid="{00000000-0005-0000-0000-00001C1B0000}"/>
    <cellStyle name="Normal 5 3 5 6" xfId="13350" xr:uid="{00000000-0005-0000-0000-00001D1B0000}"/>
    <cellStyle name="Normal 5 3 5 7" xfId="15737" xr:uid="{00000000-0005-0000-0000-00001E1B0000}"/>
    <cellStyle name="Normal 5 3 6" xfId="332" xr:uid="{00000000-0005-0000-0000-00001F1B0000}"/>
    <cellStyle name="Normal 5 3 6 2" xfId="2713" xr:uid="{00000000-0005-0000-0000-0000201B0000}"/>
    <cellStyle name="Normal 5 3 6 3" xfId="5099" xr:uid="{00000000-0005-0000-0000-0000211B0000}"/>
    <cellStyle name="Normal 5 3 6 4" xfId="8542" xr:uid="{00000000-0005-0000-0000-0000221B0000}"/>
    <cellStyle name="Normal 5 3 6 5" xfId="10032" xr:uid="{00000000-0005-0000-0000-0000231B0000}"/>
    <cellStyle name="Normal 5 3 6 6" xfId="13316" xr:uid="{00000000-0005-0000-0000-0000241B0000}"/>
    <cellStyle name="Normal 5 3 6 7" xfId="15703" xr:uid="{00000000-0005-0000-0000-0000251B0000}"/>
    <cellStyle name="Normal 5 3 7" xfId="409" xr:uid="{00000000-0005-0000-0000-0000261B0000}"/>
    <cellStyle name="Normal 5 3 7 2" xfId="2790" xr:uid="{00000000-0005-0000-0000-0000271B0000}"/>
    <cellStyle name="Normal 5 3 7 3" xfId="5176" xr:uid="{00000000-0005-0000-0000-0000281B0000}"/>
    <cellStyle name="Normal 5 3 7 4" xfId="7186" xr:uid="{00000000-0005-0000-0000-0000291B0000}"/>
    <cellStyle name="Normal 5 3 7 5" xfId="11260" xr:uid="{00000000-0005-0000-0000-00002A1B0000}"/>
    <cellStyle name="Normal 5 3 7 6" xfId="11959" xr:uid="{00000000-0005-0000-0000-00002B1B0000}"/>
    <cellStyle name="Normal 5 3 7 7" xfId="14346" xr:uid="{00000000-0005-0000-0000-00002C1B0000}"/>
    <cellStyle name="Normal 5 3 8" xfId="486" xr:uid="{00000000-0005-0000-0000-00002D1B0000}"/>
    <cellStyle name="Normal 5 3 8 2" xfId="2867" xr:uid="{00000000-0005-0000-0000-00002E1B0000}"/>
    <cellStyle name="Normal 5 3 8 3" xfId="5253" xr:uid="{00000000-0005-0000-0000-00002F1B0000}"/>
    <cellStyle name="Normal 5 3 8 4" xfId="9108" xr:uid="{00000000-0005-0000-0000-0000301B0000}"/>
    <cellStyle name="Normal 5 3 8 5" xfId="10067" xr:uid="{00000000-0005-0000-0000-0000311B0000}"/>
    <cellStyle name="Normal 5 3 8 6" xfId="13882" xr:uid="{00000000-0005-0000-0000-0000321B0000}"/>
    <cellStyle name="Normal 5 3 8 7" xfId="16266" xr:uid="{00000000-0005-0000-0000-0000331B0000}"/>
    <cellStyle name="Normal 5 3 9" xfId="563" xr:uid="{00000000-0005-0000-0000-0000341B0000}"/>
    <cellStyle name="Normal 5 3 9 2" xfId="2944" xr:uid="{00000000-0005-0000-0000-0000351B0000}"/>
    <cellStyle name="Normal 5 3 9 3" xfId="5330" xr:uid="{00000000-0005-0000-0000-0000361B0000}"/>
    <cellStyle name="Normal 5 3 9 4" xfId="8725" xr:uid="{00000000-0005-0000-0000-0000371B0000}"/>
    <cellStyle name="Normal 5 3 9 5" xfId="11898" xr:uid="{00000000-0005-0000-0000-0000381B0000}"/>
    <cellStyle name="Normal 5 3 9 6" xfId="13499" xr:uid="{00000000-0005-0000-0000-0000391B0000}"/>
    <cellStyle name="Normal 5 3 9 7" xfId="15886" xr:uid="{00000000-0005-0000-0000-00003A1B0000}"/>
    <cellStyle name="Normal 5 30" xfId="1866" xr:uid="{00000000-0005-0000-0000-00003B1B0000}"/>
    <cellStyle name="Normal 5 30 2" xfId="4247" xr:uid="{00000000-0005-0000-0000-00003C1B0000}"/>
    <cellStyle name="Normal 5 30 3" xfId="6633" xr:uid="{00000000-0005-0000-0000-00003D1B0000}"/>
    <cellStyle name="Normal 5 30 4" xfId="7243" xr:uid="{00000000-0005-0000-0000-00003E1B0000}"/>
    <cellStyle name="Normal 5 30 5" xfId="10928" xr:uid="{00000000-0005-0000-0000-00003F1B0000}"/>
    <cellStyle name="Normal 5 30 6" xfId="12016" xr:uid="{00000000-0005-0000-0000-0000401B0000}"/>
    <cellStyle name="Normal 5 30 7" xfId="14403" xr:uid="{00000000-0005-0000-0000-0000411B0000}"/>
    <cellStyle name="Normal 5 31" xfId="1944" xr:uid="{00000000-0005-0000-0000-0000421B0000}"/>
    <cellStyle name="Normal 5 31 2" xfId="4325" xr:uid="{00000000-0005-0000-0000-0000431B0000}"/>
    <cellStyle name="Normal 5 31 3" xfId="6711" xr:uid="{00000000-0005-0000-0000-0000441B0000}"/>
    <cellStyle name="Normal 5 31 4" xfId="7466" xr:uid="{00000000-0005-0000-0000-0000451B0000}"/>
    <cellStyle name="Normal 5 31 5" xfId="11379" xr:uid="{00000000-0005-0000-0000-0000461B0000}"/>
    <cellStyle name="Normal 5 31 6" xfId="12239" xr:uid="{00000000-0005-0000-0000-0000471B0000}"/>
    <cellStyle name="Normal 5 31 7" xfId="14626" xr:uid="{00000000-0005-0000-0000-0000481B0000}"/>
    <cellStyle name="Normal 5 32" xfId="2020" xr:uid="{00000000-0005-0000-0000-0000491B0000}"/>
    <cellStyle name="Normal 5 32 2" xfId="4401" xr:uid="{00000000-0005-0000-0000-00004A1B0000}"/>
    <cellStyle name="Normal 5 32 3" xfId="6787" xr:uid="{00000000-0005-0000-0000-00004B1B0000}"/>
    <cellStyle name="Normal 5 32 4" xfId="8657" xr:uid="{00000000-0005-0000-0000-00004C1B0000}"/>
    <cellStyle name="Normal 5 32 5" xfId="10343" xr:uid="{00000000-0005-0000-0000-00004D1B0000}"/>
    <cellStyle name="Normal 5 32 6" xfId="13431" xr:uid="{00000000-0005-0000-0000-00004E1B0000}"/>
    <cellStyle name="Normal 5 32 7" xfId="15818" xr:uid="{00000000-0005-0000-0000-00004F1B0000}"/>
    <cellStyle name="Normal 5 33" xfId="2092" xr:uid="{00000000-0005-0000-0000-0000501B0000}"/>
    <cellStyle name="Normal 5 33 2" xfId="4473" xr:uid="{00000000-0005-0000-0000-0000511B0000}"/>
    <cellStyle name="Normal 5 33 3" xfId="6859" xr:uid="{00000000-0005-0000-0000-0000521B0000}"/>
    <cellStyle name="Normal 5 33 4" xfId="8891" xr:uid="{00000000-0005-0000-0000-0000531B0000}"/>
    <cellStyle name="Normal 5 33 5" xfId="10577" xr:uid="{00000000-0005-0000-0000-0000541B0000}"/>
    <cellStyle name="Normal 5 33 6" xfId="13665" xr:uid="{00000000-0005-0000-0000-0000551B0000}"/>
    <cellStyle name="Normal 5 33 7" xfId="16052" xr:uid="{00000000-0005-0000-0000-0000561B0000}"/>
    <cellStyle name="Normal 5 34" xfId="2172" xr:uid="{00000000-0005-0000-0000-0000571B0000}"/>
    <cellStyle name="Normal 5 34 2" xfId="4553" xr:uid="{00000000-0005-0000-0000-0000581B0000}"/>
    <cellStyle name="Normal 5 34 3" xfId="6939" xr:uid="{00000000-0005-0000-0000-0000591B0000}"/>
    <cellStyle name="Normal 5 34 4" xfId="7394" xr:uid="{00000000-0005-0000-0000-00005A1B0000}"/>
    <cellStyle name="Normal 5 34 5" xfId="11460" xr:uid="{00000000-0005-0000-0000-00005B1B0000}"/>
    <cellStyle name="Normal 5 34 6" xfId="12167" xr:uid="{00000000-0005-0000-0000-00005C1B0000}"/>
    <cellStyle name="Normal 5 34 7" xfId="14554" xr:uid="{00000000-0005-0000-0000-00005D1B0000}"/>
    <cellStyle name="Normal 5 35" xfId="2248" xr:uid="{00000000-0005-0000-0000-00005E1B0000}"/>
    <cellStyle name="Normal 5 35 2" xfId="4629" xr:uid="{00000000-0005-0000-0000-00005F1B0000}"/>
    <cellStyle name="Normal 5 35 3" xfId="7015" xr:uid="{00000000-0005-0000-0000-0000601B0000}"/>
    <cellStyle name="Normal 5 35 4" xfId="9308" xr:uid="{00000000-0005-0000-0000-0000611B0000}"/>
    <cellStyle name="Normal 5 35 5" xfId="11001" xr:uid="{00000000-0005-0000-0000-0000621B0000}"/>
    <cellStyle name="Normal 5 35 6" xfId="14082" xr:uid="{00000000-0005-0000-0000-0000631B0000}"/>
    <cellStyle name="Normal 5 35 7" xfId="16466" xr:uid="{00000000-0005-0000-0000-0000641B0000}"/>
    <cellStyle name="Normal 5 36" xfId="2320" xr:uid="{00000000-0005-0000-0000-0000651B0000}"/>
    <cellStyle name="Normal 5 36 2" xfId="4701" xr:uid="{00000000-0005-0000-0000-0000661B0000}"/>
    <cellStyle name="Normal 5 36 3" xfId="7087" xr:uid="{00000000-0005-0000-0000-0000671B0000}"/>
    <cellStyle name="Normal 5 36 4" xfId="9307" xr:uid="{00000000-0005-0000-0000-0000681B0000}"/>
    <cellStyle name="Normal 5 36 5" xfId="10932" xr:uid="{00000000-0005-0000-0000-0000691B0000}"/>
    <cellStyle name="Normal 5 36 6" xfId="14081" xr:uid="{00000000-0005-0000-0000-00006A1B0000}"/>
    <cellStyle name="Normal 5 36 7" xfId="16465" xr:uid="{00000000-0005-0000-0000-00006B1B0000}"/>
    <cellStyle name="Normal 5 37" xfId="2398" xr:uid="{00000000-0005-0000-0000-00006C1B0000}"/>
    <cellStyle name="Normal 5 38" xfId="4784" xr:uid="{00000000-0005-0000-0000-00006D1B0000}"/>
    <cellStyle name="Normal 5 39" xfId="8843" xr:uid="{00000000-0005-0000-0000-00006E1B0000}"/>
    <cellStyle name="Normal 5 4" xfId="19" xr:uid="{00000000-0005-0000-0000-00006F1B0000}"/>
    <cellStyle name="Normal 5 4 10" xfId="641" xr:uid="{00000000-0005-0000-0000-0000701B0000}"/>
    <cellStyle name="Normal 5 4 10 2" xfId="3022" xr:uid="{00000000-0005-0000-0000-0000711B0000}"/>
    <cellStyle name="Normal 5 4 10 3" xfId="5408" xr:uid="{00000000-0005-0000-0000-0000721B0000}"/>
    <cellStyle name="Normal 5 4 10 4" xfId="8603" xr:uid="{00000000-0005-0000-0000-0000731B0000}"/>
    <cellStyle name="Normal 5 4 10 5" xfId="10104" xr:uid="{00000000-0005-0000-0000-0000741B0000}"/>
    <cellStyle name="Normal 5 4 10 6" xfId="13377" xr:uid="{00000000-0005-0000-0000-0000751B0000}"/>
    <cellStyle name="Normal 5 4 10 7" xfId="15764" xr:uid="{00000000-0005-0000-0000-0000761B0000}"/>
    <cellStyle name="Normal 5 4 11" xfId="718" xr:uid="{00000000-0005-0000-0000-0000771B0000}"/>
    <cellStyle name="Normal 5 4 11 2" xfId="3099" xr:uid="{00000000-0005-0000-0000-0000781B0000}"/>
    <cellStyle name="Normal 5 4 11 3" xfId="5485" xr:uid="{00000000-0005-0000-0000-0000791B0000}"/>
    <cellStyle name="Normal 5 4 11 4" xfId="7340" xr:uid="{00000000-0005-0000-0000-00007A1B0000}"/>
    <cellStyle name="Normal 5 4 11 5" xfId="11328" xr:uid="{00000000-0005-0000-0000-00007B1B0000}"/>
    <cellStyle name="Normal 5 4 11 6" xfId="12113" xr:uid="{00000000-0005-0000-0000-00007C1B0000}"/>
    <cellStyle name="Normal 5 4 11 7" xfId="14500" xr:uid="{00000000-0005-0000-0000-00007D1B0000}"/>
    <cellStyle name="Normal 5 4 12" xfId="795" xr:uid="{00000000-0005-0000-0000-00007E1B0000}"/>
    <cellStyle name="Normal 5 4 12 2" xfId="3176" xr:uid="{00000000-0005-0000-0000-00007F1B0000}"/>
    <cellStyle name="Normal 5 4 12 3" xfId="5562" xr:uid="{00000000-0005-0000-0000-0000801B0000}"/>
    <cellStyle name="Normal 5 4 12 4" xfId="9180" xr:uid="{00000000-0005-0000-0000-0000811B0000}"/>
    <cellStyle name="Normal 5 4 12 5" xfId="10139" xr:uid="{00000000-0005-0000-0000-0000821B0000}"/>
    <cellStyle name="Normal 5 4 12 6" xfId="13954" xr:uid="{00000000-0005-0000-0000-0000831B0000}"/>
    <cellStyle name="Normal 5 4 12 7" xfId="16338" xr:uid="{00000000-0005-0000-0000-0000841B0000}"/>
    <cellStyle name="Normal 5 4 13" xfId="872" xr:uid="{00000000-0005-0000-0000-0000851B0000}"/>
    <cellStyle name="Normal 5 4 13 2" xfId="3253" xr:uid="{00000000-0005-0000-0000-0000861B0000}"/>
    <cellStyle name="Normal 5 4 13 3" xfId="5639" xr:uid="{00000000-0005-0000-0000-0000871B0000}"/>
    <cellStyle name="Normal 5 4 13 4" xfId="8798" xr:uid="{00000000-0005-0000-0000-0000881B0000}"/>
    <cellStyle name="Normal 5 4 13 5" xfId="9603" xr:uid="{00000000-0005-0000-0000-0000891B0000}"/>
    <cellStyle name="Normal 5 4 13 6" xfId="13572" xr:uid="{00000000-0005-0000-0000-00008A1B0000}"/>
    <cellStyle name="Normal 5 4 13 7" xfId="15959" xr:uid="{00000000-0005-0000-0000-00008B1B0000}"/>
    <cellStyle name="Normal 5 4 14" xfId="949" xr:uid="{00000000-0005-0000-0000-00008C1B0000}"/>
    <cellStyle name="Normal 5 4 14 2" xfId="3330" xr:uid="{00000000-0005-0000-0000-00008D1B0000}"/>
    <cellStyle name="Normal 5 4 14 3" xfId="5716" xr:uid="{00000000-0005-0000-0000-00008E1B0000}"/>
    <cellStyle name="Normal 5 4 14 4" xfId="8675" xr:uid="{00000000-0005-0000-0000-00008F1B0000}"/>
    <cellStyle name="Normal 5 4 14 5" xfId="10361" xr:uid="{00000000-0005-0000-0000-0000901B0000}"/>
    <cellStyle name="Normal 5 4 14 6" xfId="13449" xr:uid="{00000000-0005-0000-0000-0000911B0000}"/>
    <cellStyle name="Normal 5 4 14 7" xfId="15836" xr:uid="{00000000-0005-0000-0000-0000921B0000}"/>
    <cellStyle name="Normal 5 4 15" xfId="1026" xr:uid="{00000000-0005-0000-0000-0000931B0000}"/>
    <cellStyle name="Normal 5 4 15 2" xfId="3407" xr:uid="{00000000-0005-0000-0000-0000941B0000}"/>
    <cellStyle name="Normal 5 4 15 3" xfId="5793" xr:uid="{00000000-0005-0000-0000-0000951B0000}"/>
    <cellStyle name="Normal 5 4 15 4" xfId="7487" xr:uid="{00000000-0005-0000-0000-0000961B0000}"/>
    <cellStyle name="Normal 5 4 15 5" xfId="11479" xr:uid="{00000000-0005-0000-0000-0000971B0000}"/>
    <cellStyle name="Normal 5 4 15 6" xfId="12260" xr:uid="{00000000-0005-0000-0000-0000981B0000}"/>
    <cellStyle name="Normal 5 4 15 7" xfId="14647" xr:uid="{00000000-0005-0000-0000-0000991B0000}"/>
    <cellStyle name="Normal 5 4 16" xfId="1103" xr:uid="{00000000-0005-0000-0000-00009A1B0000}"/>
    <cellStyle name="Normal 5 4 16 2" xfId="3484" xr:uid="{00000000-0005-0000-0000-00009B1B0000}"/>
    <cellStyle name="Normal 5 4 16 3" xfId="5870" xr:uid="{00000000-0005-0000-0000-00009C1B0000}"/>
    <cellStyle name="Normal 5 4 16 4" xfId="7257" xr:uid="{00000000-0005-0000-0000-00009D1B0000}"/>
    <cellStyle name="Normal 5 4 16 5" xfId="10942" xr:uid="{00000000-0005-0000-0000-00009E1B0000}"/>
    <cellStyle name="Normal 5 4 16 6" xfId="12030" xr:uid="{00000000-0005-0000-0000-00009F1B0000}"/>
    <cellStyle name="Normal 5 4 16 7" xfId="14417" xr:uid="{00000000-0005-0000-0000-0000A01B0000}"/>
    <cellStyle name="Normal 5 4 17" xfId="1180" xr:uid="{00000000-0005-0000-0000-0000A11B0000}"/>
    <cellStyle name="Normal 5 4 17 2" xfId="3561" xr:uid="{00000000-0005-0000-0000-0000A21B0000}"/>
    <cellStyle name="Normal 5 4 17 3" xfId="5947" xr:uid="{00000000-0005-0000-0000-0000A31B0000}"/>
    <cellStyle name="Normal 5 4 17 4" xfId="8942" xr:uid="{00000000-0005-0000-0000-0000A41B0000}"/>
    <cellStyle name="Normal 5 4 17 5" xfId="9905" xr:uid="{00000000-0005-0000-0000-0000A51B0000}"/>
    <cellStyle name="Normal 5 4 17 6" xfId="13716" xr:uid="{00000000-0005-0000-0000-0000A61B0000}"/>
    <cellStyle name="Normal 5 4 17 7" xfId="16102" xr:uid="{00000000-0005-0000-0000-0000A71B0000}"/>
    <cellStyle name="Normal 5 4 18" xfId="1257" xr:uid="{00000000-0005-0000-0000-0000A81B0000}"/>
    <cellStyle name="Normal 5 4 18 2" xfId="3638" xr:uid="{00000000-0005-0000-0000-0000A91B0000}"/>
    <cellStyle name="Normal 5 4 18 3" xfId="6024" xr:uid="{00000000-0005-0000-0000-0000AA1B0000}"/>
    <cellStyle name="Normal 5 4 18 4" xfId="8824" xr:uid="{00000000-0005-0000-0000-0000AB1B0000}"/>
    <cellStyle name="Normal 5 4 18 5" xfId="10510" xr:uid="{00000000-0005-0000-0000-0000AC1B0000}"/>
    <cellStyle name="Normal 5 4 18 6" xfId="13598" xr:uid="{00000000-0005-0000-0000-0000AD1B0000}"/>
    <cellStyle name="Normal 5 4 18 7" xfId="15985" xr:uid="{00000000-0005-0000-0000-0000AE1B0000}"/>
    <cellStyle name="Normal 5 4 19" xfId="1334" xr:uid="{00000000-0005-0000-0000-0000AF1B0000}"/>
    <cellStyle name="Normal 5 4 19 2" xfId="3715" xr:uid="{00000000-0005-0000-0000-0000B01B0000}"/>
    <cellStyle name="Normal 5 4 19 3" xfId="6101" xr:uid="{00000000-0005-0000-0000-0000B11B0000}"/>
    <cellStyle name="Normal 5 4 19 4" xfId="7636" xr:uid="{00000000-0005-0000-0000-0000B21B0000}"/>
    <cellStyle name="Normal 5 4 19 5" xfId="11622" xr:uid="{00000000-0005-0000-0000-0000B31B0000}"/>
    <cellStyle name="Normal 5 4 19 6" xfId="12409" xr:uid="{00000000-0005-0000-0000-0000B41B0000}"/>
    <cellStyle name="Normal 5 4 19 7" xfId="14796" xr:uid="{00000000-0005-0000-0000-0000B51B0000}"/>
    <cellStyle name="Normal 5 4 2" xfId="56" xr:uid="{00000000-0005-0000-0000-0000B61B0000}"/>
    <cellStyle name="Normal 5 4 2 10" xfId="755" xr:uid="{00000000-0005-0000-0000-0000B71B0000}"/>
    <cellStyle name="Normal 5 4 2 10 2" xfId="3136" xr:uid="{00000000-0005-0000-0000-0000B81B0000}"/>
    <cellStyle name="Normal 5 4 2 10 3" xfId="5522" xr:uid="{00000000-0005-0000-0000-0000B91B0000}"/>
    <cellStyle name="Normal 5 4 2 10 4" xfId="8606" xr:uid="{00000000-0005-0000-0000-0000BA1B0000}"/>
    <cellStyle name="Normal 5 4 2 10 5" xfId="10871" xr:uid="{00000000-0005-0000-0000-0000BB1B0000}"/>
    <cellStyle name="Normal 5 4 2 10 6" xfId="13380" xr:uid="{00000000-0005-0000-0000-0000BC1B0000}"/>
    <cellStyle name="Normal 5 4 2 10 7" xfId="15767" xr:uid="{00000000-0005-0000-0000-0000BD1B0000}"/>
    <cellStyle name="Normal 5 4 2 11" xfId="832" xr:uid="{00000000-0005-0000-0000-0000BE1B0000}"/>
    <cellStyle name="Normal 5 4 2 11 2" xfId="3213" xr:uid="{00000000-0005-0000-0000-0000BF1B0000}"/>
    <cellStyle name="Normal 5 4 2 11 3" xfId="5599" xr:uid="{00000000-0005-0000-0000-0000C01B0000}"/>
    <cellStyle name="Normal 5 4 2 11 4" xfId="8066" xr:uid="{00000000-0005-0000-0000-0000C11B0000}"/>
    <cellStyle name="Normal 5 4 2 11 5" xfId="10331" xr:uid="{00000000-0005-0000-0000-0000C21B0000}"/>
    <cellStyle name="Normal 5 4 2 11 6" xfId="12840" xr:uid="{00000000-0005-0000-0000-0000C31B0000}"/>
    <cellStyle name="Normal 5 4 2 11 7" xfId="15227" xr:uid="{00000000-0005-0000-0000-0000C41B0000}"/>
    <cellStyle name="Normal 5 4 2 12" xfId="909" xr:uid="{00000000-0005-0000-0000-0000C51B0000}"/>
    <cellStyle name="Normal 5 4 2 12 2" xfId="3290" xr:uid="{00000000-0005-0000-0000-0000C61B0000}"/>
    <cellStyle name="Normal 5 4 2 12 3" xfId="5676" xr:uid="{00000000-0005-0000-0000-0000C71B0000}"/>
    <cellStyle name="Normal 5 4 2 12 4" xfId="8336" xr:uid="{00000000-0005-0000-0000-0000C81B0000}"/>
    <cellStyle name="Normal 5 4 2 12 5" xfId="10406" xr:uid="{00000000-0005-0000-0000-0000C91B0000}"/>
    <cellStyle name="Normal 5 4 2 12 6" xfId="13110" xr:uid="{00000000-0005-0000-0000-0000CA1B0000}"/>
    <cellStyle name="Normal 5 4 2 12 7" xfId="15497" xr:uid="{00000000-0005-0000-0000-0000CB1B0000}"/>
    <cellStyle name="Normal 5 4 2 13" xfId="986" xr:uid="{00000000-0005-0000-0000-0000CC1B0000}"/>
    <cellStyle name="Normal 5 4 2 13 2" xfId="3367" xr:uid="{00000000-0005-0000-0000-0000CD1B0000}"/>
    <cellStyle name="Normal 5 4 2 13 3" xfId="5753" xr:uid="{00000000-0005-0000-0000-0000CE1B0000}"/>
    <cellStyle name="Normal 5 4 2 13 4" xfId="7525" xr:uid="{00000000-0005-0000-0000-0000CF1B0000}"/>
    <cellStyle name="Normal 5 4 2 13 5" xfId="11439" xr:uid="{00000000-0005-0000-0000-0000D01B0000}"/>
    <cellStyle name="Normal 5 4 2 13 6" xfId="12298" xr:uid="{00000000-0005-0000-0000-0000D11B0000}"/>
    <cellStyle name="Normal 5 4 2 13 7" xfId="14685" xr:uid="{00000000-0005-0000-0000-0000D21B0000}"/>
    <cellStyle name="Normal 5 4 2 14" xfId="1063" xr:uid="{00000000-0005-0000-0000-0000D31B0000}"/>
    <cellStyle name="Normal 5 4 2 14 2" xfId="3444" xr:uid="{00000000-0005-0000-0000-0000D41B0000}"/>
    <cellStyle name="Normal 5 4 2 14 3" xfId="5830" xr:uid="{00000000-0005-0000-0000-0000D51B0000}"/>
    <cellStyle name="Normal 5 4 2 14 4" xfId="8678" xr:uid="{00000000-0005-0000-0000-0000D61B0000}"/>
    <cellStyle name="Normal 5 4 2 14 5" xfId="10364" xr:uid="{00000000-0005-0000-0000-0000D71B0000}"/>
    <cellStyle name="Normal 5 4 2 14 6" xfId="13452" xr:uid="{00000000-0005-0000-0000-0000D81B0000}"/>
    <cellStyle name="Normal 5 4 2 14 7" xfId="15839" xr:uid="{00000000-0005-0000-0000-0000D91B0000}"/>
    <cellStyle name="Normal 5 4 2 15" xfId="1140" xr:uid="{00000000-0005-0000-0000-0000DA1B0000}"/>
    <cellStyle name="Normal 5 4 2 15 2" xfId="3521" xr:uid="{00000000-0005-0000-0000-0000DB1B0000}"/>
    <cellStyle name="Normal 5 4 2 15 3" xfId="5907" xr:uid="{00000000-0005-0000-0000-0000DC1B0000}"/>
    <cellStyle name="Normal 5 4 2 15 4" xfId="8215" xr:uid="{00000000-0005-0000-0000-0000DD1B0000}"/>
    <cellStyle name="Normal 5 4 2 15 5" xfId="10480" xr:uid="{00000000-0005-0000-0000-0000DE1B0000}"/>
    <cellStyle name="Normal 5 4 2 15 6" xfId="12989" xr:uid="{00000000-0005-0000-0000-0000DF1B0000}"/>
    <cellStyle name="Normal 5 4 2 15 7" xfId="15376" xr:uid="{00000000-0005-0000-0000-0000E01B0000}"/>
    <cellStyle name="Normal 5 4 2 16" xfId="1217" xr:uid="{00000000-0005-0000-0000-0000E11B0000}"/>
    <cellStyle name="Normal 5 4 2 16 2" xfId="3598" xr:uid="{00000000-0005-0000-0000-0000E21B0000}"/>
    <cellStyle name="Normal 5 4 2 16 3" xfId="5984" xr:uid="{00000000-0005-0000-0000-0000E31B0000}"/>
    <cellStyle name="Normal 5 4 2 16 4" xfId="8485" xr:uid="{00000000-0005-0000-0000-0000E41B0000}"/>
    <cellStyle name="Normal 5 4 2 16 5" xfId="10555" xr:uid="{00000000-0005-0000-0000-0000E51B0000}"/>
    <cellStyle name="Normal 5 4 2 16 6" xfId="13259" xr:uid="{00000000-0005-0000-0000-0000E61B0000}"/>
    <cellStyle name="Normal 5 4 2 16 7" xfId="15646" xr:uid="{00000000-0005-0000-0000-0000E71B0000}"/>
    <cellStyle name="Normal 5 4 2 17" xfId="1294" xr:uid="{00000000-0005-0000-0000-0000E81B0000}"/>
    <cellStyle name="Normal 5 4 2 17 2" xfId="3675" xr:uid="{00000000-0005-0000-0000-0000E91B0000}"/>
    <cellStyle name="Normal 5 4 2 17 3" xfId="6061" xr:uid="{00000000-0005-0000-0000-0000EA1B0000}"/>
    <cellStyle name="Normal 5 4 2 17 4" xfId="7674" xr:uid="{00000000-0005-0000-0000-0000EB1B0000}"/>
    <cellStyle name="Normal 5 4 2 17 5" xfId="11588" xr:uid="{00000000-0005-0000-0000-0000EC1B0000}"/>
    <cellStyle name="Normal 5 4 2 17 6" xfId="12447" xr:uid="{00000000-0005-0000-0000-0000ED1B0000}"/>
    <cellStyle name="Normal 5 4 2 17 7" xfId="14834" xr:uid="{00000000-0005-0000-0000-0000EE1B0000}"/>
    <cellStyle name="Normal 5 4 2 18" xfId="1371" xr:uid="{00000000-0005-0000-0000-0000EF1B0000}"/>
    <cellStyle name="Normal 5 4 2 18 2" xfId="3752" xr:uid="{00000000-0005-0000-0000-0000F01B0000}"/>
    <cellStyle name="Normal 5 4 2 18 3" xfId="6138" xr:uid="{00000000-0005-0000-0000-0000F11B0000}"/>
    <cellStyle name="Normal 5 4 2 18 4" xfId="8827" xr:uid="{00000000-0005-0000-0000-0000F21B0000}"/>
    <cellStyle name="Normal 5 4 2 18 5" xfId="10513" xr:uid="{00000000-0005-0000-0000-0000F31B0000}"/>
    <cellStyle name="Normal 5 4 2 18 6" xfId="13601" xr:uid="{00000000-0005-0000-0000-0000F41B0000}"/>
    <cellStyle name="Normal 5 4 2 18 7" xfId="15988" xr:uid="{00000000-0005-0000-0000-0000F51B0000}"/>
    <cellStyle name="Normal 5 4 2 19" xfId="1448" xr:uid="{00000000-0005-0000-0000-0000F61B0000}"/>
    <cellStyle name="Normal 5 4 2 19 2" xfId="3829" xr:uid="{00000000-0005-0000-0000-0000F71B0000}"/>
    <cellStyle name="Normal 5 4 2 19 3" xfId="6215" xr:uid="{00000000-0005-0000-0000-0000F81B0000}"/>
    <cellStyle name="Normal 5 4 2 19 4" xfId="8364" xr:uid="{00000000-0005-0000-0000-0000F91B0000}"/>
    <cellStyle name="Normal 5 4 2 19 5" xfId="10629" xr:uid="{00000000-0005-0000-0000-0000FA1B0000}"/>
    <cellStyle name="Normal 5 4 2 19 6" xfId="13138" xr:uid="{00000000-0005-0000-0000-0000FB1B0000}"/>
    <cellStyle name="Normal 5 4 2 19 7" xfId="15525" xr:uid="{00000000-0005-0000-0000-0000FC1B0000}"/>
    <cellStyle name="Normal 5 4 2 2" xfId="138" xr:uid="{00000000-0005-0000-0000-0000FD1B0000}"/>
    <cellStyle name="Normal 5 4 2 2 2" xfId="2519" xr:uid="{00000000-0005-0000-0000-0000FE1B0000}"/>
    <cellStyle name="Normal 5 4 2 2 3" xfId="4905" xr:uid="{00000000-0005-0000-0000-0000FF1B0000}"/>
    <cellStyle name="Normal 5 4 2 2 4" xfId="8384" xr:uid="{00000000-0005-0000-0000-0000001C0000}"/>
    <cellStyle name="Normal 5 4 2 2 5" xfId="10649" xr:uid="{00000000-0005-0000-0000-0000011C0000}"/>
    <cellStyle name="Normal 5 4 2 2 6" xfId="13158" xr:uid="{00000000-0005-0000-0000-0000021C0000}"/>
    <cellStyle name="Normal 5 4 2 2 7" xfId="15545" xr:uid="{00000000-0005-0000-0000-0000031C0000}"/>
    <cellStyle name="Normal 5 4 2 20" xfId="1525" xr:uid="{00000000-0005-0000-0000-0000041C0000}"/>
    <cellStyle name="Normal 5 4 2 20 2" xfId="3906" xr:uid="{00000000-0005-0000-0000-0000051C0000}"/>
    <cellStyle name="Normal 5 4 2 20 3" xfId="6292" xr:uid="{00000000-0005-0000-0000-0000061C0000}"/>
    <cellStyle name="Normal 5 4 2 20 4" xfId="7978" xr:uid="{00000000-0005-0000-0000-0000071C0000}"/>
    <cellStyle name="Normal 5 4 2 20 5" xfId="10243" xr:uid="{00000000-0005-0000-0000-0000081C0000}"/>
    <cellStyle name="Normal 5 4 2 20 6" xfId="12752" xr:uid="{00000000-0005-0000-0000-0000091C0000}"/>
    <cellStyle name="Normal 5 4 2 20 7" xfId="15139" xr:uid="{00000000-0005-0000-0000-00000A1C0000}"/>
    <cellStyle name="Normal 5 4 2 21" xfId="1602" xr:uid="{00000000-0005-0000-0000-00000B1C0000}"/>
    <cellStyle name="Normal 5 4 2 21 2" xfId="3983" xr:uid="{00000000-0005-0000-0000-00000C1C0000}"/>
    <cellStyle name="Normal 5 4 2 21 3" xfId="6369" xr:uid="{00000000-0005-0000-0000-00000D1C0000}"/>
    <cellStyle name="Normal 5 4 2 21 4" xfId="8273" xr:uid="{00000000-0005-0000-0000-00000E1C0000}"/>
    <cellStyle name="Normal 5 4 2 21 5" xfId="11912" xr:uid="{00000000-0005-0000-0000-00000F1C0000}"/>
    <cellStyle name="Normal 5 4 2 21 6" xfId="13047" xr:uid="{00000000-0005-0000-0000-0000101C0000}"/>
    <cellStyle name="Normal 5 4 2 21 7" xfId="15434" xr:uid="{00000000-0005-0000-0000-0000111C0000}"/>
    <cellStyle name="Normal 5 4 2 22" xfId="1679" xr:uid="{00000000-0005-0000-0000-0000121C0000}"/>
    <cellStyle name="Normal 5 4 2 22 2" xfId="4060" xr:uid="{00000000-0005-0000-0000-0000131C0000}"/>
    <cellStyle name="Normal 5 4 2 22 3" xfId="6446" xr:uid="{00000000-0005-0000-0000-0000141C0000}"/>
    <cellStyle name="Normal 5 4 2 22 4" xfId="7205" xr:uid="{00000000-0005-0000-0000-0000151C0000}"/>
    <cellStyle name="Normal 5 4 2 22 5" xfId="11279" xr:uid="{00000000-0005-0000-0000-0000161C0000}"/>
    <cellStyle name="Normal 5 4 2 22 6" xfId="11978" xr:uid="{00000000-0005-0000-0000-0000171C0000}"/>
    <cellStyle name="Normal 5 4 2 22 7" xfId="14365" xr:uid="{00000000-0005-0000-0000-0000181C0000}"/>
    <cellStyle name="Normal 5 4 2 23" xfId="1756" xr:uid="{00000000-0005-0000-0000-0000191C0000}"/>
    <cellStyle name="Normal 5 4 2 23 2" xfId="4137" xr:uid="{00000000-0005-0000-0000-00001A1C0000}"/>
    <cellStyle name="Normal 5 4 2 23 3" xfId="6523" xr:uid="{00000000-0005-0000-0000-00001B1C0000}"/>
    <cellStyle name="Normal 5 4 2 23 4" xfId="8591" xr:uid="{00000000-0005-0000-0000-00001C1C0000}"/>
    <cellStyle name="Normal 5 4 2 23 5" xfId="10853" xr:uid="{00000000-0005-0000-0000-00001D1C0000}"/>
    <cellStyle name="Normal 5 4 2 23 6" xfId="13365" xr:uid="{00000000-0005-0000-0000-00001E1C0000}"/>
    <cellStyle name="Normal 5 4 2 23 7" xfId="15752" xr:uid="{00000000-0005-0000-0000-00001F1C0000}"/>
    <cellStyle name="Normal 5 4 2 24" xfId="1828" xr:uid="{00000000-0005-0000-0000-0000201C0000}"/>
    <cellStyle name="Normal 5 4 2 24 2" xfId="4209" xr:uid="{00000000-0005-0000-0000-0000211C0000}"/>
    <cellStyle name="Normal 5 4 2 24 3" xfId="6595" xr:uid="{00000000-0005-0000-0000-0000221C0000}"/>
    <cellStyle name="Normal 5 4 2 24 4" xfId="8436" xr:uid="{00000000-0005-0000-0000-0000231C0000}"/>
    <cellStyle name="Normal 5 4 2 24 5" xfId="10698" xr:uid="{00000000-0005-0000-0000-0000241C0000}"/>
    <cellStyle name="Normal 5 4 2 24 6" xfId="13210" xr:uid="{00000000-0005-0000-0000-0000251C0000}"/>
    <cellStyle name="Normal 5 4 2 24 7" xfId="15597" xr:uid="{00000000-0005-0000-0000-0000261C0000}"/>
    <cellStyle name="Normal 5 4 2 25" xfId="1906" xr:uid="{00000000-0005-0000-0000-0000271C0000}"/>
    <cellStyle name="Normal 5 4 2 25 2" xfId="4287" xr:uid="{00000000-0005-0000-0000-0000281C0000}"/>
    <cellStyle name="Normal 5 4 2 25 3" xfId="6673" xr:uid="{00000000-0005-0000-0000-0000291C0000}"/>
    <cellStyle name="Normal 5 4 2 25 4" xfId="7973" xr:uid="{00000000-0005-0000-0000-00002A1C0000}"/>
    <cellStyle name="Normal 5 4 2 25 5" xfId="10235" xr:uid="{00000000-0005-0000-0000-00002B1C0000}"/>
    <cellStyle name="Normal 5 4 2 25 6" xfId="12747" xr:uid="{00000000-0005-0000-0000-00002C1C0000}"/>
    <cellStyle name="Normal 5 4 2 25 7" xfId="15134" xr:uid="{00000000-0005-0000-0000-00002D1C0000}"/>
    <cellStyle name="Normal 5 4 2 26" xfId="1984" xr:uid="{00000000-0005-0000-0000-00002E1C0000}"/>
    <cellStyle name="Normal 5 4 2 26 2" xfId="4365" xr:uid="{00000000-0005-0000-0000-00002F1C0000}"/>
    <cellStyle name="Normal 5 4 2 26 3" xfId="6751" xr:uid="{00000000-0005-0000-0000-0000301C0000}"/>
    <cellStyle name="Normal 5 4 2 26 4" xfId="9079" xr:uid="{00000000-0005-0000-0000-0000311C0000}"/>
    <cellStyle name="Normal 5 4 2 26 5" xfId="10769" xr:uid="{00000000-0005-0000-0000-0000321C0000}"/>
    <cellStyle name="Normal 5 4 2 26 6" xfId="13853" xr:uid="{00000000-0005-0000-0000-0000331C0000}"/>
    <cellStyle name="Normal 5 4 2 26 7" xfId="16237" xr:uid="{00000000-0005-0000-0000-0000341C0000}"/>
    <cellStyle name="Normal 5 4 2 27" xfId="2060" xr:uid="{00000000-0005-0000-0000-0000351C0000}"/>
    <cellStyle name="Normal 5 4 2 27 2" xfId="4441" xr:uid="{00000000-0005-0000-0000-0000361C0000}"/>
    <cellStyle name="Normal 5 4 2 27 3" xfId="6827" xr:uid="{00000000-0005-0000-0000-0000371C0000}"/>
    <cellStyle name="Normal 5 4 2 27 4" xfId="8694" xr:uid="{00000000-0005-0000-0000-0000381C0000}"/>
    <cellStyle name="Normal 5 4 2 27 5" xfId="10380" xr:uid="{00000000-0005-0000-0000-0000391C0000}"/>
    <cellStyle name="Normal 5 4 2 27 6" xfId="13468" xr:uid="{00000000-0005-0000-0000-00003A1C0000}"/>
    <cellStyle name="Normal 5 4 2 27 7" xfId="15855" xr:uid="{00000000-0005-0000-0000-00003B1C0000}"/>
    <cellStyle name="Normal 5 4 2 28" xfId="2132" xr:uid="{00000000-0005-0000-0000-00003C1C0000}"/>
    <cellStyle name="Normal 5 4 2 28 2" xfId="4513" xr:uid="{00000000-0005-0000-0000-00003D1C0000}"/>
    <cellStyle name="Normal 5 4 2 28 3" xfId="6899" xr:uid="{00000000-0005-0000-0000-00003E1C0000}"/>
    <cellStyle name="Normal 5 4 2 28 4" xfId="7510" xr:uid="{00000000-0005-0000-0000-00003F1C0000}"/>
    <cellStyle name="Normal 5 4 2 28 5" xfId="11424" xr:uid="{00000000-0005-0000-0000-0000401C0000}"/>
    <cellStyle name="Normal 5 4 2 28 6" xfId="12283" xr:uid="{00000000-0005-0000-0000-0000411C0000}"/>
    <cellStyle name="Normal 5 4 2 28 7" xfId="14670" xr:uid="{00000000-0005-0000-0000-0000421C0000}"/>
    <cellStyle name="Normal 5 4 2 29" xfId="2212" xr:uid="{00000000-0005-0000-0000-0000431C0000}"/>
    <cellStyle name="Normal 5 4 2 29 2" xfId="4593" xr:uid="{00000000-0005-0000-0000-0000441C0000}"/>
    <cellStyle name="Normal 5 4 2 29 3" xfId="6979" xr:uid="{00000000-0005-0000-0000-0000451C0000}"/>
    <cellStyle name="Normal 5 4 2 29 4" xfId="8509" xr:uid="{00000000-0005-0000-0000-0000461C0000}"/>
    <cellStyle name="Normal 5 4 2 29 5" xfId="10695" xr:uid="{00000000-0005-0000-0000-0000471C0000}"/>
    <cellStyle name="Normal 5 4 2 29 6" xfId="13283" xr:uid="{00000000-0005-0000-0000-0000481C0000}"/>
    <cellStyle name="Normal 5 4 2 29 7" xfId="15670" xr:uid="{00000000-0005-0000-0000-0000491C0000}"/>
    <cellStyle name="Normal 5 4 2 3" xfId="216" xr:uid="{00000000-0005-0000-0000-00004A1C0000}"/>
    <cellStyle name="Normal 5 4 2 3 2" xfId="2597" xr:uid="{00000000-0005-0000-0000-00004B1C0000}"/>
    <cellStyle name="Normal 5 4 2 3 3" xfId="4983" xr:uid="{00000000-0005-0000-0000-00004C1C0000}"/>
    <cellStyle name="Normal 5 4 2 3 4" xfId="8423" xr:uid="{00000000-0005-0000-0000-00004D1C0000}"/>
    <cellStyle name="Normal 5 4 2 3 5" xfId="11262" xr:uid="{00000000-0005-0000-0000-00004E1C0000}"/>
    <cellStyle name="Normal 5 4 2 3 6" xfId="13197" xr:uid="{00000000-0005-0000-0000-00004F1C0000}"/>
    <cellStyle name="Normal 5 4 2 3 7" xfId="15584" xr:uid="{00000000-0005-0000-0000-0000501C0000}"/>
    <cellStyle name="Normal 5 4 2 30" xfId="2288" xr:uid="{00000000-0005-0000-0000-0000511C0000}"/>
    <cellStyle name="Normal 5 4 2 30 2" xfId="4669" xr:uid="{00000000-0005-0000-0000-0000521C0000}"/>
    <cellStyle name="Normal 5 4 2 30 3" xfId="7055" xr:uid="{00000000-0005-0000-0000-0000531C0000}"/>
    <cellStyle name="Normal 5 4 2 30 4" xfId="8046" xr:uid="{00000000-0005-0000-0000-0000541C0000}"/>
    <cellStyle name="Normal 5 4 2 30 5" xfId="10308" xr:uid="{00000000-0005-0000-0000-0000551C0000}"/>
    <cellStyle name="Normal 5 4 2 30 6" xfId="12820" xr:uid="{00000000-0005-0000-0000-0000561C0000}"/>
    <cellStyle name="Normal 5 4 2 30 7" xfId="15207" xr:uid="{00000000-0005-0000-0000-0000571C0000}"/>
    <cellStyle name="Normal 5 4 2 31" xfId="2360" xr:uid="{00000000-0005-0000-0000-0000581C0000}"/>
    <cellStyle name="Normal 5 4 2 31 2" xfId="4741" xr:uid="{00000000-0005-0000-0000-0000591C0000}"/>
    <cellStyle name="Normal 5 4 2 31 3" xfId="7127" xr:uid="{00000000-0005-0000-0000-00005A1C0000}"/>
    <cellStyle name="Normal 5 4 2 31 4" xfId="8045" xr:uid="{00000000-0005-0000-0000-00005B1C0000}"/>
    <cellStyle name="Normal 5 4 2 31 5" xfId="10239" xr:uid="{00000000-0005-0000-0000-00005C1C0000}"/>
    <cellStyle name="Normal 5 4 2 31 6" xfId="12819" xr:uid="{00000000-0005-0000-0000-00005D1C0000}"/>
    <cellStyle name="Normal 5 4 2 31 7" xfId="15206" xr:uid="{00000000-0005-0000-0000-00005E1C0000}"/>
    <cellStyle name="Normal 5 4 2 32" xfId="2438" xr:uid="{00000000-0005-0000-0000-00005F1C0000}"/>
    <cellStyle name="Normal 5 4 2 33" xfId="4824" xr:uid="{00000000-0005-0000-0000-0000601C0000}"/>
    <cellStyle name="Normal 5 4 2 34" xfId="7462" xr:uid="{00000000-0005-0000-0000-0000611C0000}"/>
    <cellStyle name="Normal 5 4 2 35" xfId="11375" xr:uid="{00000000-0005-0000-0000-0000621C0000}"/>
    <cellStyle name="Normal 5 4 2 36" xfId="12235" xr:uid="{00000000-0005-0000-0000-0000631C0000}"/>
    <cellStyle name="Normal 5 4 2 37" xfId="14622" xr:uid="{00000000-0005-0000-0000-0000641C0000}"/>
    <cellStyle name="Normal 5 4 2 4" xfId="293" xr:uid="{00000000-0005-0000-0000-0000651C0000}"/>
    <cellStyle name="Normal 5 4 2 4 2" xfId="2674" xr:uid="{00000000-0005-0000-0000-0000661C0000}"/>
    <cellStyle name="Normal 5 4 2 4 3" xfId="5060" xr:uid="{00000000-0005-0000-0000-0000671C0000}"/>
    <cellStyle name="Normal 5 4 2 4 4" xfId="8037" xr:uid="{00000000-0005-0000-0000-0000681C0000}"/>
    <cellStyle name="Normal 5 4 2 4 5" xfId="10109" xr:uid="{00000000-0005-0000-0000-0000691C0000}"/>
    <cellStyle name="Normal 5 4 2 4 6" xfId="12811" xr:uid="{00000000-0005-0000-0000-00006A1C0000}"/>
    <cellStyle name="Normal 5 4 2 4 7" xfId="15198" xr:uid="{00000000-0005-0000-0000-00006B1C0000}"/>
    <cellStyle name="Normal 5 4 2 5" xfId="370" xr:uid="{00000000-0005-0000-0000-00006C1C0000}"/>
    <cellStyle name="Normal 5 4 2 5 2" xfId="2751" xr:uid="{00000000-0005-0000-0000-00006D1C0000}"/>
    <cellStyle name="Normal 5 4 2 5 3" xfId="5137" xr:uid="{00000000-0005-0000-0000-00006E1C0000}"/>
    <cellStyle name="Normal 5 4 2 5 4" xfId="9451" xr:uid="{00000000-0005-0000-0000-00006F1C0000}"/>
    <cellStyle name="Normal 5 4 2 5 5" xfId="11144" xr:uid="{00000000-0005-0000-0000-0000701C0000}"/>
    <cellStyle name="Normal 5 4 2 5 6" xfId="14225" xr:uid="{00000000-0005-0000-0000-0000711C0000}"/>
    <cellStyle name="Normal 5 4 2 5 7" xfId="16609" xr:uid="{00000000-0005-0000-0000-0000721C0000}"/>
    <cellStyle name="Normal 5 4 2 6" xfId="447" xr:uid="{00000000-0005-0000-0000-0000731C0000}"/>
    <cellStyle name="Normal 5 4 2 6 2" xfId="2828" xr:uid="{00000000-0005-0000-0000-0000741C0000}"/>
    <cellStyle name="Normal 5 4 2 6 3" xfId="5214" xr:uid="{00000000-0005-0000-0000-0000751C0000}"/>
    <cellStyle name="Normal 5 4 2 6 4" xfId="8456" xr:uid="{00000000-0005-0000-0000-0000761C0000}"/>
    <cellStyle name="Normal 5 4 2 6 5" xfId="10721" xr:uid="{00000000-0005-0000-0000-0000771C0000}"/>
    <cellStyle name="Normal 5 4 2 6 6" xfId="13230" xr:uid="{00000000-0005-0000-0000-0000781C0000}"/>
    <cellStyle name="Normal 5 4 2 6 7" xfId="15617" xr:uid="{00000000-0005-0000-0000-0000791C0000}"/>
    <cellStyle name="Normal 5 4 2 7" xfId="524" xr:uid="{00000000-0005-0000-0000-00007A1C0000}"/>
    <cellStyle name="Normal 5 4 2 7 2" xfId="2905" xr:uid="{00000000-0005-0000-0000-00007B1C0000}"/>
    <cellStyle name="Normal 5 4 2 7 3" xfId="5291" xr:uid="{00000000-0005-0000-0000-00007C1C0000}"/>
    <cellStyle name="Normal 5 4 2 7 4" xfId="7916" xr:uid="{00000000-0005-0000-0000-00007D1C0000}"/>
    <cellStyle name="Normal 5 4 2 7 5" xfId="10182" xr:uid="{00000000-0005-0000-0000-00007E1C0000}"/>
    <cellStyle name="Normal 5 4 2 7 6" xfId="12690" xr:uid="{00000000-0005-0000-0000-00007F1C0000}"/>
    <cellStyle name="Normal 5 4 2 7 7" xfId="15077" xr:uid="{00000000-0005-0000-0000-0000801C0000}"/>
    <cellStyle name="Normal 5 4 2 8" xfId="601" xr:uid="{00000000-0005-0000-0000-0000811C0000}"/>
    <cellStyle name="Normal 5 4 2 8 2" xfId="2982" xr:uid="{00000000-0005-0000-0000-0000821C0000}"/>
    <cellStyle name="Normal 5 4 2 8 3" xfId="5368" xr:uid="{00000000-0005-0000-0000-0000831C0000}"/>
    <cellStyle name="Normal 5 4 2 8 4" xfId="8186" xr:uid="{00000000-0005-0000-0000-0000841C0000}"/>
    <cellStyle name="Normal 5 4 2 8 5" xfId="10268" xr:uid="{00000000-0005-0000-0000-0000851C0000}"/>
    <cellStyle name="Normal 5 4 2 8 6" xfId="12960" xr:uid="{00000000-0005-0000-0000-0000861C0000}"/>
    <cellStyle name="Normal 5 4 2 8 7" xfId="15347" xr:uid="{00000000-0005-0000-0000-0000871C0000}"/>
    <cellStyle name="Normal 5 4 2 9" xfId="678" xr:uid="{00000000-0005-0000-0000-0000881C0000}"/>
    <cellStyle name="Normal 5 4 2 9 2" xfId="3059" xr:uid="{00000000-0005-0000-0000-0000891C0000}"/>
    <cellStyle name="Normal 5 4 2 9 3" xfId="5445" xr:uid="{00000000-0005-0000-0000-00008A1C0000}"/>
    <cellStyle name="Normal 5 4 2 9 4" xfId="7220" xr:uid="{00000000-0005-0000-0000-00008B1C0000}"/>
    <cellStyle name="Normal 5 4 2 9 5" xfId="11294" xr:uid="{00000000-0005-0000-0000-00008C1C0000}"/>
    <cellStyle name="Normal 5 4 2 9 6" xfId="11993" xr:uid="{00000000-0005-0000-0000-00008D1C0000}"/>
    <cellStyle name="Normal 5 4 2 9 7" xfId="14380" xr:uid="{00000000-0005-0000-0000-00008E1C0000}"/>
    <cellStyle name="Normal 5 4 20" xfId="1411" xr:uid="{00000000-0005-0000-0000-00008F1C0000}"/>
    <cellStyle name="Normal 5 4 20 2" xfId="3792" xr:uid="{00000000-0005-0000-0000-0000901C0000}"/>
    <cellStyle name="Normal 5 4 20 3" xfId="6178" xr:uid="{00000000-0005-0000-0000-0000911C0000}"/>
    <cellStyle name="Normal 5 4 20 4" xfId="9398" xr:uid="{00000000-0005-0000-0000-0000921C0000}"/>
    <cellStyle name="Normal 5 4 20 5" xfId="11091" xr:uid="{00000000-0005-0000-0000-0000931C0000}"/>
    <cellStyle name="Normal 5 4 20 6" xfId="14172" xr:uid="{00000000-0005-0000-0000-0000941C0000}"/>
    <cellStyle name="Normal 5 4 20 7" xfId="16556" xr:uid="{00000000-0005-0000-0000-0000951C0000}"/>
    <cellStyle name="Normal 5 4 21" xfId="1488" xr:uid="{00000000-0005-0000-0000-0000961C0000}"/>
    <cellStyle name="Normal 5 4 21 2" xfId="3869" xr:uid="{00000000-0005-0000-0000-0000971C0000}"/>
    <cellStyle name="Normal 5 4 21 3" xfId="6255" xr:uid="{00000000-0005-0000-0000-0000981C0000}"/>
    <cellStyle name="Normal 5 4 21 4" xfId="9093" xr:uid="{00000000-0005-0000-0000-0000991C0000}"/>
    <cellStyle name="Normal 5 4 21 5" xfId="10052" xr:uid="{00000000-0005-0000-0000-00009A1C0000}"/>
    <cellStyle name="Normal 5 4 21 6" xfId="13867" xr:uid="{00000000-0005-0000-0000-00009B1C0000}"/>
    <cellStyle name="Normal 5 4 21 7" xfId="16251" xr:uid="{00000000-0005-0000-0000-00009C1C0000}"/>
    <cellStyle name="Normal 5 4 22" xfId="1565" xr:uid="{00000000-0005-0000-0000-00009D1C0000}"/>
    <cellStyle name="Normal 5 4 22 2" xfId="3946" xr:uid="{00000000-0005-0000-0000-00009E1C0000}"/>
    <cellStyle name="Normal 5 4 22 3" xfId="6332" xr:uid="{00000000-0005-0000-0000-00009F1C0000}"/>
    <cellStyle name="Normal 5 4 22 4" xfId="9076" xr:uid="{00000000-0005-0000-0000-0000A01C0000}"/>
    <cellStyle name="Normal 5 4 22 5" xfId="10766" xr:uid="{00000000-0005-0000-0000-0000A11C0000}"/>
    <cellStyle name="Normal 5 4 22 6" xfId="13850" xr:uid="{00000000-0005-0000-0000-0000A21C0000}"/>
    <cellStyle name="Normal 5 4 22 7" xfId="16234" xr:uid="{00000000-0005-0000-0000-0000A31C0000}"/>
    <cellStyle name="Normal 5 4 23" xfId="1642" xr:uid="{00000000-0005-0000-0000-0000A41C0000}"/>
    <cellStyle name="Normal 5 4 23 2" xfId="4023" xr:uid="{00000000-0005-0000-0000-0000A51C0000}"/>
    <cellStyle name="Normal 5 4 23 3" xfId="6409" xr:uid="{00000000-0005-0000-0000-0000A61C0000}"/>
    <cellStyle name="Normal 5 4 23 4" xfId="8588" xr:uid="{00000000-0005-0000-0000-0000A71C0000}"/>
    <cellStyle name="Normal 5 4 23 5" xfId="10086" xr:uid="{00000000-0005-0000-0000-0000A81C0000}"/>
    <cellStyle name="Normal 5 4 23 6" xfId="13362" xr:uid="{00000000-0005-0000-0000-0000A91C0000}"/>
    <cellStyle name="Normal 5 4 23 7" xfId="15749" xr:uid="{00000000-0005-0000-0000-0000AA1C0000}"/>
    <cellStyle name="Normal 5 4 24" xfId="1719" xr:uid="{00000000-0005-0000-0000-0000AB1C0000}"/>
    <cellStyle name="Normal 5 4 24 2" xfId="4100" xr:uid="{00000000-0005-0000-0000-0000AC1C0000}"/>
    <cellStyle name="Normal 5 4 24 3" xfId="6486" xr:uid="{00000000-0005-0000-0000-0000AD1C0000}"/>
    <cellStyle name="Normal 5 4 24 4" xfId="7322" xr:uid="{00000000-0005-0000-0000-0000AE1C0000}"/>
    <cellStyle name="Normal 5 4 24 5" xfId="11313" xr:uid="{00000000-0005-0000-0000-0000AF1C0000}"/>
    <cellStyle name="Normal 5 4 24 6" xfId="12095" xr:uid="{00000000-0005-0000-0000-0000B01C0000}"/>
    <cellStyle name="Normal 5 4 24 7" xfId="14482" xr:uid="{00000000-0005-0000-0000-0000B11C0000}"/>
    <cellStyle name="Normal 5 4 25" xfId="1791" xr:uid="{00000000-0005-0000-0000-0000B21C0000}"/>
    <cellStyle name="Normal 5 4 25 2" xfId="4172" xr:uid="{00000000-0005-0000-0000-0000B31C0000}"/>
    <cellStyle name="Normal 5 4 25 3" xfId="6558" xr:uid="{00000000-0005-0000-0000-0000B41C0000}"/>
    <cellStyle name="Normal 5 4 25 4" xfId="9465" xr:uid="{00000000-0005-0000-0000-0000B51C0000}"/>
    <cellStyle name="Normal 5 4 25 5" xfId="11160" xr:uid="{00000000-0005-0000-0000-0000B61C0000}"/>
    <cellStyle name="Normal 5 4 25 6" xfId="14239" xr:uid="{00000000-0005-0000-0000-0000B71C0000}"/>
    <cellStyle name="Normal 5 4 25 7" xfId="16622" xr:uid="{00000000-0005-0000-0000-0000B81C0000}"/>
    <cellStyle name="Normal 5 4 26" xfId="1869" xr:uid="{00000000-0005-0000-0000-0000B91C0000}"/>
    <cellStyle name="Normal 5 4 26 2" xfId="4250" xr:uid="{00000000-0005-0000-0000-0000BA1C0000}"/>
    <cellStyle name="Normal 5 4 26 3" xfId="6636" xr:uid="{00000000-0005-0000-0000-0000BB1C0000}"/>
    <cellStyle name="Normal 5 4 26 4" xfId="9086" xr:uid="{00000000-0005-0000-0000-0000BC1C0000}"/>
    <cellStyle name="Normal 5 4 26 5" xfId="10047" xr:uid="{00000000-0005-0000-0000-0000BD1C0000}"/>
    <cellStyle name="Normal 5 4 26 6" xfId="13860" xr:uid="{00000000-0005-0000-0000-0000BE1C0000}"/>
    <cellStyle name="Normal 5 4 26 7" xfId="16244" xr:uid="{00000000-0005-0000-0000-0000BF1C0000}"/>
    <cellStyle name="Normal 5 4 27" xfId="1947" xr:uid="{00000000-0005-0000-0000-0000C01C0000}"/>
    <cellStyle name="Normal 5 4 27 2" xfId="4328" xr:uid="{00000000-0005-0000-0000-0000C11C0000}"/>
    <cellStyle name="Normal 5 4 27 3" xfId="6714" xr:uid="{00000000-0005-0000-0000-0000C21C0000}"/>
    <cellStyle name="Normal 5 4 27 4" xfId="9460" xr:uid="{00000000-0005-0000-0000-0000C31C0000}"/>
    <cellStyle name="Normal 5 4 27 5" xfId="11153" xr:uid="{00000000-0005-0000-0000-0000C41C0000}"/>
    <cellStyle name="Normal 5 4 27 6" xfId="14234" xr:uid="{00000000-0005-0000-0000-0000C51C0000}"/>
    <cellStyle name="Normal 5 4 27 7" xfId="16617" xr:uid="{00000000-0005-0000-0000-0000C61C0000}"/>
    <cellStyle name="Normal 5 4 28" xfId="2023" xr:uid="{00000000-0005-0000-0000-0000C71C0000}"/>
    <cellStyle name="Normal 5 4 28 2" xfId="4404" xr:uid="{00000000-0005-0000-0000-0000C81C0000}"/>
    <cellStyle name="Normal 5 4 28 3" xfId="6790" xr:uid="{00000000-0005-0000-0000-0000C91C0000}"/>
    <cellStyle name="Normal 5 4 28 4" xfId="8503" xr:uid="{00000000-0005-0000-0000-0000CA1C0000}"/>
    <cellStyle name="Normal 5 4 28 5" xfId="10089" xr:uid="{00000000-0005-0000-0000-0000CB1C0000}"/>
    <cellStyle name="Normal 5 4 28 6" xfId="13277" xr:uid="{00000000-0005-0000-0000-0000CC1C0000}"/>
    <cellStyle name="Normal 5 4 28 7" xfId="15664" xr:uid="{00000000-0005-0000-0000-0000CD1C0000}"/>
    <cellStyle name="Normal 5 4 29" xfId="2095" xr:uid="{00000000-0005-0000-0000-0000CE1C0000}"/>
    <cellStyle name="Normal 5 4 29 2" xfId="4476" xr:uid="{00000000-0005-0000-0000-0000CF1C0000}"/>
    <cellStyle name="Normal 5 4 29 3" xfId="6862" xr:uid="{00000000-0005-0000-0000-0000D01C0000}"/>
    <cellStyle name="Normal 5 4 29 4" xfId="8660" xr:uid="{00000000-0005-0000-0000-0000D11C0000}"/>
    <cellStyle name="Normal 5 4 29 5" xfId="10346" xr:uid="{00000000-0005-0000-0000-0000D21C0000}"/>
    <cellStyle name="Normal 5 4 29 6" xfId="13434" xr:uid="{00000000-0005-0000-0000-0000D31C0000}"/>
    <cellStyle name="Normal 5 4 29 7" xfId="15821" xr:uid="{00000000-0005-0000-0000-0000D41C0000}"/>
    <cellStyle name="Normal 5 4 3" xfId="101" xr:uid="{00000000-0005-0000-0000-0000D51C0000}"/>
    <cellStyle name="Normal 5 4 3 2" xfId="2482" xr:uid="{00000000-0005-0000-0000-0000D61C0000}"/>
    <cellStyle name="Normal 5 4 3 3" xfId="4868" xr:uid="{00000000-0005-0000-0000-0000D71C0000}"/>
    <cellStyle name="Normal 5 4 3 4" xfId="9418" xr:uid="{00000000-0005-0000-0000-0000D81C0000}"/>
    <cellStyle name="Normal 5 4 3 5" xfId="11111" xr:uid="{00000000-0005-0000-0000-0000D91C0000}"/>
    <cellStyle name="Normal 5 4 3 6" xfId="14192" xr:uid="{00000000-0005-0000-0000-0000DA1C0000}"/>
    <cellStyle name="Normal 5 4 3 7" xfId="16576" xr:uid="{00000000-0005-0000-0000-0000DB1C0000}"/>
    <cellStyle name="Normal 5 4 30" xfId="2175" xr:uid="{00000000-0005-0000-0000-0000DC1C0000}"/>
    <cellStyle name="Normal 5 4 30 2" xfId="4556" xr:uid="{00000000-0005-0000-0000-0000DD1C0000}"/>
    <cellStyle name="Normal 5 4 30 3" xfId="6942" xr:uid="{00000000-0005-0000-0000-0000DE1C0000}"/>
    <cellStyle name="Normal 5 4 30 4" xfId="7162" xr:uid="{00000000-0005-0000-0000-0000DF1C0000}"/>
    <cellStyle name="Normal 5 4 30 5" xfId="11157" xr:uid="{00000000-0005-0000-0000-0000E01C0000}"/>
    <cellStyle name="Normal 5 4 30 6" xfId="11935" xr:uid="{00000000-0005-0000-0000-0000E11C0000}"/>
    <cellStyle name="Normal 5 4 30 7" xfId="14322" xr:uid="{00000000-0005-0000-0000-0000E21C0000}"/>
    <cellStyle name="Normal 5 4 31" xfId="2251" xr:uid="{00000000-0005-0000-0000-0000E31C0000}"/>
    <cellStyle name="Normal 5 4 31 2" xfId="4632" xr:uid="{00000000-0005-0000-0000-0000E41C0000}"/>
    <cellStyle name="Normal 5 4 31 3" xfId="7018" xr:uid="{00000000-0005-0000-0000-0000E51C0000}"/>
    <cellStyle name="Normal 5 4 31 4" xfId="9158" xr:uid="{00000000-0005-0000-0000-0000E61C0000}"/>
    <cellStyle name="Normal 5 4 31 5" xfId="10119" xr:uid="{00000000-0005-0000-0000-0000E71C0000}"/>
    <cellStyle name="Normal 5 4 31 6" xfId="13932" xr:uid="{00000000-0005-0000-0000-0000E81C0000}"/>
    <cellStyle name="Normal 5 4 31 7" xfId="16316" xr:uid="{00000000-0005-0000-0000-0000E91C0000}"/>
    <cellStyle name="Normal 5 4 32" xfId="2323" xr:uid="{00000000-0005-0000-0000-0000EA1C0000}"/>
    <cellStyle name="Normal 5 4 32 2" xfId="4704" xr:uid="{00000000-0005-0000-0000-0000EB1C0000}"/>
    <cellStyle name="Normal 5 4 32 3" xfId="7090" xr:uid="{00000000-0005-0000-0000-0000EC1C0000}"/>
    <cellStyle name="Normal 5 4 32 4" xfId="9090" xr:uid="{00000000-0005-0000-0000-0000ED1C0000}"/>
    <cellStyle name="Normal 5 4 32 5" xfId="10118" xr:uid="{00000000-0005-0000-0000-0000EE1C0000}"/>
    <cellStyle name="Normal 5 4 32 6" xfId="13864" xr:uid="{00000000-0005-0000-0000-0000EF1C0000}"/>
    <cellStyle name="Normal 5 4 32 7" xfId="16248" xr:uid="{00000000-0005-0000-0000-0000F01C0000}"/>
    <cellStyle name="Normal 5 4 33" xfId="2401" xr:uid="{00000000-0005-0000-0000-0000F11C0000}"/>
    <cellStyle name="Normal 5 4 34" xfId="4787" xr:uid="{00000000-0005-0000-0000-0000F21C0000}"/>
    <cellStyle name="Normal 5 4 35" xfId="7305" xr:uid="{00000000-0005-0000-0000-0000F31C0000}"/>
    <cellStyle name="Normal 5 4 36" xfId="10298" xr:uid="{00000000-0005-0000-0000-0000F41C0000}"/>
    <cellStyle name="Normal 5 4 37" xfId="12078" xr:uid="{00000000-0005-0000-0000-0000F51C0000}"/>
    <cellStyle name="Normal 5 4 38" xfId="14465" xr:uid="{00000000-0005-0000-0000-0000F61C0000}"/>
    <cellStyle name="Normal 5 4 4" xfId="179" xr:uid="{00000000-0005-0000-0000-0000F71C0000}"/>
    <cellStyle name="Normal 5 4 4 2" xfId="2560" xr:uid="{00000000-0005-0000-0000-0000F81C0000}"/>
    <cellStyle name="Normal 5 4 4 3" xfId="4946" xr:uid="{00000000-0005-0000-0000-0000F91C0000}"/>
    <cellStyle name="Normal 5 4 4 4" xfId="8885" xr:uid="{00000000-0005-0000-0000-0000FA1C0000}"/>
    <cellStyle name="Normal 5 4 4 5" xfId="9843" xr:uid="{00000000-0005-0000-0000-0000FB1C0000}"/>
    <cellStyle name="Normal 5 4 4 6" xfId="13659" xr:uid="{00000000-0005-0000-0000-0000FC1C0000}"/>
    <cellStyle name="Normal 5 4 4 7" xfId="16046" xr:uid="{00000000-0005-0000-0000-0000FD1C0000}"/>
    <cellStyle name="Normal 5 4 5" xfId="256" xr:uid="{00000000-0005-0000-0000-0000FE1C0000}"/>
    <cellStyle name="Normal 5 4 5 2" xfId="2637" xr:uid="{00000000-0005-0000-0000-0000FF1C0000}"/>
    <cellStyle name="Normal 5 4 5 3" xfId="5023" xr:uid="{00000000-0005-0000-0000-0000001D0000}"/>
    <cellStyle name="Normal 5 4 5 4" xfId="7843" xr:uid="{00000000-0005-0000-0000-0000011D0000}"/>
    <cellStyle name="Normal 5 4 5 5" xfId="11756" xr:uid="{00000000-0005-0000-0000-0000021D0000}"/>
    <cellStyle name="Normal 5 4 5 6" xfId="12617" xr:uid="{00000000-0005-0000-0000-0000031D0000}"/>
    <cellStyle name="Normal 5 4 5 7" xfId="15004" xr:uid="{00000000-0005-0000-0000-0000041D0000}"/>
    <cellStyle name="Normal 5 4 6" xfId="333" xr:uid="{00000000-0005-0000-0000-0000051D0000}"/>
    <cellStyle name="Normal 5 4 6 2" xfId="2714" xr:uid="{00000000-0005-0000-0000-0000061D0000}"/>
    <cellStyle name="Normal 5 4 6 3" xfId="5100" xr:uid="{00000000-0005-0000-0000-0000071D0000}"/>
    <cellStyle name="Normal 5 4 6 4" xfId="8465" xr:uid="{00000000-0005-0000-0000-0000081D0000}"/>
    <cellStyle name="Normal 5 4 6 5" xfId="9956" xr:uid="{00000000-0005-0000-0000-0000091D0000}"/>
    <cellStyle name="Normal 5 4 6 6" xfId="13239" xr:uid="{00000000-0005-0000-0000-00000A1D0000}"/>
    <cellStyle name="Normal 5 4 6 7" xfId="15626" xr:uid="{00000000-0005-0000-0000-00000B1D0000}"/>
    <cellStyle name="Normal 5 4 7" xfId="410" xr:uid="{00000000-0005-0000-0000-00000C1D0000}"/>
    <cellStyle name="Normal 5 4 7 2" xfId="2791" xr:uid="{00000000-0005-0000-0000-00000D1D0000}"/>
    <cellStyle name="Normal 5 4 7 3" xfId="5177" xr:uid="{00000000-0005-0000-0000-00000E1D0000}"/>
    <cellStyle name="Normal 5 4 7 4" xfId="9485" xr:uid="{00000000-0005-0000-0000-00000F1D0000}"/>
    <cellStyle name="Normal 5 4 7 5" xfId="11183" xr:uid="{00000000-0005-0000-0000-0000101D0000}"/>
    <cellStyle name="Normal 5 4 7 6" xfId="14259" xr:uid="{00000000-0005-0000-0000-0000111D0000}"/>
    <cellStyle name="Normal 5 4 7 7" xfId="16642" xr:uid="{00000000-0005-0000-0000-0000121D0000}"/>
    <cellStyle name="Normal 5 4 8" xfId="487" xr:uid="{00000000-0005-0000-0000-0000131D0000}"/>
    <cellStyle name="Normal 5 4 8 2" xfId="2868" xr:uid="{00000000-0005-0000-0000-0000141D0000}"/>
    <cellStyle name="Normal 5 4 8 3" xfId="5254" xr:uid="{00000000-0005-0000-0000-0000151D0000}"/>
    <cellStyle name="Normal 5 4 8 4" xfId="9030" xr:uid="{00000000-0005-0000-0000-0000161D0000}"/>
    <cellStyle name="Normal 5 4 8 5" xfId="9991" xr:uid="{00000000-0005-0000-0000-0000171D0000}"/>
    <cellStyle name="Normal 5 4 8 6" xfId="13804" xr:uid="{00000000-0005-0000-0000-0000181D0000}"/>
    <cellStyle name="Normal 5 4 8 7" xfId="16189" xr:uid="{00000000-0005-0000-0000-0000191D0000}"/>
    <cellStyle name="Normal 5 4 9" xfId="564" xr:uid="{00000000-0005-0000-0000-00001A1D0000}"/>
    <cellStyle name="Normal 5 4 9 2" xfId="2945" xr:uid="{00000000-0005-0000-0000-00001B1D0000}"/>
    <cellStyle name="Normal 5 4 9 3" xfId="5331" xr:uid="{00000000-0005-0000-0000-00001C1D0000}"/>
    <cellStyle name="Normal 5 4 9 4" xfId="8648" xr:uid="{00000000-0005-0000-0000-00001D1D0000}"/>
    <cellStyle name="Normal 5 4 9 5" xfId="11827" xr:uid="{00000000-0005-0000-0000-00001E1D0000}"/>
    <cellStyle name="Normal 5 4 9 6" xfId="13422" xr:uid="{00000000-0005-0000-0000-00001F1D0000}"/>
    <cellStyle name="Normal 5 4 9 7" xfId="15809" xr:uid="{00000000-0005-0000-0000-0000201D0000}"/>
    <cellStyle name="Normal 5 40" xfId="10529" xr:uid="{00000000-0005-0000-0000-0000211D0000}"/>
    <cellStyle name="Normal 5 41" xfId="13617" xr:uid="{00000000-0005-0000-0000-0000221D0000}"/>
    <cellStyle name="Normal 5 42" xfId="16004" xr:uid="{00000000-0005-0000-0000-0000231D0000}"/>
    <cellStyle name="Normal 5 5" xfId="20" xr:uid="{00000000-0005-0000-0000-0000241D0000}"/>
    <cellStyle name="Normal 5 5 10" xfId="642" xr:uid="{00000000-0005-0000-0000-0000251D0000}"/>
    <cellStyle name="Normal 5 5 10 2" xfId="3023" xr:uid="{00000000-0005-0000-0000-0000261D0000}"/>
    <cellStyle name="Normal 5 5 10 3" xfId="5409" xr:uid="{00000000-0005-0000-0000-0000271D0000}"/>
    <cellStyle name="Normal 5 5 10 4" xfId="8526" xr:uid="{00000000-0005-0000-0000-0000281D0000}"/>
    <cellStyle name="Normal 5 5 10 5" xfId="10028" xr:uid="{00000000-0005-0000-0000-0000291D0000}"/>
    <cellStyle name="Normal 5 5 10 6" xfId="13300" xr:uid="{00000000-0005-0000-0000-00002A1D0000}"/>
    <cellStyle name="Normal 5 5 10 7" xfId="15687" xr:uid="{00000000-0005-0000-0000-00002B1D0000}"/>
    <cellStyle name="Normal 5 5 11" xfId="719" xr:uid="{00000000-0005-0000-0000-00002C1D0000}"/>
    <cellStyle name="Normal 5 5 11 2" xfId="3100" xr:uid="{00000000-0005-0000-0000-00002D1D0000}"/>
    <cellStyle name="Normal 5 5 11 3" xfId="5486" xr:uid="{00000000-0005-0000-0000-00002E1D0000}"/>
    <cellStyle name="Normal 5 5 11 4" xfId="7182" xr:uid="{00000000-0005-0000-0000-00002F1D0000}"/>
    <cellStyle name="Normal 5 5 11 5" xfId="11256" xr:uid="{00000000-0005-0000-0000-0000301D0000}"/>
    <cellStyle name="Normal 5 5 11 6" xfId="11955" xr:uid="{00000000-0005-0000-0000-0000311D0000}"/>
    <cellStyle name="Normal 5 5 11 7" xfId="14342" xr:uid="{00000000-0005-0000-0000-0000321D0000}"/>
    <cellStyle name="Normal 5 5 12" xfId="796" xr:uid="{00000000-0005-0000-0000-0000331D0000}"/>
    <cellStyle name="Normal 5 5 12 2" xfId="3177" xr:uid="{00000000-0005-0000-0000-0000341D0000}"/>
    <cellStyle name="Normal 5 5 12 3" xfId="5563" xr:uid="{00000000-0005-0000-0000-0000351D0000}"/>
    <cellStyle name="Normal 5 5 12 4" xfId="9104" xr:uid="{00000000-0005-0000-0000-0000361D0000}"/>
    <cellStyle name="Normal 5 5 12 5" xfId="10063" xr:uid="{00000000-0005-0000-0000-0000371D0000}"/>
    <cellStyle name="Normal 5 5 12 6" xfId="13878" xr:uid="{00000000-0005-0000-0000-0000381D0000}"/>
    <cellStyle name="Normal 5 5 12 7" xfId="16262" xr:uid="{00000000-0005-0000-0000-0000391D0000}"/>
    <cellStyle name="Normal 5 5 13" xfId="873" xr:uid="{00000000-0005-0000-0000-00003A1D0000}"/>
    <cellStyle name="Normal 5 5 13 2" xfId="3254" xr:uid="{00000000-0005-0000-0000-00003B1D0000}"/>
    <cellStyle name="Normal 5 5 13 3" xfId="5640" xr:uid="{00000000-0005-0000-0000-00003C1D0000}"/>
    <cellStyle name="Normal 5 5 13 4" xfId="8721" xr:uid="{00000000-0005-0000-0000-00003D1D0000}"/>
    <cellStyle name="Normal 5 5 13 5" xfId="11894" xr:uid="{00000000-0005-0000-0000-00003E1D0000}"/>
    <cellStyle name="Normal 5 5 13 6" xfId="13495" xr:uid="{00000000-0005-0000-0000-00003F1D0000}"/>
    <cellStyle name="Normal 5 5 13 7" xfId="15882" xr:uid="{00000000-0005-0000-0000-0000401D0000}"/>
    <cellStyle name="Normal 5 5 14" xfId="950" xr:uid="{00000000-0005-0000-0000-0000411D0000}"/>
    <cellStyle name="Normal 5 5 14 2" xfId="3331" xr:uid="{00000000-0005-0000-0000-0000421D0000}"/>
    <cellStyle name="Normal 5 5 14 3" xfId="5717" xr:uid="{00000000-0005-0000-0000-0000431D0000}"/>
    <cellStyle name="Normal 5 5 14 4" xfId="7291" xr:uid="{00000000-0005-0000-0000-0000441D0000}"/>
    <cellStyle name="Normal 5 5 14 5" xfId="10284" xr:uid="{00000000-0005-0000-0000-0000451D0000}"/>
    <cellStyle name="Normal 5 5 14 6" xfId="12064" xr:uid="{00000000-0005-0000-0000-0000461D0000}"/>
    <cellStyle name="Normal 5 5 14 7" xfId="14451" xr:uid="{00000000-0005-0000-0000-0000471D0000}"/>
    <cellStyle name="Normal 5 5 15" xfId="1027" xr:uid="{00000000-0005-0000-0000-0000481D0000}"/>
    <cellStyle name="Normal 5 5 15 2" xfId="3408" xr:uid="{00000000-0005-0000-0000-0000491D0000}"/>
    <cellStyle name="Normal 5 5 15 3" xfId="5794" xr:uid="{00000000-0005-0000-0000-00004A1D0000}"/>
    <cellStyle name="Normal 5 5 15 4" xfId="7411" xr:uid="{00000000-0005-0000-0000-00004B1D0000}"/>
    <cellStyle name="Normal 5 5 15 5" xfId="11401" xr:uid="{00000000-0005-0000-0000-00004C1D0000}"/>
    <cellStyle name="Normal 5 5 15 6" xfId="12184" xr:uid="{00000000-0005-0000-0000-00004D1D0000}"/>
    <cellStyle name="Normal 5 5 15 7" xfId="14571" xr:uid="{00000000-0005-0000-0000-00004E1D0000}"/>
    <cellStyle name="Normal 5 5 16" xfId="1104" xr:uid="{00000000-0005-0000-0000-00004F1D0000}"/>
    <cellStyle name="Normal 5 5 16 2" xfId="3485" xr:uid="{00000000-0005-0000-0000-0000501D0000}"/>
    <cellStyle name="Normal 5 5 16 3" xfId="5871" xr:uid="{00000000-0005-0000-0000-0000511D0000}"/>
    <cellStyle name="Normal 5 5 16 4" xfId="9247" xr:uid="{00000000-0005-0000-0000-0000521D0000}"/>
    <cellStyle name="Normal 5 5 16 5" xfId="10210" xr:uid="{00000000-0005-0000-0000-0000531D0000}"/>
    <cellStyle name="Normal 5 5 16 6" xfId="14021" xr:uid="{00000000-0005-0000-0000-0000541D0000}"/>
    <cellStyle name="Normal 5 5 16 7" xfId="16405" xr:uid="{00000000-0005-0000-0000-0000551D0000}"/>
    <cellStyle name="Normal 5 5 17" xfId="1181" xr:uid="{00000000-0005-0000-0000-0000561D0000}"/>
    <cellStyle name="Normal 5 5 17 2" xfId="3562" xr:uid="{00000000-0005-0000-0000-0000571D0000}"/>
    <cellStyle name="Normal 5 5 17 3" xfId="5948" xr:uid="{00000000-0005-0000-0000-0000581D0000}"/>
    <cellStyle name="Normal 5 5 17 4" xfId="8870" xr:uid="{00000000-0005-0000-0000-0000591D0000}"/>
    <cellStyle name="Normal 5 5 17 5" xfId="9829" xr:uid="{00000000-0005-0000-0000-00005A1D0000}"/>
    <cellStyle name="Normal 5 5 17 6" xfId="13644" xr:uid="{00000000-0005-0000-0000-00005B1D0000}"/>
    <cellStyle name="Normal 5 5 17 7" xfId="16031" xr:uid="{00000000-0005-0000-0000-00005C1D0000}"/>
    <cellStyle name="Normal 5 5 18" xfId="1258" xr:uid="{00000000-0005-0000-0000-00005D1D0000}"/>
    <cellStyle name="Normal 5 5 18 2" xfId="3639" xr:uid="{00000000-0005-0000-0000-00005E1D0000}"/>
    <cellStyle name="Normal 5 5 18 3" xfId="6025" xr:uid="{00000000-0005-0000-0000-00005F1D0000}"/>
    <cellStyle name="Normal 5 5 18 4" xfId="8747" xr:uid="{00000000-0005-0000-0000-0000601D0000}"/>
    <cellStyle name="Normal 5 5 18 5" xfId="10433" xr:uid="{00000000-0005-0000-0000-0000611D0000}"/>
    <cellStyle name="Normal 5 5 18 6" xfId="13521" xr:uid="{00000000-0005-0000-0000-0000621D0000}"/>
    <cellStyle name="Normal 5 5 18 7" xfId="15908" xr:uid="{00000000-0005-0000-0000-0000631D0000}"/>
    <cellStyle name="Normal 5 5 19" xfId="1335" xr:uid="{00000000-0005-0000-0000-0000641D0000}"/>
    <cellStyle name="Normal 5 5 19 2" xfId="3716" xr:uid="{00000000-0005-0000-0000-0000651D0000}"/>
    <cellStyle name="Normal 5 5 19 3" xfId="6102" xr:uid="{00000000-0005-0000-0000-0000661D0000}"/>
    <cellStyle name="Normal 5 5 19 4" xfId="7559" xr:uid="{00000000-0005-0000-0000-0000671D0000}"/>
    <cellStyle name="Normal 5 5 19 5" xfId="11550" xr:uid="{00000000-0005-0000-0000-0000681D0000}"/>
    <cellStyle name="Normal 5 5 19 6" xfId="12332" xr:uid="{00000000-0005-0000-0000-0000691D0000}"/>
    <cellStyle name="Normal 5 5 19 7" xfId="14719" xr:uid="{00000000-0005-0000-0000-00006A1D0000}"/>
    <cellStyle name="Normal 5 5 2" xfId="57" xr:uid="{00000000-0005-0000-0000-00006B1D0000}"/>
    <cellStyle name="Normal 5 5 2 10" xfId="756" xr:uid="{00000000-0005-0000-0000-00006C1D0000}"/>
    <cellStyle name="Normal 5 5 2 10 2" xfId="3137" xr:uid="{00000000-0005-0000-0000-00006D1D0000}"/>
    <cellStyle name="Normal 5 5 2 10 3" xfId="5523" xr:uid="{00000000-0005-0000-0000-00006E1D0000}"/>
    <cellStyle name="Normal 5 5 2 10 4" xfId="8529" xr:uid="{00000000-0005-0000-0000-00006F1D0000}"/>
    <cellStyle name="Normal 5 5 2 10 5" xfId="10794" xr:uid="{00000000-0005-0000-0000-0000701D0000}"/>
    <cellStyle name="Normal 5 5 2 10 6" xfId="13303" xr:uid="{00000000-0005-0000-0000-0000711D0000}"/>
    <cellStyle name="Normal 5 5 2 10 7" xfId="15690" xr:uid="{00000000-0005-0000-0000-0000721D0000}"/>
    <cellStyle name="Normal 5 5 2 11" xfId="833" xr:uid="{00000000-0005-0000-0000-0000731D0000}"/>
    <cellStyle name="Normal 5 5 2 11 2" xfId="3214" xr:uid="{00000000-0005-0000-0000-0000741D0000}"/>
    <cellStyle name="Normal 5 5 2 11 3" xfId="5600" xr:uid="{00000000-0005-0000-0000-0000751D0000}"/>
    <cellStyle name="Normal 5 5 2 11 4" xfId="7989" xr:uid="{00000000-0005-0000-0000-0000761D0000}"/>
    <cellStyle name="Normal 5 5 2 11 5" xfId="10254" xr:uid="{00000000-0005-0000-0000-0000771D0000}"/>
    <cellStyle name="Normal 5 5 2 11 6" xfId="12763" xr:uid="{00000000-0005-0000-0000-0000781D0000}"/>
    <cellStyle name="Normal 5 5 2 11 7" xfId="15150" xr:uid="{00000000-0005-0000-0000-0000791D0000}"/>
    <cellStyle name="Normal 5 5 2 12" xfId="910" xr:uid="{00000000-0005-0000-0000-00007A1D0000}"/>
    <cellStyle name="Normal 5 5 2 12 2" xfId="3291" xr:uid="{00000000-0005-0000-0000-00007B1D0000}"/>
    <cellStyle name="Normal 5 5 2 12 3" xfId="5677" xr:uid="{00000000-0005-0000-0000-00007C1D0000}"/>
    <cellStyle name="Normal 5 5 2 12 4" xfId="8259" xr:uid="{00000000-0005-0000-0000-00007D1D0000}"/>
    <cellStyle name="Normal 5 5 2 12 5" xfId="10329" xr:uid="{00000000-0005-0000-0000-00007E1D0000}"/>
    <cellStyle name="Normal 5 5 2 12 6" xfId="13033" xr:uid="{00000000-0005-0000-0000-00007F1D0000}"/>
    <cellStyle name="Normal 5 5 2 12 7" xfId="15420" xr:uid="{00000000-0005-0000-0000-0000801D0000}"/>
    <cellStyle name="Normal 5 5 2 13" xfId="987" xr:uid="{00000000-0005-0000-0000-0000811D0000}"/>
    <cellStyle name="Normal 5 5 2 13 2" xfId="3368" xr:uid="{00000000-0005-0000-0000-0000821D0000}"/>
    <cellStyle name="Normal 5 5 2 13 3" xfId="5754" xr:uid="{00000000-0005-0000-0000-0000831D0000}"/>
    <cellStyle name="Normal 5 5 2 13 4" xfId="7448" xr:uid="{00000000-0005-0000-0000-0000841D0000}"/>
    <cellStyle name="Normal 5 5 2 13 5" xfId="11361" xr:uid="{00000000-0005-0000-0000-0000851D0000}"/>
    <cellStyle name="Normal 5 5 2 13 6" xfId="12221" xr:uid="{00000000-0005-0000-0000-0000861D0000}"/>
    <cellStyle name="Normal 5 5 2 13 7" xfId="14608" xr:uid="{00000000-0005-0000-0000-0000871D0000}"/>
    <cellStyle name="Normal 5 5 2 14" xfId="1064" xr:uid="{00000000-0005-0000-0000-0000881D0000}"/>
    <cellStyle name="Normal 5 5 2 14 2" xfId="3445" xr:uid="{00000000-0005-0000-0000-0000891D0000}"/>
    <cellStyle name="Normal 5 5 2 14 3" xfId="5831" xr:uid="{00000000-0005-0000-0000-00008A1D0000}"/>
    <cellStyle name="Normal 5 5 2 14 4" xfId="7294" xr:uid="{00000000-0005-0000-0000-00008B1D0000}"/>
    <cellStyle name="Normal 5 5 2 14 5" xfId="10287" xr:uid="{00000000-0005-0000-0000-00008C1D0000}"/>
    <cellStyle name="Normal 5 5 2 14 6" xfId="12067" xr:uid="{00000000-0005-0000-0000-00008D1D0000}"/>
    <cellStyle name="Normal 5 5 2 14 7" xfId="14454" xr:uid="{00000000-0005-0000-0000-00008E1D0000}"/>
    <cellStyle name="Normal 5 5 2 15" xfId="1141" xr:uid="{00000000-0005-0000-0000-00008F1D0000}"/>
    <cellStyle name="Normal 5 5 2 15 2" xfId="3522" xr:uid="{00000000-0005-0000-0000-0000901D0000}"/>
    <cellStyle name="Normal 5 5 2 15 3" xfId="5908" xr:uid="{00000000-0005-0000-0000-0000911D0000}"/>
    <cellStyle name="Normal 5 5 2 15 4" xfId="8138" xr:uid="{00000000-0005-0000-0000-0000921D0000}"/>
    <cellStyle name="Normal 5 5 2 15 5" xfId="10403" xr:uid="{00000000-0005-0000-0000-0000931D0000}"/>
    <cellStyle name="Normal 5 5 2 15 6" xfId="12912" xr:uid="{00000000-0005-0000-0000-0000941D0000}"/>
    <cellStyle name="Normal 5 5 2 15 7" xfId="15299" xr:uid="{00000000-0005-0000-0000-0000951D0000}"/>
    <cellStyle name="Normal 5 5 2 16" xfId="1218" xr:uid="{00000000-0005-0000-0000-0000961D0000}"/>
    <cellStyle name="Normal 5 5 2 16 2" xfId="3599" xr:uid="{00000000-0005-0000-0000-0000971D0000}"/>
    <cellStyle name="Normal 5 5 2 16 3" xfId="5985" xr:uid="{00000000-0005-0000-0000-0000981D0000}"/>
    <cellStyle name="Normal 5 5 2 16 4" xfId="8408" xr:uid="{00000000-0005-0000-0000-0000991D0000}"/>
    <cellStyle name="Normal 5 5 2 16 5" xfId="10478" xr:uid="{00000000-0005-0000-0000-00009A1D0000}"/>
    <cellStyle name="Normal 5 5 2 16 6" xfId="13182" xr:uid="{00000000-0005-0000-0000-00009B1D0000}"/>
    <cellStyle name="Normal 5 5 2 16 7" xfId="15569" xr:uid="{00000000-0005-0000-0000-00009C1D0000}"/>
    <cellStyle name="Normal 5 5 2 17" xfId="1295" xr:uid="{00000000-0005-0000-0000-00009D1D0000}"/>
    <cellStyle name="Normal 5 5 2 17 2" xfId="3676" xr:uid="{00000000-0005-0000-0000-00009E1D0000}"/>
    <cellStyle name="Normal 5 5 2 17 3" xfId="6062" xr:uid="{00000000-0005-0000-0000-00009F1D0000}"/>
    <cellStyle name="Normal 5 5 2 17 4" xfId="7597" xr:uid="{00000000-0005-0000-0000-0000A01D0000}"/>
    <cellStyle name="Normal 5 5 2 17 5" xfId="11512" xr:uid="{00000000-0005-0000-0000-0000A11D0000}"/>
    <cellStyle name="Normal 5 5 2 17 6" xfId="12370" xr:uid="{00000000-0005-0000-0000-0000A21D0000}"/>
    <cellStyle name="Normal 5 5 2 17 7" xfId="14757" xr:uid="{00000000-0005-0000-0000-0000A31D0000}"/>
    <cellStyle name="Normal 5 5 2 18" xfId="1372" xr:uid="{00000000-0005-0000-0000-0000A41D0000}"/>
    <cellStyle name="Normal 5 5 2 18 2" xfId="3753" xr:uid="{00000000-0005-0000-0000-0000A51D0000}"/>
    <cellStyle name="Normal 5 5 2 18 3" xfId="6139" xr:uid="{00000000-0005-0000-0000-0000A61D0000}"/>
    <cellStyle name="Normal 5 5 2 18 4" xfId="8750" xr:uid="{00000000-0005-0000-0000-0000A71D0000}"/>
    <cellStyle name="Normal 5 5 2 18 5" xfId="10436" xr:uid="{00000000-0005-0000-0000-0000A81D0000}"/>
    <cellStyle name="Normal 5 5 2 18 6" xfId="13524" xr:uid="{00000000-0005-0000-0000-0000A91D0000}"/>
    <cellStyle name="Normal 5 5 2 18 7" xfId="15911" xr:uid="{00000000-0005-0000-0000-0000AA1D0000}"/>
    <cellStyle name="Normal 5 5 2 19" xfId="1449" xr:uid="{00000000-0005-0000-0000-0000AB1D0000}"/>
    <cellStyle name="Normal 5 5 2 19 2" xfId="3830" xr:uid="{00000000-0005-0000-0000-0000AC1D0000}"/>
    <cellStyle name="Normal 5 5 2 19 3" xfId="6216" xr:uid="{00000000-0005-0000-0000-0000AD1D0000}"/>
    <cellStyle name="Normal 5 5 2 19 4" xfId="8287" xr:uid="{00000000-0005-0000-0000-0000AE1D0000}"/>
    <cellStyle name="Normal 5 5 2 19 5" xfId="10552" xr:uid="{00000000-0005-0000-0000-0000AF1D0000}"/>
    <cellStyle name="Normal 5 5 2 19 6" xfId="13061" xr:uid="{00000000-0005-0000-0000-0000B01D0000}"/>
    <cellStyle name="Normal 5 5 2 19 7" xfId="15448" xr:uid="{00000000-0005-0000-0000-0000B11D0000}"/>
    <cellStyle name="Normal 5 5 2 2" xfId="139" xr:uid="{00000000-0005-0000-0000-0000B21D0000}"/>
    <cellStyle name="Normal 5 5 2 2 2" xfId="2520" xr:uid="{00000000-0005-0000-0000-0000B31D0000}"/>
    <cellStyle name="Normal 5 5 2 2 3" xfId="4906" xr:uid="{00000000-0005-0000-0000-0000B41D0000}"/>
    <cellStyle name="Normal 5 5 2 2 4" xfId="8307" xr:uid="{00000000-0005-0000-0000-0000B51D0000}"/>
    <cellStyle name="Normal 5 5 2 2 5" xfId="10572" xr:uid="{00000000-0005-0000-0000-0000B61D0000}"/>
    <cellStyle name="Normal 5 5 2 2 6" xfId="13081" xr:uid="{00000000-0005-0000-0000-0000B71D0000}"/>
    <cellStyle name="Normal 5 5 2 2 7" xfId="15468" xr:uid="{00000000-0005-0000-0000-0000B81D0000}"/>
    <cellStyle name="Normal 5 5 2 20" xfId="1526" xr:uid="{00000000-0005-0000-0000-0000B91D0000}"/>
    <cellStyle name="Normal 5 5 2 20 2" xfId="3907" xr:uid="{00000000-0005-0000-0000-0000BA1D0000}"/>
    <cellStyle name="Normal 5 5 2 20 3" xfId="6293" xr:uid="{00000000-0005-0000-0000-0000BB1D0000}"/>
    <cellStyle name="Normal 5 5 2 20 4" xfId="7901" xr:uid="{00000000-0005-0000-0000-0000BC1D0000}"/>
    <cellStyle name="Normal 5 5 2 20 5" xfId="10167" xr:uid="{00000000-0005-0000-0000-0000BD1D0000}"/>
    <cellStyle name="Normal 5 5 2 20 6" xfId="12675" xr:uid="{00000000-0005-0000-0000-0000BE1D0000}"/>
    <cellStyle name="Normal 5 5 2 20 7" xfId="15062" xr:uid="{00000000-0005-0000-0000-0000BF1D0000}"/>
    <cellStyle name="Normal 5 5 2 21" xfId="1603" xr:uid="{00000000-0005-0000-0000-0000C01D0000}"/>
    <cellStyle name="Normal 5 5 2 21 2" xfId="3984" xr:uid="{00000000-0005-0000-0000-0000C11D0000}"/>
    <cellStyle name="Normal 5 5 2 21 3" xfId="6370" xr:uid="{00000000-0005-0000-0000-0000C21D0000}"/>
    <cellStyle name="Normal 5 5 2 21 4" xfId="8196" xr:uid="{00000000-0005-0000-0000-0000C31D0000}"/>
    <cellStyle name="Normal 5 5 2 21 5" xfId="11911" xr:uid="{00000000-0005-0000-0000-0000C41D0000}"/>
    <cellStyle name="Normal 5 5 2 21 6" xfId="12970" xr:uid="{00000000-0005-0000-0000-0000C51D0000}"/>
    <cellStyle name="Normal 5 5 2 21 7" xfId="15357" xr:uid="{00000000-0005-0000-0000-0000C61D0000}"/>
    <cellStyle name="Normal 5 5 2 22" xfId="1680" xr:uid="{00000000-0005-0000-0000-0000C71D0000}"/>
    <cellStyle name="Normal 5 5 2 22 2" xfId="4061" xr:uid="{00000000-0005-0000-0000-0000C81D0000}"/>
    <cellStyle name="Normal 5 5 2 22 3" xfId="6447" xr:uid="{00000000-0005-0000-0000-0000C91D0000}"/>
    <cellStyle name="Normal 5 5 2 22 4" xfId="9504" xr:uid="{00000000-0005-0000-0000-0000CA1D0000}"/>
    <cellStyle name="Normal 5 5 2 22 5" xfId="11202" xr:uid="{00000000-0005-0000-0000-0000CB1D0000}"/>
    <cellStyle name="Normal 5 5 2 22 6" xfId="14278" xr:uid="{00000000-0005-0000-0000-0000CC1D0000}"/>
    <cellStyle name="Normal 5 5 2 22 7" xfId="16661" xr:uid="{00000000-0005-0000-0000-0000CD1D0000}"/>
    <cellStyle name="Normal 5 5 2 23" xfId="1757" xr:uid="{00000000-0005-0000-0000-0000CE1D0000}"/>
    <cellStyle name="Normal 5 5 2 23 2" xfId="4138" xr:uid="{00000000-0005-0000-0000-0000CF1D0000}"/>
    <cellStyle name="Normal 5 5 2 23 3" xfId="6524" xr:uid="{00000000-0005-0000-0000-0000D01D0000}"/>
    <cellStyle name="Normal 5 5 2 23 4" xfId="8514" xr:uid="{00000000-0005-0000-0000-0000D11D0000}"/>
    <cellStyle name="Normal 5 5 2 23 5" xfId="10776" xr:uid="{00000000-0005-0000-0000-0000D21D0000}"/>
    <cellStyle name="Normal 5 5 2 23 6" xfId="13288" xr:uid="{00000000-0005-0000-0000-0000D31D0000}"/>
    <cellStyle name="Normal 5 5 2 23 7" xfId="15675" xr:uid="{00000000-0005-0000-0000-0000D41D0000}"/>
    <cellStyle name="Normal 5 5 2 24" xfId="1829" xr:uid="{00000000-0005-0000-0000-0000D51D0000}"/>
    <cellStyle name="Normal 5 5 2 24 2" xfId="4210" xr:uid="{00000000-0005-0000-0000-0000D61D0000}"/>
    <cellStyle name="Normal 5 5 2 24 3" xfId="6596" xr:uid="{00000000-0005-0000-0000-0000D71D0000}"/>
    <cellStyle name="Normal 5 5 2 24 4" xfId="8359" xr:uid="{00000000-0005-0000-0000-0000D81D0000}"/>
    <cellStyle name="Normal 5 5 2 24 5" xfId="10621" xr:uid="{00000000-0005-0000-0000-0000D91D0000}"/>
    <cellStyle name="Normal 5 5 2 24 6" xfId="13133" xr:uid="{00000000-0005-0000-0000-0000DA1D0000}"/>
    <cellStyle name="Normal 5 5 2 24 7" xfId="15520" xr:uid="{00000000-0005-0000-0000-0000DB1D0000}"/>
    <cellStyle name="Normal 5 5 2 25" xfId="1907" xr:uid="{00000000-0005-0000-0000-0000DC1D0000}"/>
    <cellStyle name="Normal 5 5 2 25 2" xfId="4288" xr:uid="{00000000-0005-0000-0000-0000DD1D0000}"/>
    <cellStyle name="Normal 5 5 2 25 3" xfId="6674" xr:uid="{00000000-0005-0000-0000-0000DE1D0000}"/>
    <cellStyle name="Normal 5 5 2 25 4" xfId="7896" xr:uid="{00000000-0005-0000-0000-0000DF1D0000}"/>
    <cellStyle name="Normal 5 5 2 25 5" xfId="10159" xr:uid="{00000000-0005-0000-0000-0000E01D0000}"/>
    <cellStyle name="Normal 5 5 2 25 6" xfId="12670" xr:uid="{00000000-0005-0000-0000-0000E11D0000}"/>
    <cellStyle name="Normal 5 5 2 25 7" xfId="15057" xr:uid="{00000000-0005-0000-0000-0000E21D0000}"/>
    <cellStyle name="Normal 5 5 2 26" xfId="1985" xr:uid="{00000000-0005-0000-0000-0000E31D0000}"/>
    <cellStyle name="Normal 5 5 2 26 2" xfId="4366" xr:uid="{00000000-0005-0000-0000-0000E41D0000}"/>
    <cellStyle name="Normal 5 5 2 26 3" xfId="6752" xr:uid="{00000000-0005-0000-0000-0000E51D0000}"/>
    <cellStyle name="Normal 5 5 2 26 4" xfId="9001" xr:uid="{00000000-0005-0000-0000-0000E61D0000}"/>
    <cellStyle name="Normal 5 5 2 26 5" xfId="10692" xr:uid="{00000000-0005-0000-0000-0000E71D0000}"/>
    <cellStyle name="Normal 5 5 2 26 6" xfId="13775" xr:uid="{00000000-0005-0000-0000-0000E81D0000}"/>
    <cellStyle name="Normal 5 5 2 26 7" xfId="16160" xr:uid="{00000000-0005-0000-0000-0000E91D0000}"/>
    <cellStyle name="Normal 5 5 2 27" xfId="2061" xr:uid="{00000000-0005-0000-0000-0000EA1D0000}"/>
    <cellStyle name="Normal 5 5 2 27 2" xfId="4442" xr:uid="{00000000-0005-0000-0000-0000EB1D0000}"/>
    <cellStyle name="Normal 5 5 2 27 3" xfId="6828" xr:uid="{00000000-0005-0000-0000-0000EC1D0000}"/>
    <cellStyle name="Normal 5 5 2 27 4" xfId="8617" xr:uid="{00000000-0005-0000-0000-0000ED1D0000}"/>
    <cellStyle name="Normal 5 5 2 27 5" xfId="10303" xr:uid="{00000000-0005-0000-0000-0000EE1D0000}"/>
    <cellStyle name="Normal 5 5 2 27 6" xfId="13391" xr:uid="{00000000-0005-0000-0000-0000EF1D0000}"/>
    <cellStyle name="Normal 5 5 2 27 7" xfId="15778" xr:uid="{00000000-0005-0000-0000-0000F01D0000}"/>
    <cellStyle name="Normal 5 5 2 28" xfId="2133" xr:uid="{00000000-0005-0000-0000-0000F11D0000}"/>
    <cellStyle name="Normal 5 5 2 28 2" xfId="4514" xr:uid="{00000000-0005-0000-0000-0000F21D0000}"/>
    <cellStyle name="Normal 5 5 2 28 3" xfId="6900" xr:uid="{00000000-0005-0000-0000-0000F31D0000}"/>
    <cellStyle name="Normal 5 5 2 28 4" xfId="7433" xr:uid="{00000000-0005-0000-0000-0000F41D0000}"/>
    <cellStyle name="Normal 5 5 2 28 5" xfId="11346" xr:uid="{00000000-0005-0000-0000-0000F51D0000}"/>
    <cellStyle name="Normal 5 5 2 28 6" xfId="12206" xr:uid="{00000000-0005-0000-0000-0000F61D0000}"/>
    <cellStyle name="Normal 5 5 2 28 7" xfId="14593" xr:uid="{00000000-0005-0000-0000-0000F71D0000}"/>
    <cellStyle name="Normal 5 5 2 29" xfId="2213" xr:uid="{00000000-0005-0000-0000-0000F81D0000}"/>
    <cellStyle name="Normal 5 5 2 29 2" xfId="4594" xr:uid="{00000000-0005-0000-0000-0000F91D0000}"/>
    <cellStyle name="Normal 5 5 2 29 3" xfId="6980" xr:uid="{00000000-0005-0000-0000-0000FA1D0000}"/>
    <cellStyle name="Normal 5 5 2 29 4" xfId="8432" xr:uid="{00000000-0005-0000-0000-0000FB1D0000}"/>
    <cellStyle name="Normal 5 5 2 29 5" xfId="10618" xr:uid="{00000000-0005-0000-0000-0000FC1D0000}"/>
    <cellStyle name="Normal 5 5 2 29 6" xfId="13206" xr:uid="{00000000-0005-0000-0000-0000FD1D0000}"/>
    <cellStyle name="Normal 5 5 2 29 7" xfId="15593" xr:uid="{00000000-0005-0000-0000-0000FE1D0000}"/>
    <cellStyle name="Normal 5 5 2 3" xfId="217" xr:uid="{00000000-0005-0000-0000-0000FF1D0000}"/>
    <cellStyle name="Normal 5 5 2 3 2" xfId="2598" xr:uid="{00000000-0005-0000-0000-0000001E0000}"/>
    <cellStyle name="Normal 5 5 2 3 3" xfId="4984" xr:uid="{00000000-0005-0000-0000-0000011E0000}"/>
    <cellStyle name="Normal 5 5 2 3 4" xfId="8346" xr:uid="{00000000-0005-0000-0000-0000021E0000}"/>
    <cellStyle name="Normal 5 5 2 3 5" xfId="11185" xr:uid="{00000000-0005-0000-0000-0000031E0000}"/>
    <cellStyle name="Normal 5 5 2 3 6" xfId="13120" xr:uid="{00000000-0005-0000-0000-0000041E0000}"/>
    <cellStyle name="Normal 5 5 2 3 7" xfId="15507" xr:uid="{00000000-0005-0000-0000-0000051E0000}"/>
    <cellStyle name="Normal 5 5 2 30" xfId="2289" xr:uid="{00000000-0005-0000-0000-0000061E0000}"/>
    <cellStyle name="Normal 5 5 2 30 2" xfId="4670" xr:uid="{00000000-0005-0000-0000-0000071E0000}"/>
    <cellStyle name="Normal 5 5 2 30 3" xfId="7056" xr:uid="{00000000-0005-0000-0000-0000081E0000}"/>
    <cellStyle name="Normal 5 5 2 30 4" xfId="7969" xr:uid="{00000000-0005-0000-0000-0000091E0000}"/>
    <cellStyle name="Normal 5 5 2 30 5" xfId="10231" xr:uid="{00000000-0005-0000-0000-00000A1E0000}"/>
    <cellStyle name="Normal 5 5 2 30 6" xfId="12743" xr:uid="{00000000-0005-0000-0000-00000B1E0000}"/>
    <cellStyle name="Normal 5 5 2 30 7" xfId="15130" xr:uid="{00000000-0005-0000-0000-00000C1E0000}"/>
    <cellStyle name="Normal 5 5 2 31" xfId="2361" xr:uid="{00000000-0005-0000-0000-00000D1E0000}"/>
    <cellStyle name="Normal 5 5 2 31 2" xfId="4742" xr:uid="{00000000-0005-0000-0000-00000E1E0000}"/>
    <cellStyle name="Normal 5 5 2 31 3" xfId="7128" xr:uid="{00000000-0005-0000-0000-00000F1E0000}"/>
    <cellStyle name="Normal 5 5 2 31 4" xfId="7968" xr:uid="{00000000-0005-0000-0000-0000101E0000}"/>
    <cellStyle name="Normal 5 5 2 31 5" xfId="10163" xr:uid="{00000000-0005-0000-0000-0000111E0000}"/>
    <cellStyle name="Normal 5 5 2 31 6" xfId="12742" xr:uid="{00000000-0005-0000-0000-0000121E0000}"/>
    <cellStyle name="Normal 5 5 2 31 7" xfId="15129" xr:uid="{00000000-0005-0000-0000-0000131E0000}"/>
    <cellStyle name="Normal 5 5 2 32" xfId="2439" xr:uid="{00000000-0005-0000-0000-0000141E0000}"/>
    <cellStyle name="Normal 5 5 2 33" xfId="4825" xr:uid="{00000000-0005-0000-0000-0000151E0000}"/>
    <cellStyle name="Normal 5 5 2 34" xfId="7229" xr:uid="{00000000-0005-0000-0000-0000161E0000}"/>
    <cellStyle name="Normal 5 5 2 35" xfId="11303" xr:uid="{00000000-0005-0000-0000-0000171E0000}"/>
    <cellStyle name="Normal 5 5 2 36" xfId="12002" xr:uid="{00000000-0005-0000-0000-0000181E0000}"/>
    <cellStyle name="Normal 5 5 2 37" xfId="14389" xr:uid="{00000000-0005-0000-0000-0000191E0000}"/>
    <cellStyle name="Normal 5 5 2 4" xfId="294" xr:uid="{00000000-0005-0000-0000-00001A1E0000}"/>
    <cellStyle name="Normal 5 5 2 4 2" xfId="2675" xr:uid="{00000000-0005-0000-0000-00001B1E0000}"/>
    <cellStyle name="Normal 5 5 2 4 3" xfId="5061" xr:uid="{00000000-0005-0000-0000-00001C1E0000}"/>
    <cellStyle name="Normal 5 5 2 4 4" xfId="7960" xr:uid="{00000000-0005-0000-0000-00001D1E0000}"/>
    <cellStyle name="Normal 5 5 2 4 5" xfId="10033" xr:uid="{00000000-0005-0000-0000-00001E1E0000}"/>
    <cellStyle name="Normal 5 5 2 4 6" xfId="12734" xr:uid="{00000000-0005-0000-0000-00001F1E0000}"/>
    <cellStyle name="Normal 5 5 2 4 7" xfId="15121" xr:uid="{00000000-0005-0000-0000-0000201E0000}"/>
    <cellStyle name="Normal 5 5 2 5" xfId="371" xr:uid="{00000000-0005-0000-0000-0000211E0000}"/>
    <cellStyle name="Normal 5 5 2 5 2" xfId="2752" xr:uid="{00000000-0005-0000-0000-0000221E0000}"/>
    <cellStyle name="Normal 5 5 2 5 3" xfId="5138" xr:uid="{00000000-0005-0000-0000-0000231E0000}"/>
    <cellStyle name="Normal 5 5 2 5 4" xfId="7381" xr:uid="{00000000-0005-0000-0000-0000241E0000}"/>
    <cellStyle name="Normal 5 5 2 5 5" xfId="11067" xr:uid="{00000000-0005-0000-0000-0000251E0000}"/>
    <cellStyle name="Normal 5 5 2 5 6" xfId="12154" xr:uid="{00000000-0005-0000-0000-0000261E0000}"/>
    <cellStyle name="Normal 5 5 2 5 7" xfId="14541" xr:uid="{00000000-0005-0000-0000-0000271E0000}"/>
    <cellStyle name="Normal 5 5 2 6" xfId="448" xr:uid="{00000000-0005-0000-0000-0000281E0000}"/>
    <cellStyle name="Normal 5 5 2 6 2" xfId="2829" xr:uid="{00000000-0005-0000-0000-0000291E0000}"/>
    <cellStyle name="Normal 5 5 2 6 3" xfId="5215" xr:uid="{00000000-0005-0000-0000-00002A1E0000}"/>
    <cellStyle name="Normal 5 5 2 6 4" xfId="8379" xr:uid="{00000000-0005-0000-0000-00002B1E0000}"/>
    <cellStyle name="Normal 5 5 2 6 5" xfId="10644" xr:uid="{00000000-0005-0000-0000-00002C1E0000}"/>
    <cellStyle name="Normal 5 5 2 6 6" xfId="13153" xr:uid="{00000000-0005-0000-0000-00002D1E0000}"/>
    <cellStyle name="Normal 5 5 2 6 7" xfId="15540" xr:uid="{00000000-0005-0000-0000-00002E1E0000}"/>
    <cellStyle name="Normal 5 5 2 7" xfId="525" xr:uid="{00000000-0005-0000-0000-00002F1E0000}"/>
    <cellStyle name="Normal 5 5 2 7 2" xfId="2906" xr:uid="{00000000-0005-0000-0000-0000301E0000}"/>
    <cellStyle name="Normal 5 5 2 7 3" xfId="5292" xr:uid="{00000000-0005-0000-0000-0000311E0000}"/>
    <cellStyle name="Normal 5 5 2 7 4" xfId="8495" xr:uid="{00000000-0005-0000-0000-0000321E0000}"/>
    <cellStyle name="Normal 5 5 2 7 5" xfId="11341" xr:uid="{00000000-0005-0000-0000-0000331E0000}"/>
    <cellStyle name="Normal 5 5 2 7 6" xfId="13269" xr:uid="{00000000-0005-0000-0000-0000341E0000}"/>
    <cellStyle name="Normal 5 5 2 7 7" xfId="15656" xr:uid="{00000000-0005-0000-0000-0000351E0000}"/>
    <cellStyle name="Normal 5 5 2 8" xfId="602" xr:uid="{00000000-0005-0000-0000-0000361E0000}"/>
    <cellStyle name="Normal 5 5 2 8 2" xfId="2983" xr:uid="{00000000-0005-0000-0000-0000371E0000}"/>
    <cellStyle name="Normal 5 5 2 8 3" xfId="5369" xr:uid="{00000000-0005-0000-0000-0000381E0000}"/>
    <cellStyle name="Normal 5 5 2 8 4" xfId="8109" xr:uid="{00000000-0005-0000-0000-0000391E0000}"/>
    <cellStyle name="Normal 5 5 2 8 5" xfId="10192" xr:uid="{00000000-0005-0000-0000-00003A1E0000}"/>
    <cellStyle name="Normal 5 5 2 8 6" xfId="12883" xr:uid="{00000000-0005-0000-0000-00003B1E0000}"/>
    <cellStyle name="Normal 5 5 2 8 7" xfId="15270" xr:uid="{00000000-0005-0000-0000-00003C1E0000}"/>
    <cellStyle name="Normal 5 5 2 9" xfId="679" xr:uid="{00000000-0005-0000-0000-00003D1E0000}"/>
    <cellStyle name="Normal 5 5 2 9 2" xfId="3060" xr:uid="{00000000-0005-0000-0000-00003E1E0000}"/>
    <cellStyle name="Normal 5 5 2 9 3" xfId="5446" xr:uid="{00000000-0005-0000-0000-00003F1E0000}"/>
    <cellStyle name="Normal 5 5 2 9 4" xfId="9519" xr:uid="{00000000-0005-0000-0000-0000401E0000}"/>
    <cellStyle name="Normal 5 5 2 9 5" xfId="11217" xr:uid="{00000000-0005-0000-0000-0000411E0000}"/>
    <cellStyle name="Normal 5 5 2 9 6" xfId="14293" xr:uid="{00000000-0005-0000-0000-0000421E0000}"/>
    <cellStyle name="Normal 5 5 2 9 7" xfId="16676" xr:uid="{00000000-0005-0000-0000-0000431E0000}"/>
    <cellStyle name="Normal 5 5 20" xfId="1412" xr:uid="{00000000-0005-0000-0000-0000441E0000}"/>
    <cellStyle name="Normal 5 5 20 2" xfId="3793" xr:uid="{00000000-0005-0000-0000-0000451E0000}"/>
    <cellStyle name="Normal 5 5 20 3" xfId="6179" xr:uid="{00000000-0005-0000-0000-0000461E0000}"/>
    <cellStyle name="Normal 5 5 20 4" xfId="9322" xr:uid="{00000000-0005-0000-0000-0000471E0000}"/>
    <cellStyle name="Normal 5 5 20 5" xfId="11014" xr:uid="{00000000-0005-0000-0000-0000481E0000}"/>
    <cellStyle name="Normal 5 5 20 6" xfId="14096" xr:uid="{00000000-0005-0000-0000-0000491E0000}"/>
    <cellStyle name="Normal 5 5 20 7" xfId="16480" xr:uid="{00000000-0005-0000-0000-00004A1E0000}"/>
    <cellStyle name="Normal 5 5 21" xfId="1489" xr:uid="{00000000-0005-0000-0000-00004B1E0000}"/>
    <cellStyle name="Normal 5 5 21 2" xfId="3870" xr:uid="{00000000-0005-0000-0000-00004C1E0000}"/>
    <cellStyle name="Normal 5 5 21 3" xfId="6256" xr:uid="{00000000-0005-0000-0000-00004D1E0000}"/>
    <cellStyle name="Normal 5 5 21 4" xfId="9015" xr:uid="{00000000-0005-0000-0000-00004E1E0000}"/>
    <cellStyle name="Normal 5 5 21 5" xfId="9976" xr:uid="{00000000-0005-0000-0000-00004F1E0000}"/>
    <cellStyle name="Normal 5 5 21 6" xfId="13789" xr:uid="{00000000-0005-0000-0000-0000501E0000}"/>
    <cellStyle name="Normal 5 5 21 7" xfId="16174" xr:uid="{00000000-0005-0000-0000-0000511E0000}"/>
    <cellStyle name="Normal 5 5 22" xfId="1566" xr:uid="{00000000-0005-0000-0000-0000521E0000}"/>
    <cellStyle name="Normal 5 5 22 2" xfId="3947" xr:uid="{00000000-0005-0000-0000-0000531E0000}"/>
    <cellStyle name="Normal 5 5 22 3" xfId="6333" xr:uid="{00000000-0005-0000-0000-0000541E0000}"/>
    <cellStyle name="Normal 5 5 22 4" xfId="8998" xr:uid="{00000000-0005-0000-0000-0000551E0000}"/>
    <cellStyle name="Normal 5 5 22 5" xfId="10689" xr:uid="{00000000-0005-0000-0000-0000561E0000}"/>
    <cellStyle name="Normal 5 5 22 6" xfId="13772" xr:uid="{00000000-0005-0000-0000-0000571E0000}"/>
    <cellStyle name="Normal 5 5 22 7" xfId="16157" xr:uid="{00000000-0005-0000-0000-0000581E0000}"/>
    <cellStyle name="Normal 5 5 23" xfId="1643" xr:uid="{00000000-0005-0000-0000-0000591E0000}"/>
    <cellStyle name="Normal 5 5 23 2" xfId="4024" xr:uid="{00000000-0005-0000-0000-00005A1E0000}"/>
    <cellStyle name="Normal 5 5 23 3" xfId="6410" xr:uid="{00000000-0005-0000-0000-00005B1E0000}"/>
    <cellStyle name="Normal 5 5 23 4" xfId="8511" xr:uid="{00000000-0005-0000-0000-00005C1E0000}"/>
    <cellStyle name="Normal 5 5 23 5" xfId="10010" xr:uid="{00000000-0005-0000-0000-00005D1E0000}"/>
    <cellStyle name="Normal 5 5 23 6" xfId="13285" xr:uid="{00000000-0005-0000-0000-00005E1E0000}"/>
    <cellStyle name="Normal 5 5 23 7" xfId="15672" xr:uid="{00000000-0005-0000-0000-00005F1E0000}"/>
    <cellStyle name="Normal 5 5 24" xfId="1720" xr:uid="{00000000-0005-0000-0000-0000601E0000}"/>
    <cellStyle name="Normal 5 5 24 2" xfId="4101" xr:uid="{00000000-0005-0000-0000-0000611E0000}"/>
    <cellStyle name="Normal 5 5 24 3" xfId="6487" xr:uid="{00000000-0005-0000-0000-0000621E0000}"/>
    <cellStyle name="Normal 5 5 24 4" xfId="7167" xr:uid="{00000000-0005-0000-0000-0000631E0000}"/>
    <cellStyle name="Normal 5 5 24 5" xfId="11238" xr:uid="{00000000-0005-0000-0000-0000641E0000}"/>
    <cellStyle name="Normal 5 5 24 6" xfId="11940" xr:uid="{00000000-0005-0000-0000-0000651E0000}"/>
    <cellStyle name="Normal 5 5 24 7" xfId="14327" xr:uid="{00000000-0005-0000-0000-0000661E0000}"/>
    <cellStyle name="Normal 5 5 25" xfId="1792" xr:uid="{00000000-0005-0000-0000-0000671E0000}"/>
    <cellStyle name="Normal 5 5 25 2" xfId="4173" xr:uid="{00000000-0005-0000-0000-0000681E0000}"/>
    <cellStyle name="Normal 5 5 25 3" xfId="6559" xr:uid="{00000000-0005-0000-0000-0000691E0000}"/>
    <cellStyle name="Normal 5 5 25 4" xfId="9391" xr:uid="{00000000-0005-0000-0000-00006A1E0000}"/>
    <cellStyle name="Normal 5 5 25 5" xfId="11083" xr:uid="{00000000-0005-0000-0000-00006B1E0000}"/>
    <cellStyle name="Normal 5 5 25 6" xfId="14165" xr:uid="{00000000-0005-0000-0000-00006C1E0000}"/>
    <cellStyle name="Normal 5 5 25 7" xfId="16549" xr:uid="{00000000-0005-0000-0000-00006D1E0000}"/>
    <cellStyle name="Normal 5 5 26" xfId="1870" xr:uid="{00000000-0005-0000-0000-00006E1E0000}"/>
    <cellStyle name="Normal 5 5 26 2" xfId="4251" xr:uid="{00000000-0005-0000-0000-00006F1E0000}"/>
    <cellStyle name="Normal 5 5 26 3" xfId="6637" xr:uid="{00000000-0005-0000-0000-0000701E0000}"/>
    <cellStyle name="Normal 5 5 26 4" xfId="9010" xr:uid="{00000000-0005-0000-0000-0000711E0000}"/>
    <cellStyle name="Normal 5 5 26 5" xfId="9971" xr:uid="{00000000-0005-0000-0000-0000721E0000}"/>
    <cellStyle name="Normal 5 5 26 6" xfId="13784" xr:uid="{00000000-0005-0000-0000-0000731E0000}"/>
    <cellStyle name="Normal 5 5 26 7" xfId="16169" xr:uid="{00000000-0005-0000-0000-0000741E0000}"/>
    <cellStyle name="Normal 5 5 27" xfId="1948" xr:uid="{00000000-0005-0000-0000-0000751E0000}"/>
    <cellStyle name="Normal 5 5 27 2" xfId="4329" xr:uid="{00000000-0005-0000-0000-0000761E0000}"/>
    <cellStyle name="Normal 5 5 27 3" xfId="6715" xr:uid="{00000000-0005-0000-0000-0000771E0000}"/>
    <cellStyle name="Normal 5 5 27 4" xfId="7390" xr:uid="{00000000-0005-0000-0000-0000781E0000}"/>
    <cellStyle name="Normal 5 5 27 5" xfId="11076" xr:uid="{00000000-0005-0000-0000-0000791E0000}"/>
    <cellStyle name="Normal 5 5 27 6" xfId="12163" xr:uid="{00000000-0005-0000-0000-00007A1E0000}"/>
    <cellStyle name="Normal 5 5 27 7" xfId="14550" xr:uid="{00000000-0005-0000-0000-00007B1E0000}"/>
    <cellStyle name="Normal 5 5 28" xfId="2024" xr:uid="{00000000-0005-0000-0000-00007C1E0000}"/>
    <cellStyle name="Normal 5 5 28 2" xfId="4405" xr:uid="{00000000-0005-0000-0000-00007D1E0000}"/>
    <cellStyle name="Normal 5 5 28 3" xfId="6791" xr:uid="{00000000-0005-0000-0000-00007E1E0000}"/>
    <cellStyle name="Normal 5 5 28 4" xfId="8426" xr:uid="{00000000-0005-0000-0000-00007F1E0000}"/>
    <cellStyle name="Normal 5 5 28 5" xfId="10013" xr:uid="{00000000-0005-0000-0000-0000801E0000}"/>
    <cellStyle name="Normal 5 5 28 6" xfId="13200" xr:uid="{00000000-0005-0000-0000-0000811E0000}"/>
    <cellStyle name="Normal 5 5 28 7" xfId="15587" xr:uid="{00000000-0005-0000-0000-0000821E0000}"/>
    <cellStyle name="Normal 5 5 29" xfId="2096" xr:uid="{00000000-0005-0000-0000-0000831E0000}"/>
    <cellStyle name="Normal 5 5 29 2" xfId="4477" xr:uid="{00000000-0005-0000-0000-0000841E0000}"/>
    <cellStyle name="Normal 5 5 29 3" xfId="6863" xr:uid="{00000000-0005-0000-0000-0000851E0000}"/>
    <cellStyle name="Normal 5 5 29 4" xfId="7276" xr:uid="{00000000-0005-0000-0000-0000861E0000}"/>
    <cellStyle name="Normal 5 5 29 5" xfId="10269" xr:uid="{00000000-0005-0000-0000-0000871E0000}"/>
    <cellStyle name="Normal 5 5 29 6" xfId="12049" xr:uid="{00000000-0005-0000-0000-0000881E0000}"/>
    <cellStyle name="Normal 5 5 29 7" xfId="14436" xr:uid="{00000000-0005-0000-0000-0000891E0000}"/>
    <cellStyle name="Normal 5 5 3" xfId="102" xr:uid="{00000000-0005-0000-0000-00008A1E0000}"/>
    <cellStyle name="Normal 5 5 3 2" xfId="2483" xr:uid="{00000000-0005-0000-0000-00008B1E0000}"/>
    <cellStyle name="Normal 5 5 3 3" xfId="4869" xr:uid="{00000000-0005-0000-0000-00008C1E0000}"/>
    <cellStyle name="Normal 5 5 3 4" xfId="9342" xr:uid="{00000000-0005-0000-0000-00008D1E0000}"/>
    <cellStyle name="Normal 5 5 3 5" xfId="11034" xr:uid="{00000000-0005-0000-0000-00008E1E0000}"/>
    <cellStyle name="Normal 5 5 3 6" xfId="14116" xr:uid="{00000000-0005-0000-0000-00008F1E0000}"/>
    <cellStyle name="Normal 5 5 3 7" xfId="16500" xr:uid="{00000000-0005-0000-0000-0000901E0000}"/>
    <cellStyle name="Normal 5 5 30" xfId="2176" xr:uid="{00000000-0005-0000-0000-0000911E0000}"/>
    <cellStyle name="Normal 5 5 30 2" xfId="4557" xr:uid="{00000000-0005-0000-0000-0000921E0000}"/>
    <cellStyle name="Normal 5 5 30 3" xfId="6943" xr:uid="{00000000-0005-0000-0000-0000931E0000}"/>
    <cellStyle name="Normal 5 5 30 4" xfId="9388" xr:uid="{00000000-0005-0000-0000-0000941E0000}"/>
    <cellStyle name="Normal 5 5 30 5" xfId="11080" xr:uid="{00000000-0005-0000-0000-0000951E0000}"/>
    <cellStyle name="Normal 5 5 30 6" xfId="14162" xr:uid="{00000000-0005-0000-0000-0000961E0000}"/>
    <cellStyle name="Normal 5 5 30 7" xfId="16546" xr:uid="{00000000-0005-0000-0000-0000971E0000}"/>
    <cellStyle name="Normal 5 5 31" xfId="2252" xr:uid="{00000000-0005-0000-0000-0000981E0000}"/>
    <cellStyle name="Normal 5 5 31 2" xfId="4633" xr:uid="{00000000-0005-0000-0000-0000991E0000}"/>
    <cellStyle name="Normal 5 5 31 3" xfId="7019" xr:uid="{00000000-0005-0000-0000-00009A1E0000}"/>
    <cellStyle name="Normal 5 5 31 4" xfId="9080" xr:uid="{00000000-0005-0000-0000-00009B1E0000}"/>
    <cellStyle name="Normal 5 5 31 5" xfId="10043" xr:uid="{00000000-0005-0000-0000-00009C1E0000}"/>
    <cellStyle name="Normal 5 5 31 6" xfId="13854" xr:uid="{00000000-0005-0000-0000-00009D1E0000}"/>
    <cellStyle name="Normal 5 5 31 7" xfId="16238" xr:uid="{00000000-0005-0000-0000-00009E1E0000}"/>
    <cellStyle name="Normal 5 5 32" xfId="2324" xr:uid="{00000000-0005-0000-0000-00009F1E0000}"/>
    <cellStyle name="Normal 5 5 32 2" xfId="4705" xr:uid="{00000000-0005-0000-0000-0000A01E0000}"/>
    <cellStyle name="Normal 5 5 32 3" xfId="7091" xr:uid="{00000000-0005-0000-0000-0000A11E0000}"/>
    <cellStyle name="Normal 5 5 32 4" xfId="9007" xr:uid="{00000000-0005-0000-0000-0000A21E0000}"/>
    <cellStyle name="Normal 5 5 32 5" xfId="10042" xr:uid="{00000000-0005-0000-0000-0000A31E0000}"/>
    <cellStyle name="Normal 5 5 32 6" xfId="13781" xr:uid="{00000000-0005-0000-0000-0000A41E0000}"/>
    <cellStyle name="Normal 5 5 32 7" xfId="16166" xr:uid="{00000000-0005-0000-0000-0000A51E0000}"/>
    <cellStyle name="Normal 5 5 33" xfId="2402" xr:uid="{00000000-0005-0000-0000-0000A61E0000}"/>
    <cellStyle name="Normal 5 5 34" xfId="4788" xr:uid="{00000000-0005-0000-0000-0000A71E0000}"/>
    <cellStyle name="Normal 5 5 35" xfId="8612" xr:uid="{00000000-0005-0000-0000-0000A81E0000}"/>
    <cellStyle name="Normal 5 5 36" xfId="10113" xr:uid="{00000000-0005-0000-0000-0000A91E0000}"/>
    <cellStyle name="Normal 5 5 37" xfId="13386" xr:uid="{00000000-0005-0000-0000-0000AA1E0000}"/>
    <cellStyle name="Normal 5 5 38" xfId="15773" xr:uid="{00000000-0005-0000-0000-0000AB1E0000}"/>
    <cellStyle name="Normal 5 5 4" xfId="180" xr:uid="{00000000-0005-0000-0000-0000AC1E0000}"/>
    <cellStyle name="Normal 5 5 4 2" xfId="2561" xr:uid="{00000000-0005-0000-0000-0000AD1E0000}"/>
    <cellStyle name="Normal 5 5 4 3" xfId="4947" xr:uid="{00000000-0005-0000-0000-0000AE1E0000}"/>
    <cellStyle name="Normal 5 5 4 4" xfId="8808" xr:uid="{00000000-0005-0000-0000-0000AF1E0000}"/>
    <cellStyle name="Normal 5 5 4 5" xfId="9612" xr:uid="{00000000-0005-0000-0000-0000B01E0000}"/>
    <cellStyle name="Normal 5 5 4 6" xfId="13582" xr:uid="{00000000-0005-0000-0000-0000B11E0000}"/>
    <cellStyle name="Normal 5 5 4 7" xfId="15969" xr:uid="{00000000-0005-0000-0000-0000B21E0000}"/>
    <cellStyle name="Normal 5 5 5" xfId="257" xr:uid="{00000000-0005-0000-0000-0000B31E0000}"/>
    <cellStyle name="Normal 5 5 5 2" xfId="2638" xr:uid="{00000000-0005-0000-0000-0000B41E0000}"/>
    <cellStyle name="Normal 5 5 5 3" xfId="5024" xr:uid="{00000000-0005-0000-0000-0000B51E0000}"/>
    <cellStyle name="Normal 5 5 5 4" xfId="7767" xr:uid="{00000000-0005-0000-0000-0000B61E0000}"/>
    <cellStyle name="Normal 5 5 5 5" xfId="11676" xr:uid="{00000000-0005-0000-0000-0000B71E0000}"/>
    <cellStyle name="Normal 5 5 5 6" xfId="12540" xr:uid="{00000000-0005-0000-0000-0000B81E0000}"/>
    <cellStyle name="Normal 5 5 5 7" xfId="14927" xr:uid="{00000000-0005-0000-0000-0000B91E0000}"/>
    <cellStyle name="Normal 5 5 6" xfId="334" xr:uid="{00000000-0005-0000-0000-0000BA1E0000}"/>
    <cellStyle name="Normal 5 5 6 2" xfId="2715" xr:uid="{00000000-0005-0000-0000-0000BB1E0000}"/>
    <cellStyle name="Normal 5 5 6 3" xfId="5101" xr:uid="{00000000-0005-0000-0000-0000BC1E0000}"/>
    <cellStyle name="Normal 5 5 6 4" xfId="8388" xr:uid="{00000000-0005-0000-0000-0000BD1E0000}"/>
    <cellStyle name="Normal 5 5 6 5" xfId="9880" xr:uid="{00000000-0005-0000-0000-0000BE1E0000}"/>
    <cellStyle name="Normal 5 5 6 6" xfId="13162" xr:uid="{00000000-0005-0000-0000-0000BF1E0000}"/>
    <cellStyle name="Normal 5 5 6 7" xfId="15549" xr:uid="{00000000-0005-0000-0000-0000C01E0000}"/>
    <cellStyle name="Normal 5 5 7" xfId="411" xr:uid="{00000000-0005-0000-0000-0000C11E0000}"/>
    <cellStyle name="Normal 5 5 7 2" xfId="2792" xr:uid="{00000000-0005-0000-0000-0000C21E0000}"/>
    <cellStyle name="Normal 5 5 7 3" xfId="5178" xr:uid="{00000000-0005-0000-0000-0000C31E0000}"/>
    <cellStyle name="Normal 5 5 7 4" xfId="9413" xr:uid="{00000000-0005-0000-0000-0000C41E0000}"/>
    <cellStyle name="Normal 5 5 7 5" xfId="11106" xr:uid="{00000000-0005-0000-0000-0000C51E0000}"/>
    <cellStyle name="Normal 5 5 7 6" xfId="14187" xr:uid="{00000000-0005-0000-0000-0000C61E0000}"/>
    <cellStyle name="Normal 5 5 7 7" xfId="16571" xr:uid="{00000000-0005-0000-0000-0000C71E0000}"/>
    <cellStyle name="Normal 5 5 8" xfId="488" xr:uid="{00000000-0005-0000-0000-0000C81E0000}"/>
    <cellStyle name="Normal 5 5 8 2" xfId="2869" xr:uid="{00000000-0005-0000-0000-0000C91E0000}"/>
    <cellStyle name="Normal 5 5 8 3" xfId="5255" xr:uid="{00000000-0005-0000-0000-0000CA1E0000}"/>
    <cellStyle name="Normal 5 5 8 4" xfId="8952" xr:uid="{00000000-0005-0000-0000-0000CB1E0000}"/>
    <cellStyle name="Normal 5 5 8 5" xfId="9915" xr:uid="{00000000-0005-0000-0000-0000CC1E0000}"/>
    <cellStyle name="Normal 5 5 8 6" xfId="13726" xr:uid="{00000000-0005-0000-0000-0000CD1E0000}"/>
    <cellStyle name="Normal 5 5 8 7" xfId="16112" xr:uid="{00000000-0005-0000-0000-0000CE1E0000}"/>
    <cellStyle name="Normal 5 5 9" xfId="565" xr:uid="{00000000-0005-0000-0000-0000CF1E0000}"/>
    <cellStyle name="Normal 5 5 9 2" xfId="2946" xr:uid="{00000000-0005-0000-0000-0000D01E0000}"/>
    <cellStyle name="Normal 5 5 9 3" xfId="5332" xr:uid="{00000000-0005-0000-0000-0000D11E0000}"/>
    <cellStyle name="Normal 5 5 9 4" xfId="8571" xr:uid="{00000000-0005-0000-0000-0000D21E0000}"/>
    <cellStyle name="Normal 5 5 9 5" xfId="9763" xr:uid="{00000000-0005-0000-0000-0000D31E0000}"/>
    <cellStyle name="Normal 5 5 9 6" xfId="13345" xr:uid="{00000000-0005-0000-0000-0000D41E0000}"/>
    <cellStyle name="Normal 5 5 9 7" xfId="15732" xr:uid="{00000000-0005-0000-0000-0000D51E0000}"/>
    <cellStyle name="Normal 5 6" xfId="53" xr:uid="{00000000-0005-0000-0000-0000D61E0000}"/>
    <cellStyle name="Normal 5 6 10" xfId="752" xr:uid="{00000000-0005-0000-0000-0000D71E0000}"/>
    <cellStyle name="Normal 5 6 10 2" xfId="3133" xr:uid="{00000000-0005-0000-0000-0000D81E0000}"/>
    <cellStyle name="Normal 5 6 10 3" xfId="5519" xr:uid="{00000000-0005-0000-0000-0000D91E0000}"/>
    <cellStyle name="Normal 5 6 10 4" xfId="8760" xr:uid="{00000000-0005-0000-0000-0000DA1E0000}"/>
    <cellStyle name="Normal 5 6 10 5" xfId="10446" xr:uid="{00000000-0005-0000-0000-0000DB1E0000}"/>
    <cellStyle name="Normal 5 6 10 6" xfId="13534" xr:uid="{00000000-0005-0000-0000-0000DC1E0000}"/>
    <cellStyle name="Normal 5 6 10 7" xfId="15921" xr:uid="{00000000-0005-0000-0000-0000DD1E0000}"/>
    <cellStyle name="Normal 5 6 11" xfId="829" xr:uid="{00000000-0005-0000-0000-0000DE1E0000}"/>
    <cellStyle name="Normal 5 6 11 2" xfId="3210" xr:uid="{00000000-0005-0000-0000-0000DF1E0000}"/>
    <cellStyle name="Normal 5 6 11 3" xfId="5596" xr:uid="{00000000-0005-0000-0000-0000E01E0000}"/>
    <cellStyle name="Normal 5 6 11 4" xfId="8297" xr:uid="{00000000-0005-0000-0000-0000E11E0000}"/>
    <cellStyle name="Normal 5 6 11 5" xfId="10562" xr:uid="{00000000-0005-0000-0000-0000E21E0000}"/>
    <cellStyle name="Normal 5 6 11 6" xfId="13071" xr:uid="{00000000-0005-0000-0000-0000E31E0000}"/>
    <cellStyle name="Normal 5 6 11 7" xfId="15458" xr:uid="{00000000-0005-0000-0000-0000E41E0000}"/>
    <cellStyle name="Normal 5 6 12" xfId="906" xr:uid="{00000000-0005-0000-0000-0000E51E0000}"/>
    <cellStyle name="Normal 5 6 12 2" xfId="3287" xr:uid="{00000000-0005-0000-0000-0000E61E0000}"/>
    <cellStyle name="Normal 5 6 12 3" xfId="5673" xr:uid="{00000000-0005-0000-0000-0000E71E0000}"/>
    <cellStyle name="Normal 5 6 12 4" xfId="7911" xr:uid="{00000000-0005-0000-0000-0000E81E0000}"/>
    <cellStyle name="Normal 5 6 12 5" xfId="10177" xr:uid="{00000000-0005-0000-0000-0000E91E0000}"/>
    <cellStyle name="Normal 5 6 12 6" xfId="12685" xr:uid="{00000000-0005-0000-0000-0000EA1E0000}"/>
    <cellStyle name="Normal 5 6 12 7" xfId="15072" xr:uid="{00000000-0005-0000-0000-0000EB1E0000}"/>
    <cellStyle name="Normal 5 6 13" xfId="983" xr:uid="{00000000-0005-0000-0000-0000EC1E0000}"/>
    <cellStyle name="Normal 5 6 13 2" xfId="3364" xr:uid="{00000000-0005-0000-0000-0000ED1E0000}"/>
    <cellStyle name="Normal 5 6 13 3" xfId="5750" xr:uid="{00000000-0005-0000-0000-0000EE1E0000}"/>
    <cellStyle name="Normal 5 6 13 4" xfId="7756" xr:uid="{00000000-0005-0000-0000-0000EF1E0000}"/>
    <cellStyle name="Normal 5 6 13 5" xfId="11665" xr:uid="{00000000-0005-0000-0000-0000F01E0000}"/>
    <cellStyle name="Normal 5 6 13 6" xfId="12529" xr:uid="{00000000-0005-0000-0000-0000F11E0000}"/>
    <cellStyle name="Normal 5 6 13 7" xfId="14916" xr:uid="{00000000-0005-0000-0000-0000F21E0000}"/>
    <cellStyle name="Normal 5 6 14" xfId="1060" xr:uid="{00000000-0005-0000-0000-0000F31E0000}"/>
    <cellStyle name="Normal 5 6 14 2" xfId="3441" xr:uid="{00000000-0005-0000-0000-0000F41E0000}"/>
    <cellStyle name="Normal 5 6 14 3" xfId="5827" xr:uid="{00000000-0005-0000-0000-0000F51E0000}"/>
    <cellStyle name="Normal 5 6 14 4" xfId="8909" xr:uid="{00000000-0005-0000-0000-0000F61E0000}"/>
    <cellStyle name="Normal 5 6 14 5" xfId="10595" xr:uid="{00000000-0005-0000-0000-0000F71E0000}"/>
    <cellStyle name="Normal 5 6 14 6" xfId="13683" xr:uid="{00000000-0005-0000-0000-0000F81E0000}"/>
    <cellStyle name="Normal 5 6 14 7" xfId="16070" xr:uid="{00000000-0005-0000-0000-0000F91E0000}"/>
    <cellStyle name="Normal 5 6 15" xfId="1137" xr:uid="{00000000-0005-0000-0000-0000FA1E0000}"/>
    <cellStyle name="Normal 5 6 15 2" xfId="3518" xr:uid="{00000000-0005-0000-0000-0000FB1E0000}"/>
    <cellStyle name="Normal 5 6 15 3" xfId="5904" xr:uid="{00000000-0005-0000-0000-0000FC1E0000}"/>
    <cellStyle name="Normal 5 6 15 4" xfId="8446" xr:uid="{00000000-0005-0000-0000-0000FD1E0000}"/>
    <cellStyle name="Normal 5 6 15 5" xfId="10711" xr:uid="{00000000-0005-0000-0000-0000FE1E0000}"/>
    <cellStyle name="Normal 5 6 15 6" xfId="13220" xr:uid="{00000000-0005-0000-0000-0000FF1E0000}"/>
    <cellStyle name="Normal 5 6 15 7" xfId="15607" xr:uid="{00000000-0005-0000-0000-0000001F0000}"/>
    <cellStyle name="Normal 5 6 16" xfId="1214" xr:uid="{00000000-0005-0000-0000-0000011F0000}"/>
    <cellStyle name="Normal 5 6 16 2" xfId="3595" xr:uid="{00000000-0005-0000-0000-0000021F0000}"/>
    <cellStyle name="Normal 5 6 16 3" xfId="5981" xr:uid="{00000000-0005-0000-0000-0000031F0000}"/>
    <cellStyle name="Normal 5 6 16 4" xfId="8060" xr:uid="{00000000-0005-0000-0000-0000041F0000}"/>
    <cellStyle name="Normal 5 6 16 5" xfId="10325" xr:uid="{00000000-0005-0000-0000-0000051F0000}"/>
    <cellStyle name="Normal 5 6 16 6" xfId="12834" xr:uid="{00000000-0005-0000-0000-0000061F0000}"/>
    <cellStyle name="Normal 5 6 16 7" xfId="15221" xr:uid="{00000000-0005-0000-0000-0000071F0000}"/>
    <cellStyle name="Normal 5 6 17" xfId="1291" xr:uid="{00000000-0005-0000-0000-0000081F0000}"/>
    <cellStyle name="Normal 5 6 17 2" xfId="3672" xr:uid="{00000000-0005-0000-0000-0000091F0000}"/>
    <cellStyle name="Normal 5 6 17 3" xfId="6058" xr:uid="{00000000-0005-0000-0000-00000A1F0000}"/>
    <cellStyle name="Normal 5 6 17 4" xfId="8560" xr:uid="{00000000-0005-0000-0000-00000B1F0000}"/>
    <cellStyle name="Normal 5 6 17 5" xfId="9752" xr:uid="{00000000-0005-0000-0000-00000C1F0000}"/>
    <cellStyle name="Normal 5 6 17 6" xfId="13334" xr:uid="{00000000-0005-0000-0000-00000D1F0000}"/>
    <cellStyle name="Normal 5 6 17 7" xfId="15721" xr:uid="{00000000-0005-0000-0000-00000E1F0000}"/>
    <cellStyle name="Normal 5 6 18" xfId="1368" xr:uid="{00000000-0005-0000-0000-00000F1F0000}"/>
    <cellStyle name="Normal 5 6 18 2" xfId="3749" xr:uid="{00000000-0005-0000-0000-0000101F0000}"/>
    <cellStyle name="Normal 5 6 18 3" xfId="6135" xr:uid="{00000000-0005-0000-0000-0000111F0000}"/>
    <cellStyle name="Normal 5 6 18 4" xfId="9054" xr:uid="{00000000-0005-0000-0000-0000121F0000}"/>
    <cellStyle name="Normal 5 6 18 5" xfId="10744" xr:uid="{00000000-0005-0000-0000-0000131F0000}"/>
    <cellStyle name="Normal 5 6 18 6" xfId="13828" xr:uid="{00000000-0005-0000-0000-0000141F0000}"/>
    <cellStyle name="Normal 5 6 18 7" xfId="16213" xr:uid="{00000000-0005-0000-0000-0000151F0000}"/>
    <cellStyle name="Normal 5 6 19" xfId="1445" xr:uid="{00000000-0005-0000-0000-0000161F0000}"/>
    <cellStyle name="Normal 5 6 19 2" xfId="3826" xr:uid="{00000000-0005-0000-0000-0000171F0000}"/>
    <cellStyle name="Normal 5 6 19 3" xfId="6212" xr:uid="{00000000-0005-0000-0000-0000181F0000}"/>
    <cellStyle name="Normal 5 6 19 4" xfId="8595" xr:uid="{00000000-0005-0000-0000-0000191F0000}"/>
    <cellStyle name="Normal 5 6 19 5" xfId="10860" xr:uid="{00000000-0005-0000-0000-00001A1F0000}"/>
    <cellStyle name="Normal 5 6 19 6" xfId="13369" xr:uid="{00000000-0005-0000-0000-00001B1F0000}"/>
    <cellStyle name="Normal 5 6 19 7" xfId="15756" xr:uid="{00000000-0005-0000-0000-00001C1F0000}"/>
    <cellStyle name="Normal 5 6 2" xfId="135" xr:uid="{00000000-0005-0000-0000-00001D1F0000}"/>
    <cellStyle name="Normal 5 6 2 2" xfId="2516" xr:uid="{00000000-0005-0000-0000-00001E1F0000}"/>
    <cellStyle name="Normal 5 6 2 3" xfId="4902" xr:uid="{00000000-0005-0000-0000-00001F1F0000}"/>
    <cellStyle name="Normal 5 6 2 4" xfId="8615" xr:uid="{00000000-0005-0000-0000-0000201F0000}"/>
    <cellStyle name="Normal 5 6 2 5" xfId="10880" xr:uid="{00000000-0005-0000-0000-0000211F0000}"/>
    <cellStyle name="Normal 5 6 2 6" xfId="13389" xr:uid="{00000000-0005-0000-0000-0000221F0000}"/>
    <cellStyle name="Normal 5 6 2 7" xfId="15776" xr:uid="{00000000-0005-0000-0000-0000231F0000}"/>
    <cellStyle name="Normal 5 6 20" xfId="1522" xr:uid="{00000000-0005-0000-0000-0000241F0000}"/>
    <cellStyle name="Normal 5 6 20 2" xfId="3903" xr:uid="{00000000-0005-0000-0000-0000251F0000}"/>
    <cellStyle name="Normal 5 6 20 3" xfId="6289" xr:uid="{00000000-0005-0000-0000-0000261F0000}"/>
    <cellStyle name="Normal 5 6 20 4" xfId="8209" xr:uid="{00000000-0005-0000-0000-0000271F0000}"/>
    <cellStyle name="Normal 5 6 20 5" xfId="10474" xr:uid="{00000000-0005-0000-0000-0000281F0000}"/>
    <cellStyle name="Normal 5 6 20 6" xfId="12983" xr:uid="{00000000-0005-0000-0000-0000291F0000}"/>
    <cellStyle name="Normal 5 6 20 7" xfId="15370" xr:uid="{00000000-0005-0000-0000-00002A1F0000}"/>
    <cellStyle name="Normal 5 6 21" xfId="1599" xr:uid="{00000000-0005-0000-0000-00002B1F0000}"/>
    <cellStyle name="Normal 5 6 21 2" xfId="3980" xr:uid="{00000000-0005-0000-0000-00002C1F0000}"/>
    <cellStyle name="Normal 5 6 21 3" xfId="6366" xr:uid="{00000000-0005-0000-0000-00002D1F0000}"/>
    <cellStyle name="Normal 5 6 21 4" xfId="8427" xr:uid="{00000000-0005-0000-0000-00002E1F0000}"/>
    <cellStyle name="Normal 5 6 21 5" xfId="10115" xr:uid="{00000000-0005-0000-0000-00002F1F0000}"/>
    <cellStyle name="Normal 5 6 21 6" xfId="13201" xr:uid="{00000000-0005-0000-0000-0000301F0000}"/>
    <cellStyle name="Normal 5 6 21 7" xfId="15588" xr:uid="{00000000-0005-0000-0000-0000311F0000}"/>
    <cellStyle name="Normal 5 6 22" xfId="1676" xr:uid="{00000000-0005-0000-0000-0000321F0000}"/>
    <cellStyle name="Normal 5 6 22 2" xfId="4057" xr:uid="{00000000-0005-0000-0000-0000331F0000}"/>
    <cellStyle name="Normal 5 6 22 3" xfId="6443" xr:uid="{00000000-0005-0000-0000-0000341F0000}"/>
    <cellStyle name="Normal 5 6 22 4" xfId="7592" xr:uid="{00000000-0005-0000-0000-0000351F0000}"/>
    <cellStyle name="Normal 5 6 22 5" xfId="11507" xr:uid="{00000000-0005-0000-0000-0000361F0000}"/>
    <cellStyle name="Normal 5 6 22 6" xfId="12365" xr:uid="{00000000-0005-0000-0000-0000371F0000}"/>
    <cellStyle name="Normal 5 6 22 7" xfId="14752" xr:uid="{00000000-0005-0000-0000-0000381F0000}"/>
    <cellStyle name="Normal 5 6 23" xfId="1753" xr:uid="{00000000-0005-0000-0000-0000391F0000}"/>
    <cellStyle name="Normal 5 6 23 2" xfId="4134" xr:uid="{00000000-0005-0000-0000-00003A1F0000}"/>
    <cellStyle name="Normal 5 6 23 3" xfId="6520" xr:uid="{00000000-0005-0000-0000-00003B1F0000}"/>
    <cellStyle name="Normal 5 6 23 4" xfId="8745" xr:uid="{00000000-0005-0000-0000-00003C1F0000}"/>
    <cellStyle name="Normal 5 6 23 5" xfId="10431" xr:uid="{00000000-0005-0000-0000-00003D1F0000}"/>
    <cellStyle name="Normal 5 6 23 6" xfId="13519" xr:uid="{00000000-0005-0000-0000-00003E1F0000}"/>
    <cellStyle name="Normal 5 6 23 7" xfId="15906" xr:uid="{00000000-0005-0000-0000-00003F1F0000}"/>
    <cellStyle name="Normal 5 6 24" xfId="1825" xr:uid="{00000000-0005-0000-0000-0000401F0000}"/>
    <cellStyle name="Normal 5 6 24 2" xfId="4206" xr:uid="{00000000-0005-0000-0000-0000411F0000}"/>
    <cellStyle name="Normal 5 6 24 3" xfId="6592" xr:uid="{00000000-0005-0000-0000-0000421F0000}"/>
    <cellStyle name="Normal 5 6 24 4" xfId="7283" xr:uid="{00000000-0005-0000-0000-0000431F0000}"/>
    <cellStyle name="Normal 5 6 24 5" xfId="10276" xr:uid="{00000000-0005-0000-0000-0000441F0000}"/>
    <cellStyle name="Normal 5 6 24 6" xfId="12056" xr:uid="{00000000-0005-0000-0000-0000451F0000}"/>
    <cellStyle name="Normal 5 6 24 7" xfId="14443" xr:uid="{00000000-0005-0000-0000-0000461F0000}"/>
    <cellStyle name="Normal 5 6 25" xfId="1903" xr:uid="{00000000-0005-0000-0000-0000471F0000}"/>
    <cellStyle name="Normal 5 6 25 2" xfId="4284" xr:uid="{00000000-0005-0000-0000-0000481F0000}"/>
    <cellStyle name="Normal 5 6 25 3" xfId="6670" xr:uid="{00000000-0005-0000-0000-0000491F0000}"/>
    <cellStyle name="Normal 5 6 25 4" xfId="8204" xr:uid="{00000000-0005-0000-0000-00004A1F0000}"/>
    <cellStyle name="Normal 5 6 25 5" xfId="10466" xr:uid="{00000000-0005-0000-0000-00004B1F0000}"/>
    <cellStyle name="Normal 5 6 25 6" xfId="12978" xr:uid="{00000000-0005-0000-0000-00004C1F0000}"/>
    <cellStyle name="Normal 5 6 25 7" xfId="15365" xr:uid="{00000000-0005-0000-0000-00004D1F0000}"/>
    <cellStyle name="Normal 5 6 26" xfId="1981" xr:uid="{00000000-0005-0000-0000-00004E1F0000}"/>
    <cellStyle name="Normal 5 6 26 2" xfId="4362" xr:uid="{00000000-0005-0000-0000-00004F1F0000}"/>
    <cellStyle name="Normal 5 6 26 3" xfId="6748" xr:uid="{00000000-0005-0000-0000-0000501F0000}"/>
    <cellStyle name="Normal 5 6 26 4" xfId="9305" xr:uid="{00000000-0005-0000-0000-0000511F0000}"/>
    <cellStyle name="Normal 5 6 26 5" xfId="11000" xr:uid="{00000000-0005-0000-0000-0000521F0000}"/>
    <cellStyle name="Normal 5 6 26 6" xfId="14079" xr:uid="{00000000-0005-0000-0000-0000531F0000}"/>
    <cellStyle name="Normal 5 6 26 7" xfId="16463" xr:uid="{00000000-0005-0000-0000-0000541F0000}"/>
    <cellStyle name="Normal 5 6 27" xfId="2057" xr:uid="{00000000-0005-0000-0000-0000551F0000}"/>
    <cellStyle name="Normal 5 6 27 2" xfId="4438" xr:uid="{00000000-0005-0000-0000-0000561F0000}"/>
    <cellStyle name="Normal 5 6 27 3" xfId="6824" xr:uid="{00000000-0005-0000-0000-0000571F0000}"/>
    <cellStyle name="Normal 5 6 27 4" xfId="8925" xr:uid="{00000000-0005-0000-0000-0000581F0000}"/>
    <cellStyle name="Normal 5 6 27 5" xfId="10611" xr:uid="{00000000-0005-0000-0000-0000591F0000}"/>
    <cellStyle name="Normal 5 6 27 6" xfId="13699" xr:uid="{00000000-0005-0000-0000-00005A1F0000}"/>
    <cellStyle name="Normal 5 6 27 7" xfId="16085" xr:uid="{00000000-0005-0000-0000-00005B1F0000}"/>
    <cellStyle name="Normal 5 6 28" xfId="2129" xr:uid="{00000000-0005-0000-0000-00005C1F0000}"/>
    <cellStyle name="Normal 5 6 28 2" xfId="4510" xr:uid="{00000000-0005-0000-0000-00005D1F0000}"/>
    <cellStyle name="Normal 5 6 28 3" xfId="6896" xr:uid="{00000000-0005-0000-0000-00005E1F0000}"/>
    <cellStyle name="Normal 5 6 28 4" xfId="7741" xr:uid="{00000000-0005-0000-0000-00005F1F0000}"/>
    <cellStyle name="Normal 5 6 28 5" xfId="11650" xr:uid="{00000000-0005-0000-0000-0000601F0000}"/>
    <cellStyle name="Normal 5 6 28 6" xfId="12514" xr:uid="{00000000-0005-0000-0000-0000611F0000}"/>
    <cellStyle name="Normal 5 6 28 7" xfId="14901" xr:uid="{00000000-0005-0000-0000-0000621F0000}"/>
    <cellStyle name="Normal 5 6 29" xfId="2209" xr:uid="{00000000-0005-0000-0000-0000631F0000}"/>
    <cellStyle name="Normal 5 6 29 2" xfId="4590" xr:uid="{00000000-0005-0000-0000-0000641F0000}"/>
    <cellStyle name="Normal 5 6 29 3" xfId="6976" xr:uid="{00000000-0005-0000-0000-0000651F0000}"/>
    <cellStyle name="Normal 5 6 29 4" xfId="8663" xr:uid="{00000000-0005-0000-0000-0000661F0000}"/>
    <cellStyle name="Normal 5 6 29 5" xfId="10349" xr:uid="{00000000-0005-0000-0000-0000671F0000}"/>
    <cellStyle name="Normal 5 6 29 6" xfId="13437" xr:uid="{00000000-0005-0000-0000-0000681F0000}"/>
    <cellStyle name="Normal 5 6 29 7" xfId="15824" xr:uid="{00000000-0005-0000-0000-0000691F0000}"/>
    <cellStyle name="Normal 5 6 3" xfId="213" xr:uid="{00000000-0005-0000-0000-00006A1F0000}"/>
    <cellStyle name="Normal 5 6 3 2" xfId="2594" xr:uid="{00000000-0005-0000-0000-00006B1F0000}"/>
    <cellStyle name="Normal 5 6 3 3" xfId="4980" xr:uid="{00000000-0005-0000-0000-00006C1F0000}"/>
    <cellStyle name="Normal 5 6 3 4" xfId="7998" xr:uid="{00000000-0005-0000-0000-00006D1F0000}"/>
    <cellStyle name="Normal 5 6 3 5" xfId="10263" xr:uid="{00000000-0005-0000-0000-00006E1F0000}"/>
    <cellStyle name="Normal 5 6 3 6" xfId="12772" xr:uid="{00000000-0005-0000-0000-00006F1F0000}"/>
    <cellStyle name="Normal 5 6 3 7" xfId="15159" xr:uid="{00000000-0005-0000-0000-0000701F0000}"/>
    <cellStyle name="Normal 5 6 30" xfId="2285" xr:uid="{00000000-0005-0000-0000-0000711F0000}"/>
    <cellStyle name="Normal 5 6 30 2" xfId="4666" xr:uid="{00000000-0005-0000-0000-0000721F0000}"/>
    <cellStyle name="Normal 5 6 30 3" xfId="7052" xr:uid="{00000000-0005-0000-0000-0000731F0000}"/>
    <cellStyle name="Normal 5 6 30 4" xfId="8277" xr:uid="{00000000-0005-0000-0000-0000741F0000}"/>
    <cellStyle name="Normal 5 6 30 5" xfId="10539" xr:uid="{00000000-0005-0000-0000-0000751F0000}"/>
    <cellStyle name="Normal 5 6 30 6" xfId="13051" xr:uid="{00000000-0005-0000-0000-0000761F0000}"/>
    <cellStyle name="Normal 5 6 30 7" xfId="15438" xr:uid="{00000000-0005-0000-0000-0000771F0000}"/>
    <cellStyle name="Normal 5 6 31" xfId="2357" xr:uid="{00000000-0005-0000-0000-0000781F0000}"/>
    <cellStyle name="Normal 5 6 31 2" xfId="4738" xr:uid="{00000000-0005-0000-0000-0000791F0000}"/>
    <cellStyle name="Normal 5 6 31 3" xfId="7124" xr:uid="{00000000-0005-0000-0000-00007A1F0000}"/>
    <cellStyle name="Normal 5 6 31 4" xfId="8276" xr:uid="{00000000-0005-0000-0000-00007B1F0000}"/>
    <cellStyle name="Normal 5 6 31 5" xfId="10470" xr:uid="{00000000-0005-0000-0000-00007C1F0000}"/>
    <cellStyle name="Normal 5 6 31 6" xfId="13050" xr:uid="{00000000-0005-0000-0000-00007D1F0000}"/>
    <cellStyle name="Normal 5 6 31 7" xfId="15437" xr:uid="{00000000-0005-0000-0000-00007E1F0000}"/>
    <cellStyle name="Normal 5 6 32" xfId="2435" xr:uid="{00000000-0005-0000-0000-00007F1F0000}"/>
    <cellStyle name="Normal 5 6 33" xfId="4821" xr:uid="{00000000-0005-0000-0000-0000801F0000}"/>
    <cellStyle name="Normal 5 6 34" xfId="7693" xr:uid="{00000000-0005-0000-0000-0000811F0000}"/>
    <cellStyle name="Normal 5 6 35" xfId="11607" xr:uid="{00000000-0005-0000-0000-0000821F0000}"/>
    <cellStyle name="Normal 5 6 36" xfId="12466" xr:uid="{00000000-0005-0000-0000-0000831F0000}"/>
    <cellStyle name="Normal 5 6 37" xfId="14853" xr:uid="{00000000-0005-0000-0000-0000841F0000}"/>
    <cellStyle name="Normal 5 6 4" xfId="290" xr:uid="{00000000-0005-0000-0000-0000851F0000}"/>
    <cellStyle name="Normal 5 6 4 2" xfId="2671" xr:uid="{00000000-0005-0000-0000-0000861F0000}"/>
    <cellStyle name="Normal 5 6 4 3" xfId="5057" xr:uid="{00000000-0005-0000-0000-0000871F0000}"/>
    <cellStyle name="Normal 5 6 4 4" xfId="8268" xr:uid="{00000000-0005-0000-0000-0000881F0000}"/>
    <cellStyle name="Normal 5 6 4 5" xfId="10338" xr:uid="{00000000-0005-0000-0000-0000891F0000}"/>
    <cellStyle name="Normal 5 6 4 6" xfId="13042" xr:uid="{00000000-0005-0000-0000-00008A1F0000}"/>
    <cellStyle name="Normal 5 6 4 7" xfId="15429" xr:uid="{00000000-0005-0000-0000-00008B1F0000}"/>
    <cellStyle name="Normal 5 6 5" xfId="367" xr:uid="{00000000-0005-0000-0000-00008C1F0000}"/>
    <cellStyle name="Normal 5 6 5 2" xfId="2748" xr:uid="{00000000-0005-0000-0000-00008D1F0000}"/>
    <cellStyle name="Normal 5 6 5 3" xfId="5134" xr:uid="{00000000-0005-0000-0000-00008E1F0000}"/>
    <cellStyle name="Normal 5 6 5 4" xfId="7457" xr:uid="{00000000-0005-0000-0000-00008F1F0000}"/>
    <cellStyle name="Normal 5 6 5 5" xfId="11370" xr:uid="{00000000-0005-0000-0000-0000901F0000}"/>
    <cellStyle name="Normal 5 6 5 6" xfId="12230" xr:uid="{00000000-0005-0000-0000-0000911F0000}"/>
    <cellStyle name="Normal 5 6 5 7" xfId="14617" xr:uid="{00000000-0005-0000-0000-0000921F0000}"/>
    <cellStyle name="Normal 5 6 6" xfId="444" xr:uid="{00000000-0005-0000-0000-0000931F0000}"/>
    <cellStyle name="Normal 5 6 6 2" xfId="2825" xr:uid="{00000000-0005-0000-0000-0000941F0000}"/>
    <cellStyle name="Normal 5 6 6 3" xfId="5211" xr:uid="{00000000-0005-0000-0000-0000951F0000}"/>
    <cellStyle name="Normal 5 6 6 4" xfId="7303" xr:uid="{00000000-0005-0000-0000-0000961F0000}"/>
    <cellStyle name="Normal 5 6 6 5" xfId="10296" xr:uid="{00000000-0005-0000-0000-0000971F0000}"/>
    <cellStyle name="Normal 5 6 6 6" xfId="12076" xr:uid="{00000000-0005-0000-0000-0000981F0000}"/>
    <cellStyle name="Normal 5 6 6 7" xfId="14463" xr:uid="{00000000-0005-0000-0000-0000991F0000}"/>
    <cellStyle name="Normal 5 6 7" xfId="521" xr:uid="{00000000-0005-0000-0000-00009A1F0000}"/>
    <cellStyle name="Normal 5 6 7 2" xfId="2902" xr:uid="{00000000-0005-0000-0000-00009B1F0000}"/>
    <cellStyle name="Normal 5 6 7 3" xfId="5288" xr:uid="{00000000-0005-0000-0000-00009C1F0000}"/>
    <cellStyle name="Normal 5 6 7 4" xfId="8147" xr:uid="{00000000-0005-0000-0000-00009D1F0000}"/>
    <cellStyle name="Normal 5 6 7 5" xfId="10412" xr:uid="{00000000-0005-0000-0000-00009E1F0000}"/>
    <cellStyle name="Normal 5 6 7 6" xfId="12921" xr:uid="{00000000-0005-0000-0000-00009F1F0000}"/>
    <cellStyle name="Normal 5 6 7 7" xfId="15308" xr:uid="{00000000-0005-0000-0000-0000A01F0000}"/>
    <cellStyle name="Normal 5 6 8" xfId="598" xr:uid="{00000000-0005-0000-0000-0000A11F0000}"/>
    <cellStyle name="Normal 5 6 8 2" xfId="2979" xr:uid="{00000000-0005-0000-0000-0000A21F0000}"/>
    <cellStyle name="Normal 5 6 8 3" xfId="5365" xr:uid="{00000000-0005-0000-0000-0000A31F0000}"/>
    <cellStyle name="Normal 5 6 8 4" xfId="8417" xr:uid="{00000000-0005-0000-0000-0000A41F0000}"/>
    <cellStyle name="Normal 5 6 8 5" xfId="10499" xr:uid="{00000000-0005-0000-0000-0000A51F0000}"/>
    <cellStyle name="Normal 5 6 8 6" xfId="13191" xr:uid="{00000000-0005-0000-0000-0000A61F0000}"/>
    <cellStyle name="Normal 5 6 8 7" xfId="15578" xr:uid="{00000000-0005-0000-0000-0000A71F0000}"/>
    <cellStyle name="Normal 5 6 9" xfId="675" xr:uid="{00000000-0005-0000-0000-0000A81F0000}"/>
    <cellStyle name="Normal 5 6 9 2" xfId="3056" xr:uid="{00000000-0005-0000-0000-0000A91F0000}"/>
    <cellStyle name="Normal 5 6 9 3" xfId="5442" xr:uid="{00000000-0005-0000-0000-0000AA1F0000}"/>
    <cellStyle name="Normal 5 6 9 4" xfId="7607" xr:uid="{00000000-0005-0000-0000-0000AB1F0000}"/>
    <cellStyle name="Normal 5 6 9 5" xfId="11522" xr:uid="{00000000-0005-0000-0000-0000AC1F0000}"/>
    <cellStyle name="Normal 5 6 9 6" xfId="12380" xr:uid="{00000000-0005-0000-0000-0000AD1F0000}"/>
    <cellStyle name="Normal 5 6 9 7" xfId="14767" xr:uid="{00000000-0005-0000-0000-0000AE1F0000}"/>
    <cellStyle name="Normal 5 7" xfId="98" xr:uid="{00000000-0005-0000-0000-0000AF1F0000}"/>
    <cellStyle name="Normal 5 7 2" xfId="2479" xr:uid="{00000000-0005-0000-0000-0000B01F0000}"/>
    <cellStyle name="Normal 5 7 3" xfId="4865" xr:uid="{00000000-0005-0000-0000-0000B11F0000}"/>
    <cellStyle name="Normal 5 7 4" xfId="7348" xr:uid="{00000000-0005-0000-0000-0000B21F0000}"/>
    <cellStyle name="Normal 5 7 5" xfId="11337" xr:uid="{00000000-0005-0000-0000-0000B31F0000}"/>
    <cellStyle name="Normal 5 7 6" xfId="12121" xr:uid="{00000000-0005-0000-0000-0000B41F0000}"/>
    <cellStyle name="Normal 5 7 7" xfId="14508" xr:uid="{00000000-0005-0000-0000-0000B51F0000}"/>
    <cellStyle name="Normal 5 8" xfId="176" xr:uid="{00000000-0005-0000-0000-0000B61F0000}"/>
    <cellStyle name="Normal 5 8 2" xfId="2557" xr:uid="{00000000-0005-0000-0000-0000B71F0000}"/>
    <cellStyle name="Normal 5 8 3" xfId="4943" xr:uid="{00000000-0005-0000-0000-0000B81F0000}"/>
    <cellStyle name="Normal 5 8 4" xfId="9113" xr:uid="{00000000-0005-0000-0000-0000B91F0000}"/>
    <cellStyle name="Normal 5 8 5" xfId="10071" xr:uid="{00000000-0005-0000-0000-0000BA1F0000}"/>
    <cellStyle name="Normal 5 8 6" xfId="13887" xr:uid="{00000000-0005-0000-0000-0000BB1F0000}"/>
    <cellStyle name="Normal 5 8 7" xfId="16271" xr:uid="{00000000-0005-0000-0000-0000BC1F0000}"/>
    <cellStyle name="Normal 5 9" xfId="253" xr:uid="{00000000-0005-0000-0000-0000BD1F0000}"/>
    <cellStyle name="Normal 5 9 2" xfId="2634" xr:uid="{00000000-0005-0000-0000-0000BE1F0000}"/>
    <cellStyle name="Normal 5 9 3" xfId="5020" xr:uid="{00000000-0005-0000-0000-0000BF1F0000}"/>
    <cellStyle name="Normal 5 9 4" xfId="8730" xr:uid="{00000000-0005-0000-0000-0000C01F0000}"/>
    <cellStyle name="Normal 5 9 5" xfId="11902" xr:uid="{00000000-0005-0000-0000-0000C11F0000}"/>
    <cellStyle name="Normal 5 9 6" xfId="13504" xr:uid="{00000000-0005-0000-0000-0000C21F0000}"/>
    <cellStyle name="Normal 5 9 7" xfId="15891" xr:uid="{00000000-0005-0000-0000-0000C31F0000}"/>
    <cellStyle name="Normal 50" xfId="16750" xr:uid="{00000000-0005-0000-0000-0000C41F0000}"/>
    <cellStyle name="Normal 51" xfId="16751" xr:uid="{00000000-0005-0000-0000-0000C51F0000}"/>
    <cellStyle name="Normal 52" xfId="16752" xr:uid="{00000000-0005-0000-0000-0000C61F0000}"/>
    <cellStyle name="Normal 53" xfId="16753" xr:uid="{00000000-0005-0000-0000-0000C71F0000}"/>
    <cellStyle name="Normal 54" xfId="16754" xr:uid="{00000000-0005-0000-0000-0000C81F0000}"/>
    <cellStyle name="Normal 55" xfId="16755" xr:uid="{00000000-0005-0000-0000-0000C91F0000}"/>
    <cellStyle name="Normal 56" xfId="16769" xr:uid="{00000000-0005-0000-0000-0000CA1F0000}"/>
    <cellStyle name="Normal 57" xfId="16737" xr:uid="{00000000-0005-0000-0000-0000CB1F0000}"/>
    <cellStyle name="Normal 58" xfId="16738" xr:uid="{00000000-0005-0000-0000-0000CC1F0000}"/>
    <cellStyle name="Normal 59" xfId="16739" xr:uid="{00000000-0005-0000-0000-0000CD1F0000}"/>
    <cellStyle name="Normal 6" xfId="21" xr:uid="{00000000-0005-0000-0000-0000CE1F0000}"/>
    <cellStyle name="Normal 6 10" xfId="335" xr:uid="{00000000-0005-0000-0000-0000CF1F0000}"/>
    <cellStyle name="Normal 6 10 2" xfId="2716" xr:uid="{00000000-0005-0000-0000-0000D01F0000}"/>
    <cellStyle name="Normal 6 10 3" xfId="5102" xr:uid="{00000000-0005-0000-0000-0000D11F0000}"/>
    <cellStyle name="Normal 6 10 4" xfId="8311" xr:uid="{00000000-0005-0000-0000-0000D21F0000}"/>
    <cellStyle name="Normal 6 10 5" xfId="9805" xr:uid="{00000000-0005-0000-0000-0000D31F0000}"/>
    <cellStyle name="Normal 6 10 6" xfId="13085" xr:uid="{00000000-0005-0000-0000-0000D41F0000}"/>
    <cellStyle name="Normal 6 10 7" xfId="15472" xr:uid="{00000000-0005-0000-0000-0000D51F0000}"/>
    <cellStyle name="Normal 6 11" xfId="412" xr:uid="{00000000-0005-0000-0000-0000D61F0000}"/>
    <cellStyle name="Normal 6 11 2" xfId="2793" xr:uid="{00000000-0005-0000-0000-0000D71F0000}"/>
    <cellStyle name="Normal 6 11 3" xfId="5179" xr:uid="{00000000-0005-0000-0000-0000D81F0000}"/>
    <cellStyle name="Normal 6 11 4" xfId="9337" xr:uid="{00000000-0005-0000-0000-0000D91F0000}"/>
    <cellStyle name="Normal 6 11 5" xfId="11029" xr:uid="{00000000-0005-0000-0000-0000DA1F0000}"/>
    <cellStyle name="Normal 6 11 6" xfId="14111" xr:uid="{00000000-0005-0000-0000-0000DB1F0000}"/>
    <cellStyle name="Normal 6 11 7" xfId="16495" xr:uid="{00000000-0005-0000-0000-0000DC1F0000}"/>
    <cellStyle name="Normal 6 12" xfId="489" xr:uid="{00000000-0005-0000-0000-0000DD1F0000}"/>
    <cellStyle name="Normal 6 12 2" xfId="2870" xr:uid="{00000000-0005-0000-0000-0000DE1F0000}"/>
    <cellStyle name="Normal 6 12 3" xfId="5256" xr:uid="{00000000-0005-0000-0000-0000DF1F0000}"/>
    <cellStyle name="Normal 6 12 4" xfId="8880" xr:uid="{00000000-0005-0000-0000-0000E01F0000}"/>
    <cellStyle name="Normal 6 12 5" xfId="9839" xr:uid="{00000000-0005-0000-0000-0000E11F0000}"/>
    <cellStyle name="Normal 6 12 6" xfId="13654" xr:uid="{00000000-0005-0000-0000-0000E21F0000}"/>
    <cellStyle name="Normal 6 12 7" xfId="16041" xr:uid="{00000000-0005-0000-0000-0000E31F0000}"/>
    <cellStyle name="Normal 6 13" xfId="566" xr:uid="{00000000-0005-0000-0000-0000E41F0000}"/>
    <cellStyle name="Normal 6 13 2" xfId="2947" xr:uid="{00000000-0005-0000-0000-0000E51F0000}"/>
    <cellStyle name="Normal 6 13 3" xfId="5333" xr:uid="{00000000-0005-0000-0000-0000E61F0000}"/>
    <cellStyle name="Normal 6 13 4" xfId="7839" xr:uid="{00000000-0005-0000-0000-0000E71F0000}"/>
    <cellStyle name="Normal 6 13 5" xfId="11751" xr:uid="{00000000-0005-0000-0000-0000E81F0000}"/>
    <cellStyle name="Normal 6 13 6" xfId="12612" xr:uid="{00000000-0005-0000-0000-0000E91F0000}"/>
    <cellStyle name="Normal 6 13 7" xfId="14999" xr:uid="{00000000-0005-0000-0000-0000EA1F0000}"/>
    <cellStyle name="Normal 6 14" xfId="643" xr:uid="{00000000-0005-0000-0000-0000EB1F0000}"/>
    <cellStyle name="Normal 6 14 2" xfId="3024" xr:uid="{00000000-0005-0000-0000-0000EC1F0000}"/>
    <cellStyle name="Normal 6 14 3" xfId="5410" xr:uid="{00000000-0005-0000-0000-0000ED1F0000}"/>
    <cellStyle name="Normal 6 14 4" xfId="8449" xr:uid="{00000000-0005-0000-0000-0000EE1F0000}"/>
    <cellStyle name="Normal 6 14 5" xfId="9952" xr:uid="{00000000-0005-0000-0000-0000EF1F0000}"/>
    <cellStyle name="Normal 6 14 6" xfId="13223" xr:uid="{00000000-0005-0000-0000-0000F01F0000}"/>
    <cellStyle name="Normal 6 14 7" xfId="15610" xr:uid="{00000000-0005-0000-0000-0000F11F0000}"/>
    <cellStyle name="Normal 6 15" xfId="720" xr:uid="{00000000-0005-0000-0000-0000F21F0000}"/>
    <cellStyle name="Normal 6 15 2" xfId="3101" xr:uid="{00000000-0005-0000-0000-0000F31F0000}"/>
    <cellStyle name="Normal 6 15 3" xfId="5487" xr:uid="{00000000-0005-0000-0000-0000F41F0000}"/>
    <cellStyle name="Normal 6 15 4" xfId="9481" xr:uid="{00000000-0005-0000-0000-0000F51F0000}"/>
    <cellStyle name="Normal 6 15 5" xfId="11179" xr:uid="{00000000-0005-0000-0000-0000F61F0000}"/>
    <cellStyle name="Normal 6 15 6" xfId="14255" xr:uid="{00000000-0005-0000-0000-0000F71F0000}"/>
    <cellStyle name="Normal 6 15 7" xfId="16638" xr:uid="{00000000-0005-0000-0000-0000F81F0000}"/>
    <cellStyle name="Normal 6 16" xfId="797" xr:uid="{00000000-0005-0000-0000-0000F91F0000}"/>
    <cellStyle name="Normal 6 16 2" xfId="3178" xr:uid="{00000000-0005-0000-0000-0000FA1F0000}"/>
    <cellStyle name="Normal 6 16 3" xfId="5564" xr:uid="{00000000-0005-0000-0000-0000FB1F0000}"/>
    <cellStyle name="Normal 6 16 4" xfId="9026" xr:uid="{00000000-0005-0000-0000-0000FC1F0000}"/>
    <cellStyle name="Normal 6 16 5" xfId="9987" xr:uid="{00000000-0005-0000-0000-0000FD1F0000}"/>
    <cellStyle name="Normal 6 16 6" xfId="13800" xr:uid="{00000000-0005-0000-0000-0000FE1F0000}"/>
    <cellStyle name="Normal 6 16 7" xfId="16185" xr:uid="{00000000-0005-0000-0000-0000FF1F0000}"/>
    <cellStyle name="Normal 6 17" xfId="874" xr:uid="{00000000-0005-0000-0000-000000200000}"/>
    <cellStyle name="Normal 6 17 2" xfId="3255" xr:uid="{00000000-0005-0000-0000-000001200000}"/>
    <cellStyle name="Normal 6 17 3" xfId="5641" xr:uid="{00000000-0005-0000-0000-000002200000}"/>
    <cellStyle name="Normal 6 17 4" xfId="8644" xr:uid="{00000000-0005-0000-0000-000003200000}"/>
    <cellStyle name="Normal 6 17 5" xfId="11823" xr:uid="{00000000-0005-0000-0000-000004200000}"/>
    <cellStyle name="Normal 6 17 6" xfId="13418" xr:uid="{00000000-0005-0000-0000-000005200000}"/>
    <cellStyle name="Normal 6 17 7" xfId="15805" xr:uid="{00000000-0005-0000-0000-000006200000}"/>
    <cellStyle name="Normal 6 18" xfId="951" xr:uid="{00000000-0005-0000-0000-000007200000}"/>
    <cellStyle name="Normal 6 18 2" xfId="3332" xr:uid="{00000000-0005-0000-0000-000008200000}"/>
    <cellStyle name="Normal 6 18 3" xfId="5718" xr:uid="{00000000-0005-0000-0000-000009200000}"/>
    <cellStyle name="Normal 6 18 4" xfId="8598" xr:uid="{00000000-0005-0000-0000-00000A200000}"/>
    <cellStyle name="Normal 6 18 5" xfId="10099" xr:uid="{00000000-0005-0000-0000-00000B200000}"/>
    <cellStyle name="Normal 6 18 6" xfId="13372" xr:uid="{00000000-0005-0000-0000-00000C200000}"/>
    <cellStyle name="Normal 6 18 7" xfId="15759" xr:uid="{00000000-0005-0000-0000-00000D200000}"/>
    <cellStyle name="Normal 6 19" xfId="1028" xr:uid="{00000000-0005-0000-0000-00000E200000}"/>
    <cellStyle name="Normal 6 19 2" xfId="3409" xr:uid="{00000000-0005-0000-0000-00000F200000}"/>
    <cellStyle name="Normal 6 19 3" xfId="5795" xr:uid="{00000000-0005-0000-0000-000010200000}"/>
    <cellStyle name="Normal 6 19 4" xfId="7335" xr:uid="{00000000-0005-0000-0000-000011200000}"/>
    <cellStyle name="Normal 6 19 5" xfId="11323" xr:uid="{00000000-0005-0000-0000-000012200000}"/>
    <cellStyle name="Normal 6 19 6" xfId="12108" xr:uid="{00000000-0005-0000-0000-000013200000}"/>
    <cellStyle name="Normal 6 19 7" xfId="14495" xr:uid="{00000000-0005-0000-0000-000014200000}"/>
    <cellStyle name="Normal 6 2" xfId="22" xr:uid="{00000000-0005-0000-0000-000015200000}"/>
    <cellStyle name="Normal 6 2 10" xfId="644" xr:uid="{00000000-0005-0000-0000-000016200000}"/>
    <cellStyle name="Normal 6 2 10 2" xfId="3025" xr:uid="{00000000-0005-0000-0000-000017200000}"/>
    <cellStyle name="Normal 6 2 10 3" xfId="5411" xr:uid="{00000000-0005-0000-0000-000018200000}"/>
    <cellStyle name="Normal 6 2 10 4" xfId="8372" xr:uid="{00000000-0005-0000-0000-000019200000}"/>
    <cellStyle name="Normal 6 2 10 5" xfId="9876" xr:uid="{00000000-0005-0000-0000-00001A200000}"/>
    <cellStyle name="Normal 6 2 10 6" xfId="13146" xr:uid="{00000000-0005-0000-0000-00001B200000}"/>
    <cellStyle name="Normal 6 2 10 7" xfId="15533" xr:uid="{00000000-0005-0000-0000-00001C200000}"/>
    <cellStyle name="Normal 6 2 11" xfId="721" xr:uid="{00000000-0005-0000-0000-00001D200000}"/>
    <cellStyle name="Normal 6 2 11 2" xfId="3102" xr:uid="{00000000-0005-0000-0000-00001E200000}"/>
    <cellStyle name="Normal 6 2 11 3" xfId="5488" xr:uid="{00000000-0005-0000-0000-00001F200000}"/>
    <cellStyle name="Normal 6 2 11 4" xfId="9409" xr:uid="{00000000-0005-0000-0000-000020200000}"/>
    <cellStyle name="Normal 6 2 11 5" xfId="11102" xr:uid="{00000000-0005-0000-0000-000021200000}"/>
    <cellStyle name="Normal 6 2 11 6" xfId="14183" xr:uid="{00000000-0005-0000-0000-000022200000}"/>
    <cellStyle name="Normal 6 2 11 7" xfId="16567" xr:uid="{00000000-0005-0000-0000-000023200000}"/>
    <cellStyle name="Normal 6 2 12" xfId="798" xr:uid="{00000000-0005-0000-0000-000024200000}"/>
    <cellStyle name="Normal 6 2 12 2" xfId="3179" xr:uid="{00000000-0005-0000-0000-000025200000}"/>
    <cellStyle name="Normal 6 2 12 3" xfId="5565" xr:uid="{00000000-0005-0000-0000-000026200000}"/>
    <cellStyle name="Normal 6 2 12 4" xfId="8948" xr:uid="{00000000-0005-0000-0000-000027200000}"/>
    <cellStyle name="Normal 6 2 12 5" xfId="9911" xr:uid="{00000000-0005-0000-0000-000028200000}"/>
    <cellStyle name="Normal 6 2 12 6" xfId="13722" xr:uid="{00000000-0005-0000-0000-000029200000}"/>
    <cellStyle name="Normal 6 2 12 7" xfId="16108" xr:uid="{00000000-0005-0000-0000-00002A200000}"/>
    <cellStyle name="Normal 6 2 13" xfId="875" xr:uid="{00000000-0005-0000-0000-00002B200000}"/>
    <cellStyle name="Normal 6 2 13 2" xfId="3256" xr:uid="{00000000-0005-0000-0000-00002C200000}"/>
    <cellStyle name="Normal 6 2 13 3" xfId="5642" xr:uid="{00000000-0005-0000-0000-00002D200000}"/>
    <cellStyle name="Normal 6 2 13 4" xfId="8567" xr:uid="{00000000-0005-0000-0000-00002E200000}"/>
    <cellStyle name="Normal 6 2 13 5" xfId="9759" xr:uid="{00000000-0005-0000-0000-00002F200000}"/>
    <cellStyle name="Normal 6 2 13 6" xfId="13341" xr:uid="{00000000-0005-0000-0000-000030200000}"/>
    <cellStyle name="Normal 6 2 13 7" xfId="15728" xr:uid="{00000000-0005-0000-0000-000031200000}"/>
    <cellStyle name="Normal 6 2 14" xfId="952" xr:uid="{00000000-0005-0000-0000-000032200000}"/>
    <cellStyle name="Normal 6 2 14 2" xfId="3333" xr:uid="{00000000-0005-0000-0000-000033200000}"/>
    <cellStyle name="Normal 6 2 14 3" xfId="5719" xr:uid="{00000000-0005-0000-0000-000034200000}"/>
    <cellStyle name="Normal 6 2 14 4" xfId="8521" xr:uid="{00000000-0005-0000-0000-000035200000}"/>
    <cellStyle name="Normal 6 2 14 5" xfId="10023" xr:uid="{00000000-0005-0000-0000-000036200000}"/>
    <cellStyle name="Normal 6 2 14 6" xfId="13295" xr:uid="{00000000-0005-0000-0000-000037200000}"/>
    <cellStyle name="Normal 6 2 14 7" xfId="15682" xr:uid="{00000000-0005-0000-0000-000038200000}"/>
    <cellStyle name="Normal 6 2 15" xfId="1029" xr:uid="{00000000-0005-0000-0000-000039200000}"/>
    <cellStyle name="Normal 6 2 15 2" xfId="3410" xr:uid="{00000000-0005-0000-0000-00003A200000}"/>
    <cellStyle name="Normal 6 2 15 3" xfId="5796" xr:uid="{00000000-0005-0000-0000-00003B200000}"/>
    <cellStyle name="Normal 6 2 15 4" xfId="7177" xr:uid="{00000000-0005-0000-0000-00003C200000}"/>
    <cellStyle name="Normal 6 2 15 5" xfId="11251" xr:uid="{00000000-0005-0000-0000-00003D200000}"/>
    <cellStyle name="Normal 6 2 15 6" xfId="11950" xr:uid="{00000000-0005-0000-0000-00003E200000}"/>
    <cellStyle name="Normal 6 2 15 7" xfId="14337" xr:uid="{00000000-0005-0000-0000-00003F200000}"/>
    <cellStyle name="Normal 6 2 16" xfId="1106" xr:uid="{00000000-0005-0000-0000-000040200000}"/>
    <cellStyle name="Normal 6 2 16 2" xfId="3487" xr:uid="{00000000-0005-0000-0000-000041200000}"/>
    <cellStyle name="Normal 6 2 16 3" xfId="5873" xr:uid="{00000000-0005-0000-0000-000042200000}"/>
    <cellStyle name="Normal 6 2 16 4" xfId="9099" xr:uid="{00000000-0005-0000-0000-000043200000}"/>
    <cellStyle name="Normal 6 2 16 5" xfId="10058" xr:uid="{00000000-0005-0000-0000-000044200000}"/>
    <cellStyle name="Normal 6 2 16 6" xfId="13873" xr:uid="{00000000-0005-0000-0000-000045200000}"/>
    <cellStyle name="Normal 6 2 16 7" xfId="16257" xr:uid="{00000000-0005-0000-0000-000046200000}"/>
    <cellStyle name="Normal 6 2 17" xfId="1183" xr:uid="{00000000-0005-0000-0000-000047200000}"/>
    <cellStyle name="Normal 6 2 17 2" xfId="3564" xr:uid="{00000000-0005-0000-0000-000048200000}"/>
    <cellStyle name="Normal 6 2 17 3" xfId="5950" xr:uid="{00000000-0005-0000-0000-000049200000}"/>
    <cellStyle name="Normal 6 2 17 4" xfId="8716" xr:uid="{00000000-0005-0000-0000-00004A200000}"/>
    <cellStyle name="Normal 6 2 17 5" xfId="11889" xr:uid="{00000000-0005-0000-0000-00004B200000}"/>
    <cellStyle name="Normal 6 2 17 6" xfId="13490" xr:uid="{00000000-0005-0000-0000-00004C200000}"/>
    <cellStyle name="Normal 6 2 17 7" xfId="15877" xr:uid="{00000000-0005-0000-0000-00004D200000}"/>
    <cellStyle name="Normal 6 2 18" xfId="1260" xr:uid="{00000000-0005-0000-0000-00004E200000}"/>
    <cellStyle name="Normal 6 2 18 2" xfId="3641" xr:uid="{00000000-0005-0000-0000-00004F200000}"/>
    <cellStyle name="Normal 6 2 18 3" xfId="6027" xr:uid="{00000000-0005-0000-0000-000050200000}"/>
    <cellStyle name="Normal 6 2 18 4" xfId="7286" xr:uid="{00000000-0005-0000-0000-000051200000}"/>
    <cellStyle name="Normal 6 2 18 5" xfId="10279" xr:uid="{00000000-0005-0000-0000-000052200000}"/>
    <cellStyle name="Normal 6 2 18 6" xfId="12059" xr:uid="{00000000-0005-0000-0000-000053200000}"/>
    <cellStyle name="Normal 6 2 18 7" xfId="14446" xr:uid="{00000000-0005-0000-0000-000054200000}"/>
    <cellStyle name="Normal 6 2 19" xfId="1337" xr:uid="{00000000-0005-0000-0000-000055200000}"/>
    <cellStyle name="Normal 6 2 19 2" xfId="3718" xr:uid="{00000000-0005-0000-0000-000056200000}"/>
    <cellStyle name="Normal 6 2 19 3" xfId="6104" xr:uid="{00000000-0005-0000-0000-000057200000}"/>
    <cellStyle name="Normal 6 2 19 4" xfId="7406" xr:uid="{00000000-0005-0000-0000-000058200000}"/>
    <cellStyle name="Normal 6 2 19 5" xfId="11396" xr:uid="{00000000-0005-0000-0000-000059200000}"/>
    <cellStyle name="Normal 6 2 19 6" xfId="12179" xr:uid="{00000000-0005-0000-0000-00005A200000}"/>
    <cellStyle name="Normal 6 2 19 7" xfId="14566" xr:uid="{00000000-0005-0000-0000-00005B200000}"/>
    <cellStyle name="Normal 6 2 2" xfId="59" xr:uid="{00000000-0005-0000-0000-00005C200000}"/>
    <cellStyle name="Normal 6 2 2 10" xfId="758" xr:uid="{00000000-0005-0000-0000-00005D200000}"/>
    <cellStyle name="Normal 6 2 2 10 2" xfId="3139" xr:uid="{00000000-0005-0000-0000-00005E200000}"/>
    <cellStyle name="Normal 6 2 2 10 3" xfId="5525" xr:uid="{00000000-0005-0000-0000-00005F200000}"/>
    <cellStyle name="Normal 6 2 2 10 4" xfId="8375" xr:uid="{00000000-0005-0000-0000-000060200000}"/>
    <cellStyle name="Normal 6 2 2 10 5" xfId="10640" xr:uid="{00000000-0005-0000-0000-000061200000}"/>
    <cellStyle name="Normal 6 2 2 10 6" xfId="13149" xr:uid="{00000000-0005-0000-0000-000062200000}"/>
    <cellStyle name="Normal 6 2 2 10 7" xfId="15536" xr:uid="{00000000-0005-0000-0000-000063200000}"/>
    <cellStyle name="Normal 6 2 2 11" xfId="835" xr:uid="{00000000-0005-0000-0000-000064200000}"/>
    <cellStyle name="Normal 6 2 2 11 2" xfId="3216" xr:uid="{00000000-0005-0000-0000-000065200000}"/>
    <cellStyle name="Normal 6 2 2 11 3" xfId="5602" xr:uid="{00000000-0005-0000-0000-000066200000}"/>
    <cellStyle name="Normal 6 2 2 11 4" xfId="8491" xr:uid="{00000000-0005-0000-0000-000067200000}"/>
    <cellStyle name="Normal 6 2 2 11 5" xfId="11325" xr:uid="{00000000-0005-0000-0000-000068200000}"/>
    <cellStyle name="Normal 6 2 2 11 6" xfId="13265" xr:uid="{00000000-0005-0000-0000-000069200000}"/>
    <cellStyle name="Normal 6 2 2 11 7" xfId="15652" xr:uid="{00000000-0005-0000-0000-00006A200000}"/>
    <cellStyle name="Normal 6 2 2 12" xfId="912" xr:uid="{00000000-0005-0000-0000-00006B200000}"/>
    <cellStyle name="Normal 6 2 2 12 2" xfId="3293" xr:uid="{00000000-0005-0000-0000-00006C200000}"/>
    <cellStyle name="Normal 6 2 2 12 3" xfId="5679" xr:uid="{00000000-0005-0000-0000-00006D200000}"/>
    <cellStyle name="Normal 6 2 2 12 4" xfId="8105" xr:uid="{00000000-0005-0000-0000-00006E200000}"/>
    <cellStyle name="Normal 6 2 2 12 5" xfId="10176" xr:uid="{00000000-0005-0000-0000-00006F200000}"/>
    <cellStyle name="Normal 6 2 2 12 6" xfId="12879" xr:uid="{00000000-0005-0000-0000-000070200000}"/>
    <cellStyle name="Normal 6 2 2 12 7" xfId="15266" xr:uid="{00000000-0005-0000-0000-000071200000}"/>
    <cellStyle name="Normal 6 2 2 13" xfId="989" xr:uid="{00000000-0005-0000-0000-000072200000}"/>
    <cellStyle name="Normal 6 2 2 13 2" xfId="3370" xr:uid="{00000000-0005-0000-0000-000073200000}"/>
    <cellStyle name="Normal 6 2 2 13 3" xfId="5756" xr:uid="{00000000-0005-0000-0000-000074200000}"/>
    <cellStyle name="Normal 6 2 2 13 4" xfId="9514" xr:uid="{00000000-0005-0000-0000-000075200000}"/>
    <cellStyle name="Normal 6 2 2 13 5" xfId="11212" xr:uid="{00000000-0005-0000-0000-000076200000}"/>
    <cellStyle name="Normal 6 2 2 13 6" xfId="14288" xr:uid="{00000000-0005-0000-0000-000077200000}"/>
    <cellStyle name="Normal 6 2 2 13 7" xfId="16671" xr:uid="{00000000-0005-0000-0000-000078200000}"/>
    <cellStyle name="Normal 6 2 2 14" xfId="1066" xr:uid="{00000000-0005-0000-0000-000079200000}"/>
    <cellStyle name="Normal 6 2 2 14 2" xfId="3447" xr:uid="{00000000-0005-0000-0000-00007A200000}"/>
    <cellStyle name="Normal 6 2 2 14 3" xfId="5833" xr:uid="{00000000-0005-0000-0000-00007B200000}"/>
    <cellStyle name="Normal 6 2 2 14 4" xfId="8524" xr:uid="{00000000-0005-0000-0000-00007C200000}"/>
    <cellStyle name="Normal 6 2 2 14 5" xfId="10789" xr:uid="{00000000-0005-0000-0000-00007D200000}"/>
    <cellStyle name="Normal 6 2 2 14 6" xfId="13298" xr:uid="{00000000-0005-0000-0000-00007E200000}"/>
    <cellStyle name="Normal 6 2 2 14 7" xfId="15685" xr:uid="{00000000-0005-0000-0000-00007F200000}"/>
    <cellStyle name="Normal 6 2 2 15" xfId="1143" xr:uid="{00000000-0005-0000-0000-000080200000}"/>
    <cellStyle name="Normal 6 2 2 15 2" xfId="3524" xr:uid="{00000000-0005-0000-0000-000081200000}"/>
    <cellStyle name="Normal 6 2 2 15 3" xfId="5910" xr:uid="{00000000-0005-0000-0000-000082200000}"/>
    <cellStyle name="Normal 6 2 2 15 4" xfId="7984" xr:uid="{00000000-0005-0000-0000-000083200000}"/>
    <cellStyle name="Normal 6 2 2 15 5" xfId="10249" xr:uid="{00000000-0005-0000-0000-000084200000}"/>
    <cellStyle name="Normal 6 2 2 15 6" xfId="12758" xr:uid="{00000000-0005-0000-0000-000085200000}"/>
    <cellStyle name="Normal 6 2 2 15 7" xfId="15145" xr:uid="{00000000-0005-0000-0000-000086200000}"/>
    <cellStyle name="Normal 6 2 2 16" xfId="1220" xr:uid="{00000000-0005-0000-0000-000087200000}"/>
    <cellStyle name="Normal 6 2 2 16 2" xfId="3601" xr:uid="{00000000-0005-0000-0000-000088200000}"/>
    <cellStyle name="Normal 6 2 2 16 3" xfId="5987" xr:uid="{00000000-0005-0000-0000-000089200000}"/>
    <cellStyle name="Normal 6 2 2 16 4" xfId="8254" xr:uid="{00000000-0005-0000-0000-00008A200000}"/>
    <cellStyle name="Normal 6 2 2 16 5" xfId="10324" xr:uid="{00000000-0005-0000-0000-00008B200000}"/>
    <cellStyle name="Normal 6 2 2 16 6" xfId="13028" xr:uid="{00000000-0005-0000-0000-00008C200000}"/>
    <cellStyle name="Normal 6 2 2 16 7" xfId="15415" xr:uid="{00000000-0005-0000-0000-00008D200000}"/>
    <cellStyle name="Normal 6 2 2 17" xfId="1297" xr:uid="{00000000-0005-0000-0000-00008E200000}"/>
    <cellStyle name="Normal 6 2 2 17 2" xfId="3678" xr:uid="{00000000-0005-0000-0000-00008F200000}"/>
    <cellStyle name="Normal 6 2 2 17 3" xfId="6064" xr:uid="{00000000-0005-0000-0000-000090200000}"/>
    <cellStyle name="Normal 6 2 2 17 4" xfId="7443" xr:uid="{00000000-0005-0000-0000-000091200000}"/>
    <cellStyle name="Normal 6 2 2 17 5" xfId="11356" xr:uid="{00000000-0005-0000-0000-000092200000}"/>
    <cellStyle name="Normal 6 2 2 17 6" xfId="12216" xr:uid="{00000000-0005-0000-0000-000093200000}"/>
    <cellStyle name="Normal 6 2 2 17 7" xfId="14603" xr:uid="{00000000-0005-0000-0000-000094200000}"/>
    <cellStyle name="Normal 6 2 2 18" xfId="1374" xr:uid="{00000000-0005-0000-0000-000095200000}"/>
    <cellStyle name="Normal 6 2 2 18 2" xfId="3755" xr:uid="{00000000-0005-0000-0000-000096200000}"/>
    <cellStyle name="Normal 6 2 2 18 3" xfId="6141" xr:uid="{00000000-0005-0000-0000-000097200000}"/>
    <cellStyle name="Normal 6 2 2 18 4" xfId="7289" xr:uid="{00000000-0005-0000-0000-000098200000}"/>
    <cellStyle name="Normal 6 2 2 18 5" xfId="10282" xr:uid="{00000000-0005-0000-0000-000099200000}"/>
    <cellStyle name="Normal 6 2 2 18 6" xfId="12062" xr:uid="{00000000-0005-0000-0000-00009A200000}"/>
    <cellStyle name="Normal 6 2 2 18 7" xfId="14449" xr:uid="{00000000-0005-0000-0000-00009B200000}"/>
    <cellStyle name="Normal 6 2 2 19" xfId="1451" xr:uid="{00000000-0005-0000-0000-00009C200000}"/>
    <cellStyle name="Normal 6 2 2 19 2" xfId="3832" xr:uid="{00000000-0005-0000-0000-00009D200000}"/>
    <cellStyle name="Normal 6 2 2 19 3" xfId="6218" xr:uid="{00000000-0005-0000-0000-00009E200000}"/>
    <cellStyle name="Normal 6 2 2 19 4" xfId="8133" xr:uid="{00000000-0005-0000-0000-00009F200000}"/>
    <cellStyle name="Normal 6 2 2 19 5" xfId="10398" xr:uid="{00000000-0005-0000-0000-0000A0200000}"/>
    <cellStyle name="Normal 6 2 2 19 6" xfId="12907" xr:uid="{00000000-0005-0000-0000-0000A1200000}"/>
    <cellStyle name="Normal 6 2 2 19 7" xfId="15294" xr:uid="{00000000-0005-0000-0000-0000A2200000}"/>
    <cellStyle name="Normal 6 2 2 2" xfId="141" xr:uid="{00000000-0005-0000-0000-0000A3200000}"/>
    <cellStyle name="Normal 6 2 2 2 2" xfId="2522" xr:uid="{00000000-0005-0000-0000-0000A4200000}"/>
    <cellStyle name="Normal 6 2 2 2 3" xfId="4908" xr:uid="{00000000-0005-0000-0000-0000A5200000}"/>
    <cellStyle name="Normal 6 2 2 2 4" xfId="8153" xr:uid="{00000000-0005-0000-0000-0000A6200000}"/>
    <cellStyle name="Normal 6 2 2 2 5" xfId="10418" xr:uid="{00000000-0005-0000-0000-0000A7200000}"/>
    <cellStyle name="Normal 6 2 2 2 6" xfId="12927" xr:uid="{00000000-0005-0000-0000-0000A8200000}"/>
    <cellStyle name="Normal 6 2 2 2 7" xfId="15314" xr:uid="{00000000-0005-0000-0000-0000A9200000}"/>
    <cellStyle name="Normal 6 2 2 20" xfId="1528" xr:uid="{00000000-0005-0000-0000-0000AA200000}"/>
    <cellStyle name="Normal 6 2 2 20 2" xfId="3909" xr:uid="{00000000-0005-0000-0000-0000AB200000}"/>
    <cellStyle name="Normal 6 2 2 20 3" xfId="6295" xr:uid="{00000000-0005-0000-0000-0000AC200000}"/>
    <cellStyle name="Normal 6 2 2 20 4" xfId="8403" xr:uid="{00000000-0005-0000-0000-0000AD200000}"/>
    <cellStyle name="Normal 6 2 2 20 5" xfId="10473" xr:uid="{00000000-0005-0000-0000-0000AE200000}"/>
    <cellStyle name="Normal 6 2 2 20 6" xfId="13177" xr:uid="{00000000-0005-0000-0000-0000AF200000}"/>
    <cellStyle name="Normal 6 2 2 20 7" xfId="15564" xr:uid="{00000000-0005-0000-0000-0000B0200000}"/>
    <cellStyle name="Normal 6 2 2 21" xfId="1605" xr:uid="{00000000-0005-0000-0000-0000B1200000}"/>
    <cellStyle name="Normal 6 2 2 21 2" xfId="3986" xr:uid="{00000000-0005-0000-0000-0000B2200000}"/>
    <cellStyle name="Normal 6 2 2 21 3" xfId="6372" xr:uid="{00000000-0005-0000-0000-0000B3200000}"/>
    <cellStyle name="Normal 6 2 2 21 4" xfId="8042" xr:uid="{00000000-0005-0000-0000-0000B4200000}"/>
    <cellStyle name="Normal 6 2 2 21 5" xfId="11165" xr:uid="{00000000-0005-0000-0000-0000B5200000}"/>
    <cellStyle name="Normal 6 2 2 21 6" xfId="12816" xr:uid="{00000000-0005-0000-0000-0000B6200000}"/>
    <cellStyle name="Normal 6 2 2 21 7" xfId="15203" xr:uid="{00000000-0005-0000-0000-0000B7200000}"/>
    <cellStyle name="Normal 6 2 2 22" xfId="1682" xr:uid="{00000000-0005-0000-0000-0000B8200000}"/>
    <cellStyle name="Normal 6 2 2 22 2" xfId="4063" xr:uid="{00000000-0005-0000-0000-0000B9200000}"/>
    <cellStyle name="Normal 6 2 2 22 3" xfId="6449" xr:uid="{00000000-0005-0000-0000-0000BA200000}"/>
    <cellStyle name="Normal 6 2 2 22 4" xfId="7362" xr:uid="{00000000-0005-0000-0000-0000BB200000}"/>
    <cellStyle name="Normal 6 2 2 22 5" xfId="11048" xr:uid="{00000000-0005-0000-0000-0000BC200000}"/>
    <cellStyle name="Normal 6 2 2 22 6" xfId="12135" xr:uid="{00000000-0005-0000-0000-0000BD200000}"/>
    <cellStyle name="Normal 6 2 2 22 7" xfId="14522" xr:uid="{00000000-0005-0000-0000-0000BE200000}"/>
    <cellStyle name="Normal 6 2 2 23" xfId="1759" xr:uid="{00000000-0005-0000-0000-0000BF200000}"/>
    <cellStyle name="Normal 6 2 2 23 2" xfId="4140" xr:uid="{00000000-0005-0000-0000-0000C0200000}"/>
    <cellStyle name="Normal 6 2 2 23 3" xfId="6526" xr:uid="{00000000-0005-0000-0000-0000C1200000}"/>
    <cellStyle name="Normal 6 2 2 23 4" xfId="8360" xr:uid="{00000000-0005-0000-0000-0000C2200000}"/>
    <cellStyle name="Normal 6 2 2 23 5" xfId="10622" xr:uid="{00000000-0005-0000-0000-0000C3200000}"/>
    <cellStyle name="Normal 6 2 2 23 6" xfId="13134" xr:uid="{00000000-0005-0000-0000-0000C4200000}"/>
    <cellStyle name="Normal 6 2 2 23 7" xfId="15521" xr:uid="{00000000-0005-0000-0000-0000C5200000}"/>
    <cellStyle name="Normal 6 2 2 24" xfId="1831" xr:uid="{00000000-0005-0000-0000-0000C6200000}"/>
    <cellStyle name="Normal 6 2 2 24 2" xfId="4212" xr:uid="{00000000-0005-0000-0000-0000C7200000}"/>
    <cellStyle name="Normal 6 2 2 24 3" xfId="6598" xr:uid="{00000000-0005-0000-0000-0000C8200000}"/>
    <cellStyle name="Normal 6 2 2 24 4" xfId="8205" xr:uid="{00000000-0005-0000-0000-0000C9200000}"/>
    <cellStyle name="Normal 6 2 2 24 5" xfId="10467" xr:uid="{00000000-0005-0000-0000-0000CA200000}"/>
    <cellStyle name="Normal 6 2 2 24 6" xfId="12979" xr:uid="{00000000-0005-0000-0000-0000CB200000}"/>
    <cellStyle name="Normal 6 2 2 24 7" xfId="15366" xr:uid="{00000000-0005-0000-0000-0000CC200000}"/>
    <cellStyle name="Normal 6 2 2 25" xfId="1909" xr:uid="{00000000-0005-0000-0000-0000CD200000}"/>
    <cellStyle name="Normal 6 2 2 25 2" xfId="4290" xr:uid="{00000000-0005-0000-0000-0000CE200000}"/>
    <cellStyle name="Normal 6 2 2 25 3" xfId="6676" xr:uid="{00000000-0005-0000-0000-0000CF200000}"/>
    <cellStyle name="Normal 6 2 2 25 4" xfId="8395" xr:uid="{00000000-0005-0000-0000-0000D0200000}"/>
    <cellStyle name="Normal 6 2 2 25 5" xfId="10465" xr:uid="{00000000-0005-0000-0000-0000D1200000}"/>
    <cellStyle name="Normal 6 2 2 25 6" xfId="13169" xr:uid="{00000000-0005-0000-0000-0000D2200000}"/>
    <cellStyle name="Normal 6 2 2 25 7" xfId="15556" xr:uid="{00000000-0005-0000-0000-0000D3200000}"/>
    <cellStyle name="Normal 6 2 2 26" xfId="1987" xr:uid="{00000000-0005-0000-0000-0000D4200000}"/>
    <cellStyle name="Normal 6 2 2 26 2" xfId="4368" xr:uid="{00000000-0005-0000-0000-0000D5200000}"/>
    <cellStyle name="Normal 6 2 2 26 3" xfId="6754" xr:uid="{00000000-0005-0000-0000-0000D6200000}"/>
    <cellStyle name="Normal 6 2 2 26 4" xfId="8852" xr:uid="{00000000-0005-0000-0000-0000D7200000}"/>
    <cellStyle name="Normal 6 2 2 26 5" xfId="10538" xr:uid="{00000000-0005-0000-0000-0000D8200000}"/>
    <cellStyle name="Normal 6 2 2 26 6" xfId="13626" xr:uid="{00000000-0005-0000-0000-0000D9200000}"/>
    <cellStyle name="Normal 6 2 2 26 7" xfId="16013" xr:uid="{00000000-0005-0000-0000-0000DA200000}"/>
    <cellStyle name="Normal 6 2 2 27" xfId="2063" xr:uid="{00000000-0005-0000-0000-0000DB200000}"/>
    <cellStyle name="Normal 6 2 2 27 2" xfId="4444" xr:uid="{00000000-0005-0000-0000-0000DC200000}"/>
    <cellStyle name="Normal 6 2 2 27 3" xfId="6830" xr:uid="{00000000-0005-0000-0000-0000DD200000}"/>
    <cellStyle name="Normal 6 2 2 27 4" xfId="8540" xr:uid="{00000000-0005-0000-0000-0000DE200000}"/>
    <cellStyle name="Normal 6 2 2 27 5" xfId="9710" xr:uid="{00000000-0005-0000-0000-0000DF200000}"/>
    <cellStyle name="Normal 6 2 2 27 6" xfId="13314" xr:uid="{00000000-0005-0000-0000-0000E0200000}"/>
    <cellStyle name="Normal 6 2 2 27 7" xfId="15701" xr:uid="{00000000-0005-0000-0000-0000E1200000}"/>
    <cellStyle name="Normal 6 2 2 28" xfId="2135" xr:uid="{00000000-0005-0000-0000-0000E2200000}"/>
    <cellStyle name="Normal 6 2 2 28 2" xfId="4516" xr:uid="{00000000-0005-0000-0000-0000E3200000}"/>
    <cellStyle name="Normal 6 2 2 28 3" xfId="6902" xr:uid="{00000000-0005-0000-0000-0000E4200000}"/>
    <cellStyle name="Normal 6 2 2 28 4" xfId="9499" xr:uid="{00000000-0005-0000-0000-0000E5200000}"/>
    <cellStyle name="Normal 6 2 2 28 5" xfId="11197" xr:uid="{00000000-0005-0000-0000-0000E6200000}"/>
    <cellStyle name="Normal 6 2 2 28 6" xfId="14273" xr:uid="{00000000-0005-0000-0000-0000E7200000}"/>
    <cellStyle name="Normal 6 2 2 28 7" xfId="16656" xr:uid="{00000000-0005-0000-0000-0000E8200000}"/>
    <cellStyle name="Normal 6 2 2 29" xfId="2215" xr:uid="{00000000-0005-0000-0000-0000E9200000}"/>
    <cellStyle name="Normal 6 2 2 29 2" xfId="4596" xr:uid="{00000000-0005-0000-0000-0000EA200000}"/>
    <cellStyle name="Normal 6 2 2 29 3" xfId="6982" xr:uid="{00000000-0005-0000-0000-0000EB200000}"/>
    <cellStyle name="Normal 6 2 2 29 4" xfId="8278" xr:uid="{00000000-0005-0000-0000-0000EC200000}"/>
    <cellStyle name="Normal 6 2 2 29 5" xfId="10464" xr:uid="{00000000-0005-0000-0000-0000ED200000}"/>
    <cellStyle name="Normal 6 2 2 29 6" xfId="13052" xr:uid="{00000000-0005-0000-0000-0000EE200000}"/>
    <cellStyle name="Normal 6 2 2 29 7" xfId="15439" xr:uid="{00000000-0005-0000-0000-0000EF200000}"/>
    <cellStyle name="Normal 6 2 2 3" xfId="219" xr:uid="{00000000-0005-0000-0000-0000F0200000}"/>
    <cellStyle name="Normal 6 2 2 3 2" xfId="2600" xr:uid="{00000000-0005-0000-0000-0000F1200000}"/>
    <cellStyle name="Normal 6 2 2 3 3" xfId="4986" xr:uid="{00000000-0005-0000-0000-0000F2200000}"/>
    <cellStyle name="Normal 6 2 2 3 4" xfId="8192" xr:uid="{00000000-0005-0000-0000-0000F3200000}"/>
    <cellStyle name="Normal 6 2 2 3 5" xfId="11031" xr:uid="{00000000-0005-0000-0000-0000F4200000}"/>
    <cellStyle name="Normal 6 2 2 3 6" xfId="12966" xr:uid="{00000000-0005-0000-0000-0000F5200000}"/>
    <cellStyle name="Normal 6 2 2 3 7" xfId="15353" xr:uid="{00000000-0005-0000-0000-0000F6200000}"/>
    <cellStyle name="Normal 6 2 2 30" xfId="2291" xr:uid="{00000000-0005-0000-0000-0000F7200000}"/>
    <cellStyle name="Normal 6 2 2 30 2" xfId="4672" xr:uid="{00000000-0005-0000-0000-0000F8200000}"/>
    <cellStyle name="Normal 6 2 2 30 3" xfId="7058" xr:uid="{00000000-0005-0000-0000-0000F9200000}"/>
    <cellStyle name="Normal 6 2 2 30 4" xfId="8468" xr:uid="{00000000-0005-0000-0000-0000FA200000}"/>
    <cellStyle name="Normal 6 2 2 30 5" xfId="11241" xr:uid="{00000000-0005-0000-0000-0000FB200000}"/>
    <cellStyle name="Normal 6 2 2 30 6" xfId="13242" xr:uid="{00000000-0005-0000-0000-0000FC200000}"/>
    <cellStyle name="Normal 6 2 2 30 7" xfId="15629" xr:uid="{00000000-0005-0000-0000-0000FD200000}"/>
    <cellStyle name="Normal 6 2 2 31" xfId="2363" xr:uid="{00000000-0005-0000-0000-0000FE200000}"/>
    <cellStyle name="Normal 6 2 2 31 2" xfId="4744" xr:uid="{00000000-0005-0000-0000-0000FF200000}"/>
    <cellStyle name="Normal 6 2 2 31 3" xfId="7130" xr:uid="{00000000-0005-0000-0000-000000210000}"/>
    <cellStyle name="Normal 6 2 2 31 4" xfId="8399" xr:uid="{00000000-0005-0000-0000-000001210000}"/>
    <cellStyle name="Normal 6 2 2 31 5" xfId="10471" xr:uid="{00000000-0005-0000-0000-000002210000}"/>
    <cellStyle name="Normal 6 2 2 31 6" xfId="13173" xr:uid="{00000000-0005-0000-0000-000003210000}"/>
    <cellStyle name="Normal 6 2 2 31 7" xfId="15560" xr:uid="{00000000-0005-0000-0000-000004210000}"/>
    <cellStyle name="Normal 6 2 2 32" xfId="2441" xr:uid="{00000000-0005-0000-0000-000005210000}"/>
    <cellStyle name="Normal 6 2 2 33" xfId="4827" xr:uid="{00000000-0005-0000-0000-000006210000}"/>
    <cellStyle name="Normal 6 2 2 34" xfId="9456" xr:uid="{00000000-0005-0000-0000-000007210000}"/>
    <cellStyle name="Normal 6 2 2 35" xfId="11149" xr:uid="{00000000-0005-0000-0000-000008210000}"/>
    <cellStyle name="Normal 6 2 2 36" xfId="14230" xr:uid="{00000000-0005-0000-0000-000009210000}"/>
    <cellStyle name="Normal 6 2 2 37" xfId="16613" xr:uid="{00000000-0005-0000-0000-00000A210000}"/>
    <cellStyle name="Normal 6 2 2 4" xfId="296" xr:uid="{00000000-0005-0000-0000-00000B210000}"/>
    <cellStyle name="Normal 6 2 2 4 2" xfId="2677" xr:uid="{00000000-0005-0000-0000-00000C210000}"/>
    <cellStyle name="Normal 6 2 2 4 3" xfId="5063" xr:uid="{00000000-0005-0000-0000-00000D210000}"/>
    <cellStyle name="Normal 6 2 2 4 4" xfId="7807" xr:uid="{00000000-0005-0000-0000-00000E210000}"/>
    <cellStyle name="Normal 6 2 2 4 5" xfId="9881" xr:uid="{00000000-0005-0000-0000-00000F210000}"/>
    <cellStyle name="Normal 6 2 2 4 6" xfId="12580" xr:uid="{00000000-0005-0000-0000-000010210000}"/>
    <cellStyle name="Normal 6 2 2 4 7" xfId="14967" xr:uid="{00000000-0005-0000-0000-000011210000}"/>
    <cellStyle name="Normal 6 2 2 5" xfId="373" xr:uid="{00000000-0005-0000-0000-000012210000}"/>
    <cellStyle name="Normal 6 2 2 5 2" xfId="2754" xr:uid="{00000000-0005-0000-0000-000013210000}"/>
    <cellStyle name="Normal 6 2 2 5 3" xfId="5140" xr:uid="{00000000-0005-0000-0000-000014210000}"/>
    <cellStyle name="Normal 6 2 2 5 4" xfId="9295" xr:uid="{00000000-0005-0000-0000-000015210000}"/>
    <cellStyle name="Normal 6 2 2 5 5" xfId="10990" xr:uid="{00000000-0005-0000-0000-000016210000}"/>
    <cellStyle name="Normal 6 2 2 5 6" xfId="14069" xr:uid="{00000000-0005-0000-0000-000017210000}"/>
    <cellStyle name="Normal 6 2 2 5 7" xfId="16453" xr:uid="{00000000-0005-0000-0000-000018210000}"/>
    <cellStyle name="Normal 6 2 2 6" xfId="450" xr:uid="{00000000-0005-0000-0000-000019210000}"/>
    <cellStyle name="Normal 6 2 2 6 2" xfId="2831" xr:uid="{00000000-0005-0000-0000-00001A210000}"/>
    <cellStyle name="Normal 6 2 2 6 3" xfId="5217" xr:uid="{00000000-0005-0000-0000-00001B210000}"/>
    <cellStyle name="Normal 6 2 2 6 4" xfId="8225" xr:uid="{00000000-0005-0000-0000-00001C210000}"/>
    <cellStyle name="Normal 6 2 2 6 5" xfId="10490" xr:uid="{00000000-0005-0000-0000-00001D210000}"/>
    <cellStyle name="Normal 6 2 2 6 6" xfId="12999" xr:uid="{00000000-0005-0000-0000-00001E210000}"/>
    <cellStyle name="Normal 6 2 2 6 7" xfId="15386" xr:uid="{00000000-0005-0000-0000-00001F210000}"/>
    <cellStyle name="Normal 6 2 2 7" xfId="527" xr:uid="{00000000-0005-0000-0000-000020210000}"/>
    <cellStyle name="Normal 6 2 2 7 2" xfId="2908" xr:uid="{00000000-0005-0000-0000-000021210000}"/>
    <cellStyle name="Normal 6 2 2 7 3" xfId="5294" xr:uid="{00000000-0005-0000-0000-000022210000}"/>
    <cellStyle name="Normal 6 2 2 7 4" xfId="8341" xr:uid="{00000000-0005-0000-0000-000023210000}"/>
    <cellStyle name="Normal 6 2 2 7 5" xfId="11192" xr:uid="{00000000-0005-0000-0000-000024210000}"/>
    <cellStyle name="Normal 6 2 2 7 6" xfId="13115" xr:uid="{00000000-0005-0000-0000-000025210000}"/>
    <cellStyle name="Normal 6 2 2 7 7" xfId="15502" xr:uid="{00000000-0005-0000-0000-000026210000}"/>
    <cellStyle name="Normal 6 2 2 8" xfId="604" xr:uid="{00000000-0005-0000-0000-000027210000}"/>
    <cellStyle name="Normal 6 2 2 8 2" xfId="2985" xr:uid="{00000000-0005-0000-0000-000028210000}"/>
    <cellStyle name="Normal 6 2 2 8 3" xfId="5371" xr:uid="{00000000-0005-0000-0000-000029210000}"/>
    <cellStyle name="Normal 6 2 2 8 4" xfId="7955" xr:uid="{00000000-0005-0000-0000-00002A210000}"/>
    <cellStyle name="Normal 6 2 2 8 5" xfId="10040" xr:uid="{00000000-0005-0000-0000-00002B210000}"/>
    <cellStyle name="Normal 6 2 2 8 6" xfId="12729" xr:uid="{00000000-0005-0000-0000-00002C210000}"/>
    <cellStyle name="Normal 6 2 2 8 7" xfId="15116" xr:uid="{00000000-0005-0000-0000-00002D210000}"/>
    <cellStyle name="Normal 6 2 2 9" xfId="681" xr:uid="{00000000-0005-0000-0000-00002E210000}"/>
    <cellStyle name="Normal 6 2 2 9 2" xfId="3062" xr:uid="{00000000-0005-0000-0000-00002F210000}"/>
    <cellStyle name="Normal 6 2 2 9 3" xfId="5448" xr:uid="{00000000-0005-0000-0000-000030210000}"/>
    <cellStyle name="Normal 6 2 2 9 4" xfId="7377" xr:uid="{00000000-0005-0000-0000-000031210000}"/>
    <cellStyle name="Normal 6 2 2 9 5" xfId="11063" xr:uid="{00000000-0005-0000-0000-000032210000}"/>
    <cellStyle name="Normal 6 2 2 9 6" xfId="12150" xr:uid="{00000000-0005-0000-0000-000033210000}"/>
    <cellStyle name="Normal 6 2 2 9 7" xfId="14537" xr:uid="{00000000-0005-0000-0000-000034210000}"/>
    <cellStyle name="Normal 6 2 20" xfId="1414" xr:uid="{00000000-0005-0000-0000-000035210000}"/>
    <cellStyle name="Normal 6 2 20 2" xfId="3795" xr:uid="{00000000-0005-0000-0000-000036210000}"/>
    <cellStyle name="Normal 6 2 20 3" xfId="6181" xr:uid="{00000000-0005-0000-0000-000037210000}"/>
    <cellStyle name="Normal 6 2 20 4" xfId="9242" xr:uid="{00000000-0005-0000-0000-000038210000}"/>
    <cellStyle name="Normal 6 2 20 5" xfId="10205" xr:uid="{00000000-0005-0000-0000-000039210000}"/>
    <cellStyle name="Normal 6 2 20 6" xfId="14016" xr:uid="{00000000-0005-0000-0000-00003A210000}"/>
    <cellStyle name="Normal 6 2 20 7" xfId="16400" xr:uid="{00000000-0005-0000-0000-00003B210000}"/>
    <cellStyle name="Normal 6 2 21" xfId="1491" xr:uid="{00000000-0005-0000-0000-00003C210000}"/>
    <cellStyle name="Normal 6 2 21 2" xfId="3872" xr:uid="{00000000-0005-0000-0000-00003D210000}"/>
    <cellStyle name="Normal 6 2 21 3" xfId="6258" xr:uid="{00000000-0005-0000-0000-00003E210000}"/>
    <cellStyle name="Normal 6 2 21 4" xfId="8865" xr:uid="{00000000-0005-0000-0000-00003F210000}"/>
    <cellStyle name="Normal 6 2 21 5" xfId="9824" xr:uid="{00000000-0005-0000-0000-000040210000}"/>
    <cellStyle name="Normal 6 2 21 6" xfId="13639" xr:uid="{00000000-0005-0000-0000-000041210000}"/>
    <cellStyle name="Normal 6 2 21 7" xfId="16026" xr:uid="{00000000-0005-0000-0000-000042210000}"/>
    <cellStyle name="Normal 6 2 22" xfId="1568" xr:uid="{00000000-0005-0000-0000-000043210000}"/>
    <cellStyle name="Normal 6 2 22 2" xfId="3949" xr:uid="{00000000-0005-0000-0000-000044210000}"/>
    <cellStyle name="Normal 6 2 22 3" xfId="6335" xr:uid="{00000000-0005-0000-0000-000045210000}"/>
    <cellStyle name="Normal 6 2 22 4" xfId="8849" xr:uid="{00000000-0005-0000-0000-000046210000}"/>
    <cellStyle name="Normal 6 2 22 5" xfId="10535" xr:uid="{00000000-0005-0000-0000-000047210000}"/>
    <cellStyle name="Normal 6 2 22 6" xfId="13623" xr:uid="{00000000-0005-0000-0000-000048210000}"/>
    <cellStyle name="Normal 6 2 22 7" xfId="16010" xr:uid="{00000000-0005-0000-0000-000049210000}"/>
    <cellStyle name="Normal 6 2 23" xfId="1645" xr:uid="{00000000-0005-0000-0000-00004A210000}"/>
    <cellStyle name="Normal 6 2 23 2" xfId="4026" xr:uid="{00000000-0005-0000-0000-00004B210000}"/>
    <cellStyle name="Normal 6 2 23 3" xfId="6412" xr:uid="{00000000-0005-0000-0000-00004C210000}"/>
    <cellStyle name="Normal 6 2 23 4" xfId="8357" xr:uid="{00000000-0005-0000-0000-00004D210000}"/>
    <cellStyle name="Normal 6 2 23 5" xfId="9858" xr:uid="{00000000-0005-0000-0000-00004E210000}"/>
    <cellStyle name="Normal 6 2 23 6" xfId="13131" xr:uid="{00000000-0005-0000-0000-00004F210000}"/>
    <cellStyle name="Normal 6 2 23 7" xfId="15518" xr:uid="{00000000-0005-0000-0000-000050210000}"/>
    <cellStyle name="Normal 6 2 24" xfId="1722" xr:uid="{00000000-0005-0000-0000-000051210000}"/>
    <cellStyle name="Normal 6 2 24 2" xfId="4103" xr:uid="{00000000-0005-0000-0000-000052210000}"/>
    <cellStyle name="Normal 6 2 24 3" xfId="6489" xr:uid="{00000000-0005-0000-0000-000053210000}"/>
    <cellStyle name="Normal 6 2 24 4" xfId="9392" xr:uid="{00000000-0005-0000-0000-000054210000}"/>
    <cellStyle name="Normal 6 2 24 5" xfId="11084" xr:uid="{00000000-0005-0000-0000-000055210000}"/>
    <cellStyle name="Normal 6 2 24 6" xfId="14166" xr:uid="{00000000-0005-0000-0000-000056210000}"/>
    <cellStyle name="Normal 6 2 24 7" xfId="16550" xr:uid="{00000000-0005-0000-0000-000057210000}"/>
    <cellStyle name="Normal 6 2 25" xfId="1794" xr:uid="{00000000-0005-0000-0000-000058210000}"/>
    <cellStyle name="Normal 6 2 25 2" xfId="4175" xr:uid="{00000000-0005-0000-0000-000059210000}"/>
    <cellStyle name="Normal 6 2 25 3" xfId="6561" xr:uid="{00000000-0005-0000-0000-00005A210000}"/>
    <cellStyle name="Normal 6 2 25 4" xfId="7244" xr:uid="{00000000-0005-0000-0000-00005B210000}"/>
    <cellStyle name="Normal 6 2 25 5" xfId="10929" xr:uid="{00000000-0005-0000-0000-00005C210000}"/>
    <cellStyle name="Normal 6 2 25 6" xfId="12017" xr:uid="{00000000-0005-0000-0000-00005D210000}"/>
    <cellStyle name="Normal 6 2 25 7" xfId="14404" xr:uid="{00000000-0005-0000-0000-00005E210000}"/>
    <cellStyle name="Normal 6 2 26" xfId="1872" xr:uid="{00000000-0005-0000-0000-00005F210000}"/>
    <cellStyle name="Normal 6 2 26 2" xfId="4253" xr:uid="{00000000-0005-0000-0000-000060210000}"/>
    <cellStyle name="Normal 6 2 26 3" xfId="6639" xr:uid="{00000000-0005-0000-0000-000061210000}"/>
    <cellStyle name="Normal 6 2 26 4" xfId="8857" xr:uid="{00000000-0005-0000-0000-000062210000}"/>
    <cellStyle name="Normal 6 2 26 5" xfId="9819" xr:uid="{00000000-0005-0000-0000-000063210000}"/>
    <cellStyle name="Normal 6 2 26 6" xfId="13631" xr:uid="{00000000-0005-0000-0000-000064210000}"/>
    <cellStyle name="Normal 6 2 26 7" xfId="16018" xr:uid="{00000000-0005-0000-0000-000065210000}"/>
    <cellStyle name="Normal 6 2 27" xfId="1950" xr:uid="{00000000-0005-0000-0000-000066210000}"/>
    <cellStyle name="Normal 6 2 27 2" xfId="4331" xr:uid="{00000000-0005-0000-0000-000067210000}"/>
    <cellStyle name="Normal 6 2 27 3" xfId="6717" xr:uid="{00000000-0005-0000-0000-000068210000}"/>
    <cellStyle name="Normal 6 2 27 4" xfId="9304" xr:uid="{00000000-0005-0000-0000-000069210000}"/>
    <cellStyle name="Normal 6 2 27 5" xfId="10999" xr:uid="{00000000-0005-0000-0000-00006A210000}"/>
    <cellStyle name="Normal 6 2 27 6" xfId="14078" xr:uid="{00000000-0005-0000-0000-00006B210000}"/>
    <cellStyle name="Normal 6 2 27 7" xfId="16462" xr:uid="{00000000-0005-0000-0000-00006C210000}"/>
    <cellStyle name="Normal 6 2 28" xfId="2026" xr:uid="{00000000-0005-0000-0000-00006D210000}"/>
    <cellStyle name="Normal 6 2 28 2" xfId="4407" xr:uid="{00000000-0005-0000-0000-00006E210000}"/>
    <cellStyle name="Normal 6 2 28 3" xfId="6793" xr:uid="{00000000-0005-0000-0000-00006F210000}"/>
    <cellStyle name="Normal 6 2 28 4" xfId="8272" xr:uid="{00000000-0005-0000-0000-000070210000}"/>
    <cellStyle name="Normal 6 2 28 5" xfId="9861" xr:uid="{00000000-0005-0000-0000-000071210000}"/>
    <cellStyle name="Normal 6 2 28 6" xfId="13046" xr:uid="{00000000-0005-0000-0000-000072210000}"/>
    <cellStyle name="Normal 6 2 28 7" xfId="15433" xr:uid="{00000000-0005-0000-0000-000073210000}"/>
    <cellStyle name="Normal 6 2 29" xfId="2098" xr:uid="{00000000-0005-0000-0000-000074210000}"/>
    <cellStyle name="Normal 6 2 29 2" xfId="4479" xr:uid="{00000000-0005-0000-0000-000075210000}"/>
    <cellStyle name="Normal 6 2 29 3" xfId="6865" xr:uid="{00000000-0005-0000-0000-000076210000}"/>
    <cellStyle name="Normal 6 2 29 4" xfId="8506" xr:uid="{00000000-0005-0000-0000-000077210000}"/>
    <cellStyle name="Normal 6 2 29 5" xfId="9928" xr:uid="{00000000-0005-0000-0000-000078210000}"/>
    <cellStyle name="Normal 6 2 29 6" xfId="13280" xr:uid="{00000000-0005-0000-0000-000079210000}"/>
    <cellStyle name="Normal 6 2 29 7" xfId="15667" xr:uid="{00000000-0005-0000-0000-00007A210000}"/>
    <cellStyle name="Normal 6 2 3" xfId="104" xr:uid="{00000000-0005-0000-0000-00007B210000}"/>
    <cellStyle name="Normal 6 2 3 2" xfId="2485" xr:uid="{00000000-0005-0000-0000-00007C210000}"/>
    <cellStyle name="Normal 6 2 3 3" xfId="4871" xr:uid="{00000000-0005-0000-0000-00007D210000}"/>
    <cellStyle name="Normal 6 2 3 4" xfId="9262" xr:uid="{00000000-0005-0000-0000-00007E210000}"/>
    <cellStyle name="Normal 6 2 3 5" xfId="10224" xr:uid="{00000000-0005-0000-0000-00007F210000}"/>
    <cellStyle name="Normal 6 2 3 6" xfId="14036" xr:uid="{00000000-0005-0000-0000-000080210000}"/>
    <cellStyle name="Normal 6 2 3 7" xfId="16420" xr:uid="{00000000-0005-0000-0000-000081210000}"/>
    <cellStyle name="Normal 6 2 30" xfId="2178" xr:uid="{00000000-0005-0000-0000-000082210000}"/>
    <cellStyle name="Normal 6 2 30 2" xfId="4559" xr:uid="{00000000-0005-0000-0000-000083210000}"/>
    <cellStyle name="Normal 6 2 30 3" xfId="6945" xr:uid="{00000000-0005-0000-0000-000084210000}"/>
    <cellStyle name="Normal 6 2 30 4" xfId="9309" xr:uid="{00000000-0005-0000-0000-000085210000}"/>
    <cellStyle name="Normal 6 2 30 5" xfId="10926" xr:uid="{00000000-0005-0000-0000-000086210000}"/>
    <cellStyle name="Normal 6 2 30 6" xfId="14083" xr:uid="{00000000-0005-0000-0000-000087210000}"/>
    <cellStyle name="Normal 6 2 30 7" xfId="16467" xr:uid="{00000000-0005-0000-0000-000088210000}"/>
    <cellStyle name="Normal 6 2 31" xfId="2254" xr:uid="{00000000-0005-0000-0000-000089210000}"/>
    <cellStyle name="Normal 6 2 31 2" xfId="4635" xr:uid="{00000000-0005-0000-0000-00008A210000}"/>
    <cellStyle name="Normal 6 2 31 3" xfId="7021" xr:uid="{00000000-0005-0000-0000-00008B210000}"/>
    <cellStyle name="Normal 6 2 31 4" xfId="8930" xr:uid="{00000000-0005-0000-0000-00008C210000}"/>
    <cellStyle name="Normal 6 2 31 5" xfId="9891" xr:uid="{00000000-0005-0000-0000-00008D210000}"/>
    <cellStyle name="Normal 6 2 31 6" xfId="13704" xr:uid="{00000000-0005-0000-0000-00008E210000}"/>
    <cellStyle name="Normal 6 2 31 7" xfId="16090" xr:uid="{00000000-0005-0000-0000-00008F210000}"/>
    <cellStyle name="Normal 6 2 32" xfId="2326" xr:uid="{00000000-0005-0000-0000-000090210000}"/>
    <cellStyle name="Normal 6 2 32 2" xfId="4707" xr:uid="{00000000-0005-0000-0000-000091210000}"/>
    <cellStyle name="Normal 6 2 32 3" xfId="7093" xr:uid="{00000000-0005-0000-0000-000092210000}"/>
    <cellStyle name="Normal 6 2 32 4" xfId="8861" xr:uid="{00000000-0005-0000-0000-000093210000}"/>
    <cellStyle name="Normal 6 2 32 5" xfId="9890" xr:uid="{00000000-0005-0000-0000-000094210000}"/>
    <cellStyle name="Normal 6 2 32 6" xfId="13635" xr:uid="{00000000-0005-0000-0000-000095210000}"/>
    <cellStyle name="Normal 6 2 32 7" xfId="16022" xr:uid="{00000000-0005-0000-0000-000096210000}"/>
    <cellStyle name="Normal 6 2 33" xfId="2404" xr:uid="{00000000-0005-0000-0000-000097210000}"/>
    <cellStyle name="Normal 6 2 34" xfId="4790" xr:uid="{00000000-0005-0000-0000-000098210000}"/>
    <cellStyle name="Normal 6 2 35" xfId="8458" xr:uid="{00000000-0005-0000-0000-000099210000}"/>
    <cellStyle name="Normal 6 2 36" xfId="9961" xr:uid="{00000000-0005-0000-0000-00009A210000}"/>
    <cellStyle name="Normal 6 2 37" xfId="13232" xr:uid="{00000000-0005-0000-0000-00009B210000}"/>
    <cellStyle name="Normal 6 2 38" xfId="15619" xr:uid="{00000000-0005-0000-0000-00009C210000}"/>
    <cellStyle name="Normal 6 2 4" xfId="182" xr:uid="{00000000-0005-0000-0000-00009D210000}"/>
    <cellStyle name="Normal 6 2 4 2" xfId="2563" xr:uid="{00000000-0005-0000-0000-00009E210000}"/>
    <cellStyle name="Normal 6 2 4 3" xfId="4949" xr:uid="{00000000-0005-0000-0000-00009F210000}"/>
    <cellStyle name="Normal 6 2 4 4" xfId="8654" xr:uid="{00000000-0005-0000-0000-0000A0210000}"/>
    <cellStyle name="Normal 6 2 4 5" xfId="11832" xr:uid="{00000000-0005-0000-0000-0000A1210000}"/>
    <cellStyle name="Normal 6 2 4 6" xfId="13428" xr:uid="{00000000-0005-0000-0000-0000A2210000}"/>
    <cellStyle name="Normal 6 2 4 7" xfId="15815" xr:uid="{00000000-0005-0000-0000-0000A3210000}"/>
    <cellStyle name="Normal 6 2 5" xfId="259" xr:uid="{00000000-0005-0000-0000-0000A4210000}"/>
    <cellStyle name="Normal 6 2 5 2" xfId="2640" xr:uid="{00000000-0005-0000-0000-0000A5210000}"/>
    <cellStyle name="Normal 6 2 5 3" xfId="5026" xr:uid="{00000000-0005-0000-0000-0000A6210000}"/>
    <cellStyle name="Normal 6 2 5 4" xfId="7613" xr:uid="{00000000-0005-0000-0000-0000A7210000}"/>
    <cellStyle name="Normal 6 2 5 5" xfId="11528" xr:uid="{00000000-0005-0000-0000-0000A8210000}"/>
    <cellStyle name="Normal 6 2 5 6" xfId="12386" xr:uid="{00000000-0005-0000-0000-0000A9210000}"/>
    <cellStyle name="Normal 6 2 5 7" xfId="14773" xr:uid="{00000000-0005-0000-0000-0000AA210000}"/>
    <cellStyle name="Normal 6 2 6" xfId="336" xr:uid="{00000000-0005-0000-0000-0000AB210000}"/>
    <cellStyle name="Normal 6 2 6 2" xfId="2717" xr:uid="{00000000-0005-0000-0000-0000AC210000}"/>
    <cellStyle name="Normal 6 2 6 3" xfId="5103" xr:uid="{00000000-0005-0000-0000-0000AD210000}"/>
    <cellStyle name="Normal 6 2 6 4" xfId="8234" xr:uid="{00000000-0005-0000-0000-0000AE210000}"/>
    <cellStyle name="Normal 6 2 6 5" xfId="9730" xr:uid="{00000000-0005-0000-0000-0000AF210000}"/>
    <cellStyle name="Normal 6 2 6 6" xfId="13008" xr:uid="{00000000-0005-0000-0000-0000B0210000}"/>
    <cellStyle name="Normal 6 2 6 7" xfId="15395" xr:uid="{00000000-0005-0000-0000-0000B1210000}"/>
    <cellStyle name="Normal 6 2 7" xfId="413" xr:uid="{00000000-0005-0000-0000-0000B2210000}"/>
    <cellStyle name="Normal 6 2 7 2" xfId="2794" xr:uid="{00000000-0005-0000-0000-0000B3210000}"/>
    <cellStyle name="Normal 6 2 7 3" xfId="5180" xr:uid="{00000000-0005-0000-0000-0000B4210000}"/>
    <cellStyle name="Normal 6 2 7 4" xfId="7267" xr:uid="{00000000-0005-0000-0000-0000B5210000}"/>
    <cellStyle name="Normal 6 2 7 5" xfId="10952" xr:uid="{00000000-0005-0000-0000-0000B6210000}"/>
    <cellStyle name="Normal 6 2 7 6" xfId="12040" xr:uid="{00000000-0005-0000-0000-0000B7210000}"/>
    <cellStyle name="Normal 6 2 7 7" xfId="14427" xr:uid="{00000000-0005-0000-0000-0000B8210000}"/>
    <cellStyle name="Normal 6 2 8" xfId="490" xr:uid="{00000000-0005-0000-0000-0000B9210000}"/>
    <cellStyle name="Normal 6 2 8 2" xfId="2871" xr:uid="{00000000-0005-0000-0000-0000BA210000}"/>
    <cellStyle name="Normal 6 2 8 3" xfId="5257" xr:uid="{00000000-0005-0000-0000-0000BB210000}"/>
    <cellStyle name="Normal 6 2 8 4" xfId="8803" xr:uid="{00000000-0005-0000-0000-0000BC210000}"/>
    <cellStyle name="Normal 6 2 8 5" xfId="9608" xr:uid="{00000000-0005-0000-0000-0000BD210000}"/>
    <cellStyle name="Normal 6 2 8 6" xfId="13577" xr:uid="{00000000-0005-0000-0000-0000BE210000}"/>
    <cellStyle name="Normal 6 2 8 7" xfId="15964" xr:uid="{00000000-0005-0000-0000-0000BF210000}"/>
    <cellStyle name="Normal 6 2 9" xfId="567" xr:uid="{00000000-0005-0000-0000-0000C0210000}"/>
    <cellStyle name="Normal 6 2 9 2" xfId="2948" xr:uid="{00000000-0005-0000-0000-0000C1210000}"/>
    <cellStyle name="Normal 6 2 9 3" xfId="5334" xr:uid="{00000000-0005-0000-0000-0000C2210000}"/>
    <cellStyle name="Normal 6 2 9 4" xfId="7762" xr:uid="{00000000-0005-0000-0000-0000C3210000}"/>
    <cellStyle name="Normal 6 2 9 5" xfId="11671" xr:uid="{00000000-0005-0000-0000-0000C4210000}"/>
    <cellStyle name="Normal 6 2 9 6" xfId="12535" xr:uid="{00000000-0005-0000-0000-0000C5210000}"/>
    <cellStyle name="Normal 6 2 9 7" xfId="14922" xr:uid="{00000000-0005-0000-0000-0000C6210000}"/>
    <cellStyle name="Normal 6 20" xfId="1105" xr:uid="{00000000-0005-0000-0000-0000C7210000}"/>
    <cellStyle name="Normal 6 20 2" xfId="3486" xr:uid="{00000000-0005-0000-0000-0000C8210000}"/>
    <cellStyle name="Normal 6 20 3" xfId="5872" xr:uid="{00000000-0005-0000-0000-0000C9210000}"/>
    <cellStyle name="Normal 6 20 4" xfId="9175" xr:uid="{00000000-0005-0000-0000-0000CA210000}"/>
    <cellStyle name="Normal 6 20 5" xfId="10134" xr:uid="{00000000-0005-0000-0000-0000CB210000}"/>
    <cellStyle name="Normal 6 20 6" xfId="13949" xr:uid="{00000000-0005-0000-0000-0000CC210000}"/>
    <cellStyle name="Normal 6 20 7" xfId="16333" xr:uid="{00000000-0005-0000-0000-0000CD210000}"/>
    <cellStyle name="Normal 6 21" xfId="1182" xr:uid="{00000000-0005-0000-0000-0000CE210000}"/>
    <cellStyle name="Normal 6 21 2" xfId="3563" xr:uid="{00000000-0005-0000-0000-0000CF210000}"/>
    <cellStyle name="Normal 6 21 3" xfId="5949" xr:uid="{00000000-0005-0000-0000-0000D0210000}"/>
    <cellStyle name="Normal 6 21 4" xfId="8793" xr:uid="{00000000-0005-0000-0000-0000D1210000}"/>
    <cellStyle name="Normal 6 21 5" xfId="9598" xr:uid="{00000000-0005-0000-0000-0000D2210000}"/>
    <cellStyle name="Normal 6 21 6" xfId="13567" xr:uid="{00000000-0005-0000-0000-0000D3210000}"/>
    <cellStyle name="Normal 6 21 7" xfId="15954" xr:uid="{00000000-0005-0000-0000-0000D4210000}"/>
    <cellStyle name="Normal 6 22" xfId="1259" xr:uid="{00000000-0005-0000-0000-0000D5210000}"/>
    <cellStyle name="Normal 6 22 2" xfId="3640" xr:uid="{00000000-0005-0000-0000-0000D6210000}"/>
    <cellStyle name="Normal 6 22 3" xfId="6026" xr:uid="{00000000-0005-0000-0000-0000D7210000}"/>
    <cellStyle name="Normal 6 22 4" xfId="8670" xr:uid="{00000000-0005-0000-0000-0000D8210000}"/>
    <cellStyle name="Normal 6 22 5" xfId="10356" xr:uid="{00000000-0005-0000-0000-0000D9210000}"/>
    <cellStyle name="Normal 6 22 6" xfId="13444" xr:uid="{00000000-0005-0000-0000-0000DA210000}"/>
    <cellStyle name="Normal 6 22 7" xfId="15831" xr:uid="{00000000-0005-0000-0000-0000DB210000}"/>
    <cellStyle name="Normal 6 23" xfId="1336" xr:uid="{00000000-0005-0000-0000-0000DC210000}"/>
    <cellStyle name="Normal 6 23 2" xfId="3717" xr:uid="{00000000-0005-0000-0000-0000DD210000}"/>
    <cellStyle name="Normal 6 23 3" xfId="6103" xr:uid="{00000000-0005-0000-0000-0000DE210000}"/>
    <cellStyle name="Normal 6 23 4" xfId="7482" xr:uid="{00000000-0005-0000-0000-0000DF210000}"/>
    <cellStyle name="Normal 6 23 5" xfId="11474" xr:uid="{00000000-0005-0000-0000-0000E0210000}"/>
    <cellStyle name="Normal 6 23 6" xfId="12255" xr:uid="{00000000-0005-0000-0000-0000E1210000}"/>
    <cellStyle name="Normal 6 23 7" xfId="14642" xr:uid="{00000000-0005-0000-0000-0000E2210000}"/>
    <cellStyle name="Normal 6 24" xfId="1413" xr:uid="{00000000-0005-0000-0000-0000E3210000}"/>
    <cellStyle name="Normal 6 24 2" xfId="3794" xr:uid="{00000000-0005-0000-0000-0000E4210000}"/>
    <cellStyle name="Normal 6 24 3" xfId="6180" xr:uid="{00000000-0005-0000-0000-0000E5210000}"/>
    <cellStyle name="Normal 6 24 4" xfId="7252" xr:uid="{00000000-0005-0000-0000-0000E6210000}"/>
    <cellStyle name="Normal 6 24 5" xfId="10937" xr:uid="{00000000-0005-0000-0000-0000E7210000}"/>
    <cellStyle name="Normal 6 24 6" xfId="12025" xr:uid="{00000000-0005-0000-0000-0000E8210000}"/>
    <cellStyle name="Normal 6 24 7" xfId="14412" xr:uid="{00000000-0005-0000-0000-0000E9210000}"/>
    <cellStyle name="Normal 6 25" xfId="1490" xr:uid="{00000000-0005-0000-0000-0000EA210000}"/>
    <cellStyle name="Normal 6 25 2" xfId="3871" xr:uid="{00000000-0005-0000-0000-0000EB210000}"/>
    <cellStyle name="Normal 6 25 3" xfId="6257" xr:uid="{00000000-0005-0000-0000-0000EC210000}"/>
    <cellStyle name="Normal 6 25 4" xfId="8937" xr:uid="{00000000-0005-0000-0000-0000ED210000}"/>
    <cellStyle name="Normal 6 25 5" xfId="9900" xr:uid="{00000000-0005-0000-0000-0000EE210000}"/>
    <cellStyle name="Normal 6 25 6" xfId="13711" xr:uid="{00000000-0005-0000-0000-0000EF210000}"/>
    <cellStyle name="Normal 6 25 7" xfId="16097" xr:uid="{00000000-0005-0000-0000-0000F0210000}"/>
    <cellStyle name="Normal 6 26" xfId="1567" xr:uid="{00000000-0005-0000-0000-0000F1210000}"/>
    <cellStyle name="Normal 6 26 2" xfId="3948" xr:uid="{00000000-0005-0000-0000-0000F2210000}"/>
    <cellStyle name="Normal 6 26 3" xfId="6334" xr:uid="{00000000-0005-0000-0000-0000F3210000}"/>
    <cellStyle name="Normal 6 26 4" xfId="8926" xr:uid="{00000000-0005-0000-0000-0000F4210000}"/>
    <cellStyle name="Normal 6 26 5" xfId="10612" xr:uid="{00000000-0005-0000-0000-0000F5210000}"/>
    <cellStyle name="Normal 6 26 6" xfId="13700" xr:uid="{00000000-0005-0000-0000-0000F6210000}"/>
    <cellStyle name="Normal 6 26 7" xfId="16086" xr:uid="{00000000-0005-0000-0000-0000F7210000}"/>
    <cellStyle name="Normal 6 27" xfId="1644" xr:uid="{00000000-0005-0000-0000-0000F8210000}"/>
    <cellStyle name="Normal 6 27 2" xfId="4025" xr:uid="{00000000-0005-0000-0000-0000F9210000}"/>
    <cellStyle name="Normal 6 27 3" xfId="6411" xr:uid="{00000000-0005-0000-0000-0000FA210000}"/>
    <cellStyle name="Normal 6 27 4" xfId="8434" xr:uid="{00000000-0005-0000-0000-0000FB210000}"/>
    <cellStyle name="Normal 6 27 5" xfId="9934" xr:uid="{00000000-0005-0000-0000-0000FC210000}"/>
    <cellStyle name="Normal 6 27 6" xfId="13208" xr:uid="{00000000-0005-0000-0000-0000FD210000}"/>
    <cellStyle name="Normal 6 27 7" xfId="15595" xr:uid="{00000000-0005-0000-0000-0000FE210000}"/>
    <cellStyle name="Normal 6 28" xfId="1721" xr:uid="{00000000-0005-0000-0000-0000FF210000}"/>
    <cellStyle name="Normal 6 28 2" xfId="4102" xr:uid="{00000000-0005-0000-0000-000000220000}"/>
    <cellStyle name="Normal 6 28 3" xfId="6488" xr:uid="{00000000-0005-0000-0000-000001220000}"/>
    <cellStyle name="Normal 6 28 4" xfId="9466" xr:uid="{00000000-0005-0000-0000-000002220000}"/>
    <cellStyle name="Normal 6 28 5" xfId="11161" xr:uid="{00000000-0005-0000-0000-000003220000}"/>
    <cellStyle name="Normal 6 28 6" xfId="14240" xr:uid="{00000000-0005-0000-0000-000004220000}"/>
    <cellStyle name="Normal 6 28 7" xfId="16623" xr:uid="{00000000-0005-0000-0000-000005220000}"/>
    <cellStyle name="Normal 6 29" xfId="1793" xr:uid="{00000000-0005-0000-0000-000006220000}"/>
    <cellStyle name="Normal 6 29 2" xfId="4174" xr:uid="{00000000-0005-0000-0000-000007220000}"/>
    <cellStyle name="Normal 6 29 3" xfId="6560" xr:uid="{00000000-0005-0000-0000-000008220000}"/>
    <cellStyle name="Normal 6 29 4" xfId="9315" xr:uid="{00000000-0005-0000-0000-000009220000}"/>
    <cellStyle name="Normal 6 29 5" xfId="11006" xr:uid="{00000000-0005-0000-0000-00000A220000}"/>
    <cellStyle name="Normal 6 29 6" xfId="14089" xr:uid="{00000000-0005-0000-0000-00000B220000}"/>
    <cellStyle name="Normal 6 29 7" xfId="16473" xr:uid="{00000000-0005-0000-0000-00000C220000}"/>
    <cellStyle name="Normal 6 3" xfId="23" xr:uid="{00000000-0005-0000-0000-00000D220000}"/>
    <cellStyle name="Normal 6 3 10" xfId="645" xr:uid="{00000000-0005-0000-0000-00000E220000}"/>
    <cellStyle name="Normal 6 3 10 2" xfId="3026" xr:uid="{00000000-0005-0000-0000-00000F220000}"/>
    <cellStyle name="Normal 6 3 10 3" xfId="5412" xr:uid="{00000000-0005-0000-0000-000010220000}"/>
    <cellStyle name="Normal 6 3 10 4" xfId="8295" xr:uid="{00000000-0005-0000-0000-000011220000}"/>
    <cellStyle name="Normal 6 3 10 5" xfId="9801" xr:uid="{00000000-0005-0000-0000-000012220000}"/>
    <cellStyle name="Normal 6 3 10 6" xfId="13069" xr:uid="{00000000-0005-0000-0000-000013220000}"/>
    <cellStyle name="Normal 6 3 10 7" xfId="15456" xr:uid="{00000000-0005-0000-0000-000014220000}"/>
    <cellStyle name="Normal 6 3 11" xfId="722" xr:uid="{00000000-0005-0000-0000-000015220000}"/>
    <cellStyle name="Normal 6 3 11 2" xfId="3103" xr:uid="{00000000-0005-0000-0000-000016220000}"/>
    <cellStyle name="Normal 6 3 11 3" xfId="5489" xr:uid="{00000000-0005-0000-0000-000017220000}"/>
    <cellStyle name="Normal 6 3 11 4" xfId="9333" xr:uid="{00000000-0005-0000-0000-000018220000}"/>
    <cellStyle name="Normal 6 3 11 5" xfId="11025" xr:uid="{00000000-0005-0000-0000-000019220000}"/>
    <cellStyle name="Normal 6 3 11 6" xfId="14107" xr:uid="{00000000-0005-0000-0000-00001A220000}"/>
    <cellStyle name="Normal 6 3 11 7" xfId="16491" xr:uid="{00000000-0005-0000-0000-00001B220000}"/>
    <cellStyle name="Normal 6 3 12" xfId="799" xr:uid="{00000000-0005-0000-0000-00001C220000}"/>
    <cellStyle name="Normal 6 3 12 2" xfId="3180" xr:uid="{00000000-0005-0000-0000-00001D220000}"/>
    <cellStyle name="Normal 6 3 12 3" xfId="5566" xr:uid="{00000000-0005-0000-0000-00001E220000}"/>
    <cellStyle name="Normal 6 3 12 4" xfId="8876" xr:uid="{00000000-0005-0000-0000-00001F220000}"/>
    <cellStyle name="Normal 6 3 12 5" xfId="9835" xr:uid="{00000000-0005-0000-0000-000020220000}"/>
    <cellStyle name="Normal 6 3 12 6" xfId="13650" xr:uid="{00000000-0005-0000-0000-000021220000}"/>
    <cellStyle name="Normal 6 3 12 7" xfId="16037" xr:uid="{00000000-0005-0000-0000-000022220000}"/>
    <cellStyle name="Normal 6 3 13" xfId="876" xr:uid="{00000000-0005-0000-0000-000023220000}"/>
    <cellStyle name="Normal 6 3 13 2" xfId="3257" xr:uid="{00000000-0005-0000-0000-000024220000}"/>
    <cellStyle name="Normal 6 3 13 3" xfId="5643" xr:uid="{00000000-0005-0000-0000-000025220000}"/>
    <cellStyle name="Normal 6 3 13 4" xfId="7835" xr:uid="{00000000-0005-0000-0000-000026220000}"/>
    <cellStyle name="Normal 6 3 13 5" xfId="11747" xr:uid="{00000000-0005-0000-0000-000027220000}"/>
    <cellStyle name="Normal 6 3 13 6" xfId="12608" xr:uid="{00000000-0005-0000-0000-000028220000}"/>
    <cellStyle name="Normal 6 3 13 7" xfId="14995" xr:uid="{00000000-0005-0000-0000-000029220000}"/>
    <cellStyle name="Normal 6 3 14" xfId="953" xr:uid="{00000000-0005-0000-0000-00002A220000}"/>
    <cellStyle name="Normal 6 3 14 2" xfId="3334" xr:uid="{00000000-0005-0000-0000-00002B220000}"/>
    <cellStyle name="Normal 6 3 14 3" xfId="5720" xr:uid="{00000000-0005-0000-0000-00002C220000}"/>
    <cellStyle name="Normal 6 3 14 4" xfId="8444" xr:uid="{00000000-0005-0000-0000-00002D220000}"/>
    <cellStyle name="Normal 6 3 14 5" xfId="9947" xr:uid="{00000000-0005-0000-0000-00002E220000}"/>
    <cellStyle name="Normal 6 3 14 6" xfId="13218" xr:uid="{00000000-0005-0000-0000-00002F220000}"/>
    <cellStyle name="Normal 6 3 14 7" xfId="15605" xr:uid="{00000000-0005-0000-0000-000030220000}"/>
    <cellStyle name="Normal 6 3 15" xfId="1030" xr:uid="{00000000-0005-0000-0000-000031220000}"/>
    <cellStyle name="Normal 6 3 15 2" xfId="3411" xr:uid="{00000000-0005-0000-0000-000032220000}"/>
    <cellStyle name="Normal 6 3 15 3" xfId="5797" xr:uid="{00000000-0005-0000-0000-000033220000}"/>
    <cellStyle name="Normal 6 3 15 4" xfId="9476" xr:uid="{00000000-0005-0000-0000-000034220000}"/>
    <cellStyle name="Normal 6 3 15 5" xfId="11174" xr:uid="{00000000-0005-0000-0000-000035220000}"/>
    <cellStyle name="Normal 6 3 15 6" xfId="14250" xr:uid="{00000000-0005-0000-0000-000036220000}"/>
    <cellStyle name="Normal 6 3 15 7" xfId="16633" xr:uid="{00000000-0005-0000-0000-000037220000}"/>
    <cellStyle name="Normal 6 3 16" xfId="1107" xr:uid="{00000000-0005-0000-0000-000038220000}"/>
    <cellStyle name="Normal 6 3 16 2" xfId="3488" xr:uid="{00000000-0005-0000-0000-000039220000}"/>
    <cellStyle name="Normal 6 3 16 3" xfId="5874" xr:uid="{00000000-0005-0000-0000-00003A220000}"/>
    <cellStyle name="Normal 6 3 16 4" xfId="9021" xr:uid="{00000000-0005-0000-0000-00003B220000}"/>
    <cellStyle name="Normal 6 3 16 5" xfId="9982" xr:uid="{00000000-0005-0000-0000-00003C220000}"/>
    <cellStyle name="Normal 6 3 16 6" xfId="13795" xr:uid="{00000000-0005-0000-0000-00003D220000}"/>
    <cellStyle name="Normal 6 3 16 7" xfId="16180" xr:uid="{00000000-0005-0000-0000-00003E220000}"/>
    <cellStyle name="Normal 6 3 17" xfId="1184" xr:uid="{00000000-0005-0000-0000-00003F220000}"/>
    <cellStyle name="Normal 6 3 17 2" xfId="3565" xr:uid="{00000000-0005-0000-0000-000040220000}"/>
    <cellStyle name="Normal 6 3 17 3" xfId="5951" xr:uid="{00000000-0005-0000-0000-000041220000}"/>
    <cellStyle name="Normal 6 3 17 4" xfId="8639" xr:uid="{00000000-0005-0000-0000-000042220000}"/>
    <cellStyle name="Normal 6 3 17 5" xfId="11818" xr:uid="{00000000-0005-0000-0000-000043220000}"/>
    <cellStyle name="Normal 6 3 17 6" xfId="13413" xr:uid="{00000000-0005-0000-0000-000044220000}"/>
    <cellStyle name="Normal 6 3 17 7" xfId="15800" xr:uid="{00000000-0005-0000-0000-000045220000}"/>
    <cellStyle name="Normal 6 3 18" xfId="1261" xr:uid="{00000000-0005-0000-0000-000046220000}"/>
    <cellStyle name="Normal 6 3 18 2" xfId="3642" xr:uid="{00000000-0005-0000-0000-000047220000}"/>
    <cellStyle name="Normal 6 3 18 3" xfId="6028" xr:uid="{00000000-0005-0000-0000-000048220000}"/>
    <cellStyle name="Normal 6 3 18 4" xfId="8593" xr:uid="{00000000-0005-0000-0000-000049220000}"/>
    <cellStyle name="Normal 6 3 18 5" xfId="10094" xr:uid="{00000000-0005-0000-0000-00004A220000}"/>
    <cellStyle name="Normal 6 3 18 6" xfId="13367" xr:uid="{00000000-0005-0000-0000-00004B220000}"/>
    <cellStyle name="Normal 6 3 18 7" xfId="15754" xr:uid="{00000000-0005-0000-0000-00004C220000}"/>
    <cellStyle name="Normal 6 3 19" xfId="1338" xr:uid="{00000000-0005-0000-0000-00004D220000}"/>
    <cellStyle name="Normal 6 3 19 2" xfId="3719" xr:uid="{00000000-0005-0000-0000-00004E220000}"/>
    <cellStyle name="Normal 6 3 19 3" xfId="6105" xr:uid="{00000000-0005-0000-0000-00004F220000}"/>
    <cellStyle name="Normal 6 3 19 4" xfId="7330" xr:uid="{00000000-0005-0000-0000-000050220000}"/>
    <cellStyle name="Normal 6 3 19 5" xfId="11318" xr:uid="{00000000-0005-0000-0000-000051220000}"/>
    <cellStyle name="Normal 6 3 19 6" xfId="12103" xr:uid="{00000000-0005-0000-0000-000052220000}"/>
    <cellStyle name="Normal 6 3 19 7" xfId="14490" xr:uid="{00000000-0005-0000-0000-000053220000}"/>
    <cellStyle name="Normal 6 3 2" xfId="60" xr:uid="{00000000-0005-0000-0000-000054220000}"/>
    <cellStyle name="Normal 6 3 2 10" xfId="759" xr:uid="{00000000-0005-0000-0000-000055220000}"/>
    <cellStyle name="Normal 6 3 2 10 2" xfId="3140" xr:uid="{00000000-0005-0000-0000-000056220000}"/>
    <cellStyle name="Normal 6 3 2 10 3" xfId="5526" xr:uid="{00000000-0005-0000-0000-000057220000}"/>
    <cellStyle name="Normal 6 3 2 10 4" xfId="8298" xr:uid="{00000000-0005-0000-0000-000058220000}"/>
    <cellStyle name="Normal 6 3 2 10 5" xfId="10563" xr:uid="{00000000-0005-0000-0000-000059220000}"/>
    <cellStyle name="Normal 6 3 2 10 6" xfId="13072" xr:uid="{00000000-0005-0000-0000-00005A220000}"/>
    <cellStyle name="Normal 6 3 2 10 7" xfId="15459" xr:uid="{00000000-0005-0000-0000-00005B220000}"/>
    <cellStyle name="Normal 6 3 2 11" xfId="836" xr:uid="{00000000-0005-0000-0000-00005C220000}"/>
    <cellStyle name="Normal 6 3 2 11 2" xfId="3217" xr:uid="{00000000-0005-0000-0000-00005D220000}"/>
    <cellStyle name="Normal 6 3 2 11 3" xfId="5603" xr:uid="{00000000-0005-0000-0000-00005E220000}"/>
    <cellStyle name="Normal 6 3 2 11 4" xfId="8414" xr:uid="{00000000-0005-0000-0000-00005F220000}"/>
    <cellStyle name="Normal 6 3 2 11 5" xfId="11253" xr:uid="{00000000-0005-0000-0000-000060220000}"/>
    <cellStyle name="Normal 6 3 2 11 6" xfId="13188" xr:uid="{00000000-0005-0000-0000-000061220000}"/>
    <cellStyle name="Normal 6 3 2 11 7" xfId="15575" xr:uid="{00000000-0005-0000-0000-000062220000}"/>
    <cellStyle name="Normal 6 3 2 12" xfId="913" xr:uid="{00000000-0005-0000-0000-000063220000}"/>
    <cellStyle name="Normal 6 3 2 12 2" xfId="3294" xr:uid="{00000000-0005-0000-0000-000064220000}"/>
    <cellStyle name="Normal 6 3 2 12 3" xfId="5680" xr:uid="{00000000-0005-0000-0000-000065220000}"/>
    <cellStyle name="Normal 6 3 2 12 4" xfId="8028" xr:uid="{00000000-0005-0000-0000-000066220000}"/>
    <cellStyle name="Normal 6 3 2 12 5" xfId="10100" xr:uid="{00000000-0005-0000-0000-000067220000}"/>
    <cellStyle name="Normal 6 3 2 12 6" xfId="12802" xr:uid="{00000000-0005-0000-0000-000068220000}"/>
    <cellStyle name="Normal 6 3 2 12 7" xfId="15189" xr:uid="{00000000-0005-0000-0000-000069220000}"/>
    <cellStyle name="Normal 6 3 2 13" xfId="990" xr:uid="{00000000-0005-0000-0000-00006A220000}"/>
    <cellStyle name="Normal 6 3 2 13 2" xfId="3371" xr:uid="{00000000-0005-0000-0000-00006B220000}"/>
    <cellStyle name="Normal 6 3 2 13 3" xfId="5757" xr:uid="{00000000-0005-0000-0000-00006C220000}"/>
    <cellStyle name="Normal 6 3 2 13 4" xfId="9442" xr:uid="{00000000-0005-0000-0000-00006D220000}"/>
    <cellStyle name="Normal 6 3 2 13 5" xfId="11135" xr:uid="{00000000-0005-0000-0000-00006E220000}"/>
    <cellStyle name="Normal 6 3 2 13 6" xfId="14216" xr:uid="{00000000-0005-0000-0000-00006F220000}"/>
    <cellStyle name="Normal 6 3 2 13 7" xfId="16600" xr:uid="{00000000-0005-0000-0000-000070220000}"/>
    <cellStyle name="Normal 6 3 2 14" xfId="1067" xr:uid="{00000000-0005-0000-0000-000071220000}"/>
    <cellStyle name="Normal 6 3 2 14 2" xfId="3448" xr:uid="{00000000-0005-0000-0000-000072220000}"/>
    <cellStyle name="Normal 6 3 2 14 3" xfId="5834" xr:uid="{00000000-0005-0000-0000-000073220000}"/>
    <cellStyle name="Normal 6 3 2 14 4" xfId="8447" xr:uid="{00000000-0005-0000-0000-000074220000}"/>
    <cellStyle name="Normal 6 3 2 14 5" xfId="10712" xr:uid="{00000000-0005-0000-0000-000075220000}"/>
    <cellStyle name="Normal 6 3 2 14 6" xfId="13221" xr:uid="{00000000-0005-0000-0000-000076220000}"/>
    <cellStyle name="Normal 6 3 2 14 7" xfId="15608" xr:uid="{00000000-0005-0000-0000-000077220000}"/>
    <cellStyle name="Normal 6 3 2 15" xfId="1144" xr:uid="{00000000-0005-0000-0000-000078220000}"/>
    <cellStyle name="Normal 6 3 2 15 2" xfId="3525" xr:uid="{00000000-0005-0000-0000-000079220000}"/>
    <cellStyle name="Normal 6 3 2 15 3" xfId="5911" xr:uid="{00000000-0005-0000-0000-00007A220000}"/>
    <cellStyle name="Normal 6 3 2 15 4" xfId="7907" xr:uid="{00000000-0005-0000-0000-00007B220000}"/>
    <cellStyle name="Normal 6 3 2 15 5" xfId="10173" xr:uid="{00000000-0005-0000-0000-00007C220000}"/>
    <cellStyle name="Normal 6 3 2 15 6" xfId="12681" xr:uid="{00000000-0005-0000-0000-00007D220000}"/>
    <cellStyle name="Normal 6 3 2 15 7" xfId="15068" xr:uid="{00000000-0005-0000-0000-00007E220000}"/>
    <cellStyle name="Normal 6 3 2 16" xfId="1221" xr:uid="{00000000-0005-0000-0000-00007F220000}"/>
    <cellStyle name="Normal 6 3 2 16 2" xfId="3602" xr:uid="{00000000-0005-0000-0000-000080220000}"/>
    <cellStyle name="Normal 6 3 2 16 3" xfId="5988" xr:uid="{00000000-0005-0000-0000-000081220000}"/>
    <cellStyle name="Normal 6 3 2 16 4" xfId="8177" xr:uid="{00000000-0005-0000-0000-000082220000}"/>
    <cellStyle name="Normal 6 3 2 16 5" xfId="10247" xr:uid="{00000000-0005-0000-0000-000083220000}"/>
    <cellStyle name="Normal 6 3 2 16 6" xfId="12951" xr:uid="{00000000-0005-0000-0000-000084220000}"/>
    <cellStyle name="Normal 6 3 2 16 7" xfId="15338" xr:uid="{00000000-0005-0000-0000-000085220000}"/>
    <cellStyle name="Normal 6 3 2 17" xfId="1298" xr:uid="{00000000-0005-0000-0000-000086220000}"/>
    <cellStyle name="Normal 6 3 2 17 2" xfId="3679" xr:uid="{00000000-0005-0000-0000-000087220000}"/>
    <cellStyle name="Normal 6 3 2 17 3" xfId="6065" xr:uid="{00000000-0005-0000-0000-000088220000}"/>
    <cellStyle name="Normal 6 3 2 17 4" xfId="7210" xr:uid="{00000000-0005-0000-0000-000089220000}"/>
    <cellStyle name="Normal 6 3 2 17 5" xfId="11284" xr:uid="{00000000-0005-0000-0000-00008A220000}"/>
    <cellStyle name="Normal 6 3 2 17 6" xfId="11983" xr:uid="{00000000-0005-0000-0000-00008B220000}"/>
    <cellStyle name="Normal 6 3 2 17 7" xfId="14370" xr:uid="{00000000-0005-0000-0000-00008C220000}"/>
    <cellStyle name="Normal 6 3 2 18" xfId="1375" xr:uid="{00000000-0005-0000-0000-00008D220000}"/>
    <cellStyle name="Normal 6 3 2 18 2" xfId="3756" xr:uid="{00000000-0005-0000-0000-00008E220000}"/>
    <cellStyle name="Normal 6 3 2 18 3" xfId="6142" xr:uid="{00000000-0005-0000-0000-00008F220000}"/>
    <cellStyle name="Normal 6 3 2 18 4" xfId="8596" xr:uid="{00000000-0005-0000-0000-000090220000}"/>
    <cellStyle name="Normal 6 3 2 18 5" xfId="10861" xr:uid="{00000000-0005-0000-0000-000091220000}"/>
    <cellStyle name="Normal 6 3 2 18 6" xfId="13370" xr:uid="{00000000-0005-0000-0000-000092220000}"/>
    <cellStyle name="Normal 6 3 2 18 7" xfId="15757" xr:uid="{00000000-0005-0000-0000-000093220000}"/>
    <cellStyle name="Normal 6 3 2 19" xfId="1452" xr:uid="{00000000-0005-0000-0000-000094220000}"/>
    <cellStyle name="Normal 6 3 2 19 2" xfId="3833" xr:uid="{00000000-0005-0000-0000-000095220000}"/>
    <cellStyle name="Normal 6 3 2 19 3" xfId="6219" xr:uid="{00000000-0005-0000-0000-000096220000}"/>
    <cellStyle name="Normal 6 3 2 19 4" xfId="8056" xr:uid="{00000000-0005-0000-0000-000097220000}"/>
    <cellStyle name="Normal 6 3 2 19 5" xfId="10321" xr:uid="{00000000-0005-0000-0000-000098220000}"/>
    <cellStyle name="Normal 6 3 2 19 6" xfId="12830" xr:uid="{00000000-0005-0000-0000-000099220000}"/>
    <cellStyle name="Normal 6 3 2 19 7" xfId="15217" xr:uid="{00000000-0005-0000-0000-00009A220000}"/>
    <cellStyle name="Normal 6 3 2 2" xfId="142" xr:uid="{00000000-0005-0000-0000-00009B220000}"/>
    <cellStyle name="Normal 6 3 2 2 2" xfId="2523" xr:uid="{00000000-0005-0000-0000-00009C220000}"/>
    <cellStyle name="Normal 6 3 2 2 3" xfId="4909" xr:uid="{00000000-0005-0000-0000-00009D220000}"/>
    <cellStyle name="Normal 6 3 2 2 4" xfId="8076" xr:uid="{00000000-0005-0000-0000-00009E220000}"/>
    <cellStyle name="Normal 6 3 2 2 5" xfId="10341" xr:uid="{00000000-0005-0000-0000-00009F220000}"/>
    <cellStyle name="Normal 6 3 2 2 6" xfId="12850" xr:uid="{00000000-0005-0000-0000-0000A0220000}"/>
    <cellStyle name="Normal 6 3 2 2 7" xfId="15237" xr:uid="{00000000-0005-0000-0000-0000A1220000}"/>
    <cellStyle name="Normal 6 3 2 20" xfId="1529" xr:uid="{00000000-0005-0000-0000-0000A2220000}"/>
    <cellStyle name="Normal 6 3 2 20 2" xfId="3910" xr:uid="{00000000-0005-0000-0000-0000A3220000}"/>
    <cellStyle name="Normal 6 3 2 20 3" xfId="6296" xr:uid="{00000000-0005-0000-0000-0000A4220000}"/>
    <cellStyle name="Normal 6 3 2 20 4" xfId="8326" xr:uid="{00000000-0005-0000-0000-0000A5220000}"/>
    <cellStyle name="Normal 6 3 2 20 5" xfId="10396" xr:uid="{00000000-0005-0000-0000-0000A6220000}"/>
    <cellStyle name="Normal 6 3 2 20 6" xfId="13100" xr:uid="{00000000-0005-0000-0000-0000A7220000}"/>
    <cellStyle name="Normal 6 3 2 20 7" xfId="15487" xr:uid="{00000000-0005-0000-0000-0000A8220000}"/>
    <cellStyle name="Normal 6 3 2 21" xfId="1606" xr:uid="{00000000-0005-0000-0000-0000A9220000}"/>
    <cellStyle name="Normal 6 3 2 21 2" xfId="3987" xr:uid="{00000000-0005-0000-0000-0000AA220000}"/>
    <cellStyle name="Normal 6 3 2 21 3" xfId="6373" xr:uid="{00000000-0005-0000-0000-0000AB220000}"/>
    <cellStyle name="Normal 6 3 2 21 4" xfId="7965" xr:uid="{00000000-0005-0000-0000-0000AC220000}"/>
    <cellStyle name="Normal 6 3 2 21 5" xfId="11088" xr:uid="{00000000-0005-0000-0000-0000AD220000}"/>
    <cellStyle name="Normal 6 3 2 21 6" xfId="12739" xr:uid="{00000000-0005-0000-0000-0000AE220000}"/>
    <cellStyle name="Normal 6 3 2 21 7" xfId="15126" xr:uid="{00000000-0005-0000-0000-0000AF220000}"/>
    <cellStyle name="Normal 6 3 2 22" xfId="1683" xr:uid="{00000000-0005-0000-0000-0000B0220000}"/>
    <cellStyle name="Normal 6 3 2 22 2" xfId="4064" xr:uid="{00000000-0005-0000-0000-0000B1220000}"/>
    <cellStyle name="Normal 6 3 2 22 3" xfId="6450" xr:uid="{00000000-0005-0000-0000-0000B2220000}"/>
    <cellStyle name="Normal 6 3 2 22 4" xfId="9356" xr:uid="{00000000-0005-0000-0000-0000B3220000}"/>
    <cellStyle name="Normal 6 3 2 22 5" xfId="9670" xr:uid="{00000000-0005-0000-0000-0000B4220000}"/>
    <cellStyle name="Normal 6 3 2 22 6" xfId="14130" xr:uid="{00000000-0005-0000-0000-0000B5220000}"/>
    <cellStyle name="Normal 6 3 2 22 7" xfId="16514" xr:uid="{00000000-0005-0000-0000-0000B6220000}"/>
    <cellStyle name="Normal 6 3 2 23" xfId="1760" xr:uid="{00000000-0005-0000-0000-0000B7220000}"/>
    <cellStyle name="Normal 6 3 2 23 2" xfId="4141" xr:uid="{00000000-0005-0000-0000-0000B8220000}"/>
    <cellStyle name="Normal 6 3 2 23 3" xfId="6527" xr:uid="{00000000-0005-0000-0000-0000B9220000}"/>
    <cellStyle name="Normal 6 3 2 23 4" xfId="8283" xr:uid="{00000000-0005-0000-0000-0000BA220000}"/>
    <cellStyle name="Normal 6 3 2 23 5" xfId="10545" xr:uid="{00000000-0005-0000-0000-0000BB220000}"/>
    <cellStyle name="Normal 6 3 2 23 6" xfId="13057" xr:uid="{00000000-0005-0000-0000-0000BC220000}"/>
    <cellStyle name="Normal 6 3 2 23 7" xfId="15444" xr:uid="{00000000-0005-0000-0000-0000BD220000}"/>
    <cellStyle name="Normal 6 3 2 24" xfId="1832" xr:uid="{00000000-0005-0000-0000-0000BE220000}"/>
    <cellStyle name="Normal 6 3 2 24 2" xfId="4213" xr:uid="{00000000-0005-0000-0000-0000BF220000}"/>
    <cellStyle name="Normal 6 3 2 24 3" xfId="6599" xr:uid="{00000000-0005-0000-0000-0000C0220000}"/>
    <cellStyle name="Normal 6 3 2 24 4" xfId="8128" xr:uid="{00000000-0005-0000-0000-0000C1220000}"/>
    <cellStyle name="Normal 6 3 2 24 5" xfId="10390" xr:uid="{00000000-0005-0000-0000-0000C2220000}"/>
    <cellStyle name="Normal 6 3 2 24 6" xfId="12902" xr:uid="{00000000-0005-0000-0000-0000C3220000}"/>
    <cellStyle name="Normal 6 3 2 24 7" xfId="15289" xr:uid="{00000000-0005-0000-0000-0000C4220000}"/>
    <cellStyle name="Normal 6 3 2 25" xfId="1910" xr:uid="{00000000-0005-0000-0000-0000C5220000}"/>
    <cellStyle name="Normal 6 3 2 25 2" xfId="4291" xr:uid="{00000000-0005-0000-0000-0000C6220000}"/>
    <cellStyle name="Normal 6 3 2 25 3" xfId="6677" xr:uid="{00000000-0005-0000-0000-0000C7220000}"/>
    <cellStyle name="Normal 6 3 2 25 4" xfId="8318" xr:uid="{00000000-0005-0000-0000-0000C8220000}"/>
    <cellStyle name="Normal 6 3 2 25 5" xfId="10388" xr:uid="{00000000-0005-0000-0000-0000C9220000}"/>
    <cellStyle name="Normal 6 3 2 25 6" xfId="13092" xr:uid="{00000000-0005-0000-0000-0000CA220000}"/>
    <cellStyle name="Normal 6 3 2 25 7" xfId="15479" xr:uid="{00000000-0005-0000-0000-0000CB220000}"/>
    <cellStyle name="Normal 6 3 2 26" xfId="1988" xr:uid="{00000000-0005-0000-0000-0000CC220000}"/>
    <cellStyle name="Normal 6 3 2 26 2" xfId="4369" xr:uid="{00000000-0005-0000-0000-0000CD220000}"/>
    <cellStyle name="Normal 6 3 2 26 3" xfId="6755" xr:uid="{00000000-0005-0000-0000-0000CE220000}"/>
    <cellStyle name="Normal 6 3 2 26 4" xfId="8775" xr:uid="{00000000-0005-0000-0000-0000CF220000}"/>
    <cellStyle name="Normal 6 3 2 26 5" xfId="10461" xr:uid="{00000000-0005-0000-0000-0000D0220000}"/>
    <cellStyle name="Normal 6 3 2 26 6" xfId="13549" xr:uid="{00000000-0005-0000-0000-0000D1220000}"/>
    <cellStyle name="Normal 6 3 2 26 7" xfId="15936" xr:uid="{00000000-0005-0000-0000-0000D2220000}"/>
    <cellStyle name="Normal 6 3 2 27" xfId="2064" xr:uid="{00000000-0005-0000-0000-0000D3220000}"/>
    <cellStyle name="Normal 6 3 2 27 2" xfId="4445" xr:uid="{00000000-0005-0000-0000-0000D4220000}"/>
    <cellStyle name="Normal 6 3 2 27 3" xfId="6831" xr:uid="{00000000-0005-0000-0000-0000D5220000}"/>
    <cellStyle name="Normal 6 3 2 27 4" xfId="8463" xr:uid="{00000000-0005-0000-0000-0000D6220000}"/>
    <cellStyle name="Normal 6 3 2 27 5" xfId="9633" xr:uid="{00000000-0005-0000-0000-0000D7220000}"/>
    <cellStyle name="Normal 6 3 2 27 6" xfId="13237" xr:uid="{00000000-0005-0000-0000-0000D8220000}"/>
    <cellStyle name="Normal 6 3 2 27 7" xfId="15624" xr:uid="{00000000-0005-0000-0000-0000D9220000}"/>
    <cellStyle name="Normal 6 3 2 28" xfId="2136" xr:uid="{00000000-0005-0000-0000-0000DA220000}"/>
    <cellStyle name="Normal 6 3 2 28 2" xfId="4517" xr:uid="{00000000-0005-0000-0000-0000DB220000}"/>
    <cellStyle name="Normal 6 3 2 28 3" xfId="6903" xr:uid="{00000000-0005-0000-0000-0000DC220000}"/>
    <cellStyle name="Normal 6 3 2 28 4" xfId="9427" xr:uid="{00000000-0005-0000-0000-0000DD220000}"/>
    <cellStyle name="Normal 6 3 2 28 5" xfId="11120" xr:uid="{00000000-0005-0000-0000-0000DE220000}"/>
    <cellStyle name="Normal 6 3 2 28 6" xfId="14201" xr:uid="{00000000-0005-0000-0000-0000DF220000}"/>
    <cellStyle name="Normal 6 3 2 28 7" xfId="16585" xr:uid="{00000000-0005-0000-0000-0000E0220000}"/>
    <cellStyle name="Normal 6 3 2 29" xfId="2216" xr:uid="{00000000-0005-0000-0000-0000E1220000}"/>
    <cellStyle name="Normal 6 3 2 29 2" xfId="4597" xr:uid="{00000000-0005-0000-0000-0000E2220000}"/>
    <cellStyle name="Normal 6 3 2 29 3" xfId="6983" xr:uid="{00000000-0005-0000-0000-0000E3220000}"/>
    <cellStyle name="Normal 6 3 2 29 4" xfId="8201" xr:uid="{00000000-0005-0000-0000-0000E4220000}"/>
    <cellStyle name="Normal 6 3 2 29 5" xfId="10387" xr:uid="{00000000-0005-0000-0000-0000E5220000}"/>
    <cellStyle name="Normal 6 3 2 29 6" xfId="12975" xr:uid="{00000000-0005-0000-0000-0000E6220000}"/>
    <cellStyle name="Normal 6 3 2 29 7" xfId="15362" xr:uid="{00000000-0005-0000-0000-0000E7220000}"/>
    <cellStyle name="Normal 6 3 2 3" xfId="220" xr:uid="{00000000-0005-0000-0000-0000E8220000}"/>
    <cellStyle name="Normal 6 3 2 3 2" xfId="2601" xr:uid="{00000000-0005-0000-0000-0000E9220000}"/>
    <cellStyle name="Normal 6 3 2 3 3" xfId="4987" xr:uid="{00000000-0005-0000-0000-0000EA220000}"/>
    <cellStyle name="Normal 6 3 2 3 4" xfId="8115" xr:uid="{00000000-0005-0000-0000-0000EB220000}"/>
    <cellStyle name="Normal 6 3 2 3 5" xfId="10954" xr:uid="{00000000-0005-0000-0000-0000EC220000}"/>
    <cellStyle name="Normal 6 3 2 3 6" xfId="12889" xr:uid="{00000000-0005-0000-0000-0000ED220000}"/>
    <cellStyle name="Normal 6 3 2 3 7" xfId="15276" xr:uid="{00000000-0005-0000-0000-0000EE220000}"/>
    <cellStyle name="Normal 6 3 2 30" xfId="2292" xr:uid="{00000000-0005-0000-0000-0000EF220000}"/>
    <cellStyle name="Normal 6 3 2 30 2" xfId="4673" xr:uid="{00000000-0005-0000-0000-0000F0220000}"/>
    <cellStyle name="Normal 6 3 2 30 3" xfId="7059" xr:uid="{00000000-0005-0000-0000-0000F1220000}"/>
    <cellStyle name="Normal 6 3 2 30 4" xfId="8391" xr:uid="{00000000-0005-0000-0000-0000F2220000}"/>
    <cellStyle name="Normal 6 3 2 30 5" xfId="11164" xr:uid="{00000000-0005-0000-0000-0000F3220000}"/>
    <cellStyle name="Normal 6 3 2 30 6" xfId="13165" xr:uid="{00000000-0005-0000-0000-0000F4220000}"/>
    <cellStyle name="Normal 6 3 2 30 7" xfId="15552" xr:uid="{00000000-0005-0000-0000-0000F5220000}"/>
    <cellStyle name="Normal 6 3 2 31" xfId="2364" xr:uid="{00000000-0005-0000-0000-0000F6220000}"/>
    <cellStyle name="Normal 6 3 2 31 2" xfId="4745" xr:uid="{00000000-0005-0000-0000-0000F7220000}"/>
    <cellStyle name="Normal 6 3 2 31 3" xfId="7131" xr:uid="{00000000-0005-0000-0000-0000F8220000}"/>
    <cellStyle name="Normal 6 3 2 31 4" xfId="8322" xr:uid="{00000000-0005-0000-0000-0000F9220000}"/>
    <cellStyle name="Normal 6 3 2 31 5" xfId="10394" xr:uid="{00000000-0005-0000-0000-0000FA220000}"/>
    <cellStyle name="Normal 6 3 2 31 6" xfId="13096" xr:uid="{00000000-0005-0000-0000-0000FB220000}"/>
    <cellStyle name="Normal 6 3 2 31 7" xfId="15483" xr:uid="{00000000-0005-0000-0000-0000FC220000}"/>
    <cellStyle name="Normal 6 3 2 32" xfId="2442" xr:uid="{00000000-0005-0000-0000-0000FD220000}"/>
    <cellStyle name="Normal 6 3 2 33" xfId="4828" xr:uid="{00000000-0005-0000-0000-0000FE220000}"/>
    <cellStyle name="Normal 6 3 2 34" xfId="7386" xr:uid="{00000000-0005-0000-0000-0000FF220000}"/>
    <cellStyle name="Normal 6 3 2 35" xfId="11072" xr:uid="{00000000-0005-0000-0000-000000230000}"/>
    <cellStyle name="Normal 6 3 2 36" xfId="12159" xr:uid="{00000000-0005-0000-0000-000001230000}"/>
    <cellStyle name="Normal 6 3 2 37" xfId="14546" xr:uid="{00000000-0005-0000-0000-000002230000}"/>
    <cellStyle name="Normal 6 3 2 4" xfId="297" xr:uid="{00000000-0005-0000-0000-000003230000}"/>
    <cellStyle name="Normal 6 3 2 4 2" xfId="2678" xr:uid="{00000000-0005-0000-0000-000004230000}"/>
    <cellStyle name="Normal 6 3 2 4 3" xfId="5064" xr:uid="{00000000-0005-0000-0000-000005230000}"/>
    <cellStyle name="Normal 6 3 2 4 4" xfId="8190" xr:uid="{00000000-0005-0000-0000-000006230000}"/>
    <cellStyle name="Normal 6 3 2 4 5" xfId="9812" xr:uid="{00000000-0005-0000-0000-000007230000}"/>
    <cellStyle name="Normal 6 3 2 4 6" xfId="12964" xr:uid="{00000000-0005-0000-0000-000008230000}"/>
    <cellStyle name="Normal 6 3 2 4 7" xfId="15351" xr:uid="{00000000-0005-0000-0000-000009230000}"/>
    <cellStyle name="Normal 6 3 2 5" xfId="374" xr:uid="{00000000-0005-0000-0000-00000A230000}"/>
    <cellStyle name="Normal 6 3 2 5 2" xfId="2755" xr:uid="{00000000-0005-0000-0000-00000B230000}"/>
    <cellStyle name="Normal 6 3 2 5 3" xfId="5141" xr:uid="{00000000-0005-0000-0000-00000C230000}"/>
    <cellStyle name="Normal 6 3 2 5 4" xfId="9223" xr:uid="{00000000-0005-0000-0000-00000D230000}"/>
    <cellStyle name="Normal 6 3 2 5 5" xfId="10913" xr:uid="{00000000-0005-0000-0000-00000E230000}"/>
    <cellStyle name="Normal 6 3 2 5 6" xfId="13997" xr:uid="{00000000-0005-0000-0000-00000F230000}"/>
    <cellStyle name="Normal 6 3 2 5 7" xfId="16381" xr:uid="{00000000-0005-0000-0000-000010230000}"/>
    <cellStyle name="Normal 6 3 2 6" xfId="451" xr:uid="{00000000-0005-0000-0000-000011230000}"/>
    <cellStyle name="Normal 6 3 2 6 2" xfId="2832" xr:uid="{00000000-0005-0000-0000-000012230000}"/>
    <cellStyle name="Normal 6 3 2 6 3" xfId="5218" xr:uid="{00000000-0005-0000-0000-000013230000}"/>
    <cellStyle name="Normal 6 3 2 6 4" xfId="8148" xr:uid="{00000000-0005-0000-0000-000014230000}"/>
    <cellStyle name="Normal 6 3 2 6 5" xfId="10413" xr:uid="{00000000-0005-0000-0000-000015230000}"/>
    <cellStyle name="Normal 6 3 2 6 6" xfId="12922" xr:uid="{00000000-0005-0000-0000-000016230000}"/>
    <cellStyle name="Normal 6 3 2 6 7" xfId="15309" xr:uid="{00000000-0005-0000-0000-000017230000}"/>
    <cellStyle name="Normal 6 3 2 7" xfId="528" xr:uid="{00000000-0005-0000-0000-000018230000}"/>
    <cellStyle name="Normal 6 3 2 7 2" xfId="2909" xr:uid="{00000000-0005-0000-0000-000019230000}"/>
    <cellStyle name="Normal 6 3 2 7 3" xfId="5295" xr:uid="{00000000-0005-0000-0000-00001A230000}"/>
    <cellStyle name="Normal 6 3 2 7 4" xfId="8264" xr:uid="{00000000-0005-0000-0000-00001B230000}"/>
    <cellStyle name="Normal 6 3 2 7 5" xfId="11115" xr:uid="{00000000-0005-0000-0000-00001C230000}"/>
    <cellStyle name="Normal 6 3 2 7 6" xfId="13038" xr:uid="{00000000-0005-0000-0000-00001D230000}"/>
    <cellStyle name="Normal 6 3 2 7 7" xfId="15425" xr:uid="{00000000-0005-0000-0000-00001E230000}"/>
    <cellStyle name="Normal 6 3 2 8" xfId="605" xr:uid="{00000000-0005-0000-0000-00001F230000}"/>
    <cellStyle name="Normal 6 3 2 8 2" xfId="2986" xr:uid="{00000000-0005-0000-0000-000020230000}"/>
    <cellStyle name="Normal 6 3 2 8 3" xfId="5372" xr:uid="{00000000-0005-0000-0000-000021230000}"/>
    <cellStyle name="Normal 6 3 2 8 4" xfId="7878" xr:uid="{00000000-0005-0000-0000-000022230000}"/>
    <cellStyle name="Normal 6 3 2 8 5" xfId="9964" xr:uid="{00000000-0005-0000-0000-000023230000}"/>
    <cellStyle name="Normal 6 3 2 8 6" xfId="12652" xr:uid="{00000000-0005-0000-0000-000024230000}"/>
    <cellStyle name="Normal 6 3 2 8 7" xfId="15039" xr:uid="{00000000-0005-0000-0000-000025230000}"/>
    <cellStyle name="Normal 6 3 2 9" xfId="682" xr:uid="{00000000-0005-0000-0000-000026230000}"/>
    <cellStyle name="Normal 6 3 2 9 2" xfId="3063" xr:uid="{00000000-0005-0000-0000-000027230000}"/>
    <cellStyle name="Normal 6 3 2 9 3" xfId="5449" xr:uid="{00000000-0005-0000-0000-000028230000}"/>
    <cellStyle name="Normal 6 3 2 9 4" xfId="9371" xr:uid="{00000000-0005-0000-0000-000029230000}"/>
    <cellStyle name="Normal 6 3 2 9 5" xfId="9685" xr:uid="{00000000-0005-0000-0000-00002A230000}"/>
    <cellStyle name="Normal 6 3 2 9 6" xfId="14145" xr:uid="{00000000-0005-0000-0000-00002B230000}"/>
    <cellStyle name="Normal 6 3 2 9 7" xfId="16529" xr:uid="{00000000-0005-0000-0000-00002C230000}"/>
    <cellStyle name="Normal 6 3 20" xfId="1415" xr:uid="{00000000-0005-0000-0000-00002D230000}"/>
    <cellStyle name="Normal 6 3 20 2" xfId="3796" xr:uid="{00000000-0005-0000-0000-00002E230000}"/>
    <cellStyle name="Normal 6 3 20 3" xfId="6182" xr:uid="{00000000-0005-0000-0000-00002F230000}"/>
    <cellStyle name="Normal 6 3 20 4" xfId="9170" xr:uid="{00000000-0005-0000-0000-000030230000}"/>
    <cellStyle name="Normal 6 3 20 5" xfId="10129" xr:uid="{00000000-0005-0000-0000-000031230000}"/>
    <cellStyle name="Normal 6 3 20 6" xfId="13944" xr:uid="{00000000-0005-0000-0000-000032230000}"/>
    <cellStyle name="Normal 6 3 20 7" xfId="16328" xr:uid="{00000000-0005-0000-0000-000033230000}"/>
    <cellStyle name="Normal 6 3 21" xfId="1492" xr:uid="{00000000-0005-0000-0000-000034230000}"/>
    <cellStyle name="Normal 6 3 21 2" xfId="3873" xr:uid="{00000000-0005-0000-0000-000035230000}"/>
    <cellStyle name="Normal 6 3 21 3" xfId="6259" xr:uid="{00000000-0005-0000-0000-000036230000}"/>
    <cellStyle name="Normal 6 3 21 4" xfId="8788" xr:uid="{00000000-0005-0000-0000-000037230000}"/>
    <cellStyle name="Normal 6 3 21 5" xfId="9593" xr:uid="{00000000-0005-0000-0000-000038230000}"/>
    <cellStyle name="Normal 6 3 21 6" xfId="13562" xr:uid="{00000000-0005-0000-0000-000039230000}"/>
    <cellStyle name="Normal 6 3 21 7" xfId="15949" xr:uid="{00000000-0005-0000-0000-00003A230000}"/>
    <cellStyle name="Normal 6 3 22" xfId="1569" xr:uid="{00000000-0005-0000-0000-00003B230000}"/>
    <cellStyle name="Normal 6 3 22 2" xfId="3950" xr:uid="{00000000-0005-0000-0000-00003C230000}"/>
    <cellStyle name="Normal 6 3 22 3" xfId="6336" xr:uid="{00000000-0005-0000-0000-00003D230000}"/>
    <cellStyle name="Normal 6 3 22 4" xfId="8772" xr:uid="{00000000-0005-0000-0000-00003E230000}"/>
    <cellStyle name="Normal 6 3 22 5" xfId="10458" xr:uid="{00000000-0005-0000-0000-00003F230000}"/>
    <cellStyle name="Normal 6 3 22 6" xfId="13546" xr:uid="{00000000-0005-0000-0000-000040230000}"/>
    <cellStyle name="Normal 6 3 22 7" xfId="15933" xr:uid="{00000000-0005-0000-0000-000041230000}"/>
    <cellStyle name="Normal 6 3 23" xfId="1646" xr:uid="{00000000-0005-0000-0000-000042230000}"/>
    <cellStyle name="Normal 6 3 23 2" xfId="4027" xr:uid="{00000000-0005-0000-0000-000043230000}"/>
    <cellStyle name="Normal 6 3 23 3" xfId="6413" xr:uid="{00000000-0005-0000-0000-000044230000}"/>
    <cellStyle name="Normal 6 3 23 4" xfId="8280" xr:uid="{00000000-0005-0000-0000-000045230000}"/>
    <cellStyle name="Normal 6 3 23 5" xfId="9783" xr:uid="{00000000-0005-0000-0000-000046230000}"/>
    <cellStyle name="Normal 6 3 23 6" xfId="13054" xr:uid="{00000000-0005-0000-0000-000047230000}"/>
    <cellStyle name="Normal 6 3 23 7" xfId="15441" xr:uid="{00000000-0005-0000-0000-000048230000}"/>
    <cellStyle name="Normal 6 3 24" xfId="1723" xr:uid="{00000000-0005-0000-0000-000049230000}"/>
    <cellStyle name="Normal 6 3 24 2" xfId="4104" xr:uid="{00000000-0005-0000-0000-00004A230000}"/>
    <cellStyle name="Normal 6 3 24 3" xfId="6490" xr:uid="{00000000-0005-0000-0000-00004B230000}"/>
    <cellStyle name="Normal 6 3 24 4" xfId="9316" xr:uid="{00000000-0005-0000-0000-00004C230000}"/>
    <cellStyle name="Normal 6 3 24 5" xfId="11007" xr:uid="{00000000-0005-0000-0000-00004D230000}"/>
    <cellStyle name="Normal 6 3 24 6" xfId="14090" xr:uid="{00000000-0005-0000-0000-00004E230000}"/>
    <cellStyle name="Normal 6 3 24 7" xfId="16474" xr:uid="{00000000-0005-0000-0000-00004F230000}"/>
    <cellStyle name="Normal 6 3 25" xfId="1795" xr:uid="{00000000-0005-0000-0000-000050230000}"/>
    <cellStyle name="Normal 6 3 25 2" xfId="4176" xr:uid="{00000000-0005-0000-0000-000051230000}"/>
    <cellStyle name="Normal 6 3 25 3" xfId="6562" xr:uid="{00000000-0005-0000-0000-000052230000}"/>
    <cellStyle name="Normal 6 3 25 4" xfId="9237" xr:uid="{00000000-0005-0000-0000-000053230000}"/>
    <cellStyle name="Normal 6 3 25 5" xfId="10200" xr:uid="{00000000-0005-0000-0000-000054230000}"/>
    <cellStyle name="Normal 6 3 25 6" xfId="14011" xr:uid="{00000000-0005-0000-0000-000055230000}"/>
    <cellStyle name="Normal 6 3 25 7" xfId="16395" xr:uid="{00000000-0005-0000-0000-000056230000}"/>
    <cellStyle name="Normal 6 3 26" xfId="1873" xr:uid="{00000000-0005-0000-0000-000057230000}"/>
    <cellStyle name="Normal 6 3 26 2" xfId="4254" xr:uid="{00000000-0005-0000-0000-000058230000}"/>
    <cellStyle name="Normal 6 3 26 3" xfId="6640" xr:uid="{00000000-0005-0000-0000-000059230000}"/>
    <cellStyle name="Normal 6 3 26 4" xfId="8780" xr:uid="{00000000-0005-0000-0000-00005A230000}"/>
    <cellStyle name="Normal 6 3 26 5" xfId="9588" xr:uid="{00000000-0005-0000-0000-00005B230000}"/>
    <cellStyle name="Normal 6 3 26 6" xfId="13554" xr:uid="{00000000-0005-0000-0000-00005C230000}"/>
    <cellStyle name="Normal 6 3 26 7" xfId="15941" xr:uid="{00000000-0005-0000-0000-00005D230000}"/>
    <cellStyle name="Normal 6 3 27" xfId="1951" xr:uid="{00000000-0005-0000-0000-00005E230000}"/>
    <cellStyle name="Normal 6 3 27 2" xfId="4332" xr:uid="{00000000-0005-0000-0000-00005F230000}"/>
    <cellStyle name="Normal 6 3 27 3" xfId="6718" xr:uid="{00000000-0005-0000-0000-000060230000}"/>
    <cellStyle name="Normal 6 3 27 4" xfId="9232" xr:uid="{00000000-0005-0000-0000-000061230000}"/>
    <cellStyle name="Normal 6 3 27 5" xfId="10922" xr:uid="{00000000-0005-0000-0000-000062230000}"/>
    <cellStyle name="Normal 6 3 27 6" xfId="14006" xr:uid="{00000000-0005-0000-0000-000063230000}"/>
    <cellStyle name="Normal 6 3 27 7" xfId="16390" xr:uid="{00000000-0005-0000-0000-000064230000}"/>
    <cellStyle name="Normal 6 3 28" xfId="2027" xr:uid="{00000000-0005-0000-0000-000065230000}"/>
    <cellStyle name="Normal 6 3 28 2" xfId="4408" xr:uid="{00000000-0005-0000-0000-000066230000}"/>
    <cellStyle name="Normal 6 3 28 3" xfId="6794" xr:uid="{00000000-0005-0000-0000-000067230000}"/>
    <cellStyle name="Normal 6 3 28 4" xfId="8195" xr:uid="{00000000-0005-0000-0000-000068230000}"/>
    <cellStyle name="Normal 6 3 28 5" xfId="9786" xr:uid="{00000000-0005-0000-0000-000069230000}"/>
    <cellStyle name="Normal 6 3 28 6" xfId="12969" xr:uid="{00000000-0005-0000-0000-00006A230000}"/>
    <cellStyle name="Normal 6 3 28 7" xfId="15356" xr:uid="{00000000-0005-0000-0000-00006B230000}"/>
    <cellStyle name="Normal 6 3 29" xfId="2099" xr:uid="{00000000-0005-0000-0000-00006C230000}"/>
    <cellStyle name="Normal 6 3 29 2" xfId="4480" xr:uid="{00000000-0005-0000-0000-00006D230000}"/>
    <cellStyle name="Normal 6 3 29 3" xfId="6866" xr:uid="{00000000-0005-0000-0000-00006E230000}"/>
    <cellStyle name="Normal 6 3 29 4" xfId="8429" xr:uid="{00000000-0005-0000-0000-00006F230000}"/>
    <cellStyle name="Normal 6 3 29 5" xfId="9852" xr:uid="{00000000-0005-0000-0000-000070230000}"/>
    <cellStyle name="Normal 6 3 29 6" xfId="13203" xr:uid="{00000000-0005-0000-0000-000071230000}"/>
    <cellStyle name="Normal 6 3 29 7" xfId="15590" xr:uid="{00000000-0005-0000-0000-000072230000}"/>
    <cellStyle name="Normal 6 3 3" xfId="105" xr:uid="{00000000-0005-0000-0000-000073230000}"/>
    <cellStyle name="Normal 6 3 3 2" xfId="2486" xr:uid="{00000000-0005-0000-0000-000074230000}"/>
    <cellStyle name="Normal 6 3 3 3" xfId="4872" xr:uid="{00000000-0005-0000-0000-000075230000}"/>
    <cellStyle name="Normal 6 3 3 4" xfId="9190" xr:uid="{00000000-0005-0000-0000-000076230000}"/>
    <cellStyle name="Normal 6 3 3 5" xfId="10148" xr:uid="{00000000-0005-0000-0000-000077230000}"/>
    <cellStyle name="Normal 6 3 3 6" xfId="13964" xr:uid="{00000000-0005-0000-0000-000078230000}"/>
    <cellStyle name="Normal 6 3 3 7" xfId="16348" xr:uid="{00000000-0005-0000-0000-000079230000}"/>
    <cellStyle name="Normal 6 3 30" xfId="2179" xr:uid="{00000000-0005-0000-0000-00007A230000}"/>
    <cellStyle name="Normal 6 3 30 2" xfId="4560" xr:uid="{00000000-0005-0000-0000-00007B230000}"/>
    <cellStyle name="Normal 6 3 30 3" xfId="6946" xr:uid="{00000000-0005-0000-0000-00007C230000}"/>
    <cellStyle name="Normal 6 3 30 4" xfId="7238" xr:uid="{00000000-0005-0000-0000-00007D230000}"/>
    <cellStyle name="Normal 6 3 30 5" xfId="10849" xr:uid="{00000000-0005-0000-0000-00007E230000}"/>
    <cellStyle name="Normal 6 3 30 6" xfId="12011" xr:uid="{00000000-0005-0000-0000-00007F230000}"/>
    <cellStyle name="Normal 6 3 30 7" xfId="14398" xr:uid="{00000000-0005-0000-0000-000080230000}"/>
    <cellStyle name="Normal 6 3 31" xfId="2255" xr:uid="{00000000-0005-0000-0000-000081230000}"/>
    <cellStyle name="Normal 6 3 31 2" xfId="4636" xr:uid="{00000000-0005-0000-0000-000082230000}"/>
    <cellStyle name="Normal 6 3 31 3" xfId="7022" xr:uid="{00000000-0005-0000-0000-000083230000}"/>
    <cellStyle name="Normal 6 3 31 4" xfId="8853" xr:uid="{00000000-0005-0000-0000-000084230000}"/>
    <cellStyle name="Normal 6 3 31 5" xfId="9815" xr:uid="{00000000-0005-0000-0000-000085230000}"/>
    <cellStyle name="Normal 6 3 31 6" xfId="13627" xr:uid="{00000000-0005-0000-0000-000086230000}"/>
    <cellStyle name="Normal 6 3 31 7" xfId="16014" xr:uid="{00000000-0005-0000-0000-000087230000}"/>
    <cellStyle name="Normal 6 3 32" xfId="2327" xr:uid="{00000000-0005-0000-0000-000088230000}"/>
    <cellStyle name="Normal 6 3 32 2" xfId="4708" xr:uid="{00000000-0005-0000-0000-000089230000}"/>
    <cellStyle name="Normal 6 3 32 3" xfId="7094" xr:uid="{00000000-0005-0000-0000-00008A230000}"/>
    <cellStyle name="Normal 6 3 32 4" xfId="8784" xr:uid="{00000000-0005-0000-0000-00008B230000}"/>
    <cellStyle name="Normal 6 3 32 5" xfId="9814" xr:uid="{00000000-0005-0000-0000-00008C230000}"/>
    <cellStyle name="Normal 6 3 32 6" xfId="13558" xr:uid="{00000000-0005-0000-0000-00008D230000}"/>
    <cellStyle name="Normal 6 3 32 7" xfId="15945" xr:uid="{00000000-0005-0000-0000-00008E230000}"/>
    <cellStyle name="Normal 6 3 33" xfId="2405" xr:uid="{00000000-0005-0000-0000-00008F230000}"/>
    <cellStyle name="Normal 6 3 34" xfId="4791" xr:uid="{00000000-0005-0000-0000-000090230000}"/>
    <cellStyle name="Normal 6 3 35" xfId="8381" xr:uid="{00000000-0005-0000-0000-000091230000}"/>
    <cellStyle name="Normal 6 3 36" xfId="9885" xr:uid="{00000000-0005-0000-0000-000092230000}"/>
    <cellStyle name="Normal 6 3 37" xfId="13155" xr:uid="{00000000-0005-0000-0000-000093230000}"/>
    <cellStyle name="Normal 6 3 38" xfId="15542" xr:uid="{00000000-0005-0000-0000-000094230000}"/>
    <cellStyle name="Normal 6 3 4" xfId="183" xr:uid="{00000000-0005-0000-0000-000095230000}"/>
    <cellStyle name="Normal 6 3 4 2" xfId="2564" xr:uid="{00000000-0005-0000-0000-000096230000}"/>
    <cellStyle name="Normal 6 3 4 3" xfId="4950" xr:uid="{00000000-0005-0000-0000-000097230000}"/>
    <cellStyle name="Normal 6 3 4 4" xfId="8577" xr:uid="{00000000-0005-0000-0000-000098230000}"/>
    <cellStyle name="Normal 6 3 4 5" xfId="9768" xr:uid="{00000000-0005-0000-0000-000099230000}"/>
    <cellStyle name="Normal 6 3 4 6" xfId="13351" xr:uid="{00000000-0005-0000-0000-00009A230000}"/>
    <cellStyle name="Normal 6 3 4 7" xfId="15738" xr:uid="{00000000-0005-0000-0000-00009B230000}"/>
    <cellStyle name="Normal 6 3 5" xfId="260" xr:uid="{00000000-0005-0000-0000-00009C230000}"/>
    <cellStyle name="Normal 6 3 5 2" xfId="2641" xr:uid="{00000000-0005-0000-0000-00009D230000}"/>
    <cellStyle name="Normal 6 3 5 3" xfId="5027" xr:uid="{00000000-0005-0000-0000-00009E230000}"/>
    <cellStyle name="Normal 6 3 5 4" xfId="7536" xr:uid="{00000000-0005-0000-0000-00009F230000}"/>
    <cellStyle name="Normal 6 3 5 5" xfId="11450" xr:uid="{00000000-0005-0000-0000-0000A0230000}"/>
    <cellStyle name="Normal 6 3 5 6" xfId="12309" xr:uid="{00000000-0005-0000-0000-0000A1230000}"/>
    <cellStyle name="Normal 6 3 5 7" xfId="14696" xr:uid="{00000000-0005-0000-0000-0000A2230000}"/>
    <cellStyle name="Normal 6 3 6" xfId="337" xr:uid="{00000000-0005-0000-0000-0000A3230000}"/>
    <cellStyle name="Normal 6 3 6 2" xfId="2718" xr:uid="{00000000-0005-0000-0000-0000A4230000}"/>
    <cellStyle name="Normal 6 3 6 3" xfId="5104" xr:uid="{00000000-0005-0000-0000-0000A5230000}"/>
    <cellStyle name="Normal 6 3 6 4" xfId="8157" xr:uid="{00000000-0005-0000-0000-0000A6230000}"/>
    <cellStyle name="Normal 6 3 6 5" xfId="9573" xr:uid="{00000000-0005-0000-0000-0000A7230000}"/>
    <cellStyle name="Normal 6 3 6 6" xfId="12931" xr:uid="{00000000-0005-0000-0000-0000A8230000}"/>
    <cellStyle name="Normal 6 3 6 7" xfId="15318" xr:uid="{00000000-0005-0000-0000-0000A9230000}"/>
    <cellStyle name="Normal 6 3 7" xfId="414" xr:uid="{00000000-0005-0000-0000-0000AA230000}"/>
    <cellStyle name="Normal 6 3 7 2" xfId="2795" xr:uid="{00000000-0005-0000-0000-0000AB230000}"/>
    <cellStyle name="Normal 6 3 7 3" xfId="5181" xr:uid="{00000000-0005-0000-0000-0000AC230000}"/>
    <cellStyle name="Normal 6 3 7 4" xfId="9257" xr:uid="{00000000-0005-0000-0000-0000AD230000}"/>
    <cellStyle name="Normal 6 3 7 5" xfId="10220" xr:uid="{00000000-0005-0000-0000-0000AE230000}"/>
    <cellStyle name="Normal 6 3 7 6" xfId="14031" xr:uid="{00000000-0005-0000-0000-0000AF230000}"/>
    <cellStyle name="Normal 6 3 7 7" xfId="16415" xr:uid="{00000000-0005-0000-0000-0000B0230000}"/>
    <cellStyle name="Normal 6 3 8" xfId="491" xr:uid="{00000000-0005-0000-0000-0000B1230000}"/>
    <cellStyle name="Normal 6 3 8 2" xfId="2872" xr:uid="{00000000-0005-0000-0000-0000B2230000}"/>
    <cellStyle name="Normal 6 3 8 3" xfId="5258" xr:uid="{00000000-0005-0000-0000-0000B3230000}"/>
    <cellStyle name="Normal 6 3 8 4" xfId="8726" xr:uid="{00000000-0005-0000-0000-0000B4230000}"/>
    <cellStyle name="Normal 6 3 8 5" xfId="11899" xr:uid="{00000000-0005-0000-0000-0000B5230000}"/>
    <cellStyle name="Normal 6 3 8 6" xfId="13500" xr:uid="{00000000-0005-0000-0000-0000B6230000}"/>
    <cellStyle name="Normal 6 3 8 7" xfId="15887" xr:uid="{00000000-0005-0000-0000-0000B7230000}"/>
    <cellStyle name="Normal 6 3 9" xfId="568" xr:uid="{00000000-0005-0000-0000-0000B8230000}"/>
    <cellStyle name="Normal 6 3 9 2" xfId="2949" xr:uid="{00000000-0005-0000-0000-0000B9230000}"/>
    <cellStyle name="Normal 6 3 9 3" xfId="5335" xr:uid="{00000000-0005-0000-0000-0000BA230000}"/>
    <cellStyle name="Normal 6 3 9 4" xfId="7685" xr:uid="{00000000-0005-0000-0000-0000BB230000}"/>
    <cellStyle name="Normal 6 3 9 5" xfId="11599" xr:uid="{00000000-0005-0000-0000-0000BC230000}"/>
    <cellStyle name="Normal 6 3 9 6" xfId="12458" xr:uid="{00000000-0005-0000-0000-0000BD230000}"/>
    <cellStyle name="Normal 6 3 9 7" xfId="14845" xr:uid="{00000000-0005-0000-0000-0000BE230000}"/>
    <cellStyle name="Normal 6 30" xfId="1871" xr:uid="{00000000-0005-0000-0000-0000BF230000}"/>
    <cellStyle name="Normal 6 30 2" xfId="4252" xr:uid="{00000000-0005-0000-0000-0000C0230000}"/>
    <cellStyle name="Normal 6 30 3" xfId="6638" xr:uid="{00000000-0005-0000-0000-0000C1230000}"/>
    <cellStyle name="Normal 6 30 4" xfId="8932" xr:uid="{00000000-0005-0000-0000-0000C2230000}"/>
    <cellStyle name="Normal 6 30 5" xfId="9895" xr:uid="{00000000-0005-0000-0000-0000C3230000}"/>
    <cellStyle name="Normal 6 30 6" xfId="13706" xr:uid="{00000000-0005-0000-0000-0000C4230000}"/>
    <cellStyle name="Normal 6 30 7" xfId="16092" xr:uid="{00000000-0005-0000-0000-0000C5230000}"/>
    <cellStyle name="Normal 6 31" xfId="1949" xr:uid="{00000000-0005-0000-0000-0000C6230000}"/>
    <cellStyle name="Normal 6 31 2" xfId="4330" xr:uid="{00000000-0005-0000-0000-0000C7230000}"/>
    <cellStyle name="Normal 6 31 3" xfId="6716" xr:uid="{00000000-0005-0000-0000-0000C8230000}"/>
    <cellStyle name="Normal 6 31 4" xfId="9384" xr:uid="{00000000-0005-0000-0000-0000C9230000}"/>
    <cellStyle name="Normal 6 31 5" xfId="9698" xr:uid="{00000000-0005-0000-0000-0000CA230000}"/>
    <cellStyle name="Normal 6 31 6" xfId="14158" xr:uid="{00000000-0005-0000-0000-0000CB230000}"/>
    <cellStyle name="Normal 6 31 7" xfId="16542" xr:uid="{00000000-0005-0000-0000-0000CC230000}"/>
    <cellStyle name="Normal 6 32" xfId="2025" xr:uid="{00000000-0005-0000-0000-0000CD230000}"/>
    <cellStyle name="Normal 6 32 2" xfId="4406" xr:uid="{00000000-0005-0000-0000-0000CE230000}"/>
    <cellStyle name="Normal 6 32 3" xfId="6792" xr:uid="{00000000-0005-0000-0000-0000CF230000}"/>
    <cellStyle name="Normal 6 32 4" xfId="8349" xr:uid="{00000000-0005-0000-0000-0000D0230000}"/>
    <cellStyle name="Normal 6 32 5" xfId="9937" xr:uid="{00000000-0005-0000-0000-0000D1230000}"/>
    <cellStyle name="Normal 6 32 6" xfId="13123" xr:uid="{00000000-0005-0000-0000-0000D2230000}"/>
    <cellStyle name="Normal 6 32 7" xfId="15510" xr:uid="{00000000-0005-0000-0000-0000D3230000}"/>
    <cellStyle name="Normal 6 33" xfId="2097" xr:uid="{00000000-0005-0000-0000-0000D4230000}"/>
    <cellStyle name="Normal 6 33 2" xfId="4478" xr:uid="{00000000-0005-0000-0000-0000D5230000}"/>
    <cellStyle name="Normal 6 33 3" xfId="6864" xr:uid="{00000000-0005-0000-0000-0000D6230000}"/>
    <cellStyle name="Normal 6 33 4" xfId="8583" xr:uid="{00000000-0005-0000-0000-0000D7230000}"/>
    <cellStyle name="Normal 6 33 5" xfId="10004" xr:uid="{00000000-0005-0000-0000-0000D8230000}"/>
    <cellStyle name="Normal 6 33 6" xfId="13357" xr:uid="{00000000-0005-0000-0000-0000D9230000}"/>
    <cellStyle name="Normal 6 33 7" xfId="15744" xr:uid="{00000000-0005-0000-0000-0000DA230000}"/>
    <cellStyle name="Normal 6 34" xfId="2177" xr:uid="{00000000-0005-0000-0000-0000DB230000}"/>
    <cellStyle name="Normal 6 34 2" xfId="4558" xr:uid="{00000000-0005-0000-0000-0000DC230000}"/>
    <cellStyle name="Normal 6 34 3" xfId="6944" xr:uid="{00000000-0005-0000-0000-0000DD230000}"/>
    <cellStyle name="Normal 6 34 4" xfId="9312" xr:uid="{00000000-0005-0000-0000-0000DE230000}"/>
    <cellStyle name="Normal 6 34 5" xfId="11003" xr:uid="{00000000-0005-0000-0000-0000DF230000}"/>
    <cellStyle name="Normal 6 34 6" xfId="14086" xr:uid="{00000000-0005-0000-0000-0000E0230000}"/>
    <cellStyle name="Normal 6 34 7" xfId="16470" xr:uid="{00000000-0005-0000-0000-0000E1230000}"/>
    <cellStyle name="Normal 6 35" xfId="2253" xr:uid="{00000000-0005-0000-0000-0000E2230000}"/>
    <cellStyle name="Normal 6 35 2" xfId="4634" xr:uid="{00000000-0005-0000-0000-0000E3230000}"/>
    <cellStyle name="Normal 6 35 3" xfId="7020" xr:uid="{00000000-0005-0000-0000-0000E4230000}"/>
    <cellStyle name="Normal 6 35 4" xfId="9004" xr:uid="{00000000-0005-0000-0000-0000E5230000}"/>
    <cellStyle name="Normal 6 35 5" xfId="9967" xr:uid="{00000000-0005-0000-0000-0000E6230000}"/>
    <cellStyle name="Normal 6 35 6" xfId="13778" xr:uid="{00000000-0005-0000-0000-0000E7230000}"/>
    <cellStyle name="Normal 6 35 7" xfId="16163" xr:uid="{00000000-0005-0000-0000-0000E8230000}"/>
    <cellStyle name="Normal 6 36" xfId="2325" xr:uid="{00000000-0005-0000-0000-0000E9230000}"/>
    <cellStyle name="Normal 6 36 2" xfId="4706" xr:uid="{00000000-0005-0000-0000-0000EA230000}"/>
    <cellStyle name="Normal 6 36 3" xfId="7092" xr:uid="{00000000-0005-0000-0000-0000EB230000}"/>
    <cellStyle name="Normal 6 36 4" xfId="9003" xr:uid="{00000000-0005-0000-0000-0000EC230000}"/>
    <cellStyle name="Normal 6 36 5" xfId="9966" xr:uid="{00000000-0005-0000-0000-0000ED230000}"/>
    <cellStyle name="Normal 6 36 6" xfId="13777" xr:uid="{00000000-0005-0000-0000-0000EE230000}"/>
    <cellStyle name="Normal 6 36 7" xfId="16162" xr:uid="{00000000-0005-0000-0000-0000EF230000}"/>
    <cellStyle name="Normal 6 37" xfId="2403" xr:uid="{00000000-0005-0000-0000-0000F0230000}"/>
    <cellStyle name="Normal 6 38" xfId="4789" xr:uid="{00000000-0005-0000-0000-0000F1230000}"/>
    <cellStyle name="Normal 6 39" xfId="8535" xr:uid="{00000000-0005-0000-0000-0000F2230000}"/>
    <cellStyle name="Normal 6 4" xfId="24" xr:uid="{00000000-0005-0000-0000-0000F3230000}"/>
    <cellStyle name="Normal 6 4 10" xfId="646" xr:uid="{00000000-0005-0000-0000-0000F4230000}"/>
    <cellStyle name="Normal 6 4 10 2" xfId="3027" xr:uid="{00000000-0005-0000-0000-0000F5230000}"/>
    <cellStyle name="Normal 6 4 10 3" xfId="5413" xr:uid="{00000000-0005-0000-0000-0000F6230000}"/>
    <cellStyle name="Normal 6 4 10 4" xfId="8218" xr:uid="{00000000-0005-0000-0000-0000F7230000}"/>
    <cellStyle name="Normal 6 4 10 5" xfId="9726" xr:uid="{00000000-0005-0000-0000-0000F8230000}"/>
    <cellStyle name="Normal 6 4 10 6" xfId="12992" xr:uid="{00000000-0005-0000-0000-0000F9230000}"/>
    <cellStyle name="Normal 6 4 10 7" xfId="15379" xr:uid="{00000000-0005-0000-0000-0000FA230000}"/>
    <cellStyle name="Normal 6 4 11" xfId="723" xr:uid="{00000000-0005-0000-0000-0000FB230000}"/>
    <cellStyle name="Normal 6 4 11 2" xfId="3104" xr:uid="{00000000-0005-0000-0000-0000FC230000}"/>
    <cellStyle name="Normal 6 4 11 3" xfId="5490" xr:uid="{00000000-0005-0000-0000-0000FD230000}"/>
    <cellStyle name="Normal 6 4 11 4" xfId="7263" xr:uid="{00000000-0005-0000-0000-0000FE230000}"/>
    <cellStyle name="Normal 6 4 11 5" xfId="10948" xr:uid="{00000000-0005-0000-0000-0000FF230000}"/>
    <cellStyle name="Normal 6 4 11 6" xfId="12036" xr:uid="{00000000-0005-0000-0000-000000240000}"/>
    <cellStyle name="Normal 6 4 11 7" xfId="14423" xr:uid="{00000000-0005-0000-0000-000001240000}"/>
    <cellStyle name="Normal 6 4 12" xfId="800" xr:uid="{00000000-0005-0000-0000-000002240000}"/>
    <cellStyle name="Normal 6 4 12 2" xfId="3181" xr:uid="{00000000-0005-0000-0000-000003240000}"/>
    <cellStyle name="Normal 6 4 12 3" xfId="5567" xr:uid="{00000000-0005-0000-0000-000004240000}"/>
    <cellStyle name="Normal 6 4 12 4" xfId="8799" xr:uid="{00000000-0005-0000-0000-000005240000}"/>
    <cellStyle name="Normal 6 4 12 5" xfId="9604" xr:uid="{00000000-0005-0000-0000-000006240000}"/>
    <cellStyle name="Normal 6 4 12 6" xfId="13573" xr:uid="{00000000-0005-0000-0000-000007240000}"/>
    <cellStyle name="Normal 6 4 12 7" xfId="15960" xr:uid="{00000000-0005-0000-0000-000008240000}"/>
    <cellStyle name="Normal 6 4 13" xfId="877" xr:uid="{00000000-0005-0000-0000-000009240000}"/>
    <cellStyle name="Normal 6 4 13 2" xfId="3258" xr:uid="{00000000-0005-0000-0000-00000A240000}"/>
    <cellStyle name="Normal 6 4 13 3" xfId="5644" xr:uid="{00000000-0005-0000-0000-00000B240000}"/>
    <cellStyle name="Normal 6 4 13 4" xfId="7758" xr:uid="{00000000-0005-0000-0000-00000C240000}"/>
    <cellStyle name="Normal 6 4 13 5" xfId="11667" xr:uid="{00000000-0005-0000-0000-00000D240000}"/>
    <cellStyle name="Normal 6 4 13 6" xfId="12531" xr:uid="{00000000-0005-0000-0000-00000E240000}"/>
    <cellStyle name="Normal 6 4 13 7" xfId="14918" xr:uid="{00000000-0005-0000-0000-00000F240000}"/>
    <cellStyle name="Normal 6 4 14" xfId="954" xr:uid="{00000000-0005-0000-0000-000010240000}"/>
    <cellStyle name="Normal 6 4 14 2" xfId="3335" xr:uid="{00000000-0005-0000-0000-000011240000}"/>
    <cellStyle name="Normal 6 4 14 3" xfId="5721" xr:uid="{00000000-0005-0000-0000-000012240000}"/>
    <cellStyle name="Normal 6 4 14 4" xfId="8367" xr:uid="{00000000-0005-0000-0000-000013240000}"/>
    <cellStyle name="Normal 6 4 14 5" xfId="9871" xr:uid="{00000000-0005-0000-0000-000014240000}"/>
    <cellStyle name="Normal 6 4 14 6" xfId="13141" xr:uid="{00000000-0005-0000-0000-000015240000}"/>
    <cellStyle name="Normal 6 4 14 7" xfId="15528" xr:uid="{00000000-0005-0000-0000-000016240000}"/>
    <cellStyle name="Normal 6 4 15" xfId="1031" xr:uid="{00000000-0005-0000-0000-000017240000}"/>
    <cellStyle name="Normal 6 4 15 2" xfId="3412" xr:uid="{00000000-0005-0000-0000-000018240000}"/>
    <cellStyle name="Normal 6 4 15 3" xfId="5798" xr:uid="{00000000-0005-0000-0000-000019240000}"/>
    <cellStyle name="Normal 6 4 15 4" xfId="9404" xr:uid="{00000000-0005-0000-0000-00001A240000}"/>
    <cellStyle name="Normal 6 4 15 5" xfId="11097" xr:uid="{00000000-0005-0000-0000-00001B240000}"/>
    <cellStyle name="Normal 6 4 15 6" xfId="14178" xr:uid="{00000000-0005-0000-0000-00001C240000}"/>
    <cellStyle name="Normal 6 4 15 7" xfId="16562" xr:uid="{00000000-0005-0000-0000-00001D240000}"/>
    <cellStyle name="Normal 6 4 16" xfId="1108" xr:uid="{00000000-0005-0000-0000-00001E240000}"/>
    <cellStyle name="Normal 6 4 16 2" xfId="3489" xr:uid="{00000000-0005-0000-0000-00001F240000}"/>
    <cellStyle name="Normal 6 4 16 3" xfId="5875" xr:uid="{00000000-0005-0000-0000-000020240000}"/>
    <cellStyle name="Normal 6 4 16 4" xfId="8943" xr:uid="{00000000-0005-0000-0000-000021240000}"/>
    <cellStyle name="Normal 6 4 16 5" xfId="9906" xr:uid="{00000000-0005-0000-0000-000022240000}"/>
    <cellStyle name="Normal 6 4 16 6" xfId="13717" xr:uid="{00000000-0005-0000-0000-000023240000}"/>
    <cellStyle name="Normal 6 4 16 7" xfId="16103" xr:uid="{00000000-0005-0000-0000-000024240000}"/>
    <cellStyle name="Normal 6 4 17" xfId="1185" xr:uid="{00000000-0005-0000-0000-000025240000}"/>
    <cellStyle name="Normal 6 4 17 2" xfId="3566" xr:uid="{00000000-0005-0000-0000-000026240000}"/>
    <cellStyle name="Normal 6 4 17 3" xfId="5952" xr:uid="{00000000-0005-0000-0000-000027240000}"/>
    <cellStyle name="Normal 6 4 17 4" xfId="8562" xr:uid="{00000000-0005-0000-0000-000028240000}"/>
    <cellStyle name="Normal 6 4 17 5" xfId="9754" xr:uid="{00000000-0005-0000-0000-000029240000}"/>
    <cellStyle name="Normal 6 4 17 6" xfId="13336" xr:uid="{00000000-0005-0000-0000-00002A240000}"/>
    <cellStyle name="Normal 6 4 17 7" xfId="15723" xr:uid="{00000000-0005-0000-0000-00002B240000}"/>
    <cellStyle name="Normal 6 4 18" xfId="1262" xr:uid="{00000000-0005-0000-0000-00002C240000}"/>
    <cellStyle name="Normal 6 4 18 2" xfId="3643" xr:uid="{00000000-0005-0000-0000-00002D240000}"/>
    <cellStyle name="Normal 6 4 18 3" xfId="6029" xr:uid="{00000000-0005-0000-0000-00002E240000}"/>
    <cellStyle name="Normal 6 4 18 4" xfId="8516" xr:uid="{00000000-0005-0000-0000-00002F240000}"/>
    <cellStyle name="Normal 6 4 18 5" xfId="10018" xr:uid="{00000000-0005-0000-0000-000030240000}"/>
    <cellStyle name="Normal 6 4 18 6" xfId="13290" xr:uid="{00000000-0005-0000-0000-000031240000}"/>
    <cellStyle name="Normal 6 4 18 7" xfId="15677" xr:uid="{00000000-0005-0000-0000-000032240000}"/>
    <cellStyle name="Normal 6 4 19" xfId="1339" xr:uid="{00000000-0005-0000-0000-000033240000}"/>
    <cellStyle name="Normal 6 4 19 2" xfId="3720" xr:uid="{00000000-0005-0000-0000-000034240000}"/>
    <cellStyle name="Normal 6 4 19 3" xfId="6106" xr:uid="{00000000-0005-0000-0000-000035240000}"/>
    <cellStyle name="Normal 6 4 19 4" xfId="7172" xr:uid="{00000000-0005-0000-0000-000036240000}"/>
    <cellStyle name="Normal 6 4 19 5" xfId="11246" xr:uid="{00000000-0005-0000-0000-000037240000}"/>
    <cellStyle name="Normal 6 4 19 6" xfId="11945" xr:uid="{00000000-0005-0000-0000-000038240000}"/>
    <cellStyle name="Normal 6 4 19 7" xfId="14332" xr:uid="{00000000-0005-0000-0000-000039240000}"/>
    <cellStyle name="Normal 6 4 2" xfId="61" xr:uid="{00000000-0005-0000-0000-00003A240000}"/>
    <cellStyle name="Normal 6 4 2 10" xfId="760" xr:uid="{00000000-0005-0000-0000-00003B240000}"/>
    <cellStyle name="Normal 6 4 2 10 2" xfId="3141" xr:uid="{00000000-0005-0000-0000-00003C240000}"/>
    <cellStyle name="Normal 6 4 2 10 3" xfId="5527" xr:uid="{00000000-0005-0000-0000-00003D240000}"/>
    <cellStyle name="Normal 6 4 2 10 4" xfId="8221" xr:uid="{00000000-0005-0000-0000-00003E240000}"/>
    <cellStyle name="Normal 6 4 2 10 5" xfId="10486" xr:uid="{00000000-0005-0000-0000-00003F240000}"/>
    <cellStyle name="Normal 6 4 2 10 6" xfId="12995" xr:uid="{00000000-0005-0000-0000-000040240000}"/>
    <cellStyle name="Normal 6 4 2 10 7" xfId="15382" xr:uid="{00000000-0005-0000-0000-000041240000}"/>
    <cellStyle name="Normal 6 4 2 11" xfId="837" xr:uid="{00000000-0005-0000-0000-000042240000}"/>
    <cellStyle name="Normal 6 4 2 11 2" xfId="3218" xr:uid="{00000000-0005-0000-0000-000043240000}"/>
    <cellStyle name="Normal 6 4 2 11 3" xfId="5604" xr:uid="{00000000-0005-0000-0000-000044240000}"/>
    <cellStyle name="Normal 6 4 2 11 4" xfId="8337" xr:uid="{00000000-0005-0000-0000-000045240000}"/>
    <cellStyle name="Normal 6 4 2 11 5" xfId="11176" xr:uid="{00000000-0005-0000-0000-000046240000}"/>
    <cellStyle name="Normal 6 4 2 11 6" xfId="13111" xr:uid="{00000000-0005-0000-0000-000047240000}"/>
    <cellStyle name="Normal 6 4 2 11 7" xfId="15498" xr:uid="{00000000-0005-0000-0000-000048240000}"/>
    <cellStyle name="Normal 6 4 2 12" xfId="914" xr:uid="{00000000-0005-0000-0000-000049240000}"/>
    <cellStyle name="Normal 6 4 2 12 2" xfId="3295" xr:uid="{00000000-0005-0000-0000-00004A240000}"/>
    <cellStyle name="Normal 6 4 2 12 3" xfId="5681" xr:uid="{00000000-0005-0000-0000-00004B240000}"/>
    <cellStyle name="Normal 6 4 2 12 4" xfId="7951" xr:uid="{00000000-0005-0000-0000-00004C240000}"/>
    <cellStyle name="Normal 6 4 2 12 5" xfId="10024" xr:uid="{00000000-0005-0000-0000-00004D240000}"/>
    <cellStyle name="Normal 6 4 2 12 6" xfId="12725" xr:uid="{00000000-0005-0000-0000-00004E240000}"/>
    <cellStyle name="Normal 6 4 2 12 7" xfId="15112" xr:uid="{00000000-0005-0000-0000-00004F240000}"/>
    <cellStyle name="Normal 6 4 2 13" xfId="991" xr:uid="{00000000-0005-0000-0000-000050240000}"/>
    <cellStyle name="Normal 6 4 2 13 2" xfId="3372" xr:uid="{00000000-0005-0000-0000-000051240000}"/>
    <cellStyle name="Normal 6 4 2 13 3" xfId="5758" xr:uid="{00000000-0005-0000-0000-000052240000}"/>
    <cellStyle name="Normal 6 4 2 13 4" xfId="7372" xr:uid="{00000000-0005-0000-0000-000053240000}"/>
    <cellStyle name="Normal 6 4 2 13 5" xfId="11058" xr:uid="{00000000-0005-0000-0000-000054240000}"/>
    <cellStyle name="Normal 6 4 2 13 6" xfId="12145" xr:uid="{00000000-0005-0000-0000-000055240000}"/>
    <cellStyle name="Normal 6 4 2 13 7" xfId="14532" xr:uid="{00000000-0005-0000-0000-000056240000}"/>
    <cellStyle name="Normal 6 4 2 14" xfId="1068" xr:uid="{00000000-0005-0000-0000-000057240000}"/>
    <cellStyle name="Normal 6 4 2 14 2" xfId="3449" xr:uid="{00000000-0005-0000-0000-000058240000}"/>
    <cellStyle name="Normal 6 4 2 14 3" xfId="5835" xr:uid="{00000000-0005-0000-0000-000059240000}"/>
    <cellStyle name="Normal 6 4 2 14 4" xfId="8370" xr:uid="{00000000-0005-0000-0000-00005A240000}"/>
    <cellStyle name="Normal 6 4 2 14 5" xfId="10635" xr:uid="{00000000-0005-0000-0000-00005B240000}"/>
    <cellStyle name="Normal 6 4 2 14 6" xfId="13144" xr:uid="{00000000-0005-0000-0000-00005C240000}"/>
    <cellStyle name="Normal 6 4 2 14 7" xfId="15531" xr:uid="{00000000-0005-0000-0000-00005D240000}"/>
    <cellStyle name="Normal 6 4 2 15" xfId="1145" xr:uid="{00000000-0005-0000-0000-00005E240000}"/>
    <cellStyle name="Normal 6 4 2 15 2" xfId="3526" xr:uid="{00000000-0005-0000-0000-00005F240000}"/>
    <cellStyle name="Normal 6 4 2 15 3" xfId="5912" xr:uid="{00000000-0005-0000-0000-000060240000}"/>
    <cellStyle name="Normal 6 4 2 15 4" xfId="8486" xr:uid="{00000000-0005-0000-0000-000061240000}"/>
    <cellStyle name="Normal 6 4 2 15 5" xfId="11320" xr:uid="{00000000-0005-0000-0000-000062240000}"/>
    <cellStyle name="Normal 6 4 2 15 6" xfId="13260" xr:uid="{00000000-0005-0000-0000-000063240000}"/>
    <cellStyle name="Normal 6 4 2 15 7" xfId="15647" xr:uid="{00000000-0005-0000-0000-000064240000}"/>
    <cellStyle name="Normal 6 4 2 16" xfId="1222" xr:uid="{00000000-0005-0000-0000-000065240000}"/>
    <cellStyle name="Normal 6 4 2 16 2" xfId="3603" xr:uid="{00000000-0005-0000-0000-000066240000}"/>
    <cellStyle name="Normal 6 4 2 16 3" xfId="5989" xr:uid="{00000000-0005-0000-0000-000067240000}"/>
    <cellStyle name="Normal 6 4 2 16 4" xfId="8100" xr:uid="{00000000-0005-0000-0000-000068240000}"/>
    <cellStyle name="Normal 6 4 2 16 5" xfId="10171" xr:uid="{00000000-0005-0000-0000-000069240000}"/>
    <cellStyle name="Normal 6 4 2 16 6" xfId="12874" xr:uid="{00000000-0005-0000-0000-00006A240000}"/>
    <cellStyle name="Normal 6 4 2 16 7" xfId="15261" xr:uid="{00000000-0005-0000-0000-00006B240000}"/>
    <cellStyle name="Normal 6 4 2 17" xfId="1299" xr:uid="{00000000-0005-0000-0000-00006C240000}"/>
    <cellStyle name="Normal 6 4 2 17 2" xfId="3680" xr:uid="{00000000-0005-0000-0000-00006D240000}"/>
    <cellStyle name="Normal 6 4 2 17 3" xfId="6066" xr:uid="{00000000-0005-0000-0000-00006E240000}"/>
    <cellStyle name="Normal 6 4 2 17 4" xfId="9509" xr:uid="{00000000-0005-0000-0000-00006F240000}"/>
    <cellStyle name="Normal 6 4 2 17 5" xfId="11207" xr:uid="{00000000-0005-0000-0000-000070240000}"/>
    <cellStyle name="Normal 6 4 2 17 6" xfId="14283" xr:uid="{00000000-0005-0000-0000-000071240000}"/>
    <cellStyle name="Normal 6 4 2 17 7" xfId="16666" xr:uid="{00000000-0005-0000-0000-000072240000}"/>
    <cellStyle name="Normal 6 4 2 18" xfId="1376" xr:uid="{00000000-0005-0000-0000-000073240000}"/>
    <cellStyle name="Normal 6 4 2 18 2" xfId="3757" xr:uid="{00000000-0005-0000-0000-000074240000}"/>
    <cellStyle name="Normal 6 4 2 18 3" xfId="6143" xr:uid="{00000000-0005-0000-0000-000075240000}"/>
    <cellStyle name="Normal 6 4 2 18 4" xfId="8519" xr:uid="{00000000-0005-0000-0000-000076240000}"/>
    <cellStyle name="Normal 6 4 2 18 5" xfId="10784" xr:uid="{00000000-0005-0000-0000-000077240000}"/>
    <cellStyle name="Normal 6 4 2 18 6" xfId="13293" xr:uid="{00000000-0005-0000-0000-000078240000}"/>
    <cellStyle name="Normal 6 4 2 18 7" xfId="15680" xr:uid="{00000000-0005-0000-0000-000079240000}"/>
    <cellStyle name="Normal 6 4 2 19" xfId="1453" xr:uid="{00000000-0005-0000-0000-00007A240000}"/>
    <cellStyle name="Normal 6 4 2 19 2" xfId="3834" xr:uid="{00000000-0005-0000-0000-00007B240000}"/>
    <cellStyle name="Normal 6 4 2 19 3" xfId="6220" xr:uid="{00000000-0005-0000-0000-00007C240000}"/>
    <cellStyle name="Normal 6 4 2 19 4" xfId="7979" xr:uid="{00000000-0005-0000-0000-00007D240000}"/>
    <cellStyle name="Normal 6 4 2 19 5" xfId="10244" xr:uid="{00000000-0005-0000-0000-00007E240000}"/>
    <cellStyle name="Normal 6 4 2 19 6" xfId="12753" xr:uid="{00000000-0005-0000-0000-00007F240000}"/>
    <cellStyle name="Normal 6 4 2 19 7" xfId="15140" xr:uid="{00000000-0005-0000-0000-000080240000}"/>
    <cellStyle name="Normal 6 4 2 2" xfId="143" xr:uid="{00000000-0005-0000-0000-000081240000}"/>
    <cellStyle name="Normal 6 4 2 2 2" xfId="2524" xr:uid="{00000000-0005-0000-0000-000082240000}"/>
    <cellStyle name="Normal 6 4 2 2 3" xfId="4910" xr:uid="{00000000-0005-0000-0000-000083240000}"/>
    <cellStyle name="Normal 6 4 2 2 4" xfId="7999" xr:uid="{00000000-0005-0000-0000-000084240000}"/>
    <cellStyle name="Normal 6 4 2 2 5" xfId="10264" xr:uid="{00000000-0005-0000-0000-000085240000}"/>
    <cellStyle name="Normal 6 4 2 2 6" xfId="12773" xr:uid="{00000000-0005-0000-0000-000086240000}"/>
    <cellStyle name="Normal 6 4 2 2 7" xfId="15160" xr:uid="{00000000-0005-0000-0000-000087240000}"/>
    <cellStyle name="Normal 6 4 2 20" xfId="1530" xr:uid="{00000000-0005-0000-0000-000088240000}"/>
    <cellStyle name="Normal 6 4 2 20 2" xfId="3911" xr:uid="{00000000-0005-0000-0000-000089240000}"/>
    <cellStyle name="Normal 6 4 2 20 3" xfId="6297" xr:uid="{00000000-0005-0000-0000-00008A240000}"/>
    <cellStyle name="Normal 6 4 2 20 4" xfId="8249" xr:uid="{00000000-0005-0000-0000-00008B240000}"/>
    <cellStyle name="Normal 6 4 2 20 5" xfId="10319" xr:uid="{00000000-0005-0000-0000-00008C240000}"/>
    <cellStyle name="Normal 6 4 2 20 6" xfId="13023" xr:uid="{00000000-0005-0000-0000-00008D240000}"/>
    <cellStyle name="Normal 6 4 2 20 7" xfId="15410" xr:uid="{00000000-0005-0000-0000-00008E240000}"/>
    <cellStyle name="Normal 6 4 2 21" xfId="1607" xr:uid="{00000000-0005-0000-0000-00008F240000}"/>
    <cellStyle name="Normal 6 4 2 21 2" xfId="3988" xr:uid="{00000000-0005-0000-0000-000090240000}"/>
    <cellStyle name="Normal 6 4 2 21 3" xfId="6374" xr:uid="{00000000-0005-0000-0000-000091240000}"/>
    <cellStyle name="Normal 6 4 2 21 4" xfId="7888" xr:uid="{00000000-0005-0000-0000-000092240000}"/>
    <cellStyle name="Normal 6 4 2 21 5" xfId="11011" xr:uid="{00000000-0005-0000-0000-000093240000}"/>
    <cellStyle name="Normal 6 4 2 21 6" xfId="12662" xr:uid="{00000000-0005-0000-0000-000094240000}"/>
    <cellStyle name="Normal 6 4 2 21 7" xfId="15049" xr:uid="{00000000-0005-0000-0000-000095240000}"/>
    <cellStyle name="Normal 6 4 2 22" xfId="1684" xr:uid="{00000000-0005-0000-0000-000096240000}"/>
    <cellStyle name="Normal 6 4 2 22 2" xfId="4065" xr:uid="{00000000-0005-0000-0000-000097240000}"/>
    <cellStyle name="Normal 6 4 2 22 3" xfId="6451" xr:uid="{00000000-0005-0000-0000-000098240000}"/>
    <cellStyle name="Normal 6 4 2 22 4" xfId="9276" xr:uid="{00000000-0005-0000-0000-000099240000}"/>
    <cellStyle name="Normal 6 4 2 22 5" xfId="10971" xr:uid="{00000000-0005-0000-0000-00009A240000}"/>
    <cellStyle name="Normal 6 4 2 22 6" xfId="14050" xr:uid="{00000000-0005-0000-0000-00009B240000}"/>
    <cellStyle name="Normal 6 4 2 22 7" xfId="16434" xr:uid="{00000000-0005-0000-0000-00009C240000}"/>
    <cellStyle name="Normal 6 4 2 23" xfId="1761" xr:uid="{00000000-0005-0000-0000-00009D240000}"/>
    <cellStyle name="Normal 6 4 2 23 2" xfId="4142" xr:uid="{00000000-0005-0000-0000-00009E240000}"/>
    <cellStyle name="Normal 6 4 2 23 3" xfId="6528" xr:uid="{00000000-0005-0000-0000-00009F240000}"/>
    <cellStyle name="Normal 6 4 2 23 4" xfId="8206" xr:uid="{00000000-0005-0000-0000-0000A0240000}"/>
    <cellStyle name="Normal 6 4 2 23 5" xfId="10468" xr:uid="{00000000-0005-0000-0000-0000A1240000}"/>
    <cellStyle name="Normal 6 4 2 23 6" xfId="12980" xr:uid="{00000000-0005-0000-0000-0000A2240000}"/>
    <cellStyle name="Normal 6 4 2 23 7" xfId="15367" xr:uid="{00000000-0005-0000-0000-0000A3240000}"/>
    <cellStyle name="Normal 6 4 2 24" xfId="1833" xr:uid="{00000000-0005-0000-0000-0000A4240000}"/>
    <cellStyle name="Normal 6 4 2 24 2" xfId="4214" xr:uid="{00000000-0005-0000-0000-0000A5240000}"/>
    <cellStyle name="Normal 6 4 2 24 3" xfId="6600" xr:uid="{00000000-0005-0000-0000-0000A6240000}"/>
    <cellStyle name="Normal 6 4 2 24 4" xfId="8051" xr:uid="{00000000-0005-0000-0000-0000A7240000}"/>
    <cellStyle name="Normal 6 4 2 24 5" xfId="10313" xr:uid="{00000000-0005-0000-0000-0000A8240000}"/>
    <cellStyle name="Normal 6 4 2 24 6" xfId="12825" xr:uid="{00000000-0005-0000-0000-0000A9240000}"/>
    <cellStyle name="Normal 6 4 2 24 7" xfId="15212" xr:uid="{00000000-0005-0000-0000-0000AA240000}"/>
    <cellStyle name="Normal 6 4 2 25" xfId="1911" xr:uid="{00000000-0005-0000-0000-0000AB240000}"/>
    <cellStyle name="Normal 6 4 2 25 2" xfId="4292" xr:uid="{00000000-0005-0000-0000-0000AC240000}"/>
    <cellStyle name="Normal 6 4 2 25 3" xfId="6678" xr:uid="{00000000-0005-0000-0000-0000AD240000}"/>
    <cellStyle name="Normal 6 4 2 25 4" xfId="8241" xr:uid="{00000000-0005-0000-0000-0000AE240000}"/>
    <cellStyle name="Normal 6 4 2 25 5" xfId="10311" xr:uid="{00000000-0005-0000-0000-0000AF240000}"/>
    <cellStyle name="Normal 6 4 2 25 6" xfId="13015" xr:uid="{00000000-0005-0000-0000-0000B0240000}"/>
    <cellStyle name="Normal 6 4 2 25 7" xfId="15402" xr:uid="{00000000-0005-0000-0000-0000B1240000}"/>
    <cellStyle name="Normal 6 4 2 26" xfId="1989" xr:uid="{00000000-0005-0000-0000-0000B2240000}"/>
    <cellStyle name="Normal 6 4 2 26 2" xfId="4370" xr:uid="{00000000-0005-0000-0000-0000B3240000}"/>
    <cellStyle name="Normal 6 4 2 26 3" xfId="6756" xr:uid="{00000000-0005-0000-0000-0000B4240000}"/>
    <cellStyle name="Normal 6 4 2 26 4" xfId="8698" xr:uid="{00000000-0005-0000-0000-0000B5240000}"/>
    <cellStyle name="Normal 6 4 2 26 5" xfId="10384" xr:uid="{00000000-0005-0000-0000-0000B6240000}"/>
    <cellStyle name="Normal 6 4 2 26 6" xfId="13472" xr:uid="{00000000-0005-0000-0000-0000B7240000}"/>
    <cellStyle name="Normal 6 4 2 26 7" xfId="15859" xr:uid="{00000000-0005-0000-0000-0000B8240000}"/>
    <cellStyle name="Normal 6 4 2 27" xfId="2065" xr:uid="{00000000-0005-0000-0000-0000B9240000}"/>
    <cellStyle name="Normal 6 4 2 27 2" xfId="4446" xr:uid="{00000000-0005-0000-0000-0000BA240000}"/>
    <cellStyle name="Normal 6 4 2 27 3" xfId="6832" xr:uid="{00000000-0005-0000-0000-0000BB240000}"/>
    <cellStyle name="Normal 6 4 2 27 4" xfId="8386" xr:uid="{00000000-0005-0000-0000-0000BC240000}"/>
    <cellStyle name="Normal 6 4 2 27 5" xfId="9620" xr:uid="{00000000-0005-0000-0000-0000BD240000}"/>
    <cellStyle name="Normal 6 4 2 27 6" xfId="13160" xr:uid="{00000000-0005-0000-0000-0000BE240000}"/>
    <cellStyle name="Normal 6 4 2 27 7" xfId="15547" xr:uid="{00000000-0005-0000-0000-0000BF240000}"/>
    <cellStyle name="Normal 6 4 2 28" xfId="2137" xr:uid="{00000000-0005-0000-0000-0000C0240000}"/>
    <cellStyle name="Normal 6 4 2 28 2" xfId="4518" xr:uid="{00000000-0005-0000-0000-0000C1240000}"/>
    <cellStyle name="Normal 6 4 2 28 3" xfId="6904" xr:uid="{00000000-0005-0000-0000-0000C2240000}"/>
    <cellStyle name="Normal 6 4 2 28 4" xfId="7357" xr:uid="{00000000-0005-0000-0000-0000C3240000}"/>
    <cellStyle name="Normal 6 4 2 28 5" xfId="11043" xr:uid="{00000000-0005-0000-0000-0000C4240000}"/>
    <cellStyle name="Normal 6 4 2 28 6" xfId="12130" xr:uid="{00000000-0005-0000-0000-0000C5240000}"/>
    <cellStyle name="Normal 6 4 2 28 7" xfId="14517" xr:uid="{00000000-0005-0000-0000-0000C6240000}"/>
    <cellStyle name="Normal 6 4 2 29" xfId="2217" xr:uid="{00000000-0005-0000-0000-0000C7240000}"/>
    <cellStyle name="Normal 6 4 2 29 2" xfId="4598" xr:uid="{00000000-0005-0000-0000-0000C8240000}"/>
    <cellStyle name="Normal 6 4 2 29 3" xfId="6984" xr:uid="{00000000-0005-0000-0000-0000C9240000}"/>
    <cellStyle name="Normal 6 4 2 29 4" xfId="8124" xr:uid="{00000000-0005-0000-0000-0000CA240000}"/>
    <cellStyle name="Normal 6 4 2 29 5" xfId="10310" xr:uid="{00000000-0005-0000-0000-0000CB240000}"/>
    <cellStyle name="Normal 6 4 2 29 6" xfId="12898" xr:uid="{00000000-0005-0000-0000-0000CC240000}"/>
    <cellStyle name="Normal 6 4 2 29 7" xfId="15285" xr:uid="{00000000-0005-0000-0000-0000CD240000}"/>
    <cellStyle name="Normal 6 4 2 3" xfId="221" xr:uid="{00000000-0005-0000-0000-0000CE240000}"/>
    <cellStyle name="Normal 6 4 2 3 2" xfId="2602" xr:uid="{00000000-0005-0000-0000-0000CF240000}"/>
    <cellStyle name="Normal 6 4 2 3 3" xfId="4988" xr:uid="{00000000-0005-0000-0000-0000D0240000}"/>
    <cellStyle name="Normal 6 4 2 3 4" xfId="8038" xr:uid="{00000000-0005-0000-0000-0000D1240000}"/>
    <cellStyle name="Normal 6 4 2 3 5" xfId="10877" xr:uid="{00000000-0005-0000-0000-0000D2240000}"/>
    <cellStyle name="Normal 6 4 2 3 6" xfId="12812" xr:uid="{00000000-0005-0000-0000-0000D3240000}"/>
    <cellStyle name="Normal 6 4 2 3 7" xfId="15199" xr:uid="{00000000-0005-0000-0000-0000D4240000}"/>
    <cellStyle name="Normal 6 4 2 30" xfId="2293" xr:uid="{00000000-0005-0000-0000-0000D5240000}"/>
    <cellStyle name="Normal 6 4 2 30 2" xfId="4674" xr:uid="{00000000-0005-0000-0000-0000D6240000}"/>
    <cellStyle name="Normal 6 4 2 30 3" xfId="7060" xr:uid="{00000000-0005-0000-0000-0000D7240000}"/>
    <cellStyle name="Normal 6 4 2 30 4" xfId="8314" xr:uid="{00000000-0005-0000-0000-0000D8240000}"/>
    <cellStyle name="Normal 6 4 2 30 5" xfId="11087" xr:uid="{00000000-0005-0000-0000-0000D9240000}"/>
    <cellStyle name="Normal 6 4 2 30 6" xfId="13088" xr:uid="{00000000-0005-0000-0000-0000DA240000}"/>
    <cellStyle name="Normal 6 4 2 30 7" xfId="15475" xr:uid="{00000000-0005-0000-0000-0000DB240000}"/>
    <cellStyle name="Normal 6 4 2 31" xfId="2365" xr:uid="{00000000-0005-0000-0000-0000DC240000}"/>
    <cellStyle name="Normal 6 4 2 31 2" xfId="4746" xr:uid="{00000000-0005-0000-0000-0000DD240000}"/>
    <cellStyle name="Normal 6 4 2 31 3" xfId="7132" xr:uid="{00000000-0005-0000-0000-0000DE240000}"/>
    <cellStyle name="Normal 6 4 2 31 4" xfId="8245" xr:uid="{00000000-0005-0000-0000-0000DF240000}"/>
    <cellStyle name="Normal 6 4 2 31 5" xfId="10317" xr:uid="{00000000-0005-0000-0000-0000E0240000}"/>
    <cellStyle name="Normal 6 4 2 31 6" xfId="13019" xr:uid="{00000000-0005-0000-0000-0000E1240000}"/>
    <cellStyle name="Normal 6 4 2 31 7" xfId="15406" xr:uid="{00000000-0005-0000-0000-0000E2240000}"/>
    <cellStyle name="Normal 6 4 2 32" xfId="2443" xr:uid="{00000000-0005-0000-0000-0000E3240000}"/>
    <cellStyle name="Normal 6 4 2 33" xfId="4829" xr:uid="{00000000-0005-0000-0000-0000E4240000}"/>
    <cellStyle name="Normal 6 4 2 34" xfId="9380" xr:uid="{00000000-0005-0000-0000-0000E5240000}"/>
    <cellStyle name="Normal 6 4 2 35" xfId="9694" xr:uid="{00000000-0005-0000-0000-0000E6240000}"/>
    <cellStyle name="Normal 6 4 2 36" xfId="14154" xr:uid="{00000000-0005-0000-0000-0000E7240000}"/>
    <cellStyle name="Normal 6 4 2 37" xfId="16538" xr:uid="{00000000-0005-0000-0000-0000E8240000}"/>
    <cellStyle name="Normal 6 4 2 4" xfId="298" xr:uid="{00000000-0005-0000-0000-0000E9240000}"/>
    <cellStyle name="Normal 6 4 2 4 2" xfId="2679" xr:uid="{00000000-0005-0000-0000-0000EA240000}"/>
    <cellStyle name="Normal 6 4 2 4 3" xfId="5065" xr:uid="{00000000-0005-0000-0000-0000EB240000}"/>
    <cellStyle name="Normal 6 4 2 4 4" xfId="8113" xr:uid="{00000000-0005-0000-0000-0000EC240000}"/>
    <cellStyle name="Normal 6 4 2 4 5" xfId="9737" xr:uid="{00000000-0005-0000-0000-0000ED240000}"/>
    <cellStyle name="Normal 6 4 2 4 6" xfId="12887" xr:uid="{00000000-0005-0000-0000-0000EE240000}"/>
    <cellStyle name="Normal 6 4 2 4 7" xfId="15274" xr:uid="{00000000-0005-0000-0000-0000EF240000}"/>
    <cellStyle name="Normal 6 4 2 5" xfId="375" xr:uid="{00000000-0005-0000-0000-0000F0240000}"/>
    <cellStyle name="Normal 6 4 2 5 2" xfId="2756" xr:uid="{00000000-0005-0000-0000-0000F1240000}"/>
    <cellStyle name="Normal 6 4 2 5 3" xfId="5142" xr:uid="{00000000-0005-0000-0000-0000F2240000}"/>
    <cellStyle name="Normal 6 4 2 5 4" xfId="9147" xr:uid="{00000000-0005-0000-0000-0000F3240000}"/>
    <cellStyle name="Normal 6 4 2 5 5" xfId="10836" xr:uid="{00000000-0005-0000-0000-0000F4240000}"/>
    <cellStyle name="Normal 6 4 2 5 6" xfId="13921" xr:uid="{00000000-0005-0000-0000-0000F5240000}"/>
    <cellStyle name="Normal 6 4 2 5 7" xfId="16305" xr:uid="{00000000-0005-0000-0000-0000F6240000}"/>
    <cellStyle name="Normal 6 4 2 6" xfId="452" xr:uid="{00000000-0005-0000-0000-0000F7240000}"/>
    <cellStyle name="Normal 6 4 2 6 2" xfId="2833" xr:uid="{00000000-0005-0000-0000-0000F8240000}"/>
    <cellStyle name="Normal 6 4 2 6 3" xfId="5219" xr:uid="{00000000-0005-0000-0000-0000F9240000}"/>
    <cellStyle name="Normal 6 4 2 6 4" xfId="8071" xr:uid="{00000000-0005-0000-0000-0000FA240000}"/>
    <cellStyle name="Normal 6 4 2 6 5" xfId="10336" xr:uid="{00000000-0005-0000-0000-0000FB240000}"/>
    <cellStyle name="Normal 6 4 2 6 6" xfId="12845" xr:uid="{00000000-0005-0000-0000-0000FC240000}"/>
    <cellStyle name="Normal 6 4 2 6 7" xfId="15232" xr:uid="{00000000-0005-0000-0000-0000FD240000}"/>
    <cellStyle name="Normal 6 4 2 7" xfId="529" xr:uid="{00000000-0005-0000-0000-0000FE240000}"/>
    <cellStyle name="Normal 6 4 2 7 2" xfId="2910" xr:uid="{00000000-0005-0000-0000-0000FF240000}"/>
    <cellStyle name="Normal 6 4 2 7 3" xfId="5296" xr:uid="{00000000-0005-0000-0000-000000250000}"/>
    <cellStyle name="Normal 6 4 2 7 4" xfId="8187" xr:uid="{00000000-0005-0000-0000-000001250000}"/>
    <cellStyle name="Normal 6 4 2 7 5" xfId="11038" xr:uid="{00000000-0005-0000-0000-000002250000}"/>
    <cellStyle name="Normal 6 4 2 7 6" xfId="12961" xr:uid="{00000000-0005-0000-0000-000003250000}"/>
    <cellStyle name="Normal 6 4 2 7 7" xfId="15348" xr:uid="{00000000-0005-0000-0000-000004250000}"/>
    <cellStyle name="Normal 6 4 2 8" xfId="606" xr:uid="{00000000-0005-0000-0000-000005250000}"/>
    <cellStyle name="Normal 6 4 2 8 2" xfId="2987" xr:uid="{00000000-0005-0000-0000-000006250000}"/>
    <cellStyle name="Normal 6 4 2 8 3" xfId="5373" xr:uid="{00000000-0005-0000-0000-000007250000}"/>
    <cellStyle name="Normal 6 4 2 8 4" xfId="7802" xr:uid="{00000000-0005-0000-0000-000008250000}"/>
    <cellStyle name="Normal 6 4 2 8 5" xfId="9888" xr:uid="{00000000-0005-0000-0000-000009250000}"/>
    <cellStyle name="Normal 6 4 2 8 6" xfId="12575" xr:uid="{00000000-0005-0000-0000-00000A250000}"/>
    <cellStyle name="Normal 6 4 2 8 7" xfId="14962" xr:uid="{00000000-0005-0000-0000-00000B250000}"/>
    <cellStyle name="Normal 6 4 2 9" xfId="683" xr:uid="{00000000-0005-0000-0000-00000C250000}"/>
    <cellStyle name="Normal 6 4 2 9 2" xfId="3064" xr:uid="{00000000-0005-0000-0000-00000D250000}"/>
    <cellStyle name="Normal 6 4 2 9 3" xfId="5450" xr:uid="{00000000-0005-0000-0000-00000E250000}"/>
    <cellStyle name="Normal 6 4 2 9 4" xfId="9291" xr:uid="{00000000-0005-0000-0000-00000F250000}"/>
    <cellStyle name="Normal 6 4 2 9 5" xfId="10986" xr:uid="{00000000-0005-0000-0000-000010250000}"/>
    <cellStyle name="Normal 6 4 2 9 6" xfId="14065" xr:uid="{00000000-0005-0000-0000-000011250000}"/>
    <cellStyle name="Normal 6 4 2 9 7" xfId="16449" xr:uid="{00000000-0005-0000-0000-000012250000}"/>
    <cellStyle name="Normal 6 4 20" xfId="1416" xr:uid="{00000000-0005-0000-0000-000013250000}"/>
    <cellStyle name="Normal 6 4 20 2" xfId="3797" xr:uid="{00000000-0005-0000-0000-000014250000}"/>
    <cellStyle name="Normal 6 4 20 3" xfId="6183" xr:uid="{00000000-0005-0000-0000-000015250000}"/>
    <cellStyle name="Normal 6 4 20 4" xfId="9094" xr:uid="{00000000-0005-0000-0000-000016250000}"/>
    <cellStyle name="Normal 6 4 20 5" xfId="10053" xr:uid="{00000000-0005-0000-0000-000017250000}"/>
    <cellStyle name="Normal 6 4 20 6" xfId="13868" xr:uid="{00000000-0005-0000-0000-000018250000}"/>
    <cellStyle name="Normal 6 4 20 7" xfId="16252" xr:uid="{00000000-0005-0000-0000-000019250000}"/>
    <cellStyle name="Normal 6 4 21" xfId="1493" xr:uid="{00000000-0005-0000-0000-00001A250000}"/>
    <cellStyle name="Normal 6 4 21 2" xfId="3874" xr:uid="{00000000-0005-0000-0000-00001B250000}"/>
    <cellStyle name="Normal 6 4 21 3" xfId="6260" xr:uid="{00000000-0005-0000-0000-00001C250000}"/>
    <cellStyle name="Normal 6 4 21 4" xfId="8711" xr:uid="{00000000-0005-0000-0000-00001D250000}"/>
    <cellStyle name="Normal 6 4 21 5" xfId="11884" xr:uid="{00000000-0005-0000-0000-00001E250000}"/>
    <cellStyle name="Normal 6 4 21 6" xfId="13485" xr:uid="{00000000-0005-0000-0000-00001F250000}"/>
    <cellStyle name="Normal 6 4 21 7" xfId="15872" xr:uid="{00000000-0005-0000-0000-000020250000}"/>
    <cellStyle name="Normal 6 4 22" xfId="1570" xr:uid="{00000000-0005-0000-0000-000021250000}"/>
    <cellStyle name="Normal 6 4 22 2" xfId="3951" xr:uid="{00000000-0005-0000-0000-000022250000}"/>
    <cellStyle name="Normal 6 4 22 3" xfId="6337" xr:uid="{00000000-0005-0000-0000-000023250000}"/>
    <cellStyle name="Normal 6 4 22 4" xfId="8695" xr:uid="{00000000-0005-0000-0000-000024250000}"/>
    <cellStyle name="Normal 6 4 22 5" xfId="10381" xr:uid="{00000000-0005-0000-0000-000025250000}"/>
    <cellStyle name="Normal 6 4 22 6" xfId="13469" xr:uid="{00000000-0005-0000-0000-000026250000}"/>
    <cellStyle name="Normal 6 4 22 7" xfId="15856" xr:uid="{00000000-0005-0000-0000-000027250000}"/>
    <cellStyle name="Normal 6 4 23" xfId="1647" xr:uid="{00000000-0005-0000-0000-000028250000}"/>
    <cellStyle name="Normal 6 4 23 2" xfId="4028" xr:uid="{00000000-0005-0000-0000-000029250000}"/>
    <cellStyle name="Normal 6 4 23 3" xfId="6414" xr:uid="{00000000-0005-0000-0000-00002A250000}"/>
    <cellStyle name="Normal 6 4 23 4" xfId="8203" xr:uid="{00000000-0005-0000-0000-00002B250000}"/>
    <cellStyle name="Normal 6 4 23 5" xfId="9708" xr:uid="{00000000-0005-0000-0000-00002C250000}"/>
    <cellStyle name="Normal 6 4 23 6" xfId="12977" xr:uid="{00000000-0005-0000-0000-00002D250000}"/>
    <cellStyle name="Normal 6 4 23 7" xfId="15364" xr:uid="{00000000-0005-0000-0000-00002E250000}"/>
    <cellStyle name="Normal 6 4 24" xfId="1724" xr:uid="{00000000-0005-0000-0000-00002F250000}"/>
    <cellStyle name="Normal 6 4 24 2" xfId="4105" xr:uid="{00000000-0005-0000-0000-000030250000}"/>
    <cellStyle name="Normal 6 4 24 3" xfId="6491" xr:uid="{00000000-0005-0000-0000-000031250000}"/>
    <cellStyle name="Normal 6 4 24 4" xfId="7245" xr:uid="{00000000-0005-0000-0000-000032250000}"/>
    <cellStyle name="Normal 6 4 24 5" xfId="10930" xr:uid="{00000000-0005-0000-0000-000033250000}"/>
    <cellStyle name="Normal 6 4 24 6" xfId="12018" xr:uid="{00000000-0005-0000-0000-000034250000}"/>
    <cellStyle name="Normal 6 4 24 7" xfId="14405" xr:uid="{00000000-0005-0000-0000-000035250000}"/>
    <cellStyle name="Normal 6 4 25" xfId="1796" xr:uid="{00000000-0005-0000-0000-000036250000}"/>
    <cellStyle name="Normal 6 4 25 2" xfId="4177" xr:uid="{00000000-0005-0000-0000-000037250000}"/>
    <cellStyle name="Normal 6 4 25 3" xfId="6563" xr:uid="{00000000-0005-0000-0000-000038250000}"/>
    <cellStyle name="Normal 6 4 25 4" xfId="9163" xr:uid="{00000000-0005-0000-0000-000039250000}"/>
    <cellStyle name="Normal 6 4 25 5" xfId="10124" xr:uid="{00000000-0005-0000-0000-00003A250000}"/>
    <cellStyle name="Normal 6 4 25 6" xfId="13937" xr:uid="{00000000-0005-0000-0000-00003B250000}"/>
    <cellStyle name="Normal 6 4 25 7" xfId="16321" xr:uid="{00000000-0005-0000-0000-00003C250000}"/>
    <cellStyle name="Normal 6 4 26" xfId="1874" xr:uid="{00000000-0005-0000-0000-00003D250000}"/>
    <cellStyle name="Normal 6 4 26 2" xfId="4255" xr:uid="{00000000-0005-0000-0000-00003E250000}"/>
    <cellStyle name="Normal 6 4 26 3" xfId="6641" xr:uid="{00000000-0005-0000-0000-00003F250000}"/>
    <cellStyle name="Normal 6 4 26 4" xfId="8703" xr:uid="{00000000-0005-0000-0000-000040250000}"/>
    <cellStyle name="Normal 6 4 26 5" xfId="11879" xr:uid="{00000000-0005-0000-0000-000041250000}"/>
    <cellStyle name="Normal 6 4 26 6" xfId="13477" xr:uid="{00000000-0005-0000-0000-000042250000}"/>
    <cellStyle name="Normal 6 4 26 7" xfId="15864" xr:uid="{00000000-0005-0000-0000-000043250000}"/>
    <cellStyle name="Normal 6 4 27" xfId="1952" xr:uid="{00000000-0005-0000-0000-000044250000}"/>
    <cellStyle name="Normal 6 4 27 2" xfId="4333" xr:uid="{00000000-0005-0000-0000-000045250000}"/>
    <cellStyle name="Normal 6 4 27 3" xfId="6719" xr:uid="{00000000-0005-0000-0000-000046250000}"/>
    <cellStyle name="Normal 6 4 27 4" xfId="9156" xr:uid="{00000000-0005-0000-0000-000047250000}"/>
    <cellStyle name="Normal 6 4 27 5" xfId="10845" xr:uid="{00000000-0005-0000-0000-000048250000}"/>
    <cellStyle name="Normal 6 4 27 6" xfId="13930" xr:uid="{00000000-0005-0000-0000-000049250000}"/>
    <cellStyle name="Normal 6 4 27 7" xfId="16314" xr:uid="{00000000-0005-0000-0000-00004A250000}"/>
    <cellStyle name="Normal 6 4 28" xfId="2028" xr:uid="{00000000-0005-0000-0000-00004B250000}"/>
    <cellStyle name="Normal 6 4 28 2" xfId="4409" xr:uid="{00000000-0005-0000-0000-00004C250000}"/>
    <cellStyle name="Normal 6 4 28 3" xfId="6795" xr:uid="{00000000-0005-0000-0000-00004D250000}"/>
    <cellStyle name="Normal 6 4 28 4" xfId="8118" xr:uid="{00000000-0005-0000-0000-00004E250000}"/>
    <cellStyle name="Normal 6 4 28 5" xfId="9711" xr:uid="{00000000-0005-0000-0000-00004F250000}"/>
    <cellStyle name="Normal 6 4 28 6" xfId="12892" xr:uid="{00000000-0005-0000-0000-000050250000}"/>
    <cellStyle name="Normal 6 4 28 7" xfId="15279" xr:uid="{00000000-0005-0000-0000-000051250000}"/>
    <cellStyle name="Normal 6 4 29" xfId="2100" xr:uid="{00000000-0005-0000-0000-000052250000}"/>
    <cellStyle name="Normal 6 4 29 2" xfId="4481" xr:uid="{00000000-0005-0000-0000-000053250000}"/>
    <cellStyle name="Normal 6 4 29 3" xfId="6867" xr:uid="{00000000-0005-0000-0000-000054250000}"/>
    <cellStyle name="Normal 6 4 29 4" xfId="8352" xr:uid="{00000000-0005-0000-0000-000055250000}"/>
    <cellStyle name="Normal 6 4 29 5" xfId="9777" xr:uid="{00000000-0005-0000-0000-000056250000}"/>
    <cellStyle name="Normal 6 4 29 6" xfId="13126" xr:uid="{00000000-0005-0000-0000-000057250000}"/>
    <cellStyle name="Normal 6 4 29 7" xfId="15513" xr:uid="{00000000-0005-0000-0000-000058250000}"/>
    <cellStyle name="Normal 6 4 3" xfId="106" xr:uid="{00000000-0005-0000-0000-000059250000}"/>
    <cellStyle name="Normal 6 4 3 2" xfId="2487" xr:uid="{00000000-0005-0000-0000-00005A250000}"/>
    <cellStyle name="Normal 6 4 3 3" xfId="4873" xr:uid="{00000000-0005-0000-0000-00005B250000}"/>
    <cellStyle name="Normal 6 4 3 4" xfId="9114" xr:uid="{00000000-0005-0000-0000-00005C250000}"/>
    <cellStyle name="Normal 6 4 3 5" xfId="10072" xr:uid="{00000000-0005-0000-0000-00005D250000}"/>
    <cellStyle name="Normal 6 4 3 6" xfId="13888" xr:uid="{00000000-0005-0000-0000-00005E250000}"/>
    <cellStyle name="Normal 6 4 3 7" xfId="16272" xr:uid="{00000000-0005-0000-0000-00005F250000}"/>
    <cellStyle name="Normal 6 4 30" xfId="2180" xr:uid="{00000000-0005-0000-0000-000060250000}"/>
    <cellStyle name="Normal 6 4 30 2" xfId="4561" xr:uid="{00000000-0005-0000-0000-000061250000}"/>
    <cellStyle name="Normal 6 4 30 3" xfId="6947" xr:uid="{00000000-0005-0000-0000-000062250000}"/>
    <cellStyle name="Normal 6 4 30 4" xfId="9160" xr:uid="{00000000-0005-0000-0000-000063250000}"/>
    <cellStyle name="Normal 6 4 30 5" xfId="10196" xr:uid="{00000000-0005-0000-0000-000064250000}"/>
    <cellStyle name="Normal 6 4 30 6" xfId="13934" xr:uid="{00000000-0005-0000-0000-000065250000}"/>
    <cellStyle name="Normal 6 4 30 7" xfId="16318" xr:uid="{00000000-0005-0000-0000-000066250000}"/>
    <cellStyle name="Normal 6 4 31" xfId="2256" xr:uid="{00000000-0005-0000-0000-000067250000}"/>
    <cellStyle name="Normal 6 4 31 2" xfId="4637" xr:uid="{00000000-0005-0000-0000-000068250000}"/>
    <cellStyle name="Normal 6 4 31 3" xfId="7023" xr:uid="{00000000-0005-0000-0000-000069250000}"/>
    <cellStyle name="Normal 6 4 31 4" xfId="8776" xr:uid="{00000000-0005-0000-0000-00006A250000}"/>
    <cellStyle name="Normal 6 4 31 5" xfId="9584" xr:uid="{00000000-0005-0000-0000-00006B250000}"/>
    <cellStyle name="Normal 6 4 31 6" xfId="13550" xr:uid="{00000000-0005-0000-0000-00006C250000}"/>
    <cellStyle name="Normal 6 4 31 7" xfId="15937" xr:uid="{00000000-0005-0000-0000-00006D250000}"/>
    <cellStyle name="Normal 6 4 32" xfId="2328" xr:uid="{00000000-0005-0000-0000-00006E250000}"/>
    <cellStyle name="Normal 6 4 32 2" xfId="4709" xr:uid="{00000000-0005-0000-0000-00006F250000}"/>
    <cellStyle name="Normal 6 4 32 3" xfId="7095" xr:uid="{00000000-0005-0000-0000-000070250000}"/>
    <cellStyle name="Normal 6 4 32 4" xfId="8707" xr:uid="{00000000-0005-0000-0000-000071250000}"/>
    <cellStyle name="Normal 6 4 32 5" xfId="9583" xr:uid="{00000000-0005-0000-0000-000072250000}"/>
    <cellStyle name="Normal 6 4 32 6" xfId="13481" xr:uid="{00000000-0005-0000-0000-000073250000}"/>
    <cellStyle name="Normal 6 4 32 7" xfId="15868" xr:uid="{00000000-0005-0000-0000-000074250000}"/>
    <cellStyle name="Normal 6 4 33" xfId="2406" xr:uid="{00000000-0005-0000-0000-000075250000}"/>
    <cellStyle name="Normal 6 4 34" xfId="4792" xr:uid="{00000000-0005-0000-0000-000076250000}"/>
    <cellStyle name="Normal 6 4 35" xfId="8304" xr:uid="{00000000-0005-0000-0000-000077250000}"/>
    <cellStyle name="Normal 6 4 36" xfId="9809" xr:uid="{00000000-0005-0000-0000-000078250000}"/>
    <cellStyle name="Normal 6 4 37" xfId="13078" xr:uid="{00000000-0005-0000-0000-000079250000}"/>
    <cellStyle name="Normal 6 4 38" xfId="15465" xr:uid="{00000000-0005-0000-0000-00007A250000}"/>
    <cellStyle name="Normal 6 4 4" xfId="184" xr:uid="{00000000-0005-0000-0000-00007B250000}"/>
    <cellStyle name="Normal 6 4 4 2" xfId="2565" xr:uid="{00000000-0005-0000-0000-00007C250000}"/>
    <cellStyle name="Normal 6 4 4 3" xfId="4951" xr:uid="{00000000-0005-0000-0000-00007D250000}"/>
    <cellStyle name="Normal 6 4 4 4" xfId="7844" xr:uid="{00000000-0005-0000-0000-00007E250000}"/>
    <cellStyle name="Normal 6 4 4 5" xfId="11757" xr:uid="{00000000-0005-0000-0000-00007F250000}"/>
    <cellStyle name="Normal 6 4 4 6" xfId="12618" xr:uid="{00000000-0005-0000-0000-000080250000}"/>
    <cellStyle name="Normal 6 4 4 7" xfId="15005" xr:uid="{00000000-0005-0000-0000-000081250000}"/>
    <cellStyle name="Normal 6 4 5" xfId="261" xr:uid="{00000000-0005-0000-0000-000082250000}"/>
    <cellStyle name="Normal 6 4 5 2" xfId="2642" xr:uid="{00000000-0005-0000-0000-000083250000}"/>
    <cellStyle name="Normal 6 4 5 3" xfId="5028" xr:uid="{00000000-0005-0000-0000-000084250000}"/>
    <cellStyle name="Normal 6 4 5 4" xfId="7459" xr:uid="{00000000-0005-0000-0000-000085250000}"/>
    <cellStyle name="Normal 6 4 5 5" xfId="11372" xr:uid="{00000000-0005-0000-0000-000086250000}"/>
    <cellStyle name="Normal 6 4 5 6" xfId="12232" xr:uid="{00000000-0005-0000-0000-000087250000}"/>
    <cellStyle name="Normal 6 4 5 7" xfId="14619" xr:uid="{00000000-0005-0000-0000-000088250000}"/>
    <cellStyle name="Normal 6 4 6" xfId="338" xr:uid="{00000000-0005-0000-0000-000089250000}"/>
    <cellStyle name="Normal 6 4 6 2" xfId="2719" xr:uid="{00000000-0005-0000-0000-00008A250000}"/>
    <cellStyle name="Normal 6 4 6 3" xfId="5105" xr:uid="{00000000-0005-0000-0000-00008B250000}"/>
    <cellStyle name="Normal 6 4 6 4" xfId="8080" xr:uid="{00000000-0005-0000-0000-00008C250000}"/>
    <cellStyle name="Normal 6 4 6 5" xfId="11864" xr:uid="{00000000-0005-0000-0000-00008D250000}"/>
    <cellStyle name="Normal 6 4 6 6" xfId="12854" xr:uid="{00000000-0005-0000-0000-00008E250000}"/>
    <cellStyle name="Normal 6 4 6 7" xfId="15241" xr:uid="{00000000-0005-0000-0000-00008F250000}"/>
    <cellStyle name="Normal 6 4 7" xfId="415" xr:uid="{00000000-0005-0000-0000-000090250000}"/>
    <cellStyle name="Normal 6 4 7 2" xfId="2796" xr:uid="{00000000-0005-0000-0000-000091250000}"/>
    <cellStyle name="Normal 6 4 7 3" xfId="5182" xr:uid="{00000000-0005-0000-0000-000092250000}"/>
    <cellStyle name="Normal 6 4 7 4" xfId="9185" xr:uid="{00000000-0005-0000-0000-000093250000}"/>
    <cellStyle name="Normal 6 4 7 5" xfId="10144" xr:uid="{00000000-0005-0000-0000-000094250000}"/>
    <cellStyle name="Normal 6 4 7 6" xfId="13959" xr:uid="{00000000-0005-0000-0000-000095250000}"/>
    <cellStyle name="Normal 6 4 7 7" xfId="16343" xr:uid="{00000000-0005-0000-0000-000096250000}"/>
    <cellStyle name="Normal 6 4 8" xfId="492" xr:uid="{00000000-0005-0000-0000-000097250000}"/>
    <cellStyle name="Normal 6 4 8 2" xfId="2873" xr:uid="{00000000-0005-0000-0000-000098250000}"/>
    <cellStyle name="Normal 6 4 8 3" xfId="5259" xr:uid="{00000000-0005-0000-0000-000099250000}"/>
    <cellStyle name="Normal 6 4 8 4" xfId="8649" xr:uid="{00000000-0005-0000-0000-00009A250000}"/>
    <cellStyle name="Normal 6 4 8 5" xfId="11828" xr:uid="{00000000-0005-0000-0000-00009B250000}"/>
    <cellStyle name="Normal 6 4 8 6" xfId="13423" xr:uid="{00000000-0005-0000-0000-00009C250000}"/>
    <cellStyle name="Normal 6 4 8 7" xfId="15810" xr:uid="{00000000-0005-0000-0000-00009D250000}"/>
    <cellStyle name="Normal 6 4 9" xfId="569" xr:uid="{00000000-0005-0000-0000-00009E250000}"/>
    <cellStyle name="Normal 6 4 9 2" xfId="2950" xr:uid="{00000000-0005-0000-0000-00009F250000}"/>
    <cellStyle name="Normal 6 4 9 3" xfId="5336" xr:uid="{00000000-0005-0000-0000-0000A0250000}"/>
    <cellStyle name="Normal 6 4 9 4" xfId="7608" xr:uid="{00000000-0005-0000-0000-0000A1250000}"/>
    <cellStyle name="Normal 6 4 9 5" xfId="11523" xr:uid="{00000000-0005-0000-0000-0000A2250000}"/>
    <cellStyle name="Normal 6 4 9 6" xfId="12381" xr:uid="{00000000-0005-0000-0000-0000A3250000}"/>
    <cellStyle name="Normal 6 4 9 7" xfId="14768" xr:uid="{00000000-0005-0000-0000-0000A4250000}"/>
    <cellStyle name="Normal 6 40" xfId="10037" xr:uid="{00000000-0005-0000-0000-0000A5250000}"/>
    <cellStyle name="Normal 6 41" xfId="13309" xr:uid="{00000000-0005-0000-0000-0000A6250000}"/>
    <cellStyle name="Normal 6 42" xfId="15696" xr:uid="{00000000-0005-0000-0000-0000A7250000}"/>
    <cellStyle name="Normal 6 5" xfId="25" xr:uid="{00000000-0005-0000-0000-0000A8250000}"/>
    <cellStyle name="Normal 6 5 10" xfId="647" xr:uid="{00000000-0005-0000-0000-0000A9250000}"/>
    <cellStyle name="Normal 6 5 10 2" xfId="3028" xr:uid="{00000000-0005-0000-0000-0000AA250000}"/>
    <cellStyle name="Normal 6 5 10 3" xfId="5414" xr:uid="{00000000-0005-0000-0000-0000AB250000}"/>
    <cellStyle name="Normal 6 5 10 4" xfId="8141" xr:uid="{00000000-0005-0000-0000-0000AC250000}"/>
    <cellStyle name="Normal 6 5 10 5" xfId="9569" xr:uid="{00000000-0005-0000-0000-0000AD250000}"/>
    <cellStyle name="Normal 6 5 10 6" xfId="12915" xr:uid="{00000000-0005-0000-0000-0000AE250000}"/>
    <cellStyle name="Normal 6 5 10 7" xfId="15302" xr:uid="{00000000-0005-0000-0000-0000AF250000}"/>
    <cellStyle name="Normal 6 5 11" xfId="724" xr:uid="{00000000-0005-0000-0000-0000B0250000}"/>
    <cellStyle name="Normal 6 5 11 2" xfId="3105" xr:uid="{00000000-0005-0000-0000-0000B1250000}"/>
    <cellStyle name="Normal 6 5 11 3" xfId="5491" xr:uid="{00000000-0005-0000-0000-0000B2250000}"/>
    <cellStyle name="Normal 6 5 11 4" xfId="9253" xr:uid="{00000000-0005-0000-0000-0000B3250000}"/>
    <cellStyle name="Normal 6 5 11 5" xfId="10216" xr:uid="{00000000-0005-0000-0000-0000B4250000}"/>
    <cellStyle name="Normal 6 5 11 6" xfId="14027" xr:uid="{00000000-0005-0000-0000-0000B5250000}"/>
    <cellStyle name="Normal 6 5 11 7" xfId="16411" xr:uid="{00000000-0005-0000-0000-0000B6250000}"/>
    <cellStyle name="Normal 6 5 12" xfId="801" xr:uid="{00000000-0005-0000-0000-0000B7250000}"/>
    <cellStyle name="Normal 6 5 12 2" xfId="3182" xr:uid="{00000000-0005-0000-0000-0000B8250000}"/>
    <cellStyle name="Normal 6 5 12 3" xfId="5568" xr:uid="{00000000-0005-0000-0000-0000B9250000}"/>
    <cellStyle name="Normal 6 5 12 4" xfId="8722" xr:uid="{00000000-0005-0000-0000-0000BA250000}"/>
    <cellStyle name="Normal 6 5 12 5" xfId="11895" xr:uid="{00000000-0005-0000-0000-0000BB250000}"/>
    <cellStyle name="Normal 6 5 12 6" xfId="13496" xr:uid="{00000000-0005-0000-0000-0000BC250000}"/>
    <cellStyle name="Normal 6 5 12 7" xfId="15883" xr:uid="{00000000-0005-0000-0000-0000BD250000}"/>
    <cellStyle name="Normal 6 5 13" xfId="878" xr:uid="{00000000-0005-0000-0000-0000BE250000}"/>
    <cellStyle name="Normal 6 5 13 2" xfId="3259" xr:uid="{00000000-0005-0000-0000-0000BF250000}"/>
    <cellStyle name="Normal 6 5 13 3" xfId="5645" xr:uid="{00000000-0005-0000-0000-0000C0250000}"/>
    <cellStyle name="Normal 6 5 13 4" xfId="7681" xr:uid="{00000000-0005-0000-0000-0000C1250000}"/>
    <cellStyle name="Normal 6 5 13 5" xfId="11595" xr:uid="{00000000-0005-0000-0000-0000C2250000}"/>
    <cellStyle name="Normal 6 5 13 6" xfId="12454" xr:uid="{00000000-0005-0000-0000-0000C3250000}"/>
    <cellStyle name="Normal 6 5 13 7" xfId="14841" xr:uid="{00000000-0005-0000-0000-0000C4250000}"/>
    <cellStyle name="Normal 6 5 14" xfId="955" xr:uid="{00000000-0005-0000-0000-0000C5250000}"/>
    <cellStyle name="Normal 6 5 14 2" xfId="3336" xr:uid="{00000000-0005-0000-0000-0000C6250000}"/>
    <cellStyle name="Normal 6 5 14 3" xfId="5722" xr:uid="{00000000-0005-0000-0000-0000C7250000}"/>
    <cellStyle name="Normal 6 5 14 4" xfId="8290" xr:uid="{00000000-0005-0000-0000-0000C8250000}"/>
    <cellStyle name="Normal 6 5 14 5" xfId="9796" xr:uid="{00000000-0005-0000-0000-0000C9250000}"/>
    <cellStyle name="Normal 6 5 14 6" xfId="13064" xr:uid="{00000000-0005-0000-0000-0000CA250000}"/>
    <cellStyle name="Normal 6 5 14 7" xfId="15451" xr:uid="{00000000-0005-0000-0000-0000CB250000}"/>
    <cellStyle name="Normal 6 5 15" xfId="1032" xr:uid="{00000000-0005-0000-0000-0000CC250000}"/>
    <cellStyle name="Normal 6 5 15 2" xfId="3413" xr:uid="{00000000-0005-0000-0000-0000CD250000}"/>
    <cellStyle name="Normal 6 5 15 3" xfId="5799" xr:uid="{00000000-0005-0000-0000-0000CE250000}"/>
    <cellStyle name="Normal 6 5 15 4" xfId="9328" xr:uid="{00000000-0005-0000-0000-0000CF250000}"/>
    <cellStyle name="Normal 6 5 15 5" xfId="11020" xr:uid="{00000000-0005-0000-0000-0000D0250000}"/>
    <cellStyle name="Normal 6 5 15 6" xfId="14102" xr:uid="{00000000-0005-0000-0000-0000D1250000}"/>
    <cellStyle name="Normal 6 5 15 7" xfId="16486" xr:uid="{00000000-0005-0000-0000-0000D2250000}"/>
    <cellStyle name="Normal 6 5 16" xfId="1109" xr:uid="{00000000-0005-0000-0000-0000D3250000}"/>
    <cellStyle name="Normal 6 5 16 2" xfId="3490" xr:uid="{00000000-0005-0000-0000-0000D4250000}"/>
    <cellStyle name="Normal 6 5 16 3" xfId="5876" xr:uid="{00000000-0005-0000-0000-0000D5250000}"/>
    <cellStyle name="Normal 6 5 16 4" xfId="8871" xr:uid="{00000000-0005-0000-0000-0000D6250000}"/>
    <cellStyle name="Normal 6 5 16 5" xfId="9830" xr:uid="{00000000-0005-0000-0000-0000D7250000}"/>
    <cellStyle name="Normal 6 5 16 6" xfId="13645" xr:uid="{00000000-0005-0000-0000-0000D8250000}"/>
    <cellStyle name="Normal 6 5 16 7" xfId="16032" xr:uid="{00000000-0005-0000-0000-0000D9250000}"/>
    <cellStyle name="Normal 6 5 17" xfId="1186" xr:uid="{00000000-0005-0000-0000-0000DA250000}"/>
    <cellStyle name="Normal 6 5 17 2" xfId="3567" xr:uid="{00000000-0005-0000-0000-0000DB250000}"/>
    <cellStyle name="Normal 6 5 17 3" xfId="5953" xr:uid="{00000000-0005-0000-0000-0000DC250000}"/>
    <cellStyle name="Normal 6 5 17 4" xfId="7830" xr:uid="{00000000-0005-0000-0000-0000DD250000}"/>
    <cellStyle name="Normal 6 5 17 5" xfId="11742" xr:uid="{00000000-0005-0000-0000-0000DE250000}"/>
    <cellStyle name="Normal 6 5 17 6" xfId="12603" xr:uid="{00000000-0005-0000-0000-0000DF250000}"/>
    <cellStyle name="Normal 6 5 17 7" xfId="14990" xr:uid="{00000000-0005-0000-0000-0000E0250000}"/>
    <cellStyle name="Normal 6 5 18" xfId="1263" xr:uid="{00000000-0005-0000-0000-0000E1250000}"/>
    <cellStyle name="Normal 6 5 18 2" xfId="3644" xr:uid="{00000000-0005-0000-0000-0000E2250000}"/>
    <cellStyle name="Normal 6 5 18 3" xfId="6030" xr:uid="{00000000-0005-0000-0000-0000E3250000}"/>
    <cellStyle name="Normal 6 5 18 4" xfId="8439" xr:uid="{00000000-0005-0000-0000-0000E4250000}"/>
    <cellStyle name="Normal 6 5 18 5" xfId="9942" xr:uid="{00000000-0005-0000-0000-0000E5250000}"/>
    <cellStyle name="Normal 6 5 18 6" xfId="13213" xr:uid="{00000000-0005-0000-0000-0000E6250000}"/>
    <cellStyle name="Normal 6 5 18 7" xfId="15600" xr:uid="{00000000-0005-0000-0000-0000E7250000}"/>
    <cellStyle name="Normal 6 5 19" xfId="1340" xr:uid="{00000000-0005-0000-0000-0000E8250000}"/>
    <cellStyle name="Normal 6 5 19 2" xfId="3721" xr:uid="{00000000-0005-0000-0000-0000E9250000}"/>
    <cellStyle name="Normal 6 5 19 3" xfId="6107" xr:uid="{00000000-0005-0000-0000-0000EA250000}"/>
    <cellStyle name="Normal 6 5 19 4" xfId="9471" xr:uid="{00000000-0005-0000-0000-0000EB250000}"/>
    <cellStyle name="Normal 6 5 19 5" xfId="11169" xr:uid="{00000000-0005-0000-0000-0000EC250000}"/>
    <cellStyle name="Normal 6 5 19 6" xfId="14245" xr:uid="{00000000-0005-0000-0000-0000ED250000}"/>
    <cellStyle name="Normal 6 5 19 7" xfId="16628" xr:uid="{00000000-0005-0000-0000-0000EE250000}"/>
    <cellStyle name="Normal 6 5 2" xfId="62" xr:uid="{00000000-0005-0000-0000-0000EF250000}"/>
    <cellStyle name="Normal 6 5 2 10" xfId="761" xr:uid="{00000000-0005-0000-0000-0000F0250000}"/>
    <cellStyle name="Normal 6 5 2 10 2" xfId="3142" xr:uid="{00000000-0005-0000-0000-0000F1250000}"/>
    <cellStyle name="Normal 6 5 2 10 3" xfId="5528" xr:uid="{00000000-0005-0000-0000-0000F2250000}"/>
    <cellStyle name="Normal 6 5 2 10 4" xfId="8144" xr:uid="{00000000-0005-0000-0000-0000F3250000}"/>
    <cellStyle name="Normal 6 5 2 10 5" xfId="10409" xr:uid="{00000000-0005-0000-0000-0000F4250000}"/>
    <cellStyle name="Normal 6 5 2 10 6" xfId="12918" xr:uid="{00000000-0005-0000-0000-0000F5250000}"/>
    <cellStyle name="Normal 6 5 2 10 7" xfId="15305" xr:uid="{00000000-0005-0000-0000-0000F6250000}"/>
    <cellStyle name="Normal 6 5 2 11" xfId="838" xr:uid="{00000000-0005-0000-0000-0000F7250000}"/>
    <cellStyle name="Normal 6 5 2 11 2" xfId="3219" xr:uid="{00000000-0005-0000-0000-0000F8250000}"/>
    <cellStyle name="Normal 6 5 2 11 3" xfId="5605" xr:uid="{00000000-0005-0000-0000-0000F9250000}"/>
    <cellStyle name="Normal 6 5 2 11 4" xfId="8260" xr:uid="{00000000-0005-0000-0000-0000FA250000}"/>
    <cellStyle name="Normal 6 5 2 11 5" xfId="11099" xr:uid="{00000000-0005-0000-0000-0000FB250000}"/>
    <cellStyle name="Normal 6 5 2 11 6" xfId="13034" xr:uid="{00000000-0005-0000-0000-0000FC250000}"/>
    <cellStyle name="Normal 6 5 2 11 7" xfId="15421" xr:uid="{00000000-0005-0000-0000-0000FD250000}"/>
    <cellStyle name="Normal 6 5 2 12" xfId="915" xr:uid="{00000000-0005-0000-0000-0000FE250000}"/>
    <cellStyle name="Normal 6 5 2 12 2" xfId="3296" xr:uid="{00000000-0005-0000-0000-0000FF250000}"/>
    <cellStyle name="Normal 6 5 2 12 3" xfId="5682" xr:uid="{00000000-0005-0000-0000-000000260000}"/>
    <cellStyle name="Normal 6 5 2 12 4" xfId="7874" xr:uid="{00000000-0005-0000-0000-000001260000}"/>
    <cellStyle name="Normal 6 5 2 12 5" xfId="9948" xr:uid="{00000000-0005-0000-0000-000002260000}"/>
    <cellStyle name="Normal 6 5 2 12 6" xfId="12648" xr:uid="{00000000-0005-0000-0000-000003260000}"/>
    <cellStyle name="Normal 6 5 2 12 7" xfId="15035" xr:uid="{00000000-0005-0000-0000-000004260000}"/>
    <cellStyle name="Normal 6 5 2 13" xfId="992" xr:uid="{00000000-0005-0000-0000-000005260000}"/>
    <cellStyle name="Normal 6 5 2 13 2" xfId="3373" xr:uid="{00000000-0005-0000-0000-000006260000}"/>
    <cellStyle name="Normal 6 5 2 13 3" xfId="5759" xr:uid="{00000000-0005-0000-0000-000007260000}"/>
    <cellStyle name="Normal 6 5 2 13 4" xfId="9366" xr:uid="{00000000-0005-0000-0000-000008260000}"/>
    <cellStyle name="Normal 6 5 2 13 5" xfId="9680" xr:uid="{00000000-0005-0000-0000-000009260000}"/>
    <cellStyle name="Normal 6 5 2 13 6" xfId="14140" xr:uid="{00000000-0005-0000-0000-00000A260000}"/>
    <cellStyle name="Normal 6 5 2 13 7" xfId="16524" xr:uid="{00000000-0005-0000-0000-00000B260000}"/>
    <cellStyle name="Normal 6 5 2 14" xfId="1069" xr:uid="{00000000-0005-0000-0000-00000C260000}"/>
    <cellStyle name="Normal 6 5 2 14 2" xfId="3450" xr:uid="{00000000-0005-0000-0000-00000D260000}"/>
    <cellStyle name="Normal 6 5 2 14 3" xfId="5836" xr:uid="{00000000-0005-0000-0000-00000E260000}"/>
    <cellStyle name="Normal 6 5 2 14 4" xfId="8293" xr:uid="{00000000-0005-0000-0000-00000F260000}"/>
    <cellStyle name="Normal 6 5 2 14 5" xfId="10558" xr:uid="{00000000-0005-0000-0000-000010260000}"/>
    <cellStyle name="Normal 6 5 2 14 6" xfId="13067" xr:uid="{00000000-0005-0000-0000-000011260000}"/>
    <cellStyle name="Normal 6 5 2 14 7" xfId="15454" xr:uid="{00000000-0005-0000-0000-000012260000}"/>
    <cellStyle name="Normal 6 5 2 15" xfId="1146" xr:uid="{00000000-0005-0000-0000-000013260000}"/>
    <cellStyle name="Normal 6 5 2 15 2" xfId="3527" xr:uid="{00000000-0005-0000-0000-000014260000}"/>
    <cellStyle name="Normal 6 5 2 15 3" xfId="5913" xr:uid="{00000000-0005-0000-0000-000015260000}"/>
    <cellStyle name="Normal 6 5 2 15 4" xfId="8409" xr:uid="{00000000-0005-0000-0000-000016260000}"/>
    <cellStyle name="Normal 6 5 2 15 5" xfId="11248" xr:uid="{00000000-0005-0000-0000-000017260000}"/>
    <cellStyle name="Normal 6 5 2 15 6" xfId="13183" xr:uid="{00000000-0005-0000-0000-000018260000}"/>
    <cellStyle name="Normal 6 5 2 15 7" xfId="15570" xr:uid="{00000000-0005-0000-0000-000019260000}"/>
    <cellStyle name="Normal 6 5 2 16" xfId="1223" xr:uid="{00000000-0005-0000-0000-00001A260000}"/>
    <cellStyle name="Normal 6 5 2 16 2" xfId="3604" xr:uid="{00000000-0005-0000-0000-00001B260000}"/>
    <cellStyle name="Normal 6 5 2 16 3" xfId="5990" xr:uid="{00000000-0005-0000-0000-00001C260000}"/>
    <cellStyle name="Normal 6 5 2 16 4" xfId="8023" xr:uid="{00000000-0005-0000-0000-00001D260000}"/>
    <cellStyle name="Normal 6 5 2 16 5" xfId="10095" xr:uid="{00000000-0005-0000-0000-00001E260000}"/>
    <cellStyle name="Normal 6 5 2 16 6" xfId="12797" xr:uid="{00000000-0005-0000-0000-00001F260000}"/>
    <cellStyle name="Normal 6 5 2 16 7" xfId="15184" xr:uid="{00000000-0005-0000-0000-000020260000}"/>
    <cellStyle name="Normal 6 5 2 17" xfId="1300" xr:uid="{00000000-0005-0000-0000-000021260000}"/>
    <cellStyle name="Normal 6 5 2 17 2" xfId="3681" xr:uid="{00000000-0005-0000-0000-000022260000}"/>
    <cellStyle name="Normal 6 5 2 17 3" xfId="6067" xr:uid="{00000000-0005-0000-0000-000023260000}"/>
    <cellStyle name="Normal 6 5 2 17 4" xfId="9437" xr:uid="{00000000-0005-0000-0000-000024260000}"/>
    <cellStyle name="Normal 6 5 2 17 5" xfId="11130" xr:uid="{00000000-0005-0000-0000-000025260000}"/>
    <cellStyle name="Normal 6 5 2 17 6" xfId="14211" xr:uid="{00000000-0005-0000-0000-000026260000}"/>
    <cellStyle name="Normal 6 5 2 17 7" xfId="16595" xr:uid="{00000000-0005-0000-0000-000027260000}"/>
    <cellStyle name="Normal 6 5 2 18" xfId="1377" xr:uid="{00000000-0005-0000-0000-000028260000}"/>
    <cellStyle name="Normal 6 5 2 18 2" xfId="3758" xr:uid="{00000000-0005-0000-0000-000029260000}"/>
    <cellStyle name="Normal 6 5 2 18 3" xfId="6144" xr:uid="{00000000-0005-0000-0000-00002A260000}"/>
    <cellStyle name="Normal 6 5 2 18 4" xfId="8442" xr:uid="{00000000-0005-0000-0000-00002B260000}"/>
    <cellStyle name="Normal 6 5 2 18 5" xfId="10707" xr:uid="{00000000-0005-0000-0000-00002C260000}"/>
    <cellStyle name="Normal 6 5 2 18 6" xfId="13216" xr:uid="{00000000-0005-0000-0000-00002D260000}"/>
    <cellStyle name="Normal 6 5 2 18 7" xfId="15603" xr:uid="{00000000-0005-0000-0000-00002E260000}"/>
    <cellStyle name="Normal 6 5 2 19" xfId="1454" xr:uid="{00000000-0005-0000-0000-00002F260000}"/>
    <cellStyle name="Normal 6 5 2 19 2" xfId="3835" xr:uid="{00000000-0005-0000-0000-000030260000}"/>
    <cellStyle name="Normal 6 5 2 19 3" xfId="6221" xr:uid="{00000000-0005-0000-0000-000031260000}"/>
    <cellStyle name="Normal 6 5 2 19 4" xfId="7902" xr:uid="{00000000-0005-0000-0000-000032260000}"/>
    <cellStyle name="Normal 6 5 2 19 5" xfId="10168" xr:uid="{00000000-0005-0000-0000-000033260000}"/>
    <cellStyle name="Normal 6 5 2 19 6" xfId="12676" xr:uid="{00000000-0005-0000-0000-000034260000}"/>
    <cellStyle name="Normal 6 5 2 19 7" xfId="15063" xr:uid="{00000000-0005-0000-0000-000035260000}"/>
    <cellStyle name="Normal 6 5 2 2" xfId="144" xr:uid="{00000000-0005-0000-0000-000036260000}"/>
    <cellStyle name="Normal 6 5 2 2 2" xfId="2525" xr:uid="{00000000-0005-0000-0000-000037260000}"/>
    <cellStyle name="Normal 6 5 2 2 3" xfId="4911" xr:uid="{00000000-0005-0000-0000-000038260000}"/>
    <cellStyle name="Normal 6 5 2 2 4" xfId="7922" xr:uid="{00000000-0005-0000-0000-000039260000}"/>
    <cellStyle name="Normal 6 5 2 2 5" xfId="10188" xr:uid="{00000000-0005-0000-0000-00003A260000}"/>
    <cellStyle name="Normal 6 5 2 2 6" xfId="12696" xr:uid="{00000000-0005-0000-0000-00003B260000}"/>
    <cellStyle name="Normal 6 5 2 2 7" xfId="15083" xr:uid="{00000000-0005-0000-0000-00003C260000}"/>
    <cellStyle name="Normal 6 5 2 20" xfId="1531" xr:uid="{00000000-0005-0000-0000-00003D260000}"/>
    <cellStyle name="Normal 6 5 2 20 2" xfId="3912" xr:uid="{00000000-0005-0000-0000-00003E260000}"/>
    <cellStyle name="Normal 6 5 2 20 3" xfId="6298" xr:uid="{00000000-0005-0000-0000-00003F260000}"/>
    <cellStyle name="Normal 6 5 2 20 4" xfId="8172" xr:uid="{00000000-0005-0000-0000-000040260000}"/>
    <cellStyle name="Normal 6 5 2 20 5" xfId="10242" xr:uid="{00000000-0005-0000-0000-000041260000}"/>
    <cellStyle name="Normal 6 5 2 20 6" xfId="12946" xr:uid="{00000000-0005-0000-0000-000042260000}"/>
    <cellStyle name="Normal 6 5 2 20 7" xfId="15333" xr:uid="{00000000-0005-0000-0000-000043260000}"/>
    <cellStyle name="Normal 6 5 2 21" xfId="1608" xr:uid="{00000000-0005-0000-0000-000044260000}"/>
    <cellStyle name="Normal 6 5 2 21 2" xfId="3989" xr:uid="{00000000-0005-0000-0000-000045260000}"/>
    <cellStyle name="Normal 6 5 2 21 3" xfId="6375" xr:uid="{00000000-0005-0000-0000-000046260000}"/>
    <cellStyle name="Normal 6 5 2 21 4" xfId="7812" xr:uid="{00000000-0005-0000-0000-000047260000}"/>
    <cellStyle name="Normal 6 5 2 21 5" xfId="9779" xr:uid="{00000000-0005-0000-0000-000048260000}"/>
    <cellStyle name="Normal 6 5 2 21 6" xfId="12585" xr:uid="{00000000-0005-0000-0000-000049260000}"/>
    <cellStyle name="Normal 6 5 2 21 7" xfId="14972" xr:uid="{00000000-0005-0000-0000-00004A260000}"/>
    <cellStyle name="Normal 6 5 2 22" xfId="1685" xr:uid="{00000000-0005-0000-0000-00004B260000}"/>
    <cellStyle name="Normal 6 5 2 22 2" xfId="4066" xr:uid="{00000000-0005-0000-0000-00004C260000}"/>
    <cellStyle name="Normal 6 5 2 22 3" xfId="6452" xr:uid="{00000000-0005-0000-0000-00004D260000}"/>
    <cellStyle name="Normal 6 5 2 22 4" xfId="9204" xr:uid="{00000000-0005-0000-0000-00004E260000}"/>
    <cellStyle name="Normal 6 5 2 22 5" xfId="10894" xr:uid="{00000000-0005-0000-0000-00004F260000}"/>
    <cellStyle name="Normal 6 5 2 22 6" xfId="13978" xr:uid="{00000000-0005-0000-0000-000050260000}"/>
    <cellStyle name="Normal 6 5 2 22 7" xfId="16362" xr:uid="{00000000-0005-0000-0000-000051260000}"/>
    <cellStyle name="Normal 6 5 2 23" xfId="1762" xr:uid="{00000000-0005-0000-0000-000052260000}"/>
    <cellStyle name="Normal 6 5 2 23 2" xfId="4143" xr:uid="{00000000-0005-0000-0000-000053260000}"/>
    <cellStyle name="Normal 6 5 2 23 3" xfId="6529" xr:uid="{00000000-0005-0000-0000-000054260000}"/>
    <cellStyle name="Normal 6 5 2 23 4" xfId="8129" xr:uid="{00000000-0005-0000-0000-000055260000}"/>
    <cellStyle name="Normal 6 5 2 23 5" xfId="10391" xr:uid="{00000000-0005-0000-0000-000056260000}"/>
    <cellStyle name="Normal 6 5 2 23 6" xfId="12903" xr:uid="{00000000-0005-0000-0000-000057260000}"/>
    <cellStyle name="Normal 6 5 2 23 7" xfId="15290" xr:uid="{00000000-0005-0000-0000-000058260000}"/>
    <cellStyle name="Normal 6 5 2 24" xfId="1834" xr:uid="{00000000-0005-0000-0000-000059260000}"/>
    <cellStyle name="Normal 6 5 2 24 2" xfId="4215" xr:uid="{00000000-0005-0000-0000-00005A260000}"/>
    <cellStyle name="Normal 6 5 2 24 3" xfId="6601" xr:uid="{00000000-0005-0000-0000-00005B260000}"/>
    <cellStyle name="Normal 6 5 2 24 4" xfId="7974" xr:uid="{00000000-0005-0000-0000-00005C260000}"/>
    <cellStyle name="Normal 6 5 2 24 5" xfId="10236" xr:uid="{00000000-0005-0000-0000-00005D260000}"/>
    <cellStyle name="Normal 6 5 2 24 6" xfId="12748" xr:uid="{00000000-0005-0000-0000-00005E260000}"/>
    <cellStyle name="Normal 6 5 2 24 7" xfId="15135" xr:uid="{00000000-0005-0000-0000-00005F260000}"/>
    <cellStyle name="Normal 6 5 2 25" xfId="1912" xr:uid="{00000000-0005-0000-0000-000060260000}"/>
    <cellStyle name="Normal 6 5 2 25 2" xfId="4293" xr:uid="{00000000-0005-0000-0000-000061260000}"/>
    <cellStyle name="Normal 6 5 2 25 3" xfId="6679" xr:uid="{00000000-0005-0000-0000-000062260000}"/>
    <cellStyle name="Normal 6 5 2 25 4" xfId="8164" xr:uid="{00000000-0005-0000-0000-000063260000}"/>
    <cellStyle name="Normal 6 5 2 25 5" xfId="10234" xr:uid="{00000000-0005-0000-0000-000064260000}"/>
    <cellStyle name="Normal 6 5 2 25 6" xfId="12938" xr:uid="{00000000-0005-0000-0000-000065260000}"/>
    <cellStyle name="Normal 6 5 2 25 7" xfId="15325" xr:uid="{00000000-0005-0000-0000-000066260000}"/>
    <cellStyle name="Normal 6 5 2 26" xfId="1990" xr:uid="{00000000-0005-0000-0000-000067260000}"/>
    <cellStyle name="Normal 6 5 2 26 2" xfId="4371" xr:uid="{00000000-0005-0000-0000-000068260000}"/>
    <cellStyle name="Normal 6 5 2 26 3" xfId="6757" xr:uid="{00000000-0005-0000-0000-000069260000}"/>
    <cellStyle name="Normal 6 5 2 26 4" xfId="7314" xr:uid="{00000000-0005-0000-0000-00006A260000}"/>
    <cellStyle name="Normal 6 5 2 26 5" xfId="10307" xr:uid="{00000000-0005-0000-0000-00006B260000}"/>
    <cellStyle name="Normal 6 5 2 26 6" xfId="12087" xr:uid="{00000000-0005-0000-0000-00006C260000}"/>
    <cellStyle name="Normal 6 5 2 26 7" xfId="14474" xr:uid="{00000000-0005-0000-0000-00006D260000}"/>
    <cellStyle name="Normal 6 5 2 27" xfId="2066" xr:uid="{00000000-0005-0000-0000-00006E260000}"/>
    <cellStyle name="Normal 6 5 2 27 2" xfId="4447" xr:uid="{00000000-0005-0000-0000-00006F260000}"/>
    <cellStyle name="Normal 6 5 2 27 3" xfId="6833" xr:uid="{00000000-0005-0000-0000-000070260000}"/>
    <cellStyle name="Normal 6 5 2 27 4" xfId="8309" xr:uid="{00000000-0005-0000-0000-000071260000}"/>
    <cellStyle name="Normal 6 5 2 27 5" xfId="10193" xr:uid="{00000000-0005-0000-0000-000072260000}"/>
    <cellStyle name="Normal 6 5 2 27 6" xfId="13083" xr:uid="{00000000-0005-0000-0000-000073260000}"/>
    <cellStyle name="Normal 6 5 2 27 7" xfId="15470" xr:uid="{00000000-0005-0000-0000-000074260000}"/>
    <cellStyle name="Normal 6 5 2 28" xfId="2138" xr:uid="{00000000-0005-0000-0000-000075260000}"/>
    <cellStyle name="Normal 6 5 2 28 2" xfId="4519" xr:uid="{00000000-0005-0000-0000-000076260000}"/>
    <cellStyle name="Normal 6 5 2 28 3" xfId="6905" xr:uid="{00000000-0005-0000-0000-000077260000}"/>
    <cellStyle name="Normal 6 5 2 28 4" xfId="9351" xr:uid="{00000000-0005-0000-0000-000078260000}"/>
    <cellStyle name="Normal 6 5 2 28 5" xfId="9665" xr:uid="{00000000-0005-0000-0000-000079260000}"/>
    <cellStyle name="Normal 6 5 2 28 6" xfId="14125" xr:uid="{00000000-0005-0000-0000-00007A260000}"/>
    <cellStyle name="Normal 6 5 2 28 7" xfId="16509" xr:uid="{00000000-0005-0000-0000-00007B260000}"/>
    <cellStyle name="Normal 6 5 2 29" xfId="2218" xr:uid="{00000000-0005-0000-0000-00007C260000}"/>
    <cellStyle name="Normal 6 5 2 29 2" xfId="4599" xr:uid="{00000000-0005-0000-0000-00007D260000}"/>
    <cellStyle name="Normal 6 5 2 29 3" xfId="6985" xr:uid="{00000000-0005-0000-0000-00007E260000}"/>
    <cellStyle name="Normal 6 5 2 29 4" xfId="8047" xr:uid="{00000000-0005-0000-0000-00007F260000}"/>
    <cellStyle name="Normal 6 5 2 29 5" xfId="10233" xr:uid="{00000000-0005-0000-0000-000080260000}"/>
    <cellStyle name="Normal 6 5 2 29 6" xfId="12821" xr:uid="{00000000-0005-0000-0000-000081260000}"/>
    <cellStyle name="Normal 6 5 2 29 7" xfId="15208" xr:uid="{00000000-0005-0000-0000-000082260000}"/>
    <cellStyle name="Normal 6 5 2 3" xfId="222" xr:uid="{00000000-0005-0000-0000-000083260000}"/>
    <cellStyle name="Normal 6 5 2 3 2" xfId="2603" xr:uid="{00000000-0005-0000-0000-000084260000}"/>
    <cellStyle name="Normal 6 5 2 3 3" xfId="4989" xr:uid="{00000000-0005-0000-0000-000085260000}"/>
    <cellStyle name="Normal 6 5 2 3 4" xfId="7961" xr:uid="{00000000-0005-0000-0000-000086260000}"/>
    <cellStyle name="Normal 6 5 2 3 5" xfId="10800" xr:uid="{00000000-0005-0000-0000-000087260000}"/>
    <cellStyle name="Normal 6 5 2 3 6" xfId="12735" xr:uid="{00000000-0005-0000-0000-000088260000}"/>
    <cellStyle name="Normal 6 5 2 3 7" xfId="15122" xr:uid="{00000000-0005-0000-0000-000089260000}"/>
    <cellStyle name="Normal 6 5 2 30" xfId="2294" xr:uid="{00000000-0005-0000-0000-00008A260000}"/>
    <cellStyle name="Normal 6 5 2 30 2" xfId="4675" xr:uid="{00000000-0005-0000-0000-00008B260000}"/>
    <cellStyle name="Normal 6 5 2 30 3" xfId="7061" xr:uid="{00000000-0005-0000-0000-00008C260000}"/>
    <cellStyle name="Normal 6 5 2 30 4" xfId="8237" xr:uid="{00000000-0005-0000-0000-00008D260000}"/>
    <cellStyle name="Normal 6 5 2 30 5" xfId="11010" xr:uid="{00000000-0005-0000-0000-00008E260000}"/>
    <cellStyle name="Normal 6 5 2 30 6" xfId="13011" xr:uid="{00000000-0005-0000-0000-00008F260000}"/>
    <cellStyle name="Normal 6 5 2 30 7" xfId="15398" xr:uid="{00000000-0005-0000-0000-000090260000}"/>
    <cellStyle name="Normal 6 5 2 31" xfId="2366" xr:uid="{00000000-0005-0000-0000-000091260000}"/>
    <cellStyle name="Normal 6 5 2 31 2" xfId="4747" xr:uid="{00000000-0005-0000-0000-000092260000}"/>
    <cellStyle name="Normal 6 5 2 31 3" xfId="7133" xr:uid="{00000000-0005-0000-0000-000093260000}"/>
    <cellStyle name="Normal 6 5 2 31 4" xfId="8168" xr:uid="{00000000-0005-0000-0000-000094260000}"/>
    <cellStyle name="Normal 6 5 2 31 5" xfId="10240" xr:uid="{00000000-0005-0000-0000-000095260000}"/>
    <cellStyle name="Normal 6 5 2 31 6" xfId="12942" xr:uid="{00000000-0005-0000-0000-000096260000}"/>
    <cellStyle name="Normal 6 5 2 31 7" xfId="15329" xr:uid="{00000000-0005-0000-0000-000097260000}"/>
    <cellStyle name="Normal 6 5 2 32" xfId="2444" xr:uid="{00000000-0005-0000-0000-000098260000}"/>
    <cellStyle name="Normal 6 5 2 33" xfId="4830" xr:uid="{00000000-0005-0000-0000-000099260000}"/>
    <cellStyle name="Normal 6 5 2 34" xfId="9300" xr:uid="{00000000-0005-0000-0000-00009A260000}"/>
    <cellStyle name="Normal 6 5 2 35" xfId="10995" xr:uid="{00000000-0005-0000-0000-00009B260000}"/>
    <cellStyle name="Normal 6 5 2 36" xfId="14074" xr:uid="{00000000-0005-0000-0000-00009C260000}"/>
    <cellStyle name="Normal 6 5 2 37" xfId="16458" xr:uid="{00000000-0005-0000-0000-00009D260000}"/>
    <cellStyle name="Normal 6 5 2 4" xfId="299" xr:uid="{00000000-0005-0000-0000-00009E260000}"/>
    <cellStyle name="Normal 6 5 2 4 2" xfId="2680" xr:uid="{00000000-0005-0000-0000-00009F260000}"/>
    <cellStyle name="Normal 6 5 2 4 3" xfId="5066" xr:uid="{00000000-0005-0000-0000-0000A0260000}"/>
    <cellStyle name="Normal 6 5 2 4 4" xfId="8036" xr:uid="{00000000-0005-0000-0000-0000A1260000}"/>
    <cellStyle name="Normal 6 5 2 4 5" xfId="9660" xr:uid="{00000000-0005-0000-0000-0000A2260000}"/>
    <cellStyle name="Normal 6 5 2 4 6" xfId="12810" xr:uid="{00000000-0005-0000-0000-0000A3260000}"/>
    <cellStyle name="Normal 6 5 2 4 7" xfId="15197" xr:uid="{00000000-0005-0000-0000-0000A4260000}"/>
    <cellStyle name="Normal 6 5 2 5" xfId="376" xr:uid="{00000000-0005-0000-0000-0000A5260000}"/>
    <cellStyle name="Normal 6 5 2 5 2" xfId="2757" xr:uid="{00000000-0005-0000-0000-0000A6260000}"/>
    <cellStyle name="Normal 6 5 2 5 3" xfId="5143" xr:uid="{00000000-0005-0000-0000-0000A7260000}"/>
    <cellStyle name="Normal 6 5 2 5 4" xfId="9069" xr:uid="{00000000-0005-0000-0000-0000A8260000}"/>
    <cellStyle name="Normal 6 5 2 5 5" xfId="10759" xr:uid="{00000000-0005-0000-0000-0000A9260000}"/>
    <cellStyle name="Normal 6 5 2 5 6" xfId="13843" xr:uid="{00000000-0005-0000-0000-0000AA260000}"/>
    <cellStyle name="Normal 6 5 2 5 7" xfId="16228" xr:uid="{00000000-0005-0000-0000-0000AB260000}"/>
    <cellStyle name="Normal 6 5 2 6" xfId="453" xr:uid="{00000000-0005-0000-0000-0000AC260000}"/>
    <cellStyle name="Normal 6 5 2 6 2" xfId="2834" xr:uid="{00000000-0005-0000-0000-0000AD260000}"/>
    <cellStyle name="Normal 6 5 2 6 3" xfId="5220" xr:uid="{00000000-0005-0000-0000-0000AE260000}"/>
    <cellStyle name="Normal 6 5 2 6 4" xfId="7994" xr:uid="{00000000-0005-0000-0000-0000AF260000}"/>
    <cellStyle name="Normal 6 5 2 6 5" xfId="10259" xr:uid="{00000000-0005-0000-0000-0000B0260000}"/>
    <cellStyle name="Normal 6 5 2 6 6" xfId="12768" xr:uid="{00000000-0005-0000-0000-0000B1260000}"/>
    <cellStyle name="Normal 6 5 2 6 7" xfId="15155" xr:uid="{00000000-0005-0000-0000-0000B2260000}"/>
    <cellStyle name="Normal 6 5 2 7" xfId="530" xr:uid="{00000000-0005-0000-0000-0000B3260000}"/>
    <cellStyle name="Normal 6 5 2 7 2" xfId="2911" xr:uid="{00000000-0005-0000-0000-0000B4260000}"/>
    <cellStyle name="Normal 6 5 2 7 3" xfId="5297" xr:uid="{00000000-0005-0000-0000-0000B5260000}"/>
    <cellStyle name="Normal 6 5 2 7 4" xfId="8110" xr:uid="{00000000-0005-0000-0000-0000B6260000}"/>
    <cellStyle name="Normal 6 5 2 7 5" xfId="10961" xr:uid="{00000000-0005-0000-0000-0000B7260000}"/>
    <cellStyle name="Normal 6 5 2 7 6" xfId="12884" xr:uid="{00000000-0005-0000-0000-0000B8260000}"/>
    <cellStyle name="Normal 6 5 2 7 7" xfId="15271" xr:uid="{00000000-0005-0000-0000-0000B9260000}"/>
    <cellStyle name="Normal 6 5 2 8" xfId="607" xr:uid="{00000000-0005-0000-0000-0000BA260000}"/>
    <cellStyle name="Normal 6 5 2 8 2" xfId="2988" xr:uid="{00000000-0005-0000-0000-0000BB260000}"/>
    <cellStyle name="Normal 6 5 2 8 3" xfId="5374" xr:uid="{00000000-0005-0000-0000-0000BC260000}"/>
    <cellStyle name="Normal 6 5 2 8 4" xfId="8197" xr:uid="{00000000-0005-0000-0000-0000BD260000}"/>
    <cellStyle name="Normal 6 5 2 8 5" xfId="9797" xr:uid="{00000000-0005-0000-0000-0000BE260000}"/>
    <cellStyle name="Normal 6 5 2 8 6" xfId="12971" xr:uid="{00000000-0005-0000-0000-0000BF260000}"/>
    <cellStyle name="Normal 6 5 2 8 7" xfId="15358" xr:uid="{00000000-0005-0000-0000-0000C0260000}"/>
    <cellStyle name="Normal 6 5 2 9" xfId="684" xr:uid="{00000000-0005-0000-0000-0000C1260000}"/>
    <cellStyle name="Normal 6 5 2 9 2" xfId="3065" xr:uid="{00000000-0005-0000-0000-0000C2260000}"/>
    <cellStyle name="Normal 6 5 2 9 3" xfId="5451" xr:uid="{00000000-0005-0000-0000-0000C3260000}"/>
    <cellStyle name="Normal 6 5 2 9 4" xfId="9219" xr:uid="{00000000-0005-0000-0000-0000C4260000}"/>
    <cellStyle name="Normal 6 5 2 9 5" xfId="10909" xr:uid="{00000000-0005-0000-0000-0000C5260000}"/>
    <cellStyle name="Normal 6 5 2 9 6" xfId="13993" xr:uid="{00000000-0005-0000-0000-0000C6260000}"/>
    <cellStyle name="Normal 6 5 2 9 7" xfId="16377" xr:uid="{00000000-0005-0000-0000-0000C7260000}"/>
    <cellStyle name="Normal 6 5 20" xfId="1417" xr:uid="{00000000-0005-0000-0000-0000C8260000}"/>
    <cellStyle name="Normal 6 5 20 2" xfId="3798" xr:uid="{00000000-0005-0000-0000-0000C9260000}"/>
    <cellStyle name="Normal 6 5 20 3" xfId="6184" xr:uid="{00000000-0005-0000-0000-0000CA260000}"/>
    <cellStyle name="Normal 6 5 20 4" xfId="9016" xr:uid="{00000000-0005-0000-0000-0000CB260000}"/>
    <cellStyle name="Normal 6 5 20 5" xfId="9977" xr:uid="{00000000-0005-0000-0000-0000CC260000}"/>
    <cellStyle name="Normal 6 5 20 6" xfId="13790" xr:uid="{00000000-0005-0000-0000-0000CD260000}"/>
    <cellStyle name="Normal 6 5 20 7" xfId="16175" xr:uid="{00000000-0005-0000-0000-0000CE260000}"/>
    <cellStyle name="Normal 6 5 21" xfId="1494" xr:uid="{00000000-0005-0000-0000-0000CF260000}"/>
    <cellStyle name="Normal 6 5 21 2" xfId="3875" xr:uid="{00000000-0005-0000-0000-0000D0260000}"/>
    <cellStyle name="Normal 6 5 21 3" xfId="6261" xr:uid="{00000000-0005-0000-0000-0000D1260000}"/>
    <cellStyle name="Normal 6 5 21 4" xfId="8634" xr:uid="{00000000-0005-0000-0000-0000D2260000}"/>
    <cellStyle name="Normal 6 5 21 5" xfId="11813" xr:uid="{00000000-0005-0000-0000-0000D3260000}"/>
    <cellStyle name="Normal 6 5 21 6" xfId="13408" xr:uid="{00000000-0005-0000-0000-0000D4260000}"/>
    <cellStyle name="Normal 6 5 21 7" xfId="15795" xr:uid="{00000000-0005-0000-0000-0000D5260000}"/>
    <cellStyle name="Normal 6 5 22" xfId="1571" xr:uid="{00000000-0005-0000-0000-0000D6260000}"/>
    <cellStyle name="Normal 6 5 22 2" xfId="3952" xr:uid="{00000000-0005-0000-0000-0000D7260000}"/>
    <cellStyle name="Normal 6 5 22 3" xfId="6338" xr:uid="{00000000-0005-0000-0000-0000D8260000}"/>
    <cellStyle name="Normal 6 5 22 4" xfId="7311" xr:uid="{00000000-0005-0000-0000-0000D9260000}"/>
    <cellStyle name="Normal 6 5 22 5" xfId="10304" xr:uid="{00000000-0005-0000-0000-0000DA260000}"/>
    <cellStyle name="Normal 6 5 22 6" xfId="12084" xr:uid="{00000000-0005-0000-0000-0000DB260000}"/>
    <cellStyle name="Normal 6 5 22 7" xfId="14471" xr:uid="{00000000-0005-0000-0000-0000DC260000}"/>
    <cellStyle name="Normal 6 5 23" xfId="1648" xr:uid="{00000000-0005-0000-0000-0000DD260000}"/>
    <cellStyle name="Normal 6 5 23 2" xfId="4029" xr:uid="{00000000-0005-0000-0000-0000DE260000}"/>
    <cellStyle name="Normal 6 5 23 3" xfId="6415" xr:uid="{00000000-0005-0000-0000-0000DF260000}"/>
    <cellStyle name="Normal 6 5 23 4" xfId="8126" xr:uid="{00000000-0005-0000-0000-0000E0260000}"/>
    <cellStyle name="Normal 6 5 23 5" xfId="9554" xr:uid="{00000000-0005-0000-0000-0000E1260000}"/>
    <cellStyle name="Normal 6 5 23 6" xfId="12900" xr:uid="{00000000-0005-0000-0000-0000E2260000}"/>
    <cellStyle name="Normal 6 5 23 7" xfId="15287" xr:uid="{00000000-0005-0000-0000-0000E3260000}"/>
    <cellStyle name="Normal 6 5 24" xfId="1725" xr:uid="{00000000-0005-0000-0000-0000E4260000}"/>
    <cellStyle name="Normal 6 5 24 2" xfId="4106" xr:uid="{00000000-0005-0000-0000-0000E5260000}"/>
    <cellStyle name="Normal 6 5 24 3" xfId="6492" xr:uid="{00000000-0005-0000-0000-0000E6260000}"/>
    <cellStyle name="Normal 6 5 24 4" xfId="9238" xr:uid="{00000000-0005-0000-0000-0000E7260000}"/>
    <cellStyle name="Normal 6 5 24 5" xfId="10201" xr:uid="{00000000-0005-0000-0000-0000E8260000}"/>
    <cellStyle name="Normal 6 5 24 6" xfId="14012" xr:uid="{00000000-0005-0000-0000-0000E9260000}"/>
    <cellStyle name="Normal 6 5 24 7" xfId="16396" xr:uid="{00000000-0005-0000-0000-0000EA260000}"/>
    <cellStyle name="Normal 6 5 25" xfId="1797" xr:uid="{00000000-0005-0000-0000-0000EB260000}"/>
    <cellStyle name="Normal 6 5 25 2" xfId="4178" xr:uid="{00000000-0005-0000-0000-0000EC260000}"/>
    <cellStyle name="Normal 6 5 25 3" xfId="6564" xr:uid="{00000000-0005-0000-0000-0000ED260000}"/>
    <cellStyle name="Normal 6 5 25 4" xfId="9087" xr:uid="{00000000-0005-0000-0000-0000EE260000}"/>
    <cellStyle name="Normal 6 5 25 5" xfId="10048" xr:uid="{00000000-0005-0000-0000-0000EF260000}"/>
    <cellStyle name="Normal 6 5 25 6" xfId="13861" xr:uid="{00000000-0005-0000-0000-0000F0260000}"/>
    <cellStyle name="Normal 6 5 25 7" xfId="16245" xr:uid="{00000000-0005-0000-0000-0000F1260000}"/>
    <cellStyle name="Normal 6 5 26" xfId="1875" xr:uid="{00000000-0005-0000-0000-0000F2260000}"/>
    <cellStyle name="Normal 6 5 26 2" xfId="4256" xr:uid="{00000000-0005-0000-0000-0000F3260000}"/>
    <cellStyle name="Normal 6 5 26 3" xfId="6642" xr:uid="{00000000-0005-0000-0000-0000F4260000}"/>
    <cellStyle name="Normal 6 5 26 4" xfId="8626" xr:uid="{00000000-0005-0000-0000-0000F5260000}"/>
    <cellStyle name="Normal 6 5 26 5" xfId="11808" xr:uid="{00000000-0005-0000-0000-0000F6260000}"/>
    <cellStyle name="Normal 6 5 26 6" xfId="13400" xr:uid="{00000000-0005-0000-0000-0000F7260000}"/>
    <cellStyle name="Normal 6 5 26 7" xfId="15787" xr:uid="{00000000-0005-0000-0000-0000F8260000}"/>
    <cellStyle name="Normal 6 5 27" xfId="1953" xr:uid="{00000000-0005-0000-0000-0000F9260000}"/>
    <cellStyle name="Normal 6 5 27 2" xfId="4334" xr:uid="{00000000-0005-0000-0000-0000FA260000}"/>
    <cellStyle name="Normal 6 5 27 3" xfId="6720" xr:uid="{00000000-0005-0000-0000-0000FB260000}"/>
    <cellStyle name="Normal 6 5 27 4" xfId="9078" xr:uid="{00000000-0005-0000-0000-0000FC260000}"/>
    <cellStyle name="Normal 6 5 27 5" xfId="10768" xr:uid="{00000000-0005-0000-0000-0000FD260000}"/>
    <cellStyle name="Normal 6 5 27 6" xfId="13852" xr:uid="{00000000-0005-0000-0000-0000FE260000}"/>
    <cellStyle name="Normal 6 5 27 7" xfId="16236" xr:uid="{00000000-0005-0000-0000-0000FF260000}"/>
    <cellStyle name="Normal 6 5 28" xfId="2029" xr:uid="{00000000-0005-0000-0000-000000270000}"/>
    <cellStyle name="Normal 6 5 28 2" xfId="4410" xr:uid="{00000000-0005-0000-0000-000001270000}"/>
    <cellStyle name="Normal 6 5 28 3" xfId="6796" xr:uid="{00000000-0005-0000-0000-000002270000}"/>
    <cellStyle name="Normal 6 5 28 4" xfId="8041" xr:uid="{00000000-0005-0000-0000-000003270000}"/>
    <cellStyle name="Normal 6 5 28 5" xfId="9634" xr:uid="{00000000-0005-0000-0000-000004270000}"/>
    <cellStyle name="Normal 6 5 28 6" xfId="12815" xr:uid="{00000000-0005-0000-0000-000005270000}"/>
    <cellStyle name="Normal 6 5 28 7" xfId="15202" xr:uid="{00000000-0005-0000-0000-000006270000}"/>
    <cellStyle name="Normal 6 5 29" xfId="2101" xr:uid="{00000000-0005-0000-0000-000007270000}"/>
    <cellStyle name="Normal 6 5 29 2" xfId="4482" xr:uid="{00000000-0005-0000-0000-000008270000}"/>
    <cellStyle name="Normal 6 5 29 3" xfId="6868" xr:uid="{00000000-0005-0000-0000-000009270000}"/>
    <cellStyle name="Normal 6 5 29 4" xfId="8275" xr:uid="{00000000-0005-0000-0000-00000A270000}"/>
    <cellStyle name="Normal 6 5 29 5" xfId="9702" xr:uid="{00000000-0005-0000-0000-00000B270000}"/>
    <cellStyle name="Normal 6 5 29 6" xfId="13049" xr:uid="{00000000-0005-0000-0000-00000C270000}"/>
    <cellStyle name="Normal 6 5 29 7" xfId="15436" xr:uid="{00000000-0005-0000-0000-00000D270000}"/>
    <cellStyle name="Normal 6 5 3" xfId="107" xr:uid="{00000000-0005-0000-0000-00000E270000}"/>
    <cellStyle name="Normal 6 5 3 2" xfId="2488" xr:uid="{00000000-0005-0000-0000-00000F270000}"/>
    <cellStyle name="Normal 6 5 3 3" xfId="4874" xr:uid="{00000000-0005-0000-0000-000010270000}"/>
    <cellStyle name="Normal 6 5 3 4" xfId="9036" xr:uid="{00000000-0005-0000-0000-000011270000}"/>
    <cellStyle name="Normal 6 5 3 5" xfId="9996" xr:uid="{00000000-0005-0000-0000-000012270000}"/>
    <cellStyle name="Normal 6 5 3 6" xfId="13810" xr:uid="{00000000-0005-0000-0000-000013270000}"/>
    <cellStyle name="Normal 6 5 3 7" xfId="16195" xr:uid="{00000000-0005-0000-0000-000014270000}"/>
    <cellStyle name="Normal 6 5 30" xfId="2181" xr:uid="{00000000-0005-0000-0000-000015270000}"/>
    <cellStyle name="Normal 6 5 30 2" xfId="4562" xr:uid="{00000000-0005-0000-0000-000016270000}"/>
    <cellStyle name="Normal 6 5 30 3" xfId="6948" xr:uid="{00000000-0005-0000-0000-000017270000}"/>
    <cellStyle name="Normal 6 5 30 4" xfId="9084" xr:uid="{00000000-0005-0000-0000-000018270000}"/>
    <cellStyle name="Normal 6 5 30 5" xfId="10120" xr:uid="{00000000-0005-0000-0000-000019270000}"/>
    <cellStyle name="Normal 6 5 30 6" xfId="13858" xr:uid="{00000000-0005-0000-0000-00001A270000}"/>
    <cellStyle name="Normal 6 5 30 7" xfId="16242" xr:uid="{00000000-0005-0000-0000-00001B270000}"/>
    <cellStyle name="Normal 6 5 31" xfId="2257" xr:uid="{00000000-0005-0000-0000-00001C270000}"/>
    <cellStyle name="Normal 6 5 31 2" xfId="4638" xr:uid="{00000000-0005-0000-0000-00001D270000}"/>
    <cellStyle name="Normal 6 5 31 3" xfId="7024" xr:uid="{00000000-0005-0000-0000-00001E270000}"/>
    <cellStyle name="Normal 6 5 31 4" xfId="8699" xr:uid="{00000000-0005-0000-0000-00001F270000}"/>
    <cellStyle name="Normal 6 5 31 5" xfId="11875" xr:uid="{00000000-0005-0000-0000-000020270000}"/>
    <cellStyle name="Normal 6 5 31 6" xfId="13473" xr:uid="{00000000-0005-0000-0000-000021270000}"/>
    <cellStyle name="Normal 6 5 31 7" xfId="15860" xr:uid="{00000000-0005-0000-0000-000022270000}"/>
    <cellStyle name="Normal 6 5 32" xfId="2329" xr:uid="{00000000-0005-0000-0000-000023270000}"/>
    <cellStyle name="Normal 6 5 32 2" xfId="4710" xr:uid="{00000000-0005-0000-0000-000024270000}"/>
    <cellStyle name="Normal 6 5 32 3" xfId="7096" xr:uid="{00000000-0005-0000-0000-000025270000}"/>
    <cellStyle name="Normal 6 5 32 4" xfId="8630" xr:uid="{00000000-0005-0000-0000-000026270000}"/>
    <cellStyle name="Normal 6 5 32 5" xfId="11874" xr:uid="{00000000-0005-0000-0000-000027270000}"/>
    <cellStyle name="Normal 6 5 32 6" xfId="13404" xr:uid="{00000000-0005-0000-0000-000028270000}"/>
    <cellStyle name="Normal 6 5 32 7" xfId="15791" xr:uid="{00000000-0005-0000-0000-000029270000}"/>
    <cellStyle name="Normal 6 5 33" xfId="2407" xr:uid="{00000000-0005-0000-0000-00002A270000}"/>
    <cellStyle name="Normal 6 5 34" xfId="4793" xr:uid="{00000000-0005-0000-0000-00002B270000}"/>
    <cellStyle name="Normal 6 5 35" xfId="8227" xr:uid="{00000000-0005-0000-0000-00002C270000}"/>
    <cellStyle name="Normal 6 5 36" xfId="9734" xr:uid="{00000000-0005-0000-0000-00002D270000}"/>
    <cellStyle name="Normal 6 5 37" xfId="13001" xr:uid="{00000000-0005-0000-0000-00002E270000}"/>
    <cellStyle name="Normal 6 5 38" xfId="15388" xr:uid="{00000000-0005-0000-0000-00002F270000}"/>
    <cellStyle name="Normal 6 5 4" xfId="185" xr:uid="{00000000-0005-0000-0000-000030270000}"/>
    <cellStyle name="Normal 6 5 4 2" xfId="2566" xr:uid="{00000000-0005-0000-0000-000031270000}"/>
    <cellStyle name="Normal 6 5 4 3" xfId="4952" xr:uid="{00000000-0005-0000-0000-000032270000}"/>
    <cellStyle name="Normal 6 5 4 4" xfId="7768" xr:uid="{00000000-0005-0000-0000-000033270000}"/>
    <cellStyle name="Normal 6 5 4 5" xfId="11677" xr:uid="{00000000-0005-0000-0000-000034270000}"/>
    <cellStyle name="Normal 6 5 4 6" xfId="12541" xr:uid="{00000000-0005-0000-0000-000035270000}"/>
    <cellStyle name="Normal 6 5 4 7" xfId="14928" xr:uid="{00000000-0005-0000-0000-000036270000}"/>
    <cellStyle name="Normal 6 5 5" xfId="262" xr:uid="{00000000-0005-0000-0000-000037270000}"/>
    <cellStyle name="Normal 6 5 5 2" xfId="2643" xr:uid="{00000000-0005-0000-0000-000038270000}"/>
    <cellStyle name="Normal 6 5 5 3" xfId="5029" xr:uid="{00000000-0005-0000-0000-000039270000}"/>
    <cellStyle name="Normal 6 5 5 4" xfId="7226" xr:uid="{00000000-0005-0000-0000-00003A270000}"/>
    <cellStyle name="Normal 6 5 5 5" xfId="11300" xr:uid="{00000000-0005-0000-0000-00003B270000}"/>
    <cellStyle name="Normal 6 5 5 6" xfId="11999" xr:uid="{00000000-0005-0000-0000-00003C270000}"/>
    <cellStyle name="Normal 6 5 5 7" xfId="14386" xr:uid="{00000000-0005-0000-0000-00003D270000}"/>
    <cellStyle name="Normal 6 5 6" xfId="339" xr:uid="{00000000-0005-0000-0000-00003E270000}"/>
    <cellStyle name="Normal 6 5 6 2" xfId="2720" xr:uid="{00000000-0005-0000-0000-00003F270000}"/>
    <cellStyle name="Normal 6 5 6 3" xfId="5106" xr:uid="{00000000-0005-0000-0000-000040270000}"/>
    <cellStyle name="Normal 6 5 6 4" xfId="8003" xr:uid="{00000000-0005-0000-0000-000041270000}"/>
    <cellStyle name="Normal 6 5 6 5" xfId="11793" xr:uid="{00000000-0005-0000-0000-000042270000}"/>
    <cellStyle name="Normal 6 5 6 6" xfId="12777" xr:uid="{00000000-0005-0000-0000-000043270000}"/>
    <cellStyle name="Normal 6 5 6 7" xfId="15164" xr:uid="{00000000-0005-0000-0000-000044270000}"/>
    <cellStyle name="Normal 6 5 7" xfId="416" xr:uid="{00000000-0005-0000-0000-000045270000}"/>
    <cellStyle name="Normal 6 5 7 2" xfId="2797" xr:uid="{00000000-0005-0000-0000-000046270000}"/>
    <cellStyle name="Normal 6 5 7 3" xfId="5183" xr:uid="{00000000-0005-0000-0000-000047270000}"/>
    <cellStyle name="Normal 6 5 7 4" xfId="9109" xr:uid="{00000000-0005-0000-0000-000048270000}"/>
    <cellStyle name="Normal 6 5 7 5" xfId="10068" xr:uid="{00000000-0005-0000-0000-000049270000}"/>
    <cellStyle name="Normal 6 5 7 6" xfId="13883" xr:uid="{00000000-0005-0000-0000-00004A270000}"/>
    <cellStyle name="Normal 6 5 7 7" xfId="16267" xr:uid="{00000000-0005-0000-0000-00004B270000}"/>
    <cellStyle name="Normal 6 5 8" xfId="493" xr:uid="{00000000-0005-0000-0000-00004C270000}"/>
    <cellStyle name="Normal 6 5 8 2" xfId="2874" xr:uid="{00000000-0005-0000-0000-00004D270000}"/>
    <cellStyle name="Normal 6 5 8 3" xfId="5260" xr:uid="{00000000-0005-0000-0000-00004E270000}"/>
    <cellStyle name="Normal 6 5 8 4" xfId="8572" xr:uid="{00000000-0005-0000-0000-00004F270000}"/>
    <cellStyle name="Normal 6 5 8 5" xfId="9764" xr:uid="{00000000-0005-0000-0000-000050270000}"/>
    <cellStyle name="Normal 6 5 8 6" xfId="13346" xr:uid="{00000000-0005-0000-0000-000051270000}"/>
    <cellStyle name="Normal 6 5 8 7" xfId="15733" xr:uid="{00000000-0005-0000-0000-000052270000}"/>
    <cellStyle name="Normal 6 5 9" xfId="570" xr:uid="{00000000-0005-0000-0000-000053270000}"/>
    <cellStyle name="Normal 6 5 9 2" xfId="2951" xr:uid="{00000000-0005-0000-0000-000054270000}"/>
    <cellStyle name="Normal 6 5 9 3" xfId="5337" xr:uid="{00000000-0005-0000-0000-000055270000}"/>
    <cellStyle name="Normal 6 5 9 4" xfId="7531" xr:uid="{00000000-0005-0000-0000-000056270000}"/>
    <cellStyle name="Normal 6 5 9 5" xfId="11445" xr:uid="{00000000-0005-0000-0000-000057270000}"/>
    <cellStyle name="Normal 6 5 9 6" xfId="12304" xr:uid="{00000000-0005-0000-0000-000058270000}"/>
    <cellStyle name="Normal 6 5 9 7" xfId="14691" xr:uid="{00000000-0005-0000-0000-000059270000}"/>
    <cellStyle name="Normal 6 6" xfId="58" xr:uid="{00000000-0005-0000-0000-00005A270000}"/>
    <cellStyle name="Normal 6 6 10" xfId="757" xr:uid="{00000000-0005-0000-0000-00005B270000}"/>
    <cellStyle name="Normal 6 6 10 2" xfId="3138" xr:uid="{00000000-0005-0000-0000-00005C270000}"/>
    <cellStyle name="Normal 6 6 10 3" xfId="5524" xr:uid="{00000000-0005-0000-0000-00005D270000}"/>
    <cellStyle name="Normal 6 6 10 4" xfId="8452" xr:uid="{00000000-0005-0000-0000-00005E270000}"/>
    <cellStyle name="Normal 6 6 10 5" xfId="10717" xr:uid="{00000000-0005-0000-0000-00005F270000}"/>
    <cellStyle name="Normal 6 6 10 6" xfId="13226" xr:uid="{00000000-0005-0000-0000-000060270000}"/>
    <cellStyle name="Normal 6 6 10 7" xfId="15613" xr:uid="{00000000-0005-0000-0000-000061270000}"/>
    <cellStyle name="Normal 6 6 11" xfId="834" xr:uid="{00000000-0005-0000-0000-000062270000}"/>
    <cellStyle name="Normal 6 6 11 2" xfId="3215" xr:uid="{00000000-0005-0000-0000-000063270000}"/>
    <cellStyle name="Normal 6 6 11 3" xfId="5601" xr:uid="{00000000-0005-0000-0000-000064270000}"/>
    <cellStyle name="Normal 6 6 11 4" xfId="7912" xr:uid="{00000000-0005-0000-0000-000065270000}"/>
    <cellStyle name="Normal 6 6 11 5" xfId="10178" xr:uid="{00000000-0005-0000-0000-000066270000}"/>
    <cellStyle name="Normal 6 6 11 6" xfId="12686" xr:uid="{00000000-0005-0000-0000-000067270000}"/>
    <cellStyle name="Normal 6 6 11 7" xfId="15073" xr:uid="{00000000-0005-0000-0000-000068270000}"/>
    <cellStyle name="Normal 6 6 12" xfId="911" xr:uid="{00000000-0005-0000-0000-000069270000}"/>
    <cellStyle name="Normal 6 6 12 2" xfId="3292" xr:uid="{00000000-0005-0000-0000-00006A270000}"/>
    <cellStyle name="Normal 6 6 12 3" xfId="5678" xr:uid="{00000000-0005-0000-0000-00006B270000}"/>
    <cellStyle name="Normal 6 6 12 4" xfId="8182" xr:uid="{00000000-0005-0000-0000-00006C270000}"/>
    <cellStyle name="Normal 6 6 12 5" xfId="10252" xr:uid="{00000000-0005-0000-0000-00006D270000}"/>
    <cellStyle name="Normal 6 6 12 6" xfId="12956" xr:uid="{00000000-0005-0000-0000-00006E270000}"/>
    <cellStyle name="Normal 6 6 12 7" xfId="15343" xr:uid="{00000000-0005-0000-0000-00006F270000}"/>
    <cellStyle name="Normal 6 6 13" xfId="988" xr:uid="{00000000-0005-0000-0000-000070270000}"/>
    <cellStyle name="Normal 6 6 13 2" xfId="3369" xr:uid="{00000000-0005-0000-0000-000071270000}"/>
    <cellStyle name="Normal 6 6 13 3" xfId="5755" xr:uid="{00000000-0005-0000-0000-000072270000}"/>
    <cellStyle name="Normal 6 6 13 4" xfId="7215" xr:uid="{00000000-0005-0000-0000-000073270000}"/>
    <cellStyle name="Normal 6 6 13 5" xfId="11289" xr:uid="{00000000-0005-0000-0000-000074270000}"/>
    <cellStyle name="Normal 6 6 13 6" xfId="11988" xr:uid="{00000000-0005-0000-0000-000075270000}"/>
    <cellStyle name="Normal 6 6 13 7" xfId="14375" xr:uid="{00000000-0005-0000-0000-000076270000}"/>
    <cellStyle name="Normal 6 6 14" xfId="1065" xr:uid="{00000000-0005-0000-0000-000077270000}"/>
    <cellStyle name="Normal 6 6 14 2" xfId="3446" xr:uid="{00000000-0005-0000-0000-000078270000}"/>
    <cellStyle name="Normal 6 6 14 3" xfId="5832" xr:uid="{00000000-0005-0000-0000-000079270000}"/>
    <cellStyle name="Normal 6 6 14 4" xfId="8601" xr:uid="{00000000-0005-0000-0000-00007A270000}"/>
    <cellStyle name="Normal 6 6 14 5" xfId="10866" xr:uid="{00000000-0005-0000-0000-00007B270000}"/>
    <cellStyle name="Normal 6 6 14 6" xfId="13375" xr:uid="{00000000-0005-0000-0000-00007C270000}"/>
    <cellStyle name="Normal 6 6 14 7" xfId="15762" xr:uid="{00000000-0005-0000-0000-00007D270000}"/>
    <cellStyle name="Normal 6 6 15" xfId="1142" xr:uid="{00000000-0005-0000-0000-00007E270000}"/>
    <cellStyle name="Normal 6 6 15 2" xfId="3523" xr:uid="{00000000-0005-0000-0000-00007F270000}"/>
    <cellStyle name="Normal 6 6 15 3" xfId="5909" xr:uid="{00000000-0005-0000-0000-000080270000}"/>
    <cellStyle name="Normal 6 6 15 4" xfId="8061" xr:uid="{00000000-0005-0000-0000-000081270000}"/>
    <cellStyle name="Normal 6 6 15 5" xfId="10326" xr:uid="{00000000-0005-0000-0000-000082270000}"/>
    <cellStyle name="Normal 6 6 15 6" xfId="12835" xr:uid="{00000000-0005-0000-0000-000083270000}"/>
    <cellStyle name="Normal 6 6 15 7" xfId="15222" xr:uid="{00000000-0005-0000-0000-000084270000}"/>
    <cellStyle name="Normal 6 6 16" xfId="1219" xr:uid="{00000000-0005-0000-0000-000085270000}"/>
    <cellStyle name="Normal 6 6 16 2" xfId="3600" xr:uid="{00000000-0005-0000-0000-000086270000}"/>
    <cellStyle name="Normal 6 6 16 3" xfId="5986" xr:uid="{00000000-0005-0000-0000-000087270000}"/>
    <cellStyle name="Normal 6 6 16 4" xfId="8331" xr:uid="{00000000-0005-0000-0000-000088270000}"/>
    <cellStyle name="Normal 6 6 16 5" xfId="10401" xr:uid="{00000000-0005-0000-0000-000089270000}"/>
    <cellStyle name="Normal 6 6 16 6" xfId="13105" xr:uid="{00000000-0005-0000-0000-00008A270000}"/>
    <cellStyle name="Normal 6 6 16 7" xfId="15492" xr:uid="{00000000-0005-0000-0000-00008B270000}"/>
    <cellStyle name="Normal 6 6 17" xfId="1296" xr:uid="{00000000-0005-0000-0000-00008C270000}"/>
    <cellStyle name="Normal 6 6 17 2" xfId="3677" xr:uid="{00000000-0005-0000-0000-00008D270000}"/>
    <cellStyle name="Normal 6 6 17 3" xfId="6063" xr:uid="{00000000-0005-0000-0000-00008E270000}"/>
    <cellStyle name="Normal 6 6 17 4" xfId="7520" xr:uid="{00000000-0005-0000-0000-00008F270000}"/>
    <cellStyle name="Normal 6 6 17 5" xfId="11434" xr:uid="{00000000-0005-0000-0000-000090270000}"/>
    <cellStyle name="Normal 6 6 17 6" xfId="12293" xr:uid="{00000000-0005-0000-0000-000091270000}"/>
    <cellStyle name="Normal 6 6 17 7" xfId="14680" xr:uid="{00000000-0005-0000-0000-000092270000}"/>
    <cellStyle name="Normal 6 6 18" xfId="1373" xr:uid="{00000000-0005-0000-0000-000093270000}"/>
    <cellStyle name="Normal 6 6 18 2" xfId="3754" xr:uid="{00000000-0005-0000-0000-000094270000}"/>
    <cellStyle name="Normal 6 6 18 3" xfId="6140" xr:uid="{00000000-0005-0000-0000-000095270000}"/>
    <cellStyle name="Normal 6 6 18 4" xfId="8673" xr:uid="{00000000-0005-0000-0000-000096270000}"/>
    <cellStyle name="Normal 6 6 18 5" xfId="10359" xr:uid="{00000000-0005-0000-0000-000097270000}"/>
    <cellStyle name="Normal 6 6 18 6" xfId="13447" xr:uid="{00000000-0005-0000-0000-000098270000}"/>
    <cellStyle name="Normal 6 6 18 7" xfId="15834" xr:uid="{00000000-0005-0000-0000-000099270000}"/>
    <cellStyle name="Normal 6 6 19" xfId="1450" xr:uid="{00000000-0005-0000-0000-00009A270000}"/>
    <cellStyle name="Normal 6 6 19 2" xfId="3831" xr:uid="{00000000-0005-0000-0000-00009B270000}"/>
    <cellStyle name="Normal 6 6 19 3" xfId="6217" xr:uid="{00000000-0005-0000-0000-00009C270000}"/>
    <cellStyle name="Normal 6 6 19 4" xfId="8210" xr:uid="{00000000-0005-0000-0000-00009D270000}"/>
    <cellStyle name="Normal 6 6 19 5" xfId="10475" xr:uid="{00000000-0005-0000-0000-00009E270000}"/>
    <cellStyle name="Normal 6 6 19 6" xfId="12984" xr:uid="{00000000-0005-0000-0000-00009F270000}"/>
    <cellStyle name="Normal 6 6 19 7" xfId="15371" xr:uid="{00000000-0005-0000-0000-0000A0270000}"/>
    <cellStyle name="Normal 6 6 2" xfId="140" xr:uid="{00000000-0005-0000-0000-0000A1270000}"/>
    <cellStyle name="Normal 6 6 2 2" xfId="2521" xr:uid="{00000000-0005-0000-0000-0000A2270000}"/>
    <cellStyle name="Normal 6 6 2 3" xfId="4907" xr:uid="{00000000-0005-0000-0000-0000A3270000}"/>
    <cellStyle name="Normal 6 6 2 4" xfId="8230" xr:uid="{00000000-0005-0000-0000-0000A4270000}"/>
    <cellStyle name="Normal 6 6 2 5" xfId="10495" xr:uid="{00000000-0005-0000-0000-0000A5270000}"/>
    <cellStyle name="Normal 6 6 2 6" xfId="13004" xr:uid="{00000000-0005-0000-0000-0000A6270000}"/>
    <cellStyle name="Normal 6 6 2 7" xfId="15391" xr:uid="{00000000-0005-0000-0000-0000A7270000}"/>
    <cellStyle name="Normal 6 6 20" xfId="1527" xr:uid="{00000000-0005-0000-0000-0000A8270000}"/>
    <cellStyle name="Normal 6 6 20 2" xfId="3908" xr:uid="{00000000-0005-0000-0000-0000A9270000}"/>
    <cellStyle name="Normal 6 6 20 3" xfId="6294" xr:uid="{00000000-0005-0000-0000-0000AA270000}"/>
    <cellStyle name="Normal 6 6 20 4" xfId="8480" xr:uid="{00000000-0005-0000-0000-0000AB270000}"/>
    <cellStyle name="Normal 6 6 20 5" xfId="10550" xr:uid="{00000000-0005-0000-0000-0000AC270000}"/>
    <cellStyle name="Normal 6 6 20 6" xfId="13254" xr:uid="{00000000-0005-0000-0000-0000AD270000}"/>
    <cellStyle name="Normal 6 6 20 7" xfId="15641" xr:uid="{00000000-0005-0000-0000-0000AE270000}"/>
    <cellStyle name="Normal 6 6 21" xfId="1604" xr:uid="{00000000-0005-0000-0000-0000AF270000}"/>
    <cellStyle name="Normal 6 6 21 2" xfId="3985" xr:uid="{00000000-0005-0000-0000-0000B0270000}"/>
    <cellStyle name="Normal 6 6 21 3" xfId="6371" xr:uid="{00000000-0005-0000-0000-0000B1270000}"/>
    <cellStyle name="Normal 6 6 21 4" xfId="8119" xr:uid="{00000000-0005-0000-0000-0000B2270000}"/>
    <cellStyle name="Normal 6 6 21 5" xfId="11242" xr:uid="{00000000-0005-0000-0000-0000B3270000}"/>
    <cellStyle name="Normal 6 6 21 6" xfId="12893" xr:uid="{00000000-0005-0000-0000-0000B4270000}"/>
    <cellStyle name="Normal 6 6 21 7" xfId="15280" xr:uid="{00000000-0005-0000-0000-0000B5270000}"/>
    <cellStyle name="Normal 6 6 22" xfId="1681" xr:uid="{00000000-0005-0000-0000-0000B6270000}"/>
    <cellStyle name="Normal 6 6 22 2" xfId="4062" xr:uid="{00000000-0005-0000-0000-0000B7270000}"/>
    <cellStyle name="Normal 6 6 22 3" xfId="6448" xr:uid="{00000000-0005-0000-0000-0000B8270000}"/>
    <cellStyle name="Normal 6 6 22 4" xfId="9432" xr:uid="{00000000-0005-0000-0000-0000B9270000}"/>
    <cellStyle name="Normal 6 6 22 5" xfId="11125" xr:uid="{00000000-0005-0000-0000-0000BA270000}"/>
    <cellStyle name="Normal 6 6 22 6" xfId="14206" xr:uid="{00000000-0005-0000-0000-0000BB270000}"/>
    <cellStyle name="Normal 6 6 22 7" xfId="16590" xr:uid="{00000000-0005-0000-0000-0000BC270000}"/>
    <cellStyle name="Normal 6 6 23" xfId="1758" xr:uid="{00000000-0005-0000-0000-0000BD270000}"/>
    <cellStyle name="Normal 6 6 23 2" xfId="4139" xr:uid="{00000000-0005-0000-0000-0000BE270000}"/>
    <cellStyle name="Normal 6 6 23 3" xfId="6525" xr:uid="{00000000-0005-0000-0000-0000BF270000}"/>
    <cellStyle name="Normal 6 6 23 4" xfId="8437" xr:uid="{00000000-0005-0000-0000-0000C0270000}"/>
    <cellStyle name="Normal 6 6 23 5" xfId="10699" xr:uid="{00000000-0005-0000-0000-0000C1270000}"/>
    <cellStyle name="Normal 6 6 23 6" xfId="13211" xr:uid="{00000000-0005-0000-0000-0000C2270000}"/>
    <cellStyle name="Normal 6 6 23 7" xfId="15598" xr:uid="{00000000-0005-0000-0000-0000C3270000}"/>
    <cellStyle name="Normal 6 6 24" xfId="1830" xr:uid="{00000000-0005-0000-0000-0000C4270000}"/>
    <cellStyle name="Normal 6 6 24 2" xfId="4211" xr:uid="{00000000-0005-0000-0000-0000C5270000}"/>
    <cellStyle name="Normal 6 6 24 3" xfId="6597" xr:uid="{00000000-0005-0000-0000-0000C6270000}"/>
    <cellStyle name="Normal 6 6 24 4" xfId="8282" xr:uid="{00000000-0005-0000-0000-0000C7270000}"/>
    <cellStyle name="Normal 6 6 24 5" xfId="10544" xr:uid="{00000000-0005-0000-0000-0000C8270000}"/>
    <cellStyle name="Normal 6 6 24 6" xfId="13056" xr:uid="{00000000-0005-0000-0000-0000C9270000}"/>
    <cellStyle name="Normal 6 6 24 7" xfId="15443" xr:uid="{00000000-0005-0000-0000-0000CA270000}"/>
    <cellStyle name="Normal 6 6 25" xfId="1908" xr:uid="{00000000-0005-0000-0000-0000CB270000}"/>
    <cellStyle name="Normal 6 6 25 2" xfId="4289" xr:uid="{00000000-0005-0000-0000-0000CC270000}"/>
    <cellStyle name="Normal 6 6 25 3" xfId="6675" xr:uid="{00000000-0005-0000-0000-0000CD270000}"/>
    <cellStyle name="Normal 6 6 25 4" xfId="8472" xr:uid="{00000000-0005-0000-0000-0000CE270000}"/>
    <cellStyle name="Normal 6 6 25 5" xfId="10542" xr:uid="{00000000-0005-0000-0000-0000CF270000}"/>
    <cellStyle name="Normal 6 6 25 6" xfId="13246" xr:uid="{00000000-0005-0000-0000-0000D0270000}"/>
    <cellStyle name="Normal 6 6 25 7" xfId="15633" xr:uid="{00000000-0005-0000-0000-0000D1270000}"/>
    <cellStyle name="Normal 6 6 26" xfId="1986" xr:uid="{00000000-0005-0000-0000-0000D2270000}"/>
    <cellStyle name="Normal 6 6 26 2" xfId="4367" xr:uid="{00000000-0005-0000-0000-0000D3270000}"/>
    <cellStyle name="Normal 6 6 26 3" xfId="6753" xr:uid="{00000000-0005-0000-0000-0000D4270000}"/>
    <cellStyle name="Normal 6 6 26 4" xfId="8929" xr:uid="{00000000-0005-0000-0000-0000D5270000}"/>
    <cellStyle name="Normal 6 6 26 5" xfId="10615" xr:uid="{00000000-0005-0000-0000-0000D6270000}"/>
    <cellStyle name="Normal 6 6 26 6" xfId="13703" xr:uid="{00000000-0005-0000-0000-0000D7270000}"/>
    <cellStyle name="Normal 6 6 26 7" xfId="16089" xr:uid="{00000000-0005-0000-0000-0000D8270000}"/>
    <cellStyle name="Normal 6 6 27" xfId="2062" xr:uid="{00000000-0005-0000-0000-0000D9270000}"/>
    <cellStyle name="Normal 6 6 27 2" xfId="4443" xr:uid="{00000000-0005-0000-0000-0000DA270000}"/>
    <cellStyle name="Normal 6 6 27 3" xfId="6829" xr:uid="{00000000-0005-0000-0000-0000DB270000}"/>
    <cellStyle name="Normal 6 6 27 4" xfId="4774" xr:uid="{00000000-0005-0000-0000-0000DC270000}"/>
    <cellStyle name="Normal 6 6 27 5" xfId="10226" xr:uid="{00000000-0005-0000-0000-0000DD270000}"/>
    <cellStyle name="Normal 6 6 27 6" xfId="11222" xr:uid="{00000000-0005-0000-0000-0000DE270000}"/>
    <cellStyle name="Normal 6 6 27 7" xfId="14298" xr:uid="{00000000-0005-0000-0000-0000DF270000}"/>
    <cellStyle name="Normal 6 6 28" xfId="2134" xr:uid="{00000000-0005-0000-0000-0000E0270000}"/>
    <cellStyle name="Normal 6 6 28 2" xfId="4515" xr:uid="{00000000-0005-0000-0000-0000E1270000}"/>
    <cellStyle name="Normal 6 6 28 3" xfId="6901" xr:uid="{00000000-0005-0000-0000-0000E2270000}"/>
    <cellStyle name="Normal 6 6 28 4" xfId="7200" xr:uid="{00000000-0005-0000-0000-0000E3270000}"/>
    <cellStyle name="Normal 6 6 28 5" xfId="11274" xr:uid="{00000000-0005-0000-0000-0000E4270000}"/>
    <cellStyle name="Normal 6 6 28 6" xfId="11973" xr:uid="{00000000-0005-0000-0000-0000E5270000}"/>
    <cellStyle name="Normal 6 6 28 7" xfId="14360" xr:uid="{00000000-0005-0000-0000-0000E6270000}"/>
    <cellStyle name="Normal 6 6 29" xfId="2214" xr:uid="{00000000-0005-0000-0000-0000E7270000}"/>
    <cellStyle name="Normal 6 6 29 2" xfId="4595" xr:uid="{00000000-0005-0000-0000-0000E8270000}"/>
    <cellStyle name="Normal 6 6 29 3" xfId="6981" xr:uid="{00000000-0005-0000-0000-0000E9270000}"/>
    <cellStyle name="Normal 6 6 29 4" xfId="8355" xr:uid="{00000000-0005-0000-0000-0000EA270000}"/>
    <cellStyle name="Normal 6 6 29 5" xfId="10541" xr:uid="{00000000-0005-0000-0000-0000EB270000}"/>
    <cellStyle name="Normal 6 6 29 6" xfId="13129" xr:uid="{00000000-0005-0000-0000-0000EC270000}"/>
    <cellStyle name="Normal 6 6 29 7" xfId="15516" xr:uid="{00000000-0005-0000-0000-0000ED270000}"/>
    <cellStyle name="Normal 6 6 3" xfId="218" xr:uid="{00000000-0005-0000-0000-0000EE270000}"/>
    <cellStyle name="Normal 6 6 3 2" xfId="2599" xr:uid="{00000000-0005-0000-0000-0000EF270000}"/>
    <cellStyle name="Normal 6 6 3 3" xfId="4985" xr:uid="{00000000-0005-0000-0000-0000F0270000}"/>
    <cellStyle name="Normal 6 6 3 4" xfId="8269" xr:uid="{00000000-0005-0000-0000-0000F1270000}"/>
    <cellStyle name="Normal 6 6 3 5" xfId="11108" xr:uid="{00000000-0005-0000-0000-0000F2270000}"/>
    <cellStyle name="Normal 6 6 3 6" xfId="13043" xr:uid="{00000000-0005-0000-0000-0000F3270000}"/>
    <cellStyle name="Normal 6 6 3 7" xfId="15430" xr:uid="{00000000-0005-0000-0000-0000F4270000}"/>
    <cellStyle name="Normal 6 6 30" xfId="2290" xr:uid="{00000000-0005-0000-0000-0000F5270000}"/>
    <cellStyle name="Normal 6 6 30 2" xfId="4671" xr:uid="{00000000-0005-0000-0000-0000F6270000}"/>
    <cellStyle name="Normal 6 6 30 3" xfId="7057" xr:uid="{00000000-0005-0000-0000-0000F7270000}"/>
    <cellStyle name="Normal 6 6 30 4" xfId="7892" xr:uid="{00000000-0005-0000-0000-0000F8270000}"/>
    <cellStyle name="Normal 6 6 30 5" xfId="10155" xr:uid="{00000000-0005-0000-0000-0000F9270000}"/>
    <cellStyle name="Normal 6 6 30 6" xfId="12666" xr:uid="{00000000-0005-0000-0000-0000FA270000}"/>
    <cellStyle name="Normal 6 6 30 7" xfId="15053" xr:uid="{00000000-0005-0000-0000-0000FB270000}"/>
    <cellStyle name="Normal 6 6 31" xfId="2362" xr:uid="{00000000-0005-0000-0000-0000FC270000}"/>
    <cellStyle name="Normal 6 6 31 2" xfId="4743" xr:uid="{00000000-0005-0000-0000-0000FD270000}"/>
    <cellStyle name="Normal 6 6 31 3" xfId="7129" xr:uid="{00000000-0005-0000-0000-0000FE270000}"/>
    <cellStyle name="Normal 6 6 31 4" xfId="7891" xr:uid="{00000000-0005-0000-0000-0000FF270000}"/>
    <cellStyle name="Normal 6 6 31 5" xfId="10087" xr:uid="{00000000-0005-0000-0000-000000280000}"/>
    <cellStyle name="Normal 6 6 31 6" xfId="12665" xr:uid="{00000000-0005-0000-0000-000001280000}"/>
    <cellStyle name="Normal 6 6 31 7" xfId="15052" xr:uid="{00000000-0005-0000-0000-000002280000}"/>
    <cellStyle name="Normal 6 6 32" xfId="2440" xr:uid="{00000000-0005-0000-0000-000003280000}"/>
    <cellStyle name="Normal 6 6 33" xfId="4826" xr:uid="{00000000-0005-0000-0000-000004280000}"/>
    <cellStyle name="Normal 6 6 34" xfId="9528" xr:uid="{00000000-0005-0000-0000-000005280000}"/>
    <cellStyle name="Normal 6 6 35" xfId="11226" xr:uid="{00000000-0005-0000-0000-000006280000}"/>
    <cellStyle name="Normal 6 6 36" xfId="14302" xr:uid="{00000000-0005-0000-0000-000007280000}"/>
    <cellStyle name="Normal 6 6 37" xfId="16684" xr:uid="{00000000-0005-0000-0000-000008280000}"/>
    <cellStyle name="Normal 6 6 4" xfId="295" xr:uid="{00000000-0005-0000-0000-000009280000}"/>
    <cellStyle name="Normal 6 6 4 2" xfId="2676" xr:uid="{00000000-0005-0000-0000-00000A280000}"/>
    <cellStyle name="Normal 6 6 4 3" xfId="5062" xr:uid="{00000000-0005-0000-0000-00000B280000}"/>
    <cellStyle name="Normal 6 6 4 4" xfId="7883" xr:uid="{00000000-0005-0000-0000-00000C280000}"/>
    <cellStyle name="Normal 6 6 4 5" xfId="9957" xr:uid="{00000000-0005-0000-0000-00000D280000}"/>
    <cellStyle name="Normal 6 6 4 6" xfId="12657" xr:uid="{00000000-0005-0000-0000-00000E280000}"/>
    <cellStyle name="Normal 6 6 4 7" xfId="15044" xr:uid="{00000000-0005-0000-0000-00000F280000}"/>
    <cellStyle name="Normal 6 6 5" xfId="372" xr:uid="{00000000-0005-0000-0000-000010280000}"/>
    <cellStyle name="Normal 6 6 5 2" xfId="2753" xr:uid="{00000000-0005-0000-0000-000011280000}"/>
    <cellStyle name="Normal 6 6 5 3" xfId="5139" xr:uid="{00000000-0005-0000-0000-000012280000}"/>
    <cellStyle name="Normal 6 6 5 4" xfId="9375" xr:uid="{00000000-0005-0000-0000-000013280000}"/>
    <cellStyle name="Normal 6 6 5 5" xfId="9689" xr:uid="{00000000-0005-0000-0000-000014280000}"/>
    <cellStyle name="Normal 6 6 5 6" xfId="14149" xr:uid="{00000000-0005-0000-0000-000015280000}"/>
    <cellStyle name="Normal 6 6 5 7" xfId="16533" xr:uid="{00000000-0005-0000-0000-000016280000}"/>
    <cellStyle name="Normal 6 6 6" xfId="449" xr:uid="{00000000-0005-0000-0000-000017280000}"/>
    <cellStyle name="Normal 6 6 6 2" xfId="2830" xr:uid="{00000000-0005-0000-0000-000018280000}"/>
    <cellStyle name="Normal 6 6 6 3" xfId="5216" xr:uid="{00000000-0005-0000-0000-000019280000}"/>
    <cellStyle name="Normal 6 6 6 4" xfId="8302" xr:uid="{00000000-0005-0000-0000-00001A280000}"/>
    <cellStyle name="Normal 6 6 6 5" xfId="10567" xr:uid="{00000000-0005-0000-0000-00001B280000}"/>
    <cellStyle name="Normal 6 6 6 6" xfId="13076" xr:uid="{00000000-0005-0000-0000-00001C280000}"/>
    <cellStyle name="Normal 6 6 6 7" xfId="15463" xr:uid="{00000000-0005-0000-0000-00001D280000}"/>
    <cellStyle name="Normal 6 6 7" xfId="526" xr:uid="{00000000-0005-0000-0000-00001E280000}"/>
    <cellStyle name="Normal 6 6 7 2" xfId="2907" xr:uid="{00000000-0005-0000-0000-00001F280000}"/>
    <cellStyle name="Normal 6 6 7 3" xfId="5293" xr:uid="{00000000-0005-0000-0000-000020280000}"/>
    <cellStyle name="Normal 6 6 7 4" xfId="8418" xr:uid="{00000000-0005-0000-0000-000021280000}"/>
    <cellStyle name="Normal 6 6 7 5" xfId="11269" xr:uid="{00000000-0005-0000-0000-000022280000}"/>
    <cellStyle name="Normal 6 6 7 6" xfId="13192" xr:uid="{00000000-0005-0000-0000-000023280000}"/>
    <cellStyle name="Normal 6 6 7 7" xfId="15579" xr:uid="{00000000-0005-0000-0000-000024280000}"/>
    <cellStyle name="Normal 6 6 8" xfId="603" xr:uid="{00000000-0005-0000-0000-000025280000}"/>
    <cellStyle name="Normal 6 6 8 2" xfId="2984" xr:uid="{00000000-0005-0000-0000-000026280000}"/>
    <cellStyle name="Normal 6 6 8 3" xfId="5370" xr:uid="{00000000-0005-0000-0000-000027280000}"/>
    <cellStyle name="Normal 6 6 8 4" xfId="8032" xr:uid="{00000000-0005-0000-0000-000028280000}"/>
    <cellStyle name="Normal 6 6 8 5" xfId="10116" xr:uid="{00000000-0005-0000-0000-000029280000}"/>
    <cellStyle name="Normal 6 6 8 6" xfId="12806" xr:uid="{00000000-0005-0000-0000-00002A280000}"/>
    <cellStyle name="Normal 6 6 8 7" xfId="15193" xr:uid="{00000000-0005-0000-0000-00002B280000}"/>
    <cellStyle name="Normal 6 6 9" xfId="680" xr:uid="{00000000-0005-0000-0000-00002C280000}"/>
    <cellStyle name="Normal 6 6 9 2" xfId="3061" xr:uid="{00000000-0005-0000-0000-00002D280000}"/>
    <cellStyle name="Normal 6 6 9 3" xfId="5447" xr:uid="{00000000-0005-0000-0000-00002E280000}"/>
    <cellStyle name="Normal 6 6 9 4" xfId="9447" xr:uid="{00000000-0005-0000-0000-00002F280000}"/>
    <cellStyle name="Normal 6 6 9 5" xfId="11140" xr:uid="{00000000-0005-0000-0000-000030280000}"/>
    <cellStyle name="Normal 6 6 9 6" xfId="14221" xr:uid="{00000000-0005-0000-0000-000031280000}"/>
    <cellStyle name="Normal 6 6 9 7" xfId="16605" xr:uid="{00000000-0005-0000-0000-000032280000}"/>
    <cellStyle name="Normal 6 7" xfId="103" xr:uid="{00000000-0005-0000-0000-000033280000}"/>
    <cellStyle name="Normal 6 7 2" xfId="2484" xr:uid="{00000000-0005-0000-0000-000034280000}"/>
    <cellStyle name="Normal 6 7 3" xfId="4870" xr:uid="{00000000-0005-0000-0000-000035280000}"/>
    <cellStyle name="Normal 6 7 4" xfId="7271" xr:uid="{00000000-0005-0000-0000-000036280000}"/>
    <cellStyle name="Normal 6 7 5" xfId="10957" xr:uid="{00000000-0005-0000-0000-000037280000}"/>
    <cellStyle name="Normal 6 7 6" xfId="12044" xr:uid="{00000000-0005-0000-0000-000038280000}"/>
    <cellStyle name="Normal 6 7 7" xfId="14431" xr:uid="{00000000-0005-0000-0000-000039280000}"/>
    <cellStyle name="Normal 6 8" xfId="181" xr:uid="{00000000-0005-0000-0000-00003A280000}"/>
    <cellStyle name="Normal 6 8 2" xfId="2562" xr:uid="{00000000-0005-0000-0000-00003B280000}"/>
    <cellStyle name="Normal 6 8 3" xfId="4948" xr:uid="{00000000-0005-0000-0000-00003C280000}"/>
    <cellStyle name="Normal 6 8 4" xfId="8731" xr:uid="{00000000-0005-0000-0000-00003D280000}"/>
    <cellStyle name="Normal 6 8 5" xfId="11903" xr:uid="{00000000-0005-0000-0000-00003E280000}"/>
    <cellStyle name="Normal 6 8 6" xfId="13505" xr:uid="{00000000-0005-0000-0000-00003F280000}"/>
    <cellStyle name="Normal 6 8 7" xfId="15892" xr:uid="{00000000-0005-0000-0000-000040280000}"/>
    <cellStyle name="Normal 6 9" xfId="258" xr:uid="{00000000-0005-0000-0000-000041280000}"/>
    <cellStyle name="Normal 6 9 2" xfId="2639" xr:uid="{00000000-0005-0000-0000-000042280000}"/>
    <cellStyle name="Normal 6 9 3" xfId="5025" xr:uid="{00000000-0005-0000-0000-000043280000}"/>
    <cellStyle name="Normal 6 9 4" xfId="7690" xr:uid="{00000000-0005-0000-0000-000044280000}"/>
    <cellStyle name="Normal 6 9 5" xfId="11604" xr:uid="{00000000-0005-0000-0000-000045280000}"/>
    <cellStyle name="Normal 6 9 6" xfId="12463" xr:uid="{00000000-0005-0000-0000-000046280000}"/>
    <cellStyle name="Normal 6 9 7" xfId="14850" xr:uid="{00000000-0005-0000-0000-000047280000}"/>
    <cellStyle name="Normal 60" xfId="16719" xr:uid="{00000000-0005-0000-0000-000048280000}"/>
    <cellStyle name="Normal 61" xfId="16720" xr:uid="{00000000-0005-0000-0000-000049280000}"/>
    <cellStyle name="Normal 62" xfId="16721" xr:uid="{00000000-0005-0000-0000-00004A280000}"/>
    <cellStyle name="Normal 63" xfId="16722" xr:uid="{00000000-0005-0000-0000-00004B280000}"/>
    <cellStyle name="Normal 64" xfId="16723" xr:uid="{00000000-0005-0000-0000-00004C280000}"/>
    <cellStyle name="Normal 65" xfId="16724" xr:uid="{00000000-0005-0000-0000-00004D280000}"/>
    <cellStyle name="Normal 66" xfId="16740" xr:uid="{00000000-0005-0000-0000-00004E280000}"/>
    <cellStyle name="Normal 67" xfId="16741" xr:uid="{00000000-0005-0000-0000-00004F280000}"/>
    <cellStyle name="Normal 68" xfId="16742" xr:uid="{00000000-0005-0000-0000-000050280000}"/>
    <cellStyle name="Normal 69" xfId="16770" xr:uid="{00000000-0005-0000-0000-000051280000}"/>
    <cellStyle name="Normal 7" xfId="26" xr:uid="{00000000-0005-0000-0000-000052280000}"/>
    <cellStyle name="Normal 7 10" xfId="340" xr:uid="{00000000-0005-0000-0000-000053280000}"/>
    <cellStyle name="Normal 7 10 2" xfId="2721" xr:uid="{00000000-0005-0000-0000-000054280000}"/>
    <cellStyle name="Normal 7 10 3" xfId="5107" xr:uid="{00000000-0005-0000-0000-000055280000}"/>
    <cellStyle name="Normal 7 10 4" xfId="7926" xr:uid="{00000000-0005-0000-0000-000056280000}"/>
    <cellStyle name="Normal 7 10 5" xfId="11717" xr:uid="{00000000-0005-0000-0000-000057280000}"/>
    <cellStyle name="Normal 7 10 6" xfId="12700" xr:uid="{00000000-0005-0000-0000-000058280000}"/>
    <cellStyle name="Normal 7 10 7" xfId="15087" xr:uid="{00000000-0005-0000-0000-000059280000}"/>
    <cellStyle name="Normal 7 11" xfId="417" xr:uid="{00000000-0005-0000-0000-00005A280000}"/>
    <cellStyle name="Normal 7 11 2" xfId="2798" xr:uid="{00000000-0005-0000-0000-00005B280000}"/>
    <cellStyle name="Normal 7 11 3" xfId="5184" xr:uid="{00000000-0005-0000-0000-00005C280000}"/>
    <cellStyle name="Normal 7 11 4" xfId="9031" xr:uid="{00000000-0005-0000-0000-00005D280000}"/>
    <cellStyle name="Normal 7 11 5" xfId="9992" xr:uid="{00000000-0005-0000-0000-00005E280000}"/>
    <cellStyle name="Normal 7 11 6" xfId="13805" xr:uid="{00000000-0005-0000-0000-00005F280000}"/>
    <cellStyle name="Normal 7 11 7" xfId="16190" xr:uid="{00000000-0005-0000-0000-000060280000}"/>
    <cellStyle name="Normal 7 12" xfId="494" xr:uid="{00000000-0005-0000-0000-000061280000}"/>
    <cellStyle name="Normal 7 12 2" xfId="2875" xr:uid="{00000000-0005-0000-0000-000062280000}"/>
    <cellStyle name="Normal 7 12 3" xfId="5261" xr:uid="{00000000-0005-0000-0000-000063280000}"/>
    <cellStyle name="Normal 7 12 4" xfId="7840" xr:uid="{00000000-0005-0000-0000-000064280000}"/>
    <cellStyle name="Normal 7 12 5" xfId="11752" xr:uid="{00000000-0005-0000-0000-000065280000}"/>
    <cellStyle name="Normal 7 12 6" xfId="12613" xr:uid="{00000000-0005-0000-0000-000066280000}"/>
    <cellStyle name="Normal 7 12 7" xfId="15000" xr:uid="{00000000-0005-0000-0000-000067280000}"/>
    <cellStyle name="Normal 7 13" xfId="571" xr:uid="{00000000-0005-0000-0000-000068280000}"/>
    <cellStyle name="Normal 7 13 2" xfId="2952" xr:uid="{00000000-0005-0000-0000-000069280000}"/>
    <cellStyle name="Normal 7 13 3" xfId="5338" xr:uid="{00000000-0005-0000-0000-00006A280000}"/>
    <cellStyle name="Normal 7 13 4" xfId="7454" xr:uid="{00000000-0005-0000-0000-00006B280000}"/>
    <cellStyle name="Normal 7 13 5" xfId="11367" xr:uid="{00000000-0005-0000-0000-00006C280000}"/>
    <cellStyle name="Normal 7 13 6" xfId="12227" xr:uid="{00000000-0005-0000-0000-00006D280000}"/>
    <cellStyle name="Normal 7 13 7" xfId="14614" xr:uid="{00000000-0005-0000-0000-00006E280000}"/>
    <cellStyle name="Normal 7 14" xfId="648" xr:uid="{00000000-0005-0000-0000-00006F280000}"/>
    <cellStyle name="Normal 7 14 2" xfId="3029" xr:uid="{00000000-0005-0000-0000-000070280000}"/>
    <cellStyle name="Normal 7 14 3" xfId="5415" xr:uid="{00000000-0005-0000-0000-000071280000}"/>
    <cellStyle name="Normal 7 14 4" xfId="8064" xr:uid="{00000000-0005-0000-0000-000072280000}"/>
    <cellStyle name="Normal 7 14 5" xfId="11860" xr:uid="{00000000-0005-0000-0000-000073280000}"/>
    <cellStyle name="Normal 7 14 6" xfId="12838" xr:uid="{00000000-0005-0000-0000-000074280000}"/>
    <cellStyle name="Normal 7 14 7" xfId="15225" xr:uid="{00000000-0005-0000-0000-000075280000}"/>
    <cellStyle name="Normal 7 15" xfId="725" xr:uid="{00000000-0005-0000-0000-000076280000}"/>
    <cellStyle name="Normal 7 15 2" xfId="3106" xr:uid="{00000000-0005-0000-0000-000077280000}"/>
    <cellStyle name="Normal 7 15 3" xfId="5492" xr:uid="{00000000-0005-0000-0000-000078280000}"/>
    <cellStyle name="Normal 7 15 4" xfId="9181" xr:uid="{00000000-0005-0000-0000-000079280000}"/>
    <cellStyle name="Normal 7 15 5" xfId="10140" xr:uid="{00000000-0005-0000-0000-00007A280000}"/>
    <cellStyle name="Normal 7 15 6" xfId="13955" xr:uid="{00000000-0005-0000-0000-00007B280000}"/>
    <cellStyle name="Normal 7 15 7" xfId="16339" xr:uid="{00000000-0005-0000-0000-00007C280000}"/>
    <cellStyle name="Normal 7 16" xfId="802" xr:uid="{00000000-0005-0000-0000-00007D280000}"/>
    <cellStyle name="Normal 7 16 2" xfId="3183" xr:uid="{00000000-0005-0000-0000-00007E280000}"/>
    <cellStyle name="Normal 7 16 3" xfId="5569" xr:uid="{00000000-0005-0000-0000-00007F280000}"/>
    <cellStyle name="Normal 7 16 4" xfId="8645" xr:uid="{00000000-0005-0000-0000-000080280000}"/>
    <cellStyle name="Normal 7 16 5" xfId="11824" xr:uid="{00000000-0005-0000-0000-000081280000}"/>
    <cellStyle name="Normal 7 16 6" xfId="13419" xr:uid="{00000000-0005-0000-0000-000082280000}"/>
    <cellStyle name="Normal 7 16 7" xfId="15806" xr:uid="{00000000-0005-0000-0000-000083280000}"/>
    <cellStyle name="Normal 7 17" xfId="879" xr:uid="{00000000-0005-0000-0000-000084280000}"/>
    <cellStyle name="Normal 7 17 2" xfId="3260" xr:uid="{00000000-0005-0000-0000-000085280000}"/>
    <cellStyle name="Normal 7 17 3" xfId="5646" xr:uid="{00000000-0005-0000-0000-000086280000}"/>
    <cellStyle name="Normal 7 17 4" xfId="7604" xr:uid="{00000000-0005-0000-0000-000087280000}"/>
    <cellStyle name="Normal 7 17 5" xfId="11519" xr:uid="{00000000-0005-0000-0000-000088280000}"/>
    <cellStyle name="Normal 7 17 6" xfId="12377" xr:uid="{00000000-0005-0000-0000-000089280000}"/>
    <cellStyle name="Normal 7 17 7" xfId="14764" xr:uid="{00000000-0005-0000-0000-00008A280000}"/>
    <cellStyle name="Normal 7 18" xfId="956" xr:uid="{00000000-0005-0000-0000-00008B280000}"/>
    <cellStyle name="Normal 7 18 2" xfId="3337" xr:uid="{00000000-0005-0000-0000-00008C280000}"/>
    <cellStyle name="Normal 7 18 3" xfId="5723" xr:uid="{00000000-0005-0000-0000-00008D280000}"/>
    <cellStyle name="Normal 7 18 4" xfId="8213" xr:uid="{00000000-0005-0000-0000-00008E280000}"/>
    <cellStyle name="Normal 7 18 5" xfId="9721" xr:uid="{00000000-0005-0000-0000-00008F280000}"/>
    <cellStyle name="Normal 7 18 6" xfId="12987" xr:uid="{00000000-0005-0000-0000-000090280000}"/>
    <cellStyle name="Normal 7 18 7" xfId="15374" xr:uid="{00000000-0005-0000-0000-000091280000}"/>
    <cellStyle name="Normal 7 19" xfId="1033" xr:uid="{00000000-0005-0000-0000-000092280000}"/>
    <cellStyle name="Normal 7 19 2" xfId="3414" xr:uid="{00000000-0005-0000-0000-000093280000}"/>
    <cellStyle name="Normal 7 19 3" xfId="5800" xr:uid="{00000000-0005-0000-0000-000094280000}"/>
    <cellStyle name="Normal 7 19 4" xfId="7258" xr:uid="{00000000-0005-0000-0000-000095280000}"/>
    <cellStyle name="Normal 7 19 5" xfId="10943" xr:uid="{00000000-0005-0000-0000-000096280000}"/>
    <cellStyle name="Normal 7 19 6" xfId="12031" xr:uid="{00000000-0005-0000-0000-000097280000}"/>
    <cellStyle name="Normal 7 19 7" xfId="14418" xr:uid="{00000000-0005-0000-0000-000098280000}"/>
    <cellStyle name="Normal 7 2" xfId="27" xr:uid="{00000000-0005-0000-0000-000099280000}"/>
    <cellStyle name="Normal 7 2 10" xfId="649" xr:uid="{00000000-0005-0000-0000-00009A280000}"/>
    <cellStyle name="Normal 7 2 10 2" xfId="3030" xr:uid="{00000000-0005-0000-0000-00009B280000}"/>
    <cellStyle name="Normal 7 2 10 3" xfId="5416" xr:uid="{00000000-0005-0000-0000-00009C280000}"/>
    <cellStyle name="Normal 7 2 10 4" xfId="7987" xr:uid="{00000000-0005-0000-0000-00009D280000}"/>
    <cellStyle name="Normal 7 2 10 5" xfId="11789" xr:uid="{00000000-0005-0000-0000-00009E280000}"/>
    <cellStyle name="Normal 7 2 10 6" xfId="12761" xr:uid="{00000000-0005-0000-0000-00009F280000}"/>
    <cellStyle name="Normal 7 2 10 7" xfId="15148" xr:uid="{00000000-0005-0000-0000-0000A0280000}"/>
    <cellStyle name="Normal 7 2 11" xfId="726" xr:uid="{00000000-0005-0000-0000-0000A1280000}"/>
    <cellStyle name="Normal 7 2 11 2" xfId="3107" xr:uid="{00000000-0005-0000-0000-0000A2280000}"/>
    <cellStyle name="Normal 7 2 11 3" xfId="5493" xr:uid="{00000000-0005-0000-0000-0000A3280000}"/>
    <cellStyle name="Normal 7 2 11 4" xfId="9105" xr:uid="{00000000-0005-0000-0000-0000A4280000}"/>
    <cellStyle name="Normal 7 2 11 5" xfId="10064" xr:uid="{00000000-0005-0000-0000-0000A5280000}"/>
    <cellStyle name="Normal 7 2 11 6" xfId="13879" xr:uid="{00000000-0005-0000-0000-0000A6280000}"/>
    <cellStyle name="Normal 7 2 11 7" xfId="16263" xr:uid="{00000000-0005-0000-0000-0000A7280000}"/>
    <cellStyle name="Normal 7 2 12" xfId="803" xr:uid="{00000000-0005-0000-0000-0000A8280000}"/>
    <cellStyle name="Normal 7 2 12 2" xfId="3184" xr:uid="{00000000-0005-0000-0000-0000A9280000}"/>
    <cellStyle name="Normal 7 2 12 3" xfId="5570" xr:uid="{00000000-0005-0000-0000-0000AA280000}"/>
    <cellStyle name="Normal 7 2 12 4" xfId="8568" xr:uid="{00000000-0005-0000-0000-0000AB280000}"/>
    <cellStyle name="Normal 7 2 12 5" xfId="9760" xr:uid="{00000000-0005-0000-0000-0000AC280000}"/>
    <cellStyle name="Normal 7 2 12 6" xfId="13342" xr:uid="{00000000-0005-0000-0000-0000AD280000}"/>
    <cellStyle name="Normal 7 2 12 7" xfId="15729" xr:uid="{00000000-0005-0000-0000-0000AE280000}"/>
    <cellStyle name="Normal 7 2 13" xfId="880" xr:uid="{00000000-0005-0000-0000-0000AF280000}"/>
    <cellStyle name="Normal 7 2 13 2" xfId="3261" xr:uid="{00000000-0005-0000-0000-0000B0280000}"/>
    <cellStyle name="Normal 7 2 13 3" xfId="5647" xr:uid="{00000000-0005-0000-0000-0000B1280000}"/>
    <cellStyle name="Normal 7 2 13 4" xfId="7527" xr:uid="{00000000-0005-0000-0000-0000B2280000}"/>
    <cellStyle name="Normal 7 2 13 5" xfId="11441" xr:uid="{00000000-0005-0000-0000-0000B3280000}"/>
    <cellStyle name="Normal 7 2 13 6" xfId="12300" xr:uid="{00000000-0005-0000-0000-0000B4280000}"/>
    <cellStyle name="Normal 7 2 13 7" xfId="14687" xr:uid="{00000000-0005-0000-0000-0000B5280000}"/>
    <cellStyle name="Normal 7 2 14" xfId="957" xr:uid="{00000000-0005-0000-0000-0000B6280000}"/>
    <cellStyle name="Normal 7 2 14 2" xfId="3338" xr:uid="{00000000-0005-0000-0000-0000B7280000}"/>
    <cellStyle name="Normal 7 2 14 3" xfId="5724" xr:uid="{00000000-0005-0000-0000-0000B8280000}"/>
    <cellStyle name="Normal 7 2 14 4" xfId="8136" xr:uid="{00000000-0005-0000-0000-0000B9280000}"/>
    <cellStyle name="Normal 7 2 14 5" xfId="9564" xr:uid="{00000000-0005-0000-0000-0000BA280000}"/>
    <cellStyle name="Normal 7 2 14 6" xfId="12910" xr:uid="{00000000-0005-0000-0000-0000BB280000}"/>
    <cellStyle name="Normal 7 2 14 7" xfId="15297" xr:uid="{00000000-0005-0000-0000-0000BC280000}"/>
    <cellStyle name="Normal 7 2 15" xfId="1034" xr:uid="{00000000-0005-0000-0000-0000BD280000}"/>
    <cellStyle name="Normal 7 2 15 2" xfId="3415" xr:uid="{00000000-0005-0000-0000-0000BE280000}"/>
    <cellStyle name="Normal 7 2 15 3" xfId="5801" xr:uid="{00000000-0005-0000-0000-0000BF280000}"/>
    <cellStyle name="Normal 7 2 15 4" xfId="9248" xr:uid="{00000000-0005-0000-0000-0000C0280000}"/>
    <cellStyle name="Normal 7 2 15 5" xfId="10211" xr:uid="{00000000-0005-0000-0000-0000C1280000}"/>
    <cellStyle name="Normal 7 2 15 6" xfId="14022" xr:uid="{00000000-0005-0000-0000-0000C2280000}"/>
    <cellStyle name="Normal 7 2 15 7" xfId="16406" xr:uid="{00000000-0005-0000-0000-0000C3280000}"/>
    <cellStyle name="Normal 7 2 16" xfId="1111" xr:uid="{00000000-0005-0000-0000-0000C4280000}"/>
    <cellStyle name="Normal 7 2 16 2" xfId="3492" xr:uid="{00000000-0005-0000-0000-0000C5280000}"/>
    <cellStyle name="Normal 7 2 16 3" xfId="5878" xr:uid="{00000000-0005-0000-0000-0000C6280000}"/>
    <cellStyle name="Normal 7 2 16 4" xfId="8717" xr:uid="{00000000-0005-0000-0000-0000C7280000}"/>
    <cellStyle name="Normal 7 2 16 5" xfId="11890" xr:uid="{00000000-0005-0000-0000-0000C8280000}"/>
    <cellStyle name="Normal 7 2 16 6" xfId="13491" xr:uid="{00000000-0005-0000-0000-0000C9280000}"/>
    <cellStyle name="Normal 7 2 16 7" xfId="15878" xr:uid="{00000000-0005-0000-0000-0000CA280000}"/>
    <cellStyle name="Normal 7 2 17" xfId="1188" xr:uid="{00000000-0005-0000-0000-0000CB280000}"/>
    <cellStyle name="Normal 7 2 17 2" xfId="3569" xr:uid="{00000000-0005-0000-0000-0000CC280000}"/>
    <cellStyle name="Normal 7 2 17 3" xfId="5955" xr:uid="{00000000-0005-0000-0000-0000CD280000}"/>
    <cellStyle name="Normal 7 2 17 4" xfId="7676" xr:uid="{00000000-0005-0000-0000-0000CE280000}"/>
    <cellStyle name="Normal 7 2 17 5" xfId="11590" xr:uid="{00000000-0005-0000-0000-0000CF280000}"/>
    <cellStyle name="Normal 7 2 17 6" xfId="12449" xr:uid="{00000000-0005-0000-0000-0000D0280000}"/>
    <cellStyle name="Normal 7 2 17 7" xfId="14836" xr:uid="{00000000-0005-0000-0000-0000D1280000}"/>
    <cellStyle name="Normal 7 2 18" xfId="1265" xr:uid="{00000000-0005-0000-0000-0000D2280000}"/>
    <cellStyle name="Normal 7 2 18 2" xfId="3646" xr:uid="{00000000-0005-0000-0000-0000D3280000}"/>
    <cellStyle name="Normal 7 2 18 3" xfId="6032" xr:uid="{00000000-0005-0000-0000-0000D4280000}"/>
    <cellStyle name="Normal 7 2 18 4" xfId="8285" xr:uid="{00000000-0005-0000-0000-0000D5280000}"/>
    <cellStyle name="Normal 7 2 18 5" xfId="9791" xr:uid="{00000000-0005-0000-0000-0000D6280000}"/>
    <cellStyle name="Normal 7 2 18 6" xfId="13059" xr:uid="{00000000-0005-0000-0000-0000D7280000}"/>
    <cellStyle name="Normal 7 2 18 7" xfId="15446" xr:uid="{00000000-0005-0000-0000-0000D8280000}"/>
    <cellStyle name="Normal 7 2 19" xfId="1342" xr:uid="{00000000-0005-0000-0000-0000D9280000}"/>
    <cellStyle name="Normal 7 2 19 2" xfId="3723" xr:uid="{00000000-0005-0000-0000-0000DA280000}"/>
    <cellStyle name="Normal 7 2 19 3" xfId="6109" xr:uid="{00000000-0005-0000-0000-0000DB280000}"/>
    <cellStyle name="Normal 7 2 19 4" xfId="9323" xr:uid="{00000000-0005-0000-0000-0000DC280000}"/>
    <cellStyle name="Normal 7 2 19 5" xfId="11015" xr:uid="{00000000-0005-0000-0000-0000DD280000}"/>
    <cellStyle name="Normal 7 2 19 6" xfId="14097" xr:uid="{00000000-0005-0000-0000-0000DE280000}"/>
    <cellStyle name="Normal 7 2 19 7" xfId="16481" xr:uid="{00000000-0005-0000-0000-0000DF280000}"/>
    <cellStyle name="Normal 7 2 2" xfId="64" xr:uid="{00000000-0005-0000-0000-0000E0280000}"/>
    <cellStyle name="Normal 7 2 2 10" xfId="763" xr:uid="{00000000-0005-0000-0000-0000E1280000}"/>
    <cellStyle name="Normal 7 2 2 10 2" xfId="3144" xr:uid="{00000000-0005-0000-0000-0000E2280000}"/>
    <cellStyle name="Normal 7 2 2 10 3" xfId="5530" xr:uid="{00000000-0005-0000-0000-0000E3280000}"/>
    <cellStyle name="Normal 7 2 2 10 4" xfId="7990" xr:uid="{00000000-0005-0000-0000-0000E4280000}"/>
    <cellStyle name="Normal 7 2 2 10 5" xfId="10255" xr:uid="{00000000-0005-0000-0000-0000E5280000}"/>
    <cellStyle name="Normal 7 2 2 10 6" xfId="12764" xr:uid="{00000000-0005-0000-0000-0000E6280000}"/>
    <cellStyle name="Normal 7 2 2 10 7" xfId="15151" xr:uid="{00000000-0005-0000-0000-0000E7280000}"/>
    <cellStyle name="Normal 7 2 2 11" xfId="840" xr:uid="{00000000-0005-0000-0000-0000E8280000}"/>
    <cellStyle name="Normal 7 2 2 11 2" xfId="3221" xr:uid="{00000000-0005-0000-0000-0000E9280000}"/>
    <cellStyle name="Normal 7 2 2 11 3" xfId="5607" xr:uid="{00000000-0005-0000-0000-0000EA280000}"/>
    <cellStyle name="Normal 7 2 2 11 4" xfId="8106" xr:uid="{00000000-0005-0000-0000-0000EB280000}"/>
    <cellStyle name="Normal 7 2 2 11 5" xfId="10945" xr:uid="{00000000-0005-0000-0000-0000EC280000}"/>
    <cellStyle name="Normal 7 2 2 11 6" xfId="12880" xr:uid="{00000000-0005-0000-0000-0000ED280000}"/>
    <cellStyle name="Normal 7 2 2 11 7" xfId="15267" xr:uid="{00000000-0005-0000-0000-0000EE280000}"/>
    <cellStyle name="Normal 7 2 2 12" xfId="917" xr:uid="{00000000-0005-0000-0000-0000EF280000}"/>
    <cellStyle name="Normal 7 2 2 12 2" xfId="3298" xr:uid="{00000000-0005-0000-0000-0000F0280000}"/>
    <cellStyle name="Normal 7 2 2 12 3" xfId="5684" xr:uid="{00000000-0005-0000-0000-0000F1280000}"/>
    <cellStyle name="Normal 7 2 2 12 4" xfId="8181" xr:uid="{00000000-0005-0000-0000-0000F2280000}"/>
    <cellStyle name="Normal 7 2 2 12 5" xfId="9792" xr:uid="{00000000-0005-0000-0000-0000F3280000}"/>
    <cellStyle name="Normal 7 2 2 12 6" xfId="12955" xr:uid="{00000000-0005-0000-0000-0000F4280000}"/>
    <cellStyle name="Normal 7 2 2 12 7" xfId="15342" xr:uid="{00000000-0005-0000-0000-0000F5280000}"/>
    <cellStyle name="Normal 7 2 2 13" xfId="994" xr:uid="{00000000-0005-0000-0000-0000F6280000}"/>
    <cellStyle name="Normal 7 2 2 13 2" xfId="3375" xr:uid="{00000000-0005-0000-0000-0000F7280000}"/>
    <cellStyle name="Normal 7 2 2 13 3" xfId="5761" xr:uid="{00000000-0005-0000-0000-0000F8280000}"/>
    <cellStyle name="Normal 7 2 2 13 4" xfId="9214" xr:uid="{00000000-0005-0000-0000-0000F9280000}"/>
    <cellStyle name="Normal 7 2 2 13 5" xfId="10904" xr:uid="{00000000-0005-0000-0000-0000FA280000}"/>
    <cellStyle name="Normal 7 2 2 13 6" xfId="13988" xr:uid="{00000000-0005-0000-0000-0000FB280000}"/>
    <cellStyle name="Normal 7 2 2 13 7" xfId="16372" xr:uid="{00000000-0005-0000-0000-0000FC280000}"/>
    <cellStyle name="Normal 7 2 2 14" xfId="1071" xr:uid="{00000000-0005-0000-0000-0000FD280000}"/>
    <cellStyle name="Normal 7 2 2 14 2" xfId="3452" xr:uid="{00000000-0005-0000-0000-0000FE280000}"/>
    <cellStyle name="Normal 7 2 2 14 3" xfId="5838" xr:uid="{00000000-0005-0000-0000-0000FF280000}"/>
    <cellStyle name="Normal 7 2 2 14 4" xfId="8139" xr:uid="{00000000-0005-0000-0000-000000290000}"/>
    <cellStyle name="Normal 7 2 2 14 5" xfId="10404" xr:uid="{00000000-0005-0000-0000-000001290000}"/>
    <cellStyle name="Normal 7 2 2 14 6" xfId="12913" xr:uid="{00000000-0005-0000-0000-000002290000}"/>
    <cellStyle name="Normal 7 2 2 14 7" xfId="15300" xr:uid="{00000000-0005-0000-0000-000003290000}"/>
    <cellStyle name="Normal 7 2 2 15" xfId="1148" xr:uid="{00000000-0005-0000-0000-000004290000}"/>
    <cellStyle name="Normal 7 2 2 15 2" xfId="3529" xr:uid="{00000000-0005-0000-0000-000005290000}"/>
    <cellStyle name="Normal 7 2 2 15 3" xfId="5915" xr:uid="{00000000-0005-0000-0000-000006290000}"/>
    <cellStyle name="Normal 7 2 2 15 4" xfId="8255" xr:uid="{00000000-0005-0000-0000-000007290000}"/>
    <cellStyle name="Normal 7 2 2 15 5" xfId="11094" xr:uid="{00000000-0005-0000-0000-000008290000}"/>
    <cellStyle name="Normal 7 2 2 15 6" xfId="13029" xr:uid="{00000000-0005-0000-0000-000009290000}"/>
    <cellStyle name="Normal 7 2 2 15 7" xfId="15416" xr:uid="{00000000-0005-0000-0000-00000A290000}"/>
    <cellStyle name="Normal 7 2 2 16" xfId="1225" xr:uid="{00000000-0005-0000-0000-00000B290000}"/>
    <cellStyle name="Normal 7 2 2 16 2" xfId="3606" xr:uid="{00000000-0005-0000-0000-00000C290000}"/>
    <cellStyle name="Normal 7 2 2 16 3" xfId="5992" xr:uid="{00000000-0005-0000-0000-00000D290000}"/>
    <cellStyle name="Normal 7 2 2 16 4" xfId="7869" xr:uid="{00000000-0005-0000-0000-00000E290000}"/>
    <cellStyle name="Normal 7 2 2 16 5" xfId="9943" xr:uid="{00000000-0005-0000-0000-00000F290000}"/>
    <cellStyle name="Normal 7 2 2 16 6" xfId="12643" xr:uid="{00000000-0005-0000-0000-000010290000}"/>
    <cellStyle name="Normal 7 2 2 16 7" xfId="15030" xr:uid="{00000000-0005-0000-0000-000011290000}"/>
    <cellStyle name="Normal 7 2 2 17" xfId="1302" xr:uid="{00000000-0005-0000-0000-000012290000}"/>
    <cellStyle name="Normal 7 2 2 17 2" xfId="3683" xr:uid="{00000000-0005-0000-0000-000013290000}"/>
    <cellStyle name="Normal 7 2 2 17 3" xfId="6069" xr:uid="{00000000-0005-0000-0000-000014290000}"/>
    <cellStyle name="Normal 7 2 2 17 4" xfId="9361" xr:uid="{00000000-0005-0000-0000-000015290000}"/>
    <cellStyle name="Normal 7 2 2 17 5" xfId="9675" xr:uid="{00000000-0005-0000-0000-000016290000}"/>
    <cellStyle name="Normal 7 2 2 17 6" xfId="14135" xr:uid="{00000000-0005-0000-0000-000017290000}"/>
    <cellStyle name="Normal 7 2 2 17 7" xfId="16519" xr:uid="{00000000-0005-0000-0000-000018290000}"/>
    <cellStyle name="Normal 7 2 2 18" xfId="1379" xr:uid="{00000000-0005-0000-0000-000019290000}"/>
    <cellStyle name="Normal 7 2 2 18 2" xfId="3760" xr:uid="{00000000-0005-0000-0000-00001A290000}"/>
    <cellStyle name="Normal 7 2 2 18 3" xfId="6146" xr:uid="{00000000-0005-0000-0000-00001B290000}"/>
    <cellStyle name="Normal 7 2 2 18 4" xfId="8288" xr:uid="{00000000-0005-0000-0000-00001C290000}"/>
    <cellStyle name="Normal 7 2 2 18 5" xfId="10553" xr:uid="{00000000-0005-0000-0000-00001D290000}"/>
    <cellStyle name="Normal 7 2 2 18 6" xfId="13062" xr:uid="{00000000-0005-0000-0000-00001E290000}"/>
    <cellStyle name="Normal 7 2 2 18 7" xfId="15449" xr:uid="{00000000-0005-0000-0000-00001F290000}"/>
    <cellStyle name="Normal 7 2 2 19" xfId="1456" xr:uid="{00000000-0005-0000-0000-000020290000}"/>
    <cellStyle name="Normal 7 2 2 19 2" xfId="3837" xr:uid="{00000000-0005-0000-0000-000021290000}"/>
    <cellStyle name="Normal 7 2 2 19 3" xfId="6223" xr:uid="{00000000-0005-0000-0000-000022290000}"/>
    <cellStyle name="Normal 7 2 2 19 4" xfId="8404" xr:uid="{00000000-0005-0000-0000-000023290000}"/>
    <cellStyle name="Normal 7 2 2 19 5" xfId="11243" xr:uid="{00000000-0005-0000-0000-000024290000}"/>
    <cellStyle name="Normal 7 2 2 19 6" xfId="13178" xr:uid="{00000000-0005-0000-0000-000025290000}"/>
    <cellStyle name="Normal 7 2 2 19 7" xfId="15565" xr:uid="{00000000-0005-0000-0000-000026290000}"/>
    <cellStyle name="Normal 7 2 2 2" xfId="146" xr:uid="{00000000-0005-0000-0000-000027290000}"/>
    <cellStyle name="Normal 7 2 2 2 2" xfId="2527" xr:uid="{00000000-0005-0000-0000-000028290000}"/>
    <cellStyle name="Normal 7 2 2 2 3" xfId="4913" xr:uid="{00000000-0005-0000-0000-000029290000}"/>
    <cellStyle name="Normal 7 2 2 2 4" xfId="8424" xr:uid="{00000000-0005-0000-0000-00002A290000}"/>
    <cellStyle name="Normal 7 2 2 2 5" xfId="11865" xr:uid="{00000000-0005-0000-0000-00002B290000}"/>
    <cellStyle name="Normal 7 2 2 2 6" xfId="13198" xr:uid="{00000000-0005-0000-0000-00002C290000}"/>
    <cellStyle name="Normal 7 2 2 2 7" xfId="15585" xr:uid="{00000000-0005-0000-0000-00002D290000}"/>
    <cellStyle name="Normal 7 2 2 20" xfId="1533" xr:uid="{00000000-0005-0000-0000-00002E290000}"/>
    <cellStyle name="Normal 7 2 2 20 2" xfId="3914" xr:uid="{00000000-0005-0000-0000-00002F290000}"/>
    <cellStyle name="Normal 7 2 2 20 3" xfId="6300" xr:uid="{00000000-0005-0000-0000-000030290000}"/>
    <cellStyle name="Normal 7 2 2 20 4" xfId="8018" xr:uid="{00000000-0005-0000-0000-000031290000}"/>
    <cellStyle name="Normal 7 2 2 20 5" xfId="10090" xr:uid="{00000000-0005-0000-0000-000032290000}"/>
    <cellStyle name="Normal 7 2 2 20 6" xfId="12792" xr:uid="{00000000-0005-0000-0000-000033290000}"/>
    <cellStyle name="Normal 7 2 2 20 7" xfId="15179" xr:uid="{00000000-0005-0000-0000-000034290000}"/>
    <cellStyle name="Normal 7 2 2 21" xfId="1610" xr:uid="{00000000-0005-0000-0000-000035290000}"/>
    <cellStyle name="Normal 7 2 2 21 2" xfId="3991" xr:uid="{00000000-0005-0000-0000-000036290000}"/>
    <cellStyle name="Normal 7 2 2 21 3" xfId="6377" xr:uid="{00000000-0005-0000-0000-000037290000}"/>
    <cellStyle name="Normal 7 2 2 21 4" xfId="7658" xr:uid="{00000000-0005-0000-0000-000038290000}"/>
    <cellStyle name="Normal 7 2 2 21 5" xfId="9627" xr:uid="{00000000-0005-0000-0000-000039290000}"/>
    <cellStyle name="Normal 7 2 2 21 6" xfId="12431" xr:uid="{00000000-0005-0000-0000-00003A290000}"/>
    <cellStyle name="Normal 7 2 2 21 7" xfId="14818" xr:uid="{00000000-0005-0000-0000-00003B290000}"/>
    <cellStyle name="Normal 7 2 2 22" xfId="1687" xr:uid="{00000000-0005-0000-0000-00003C290000}"/>
    <cellStyle name="Normal 7 2 2 22 2" xfId="4068" xr:uid="{00000000-0005-0000-0000-00003D290000}"/>
    <cellStyle name="Normal 7 2 2 22 3" xfId="6454" xr:uid="{00000000-0005-0000-0000-00003E290000}"/>
    <cellStyle name="Normal 7 2 2 22 4" xfId="9050" xr:uid="{00000000-0005-0000-0000-00003F290000}"/>
    <cellStyle name="Normal 7 2 2 22 5" xfId="10740" xr:uid="{00000000-0005-0000-0000-000040290000}"/>
    <cellStyle name="Normal 7 2 2 22 6" xfId="13824" xr:uid="{00000000-0005-0000-0000-000041290000}"/>
    <cellStyle name="Normal 7 2 2 22 7" xfId="16209" xr:uid="{00000000-0005-0000-0000-000042290000}"/>
    <cellStyle name="Normal 7 2 2 23" xfId="1764" xr:uid="{00000000-0005-0000-0000-000043290000}"/>
    <cellStyle name="Normal 7 2 2 23 2" xfId="4145" xr:uid="{00000000-0005-0000-0000-000044290000}"/>
    <cellStyle name="Normal 7 2 2 23 3" xfId="6531" xr:uid="{00000000-0005-0000-0000-000045290000}"/>
    <cellStyle name="Normal 7 2 2 23 4" xfId="7975" xr:uid="{00000000-0005-0000-0000-000046290000}"/>
    <cellStyle name="Normal 7 2 2 23 5" xfId="10237" xr:uid="{00000000-0005-0000-0000-000047290000}"/>
    <cellStyle name="Normal 7 2 2 23 6" xfId="12749" xr:uid="{00000000-0005-0000-0000-000048290000}"/>
    <cellStyle name="Normal 7 2 2 23 7" xfId="15136" xr:uid="{00000000-0005-0000-0000-000049290000}"/>
    <cellStyle name="Normal 7 2 2 24" xfId="1836" xr:uid="{00000000-0005-0000-0000-00004A290000}"/>
    <cellStyle name="Normal 7 2 2 24 2" xfId="4217" xr:uid="{00000000-0005-0000-0000-00004B290000}"/>
    <cellStyle name="Normal 7 2 2 24 3" xfId="6603" xr:uid="{00000000-0005-0000-0000-00004C290000}"/>
    <cellStyle name="Normal 7 2 2 24 4" xfId="8473" xr:uid="{00000000-0005-0000-0000-00004D290000}"/>
    <cellStyle name="Normal 7 2 2 24 5" xfId="11310" xr:uid="{00000000-0005-0000-0000-00004E290000}"/>
    <cellStyle name="Normal 7 2 2 24 6" xfId="13247" xr:uid="{00000000-0005-0000-0000-00004F290000}"/>
    <cellStyle name="Normal 7 2 2 24 7" xfId="15634" xr:uid="{00000000-0005-0000-0000-000050290000}"/>
    <cellStyle name="Normal 7 2 2 25" xfId="1914" xr:uid="{00000000-0005-0000-0000-000051290000}"/>
    <cellStyle name="Normal 7 2 2 25 2" xfId="4295" xr:uid="{00000000-0005-0000-0000-000052290000}"/>
    <cellStyle name="Normal 7 2 2 25 3" xfId="6681" xr:uid="{00000000-0005-0000-0000-000053290000}"/>
    <cellStyle name="Normal 7 2 2 25 4" xfId="8010" xr:uid="{00000000-0005-0000-0000-000054290000}"/>
    <cellStyle name="Normal 7 2 2 25 5" xfId="10082" xr:uid="{00000000-0005-0000-0000-000055290000}"/>
    <cellStyle name="Normal 7 2 2 25 6" xfId="12784" xr:uid="{00000000-0005-0000-0000-000056290000}"/>
    <cellStyle name="Normal 7 2 2 25 7" xfId="15171" xr:uid="{00000000-0005-0000-0000-000057290000}"/>
    <cellStyle name="Normal 7 2 2 26" xfId="1992" xr:uid="{00000000-0005-0000-0000-000058290000}"/>
    <cellStyle name="Normal 7 2 2 26 2" xfId="4373" xr:uid="{00000000-0005-0000-0000-000059290000}"/>
    <cellStyle name="Normal 7 2 2 26 3" xfId="6759" xr:uid="{00000000-0005-0000-0000-00005A290000}"/>
    <cellStyle name="Normal 7 2 2 26 4" xfId="8544" xr:uid="{00000000-0005-0000-0000-00005B290000}"/>
    <cellStyle name="Normal 7 2 2 26 5" xfId="10114" xr:uid="{00000000-0005-0000-0000-00005C290000}"/>
    <cellStyle name="Normal 7 2 2 26 6" xfId="13318" xr:uid="{00000000-0005-0000-0000-00005D290000}"/>
    <cellStyle name="Normal 7 2 2 26 7" xfId="15705" xr:uid="{00000000-0005-0000-0000-00005E290000}"/>
    <cellStyle name="Normal 7 2 2 27" xfId="2068" xr:uid="{00000000-0005-0000-0000-00005F290000}"/>
    <cellStyle name="Normal 7 2 2 27 2" xfId="4449" xr:uid="{00000000-0005-0000-0000-000060290000}"/>
    <cellStyle name="Normal 7 2 2 27 3" xfId="6835" xr:uid="{00000000-0005-0000-0000-000061290000}"/>
    <cellStyle name="Normal 7 2 2 27 4" xfId="8155" xr:uid="{00000000-0005-0000-0000-000062290000}"/>
    <cellStyle name="Normal 7 2 2 27 5" xfId="10041" xr:uid="{00000000-0005-0000-0000-000063290000}"/>
    <cellStyle name="Normal 7 2 2 27 6" xfId="12929" xr:uid="{00000000-0005-0000-0000-000064290000}"/>
    <cellStyle name="Normal 7 2 2 27 7" xfId="15316" xr:uid="{00000000-0005-0000-0000-000065290000}"/>
    <cellStyle name="Normal 7 2 2 28" xfId="2140" xr:uid="{00000000-0005-0000-0000-000066290000}"/>
    <cellStyle name="Normal 7 2 2 28 2" xfId="4521" xr:uid="{00000000-0005-0000-0000-000067290000}"/>
    <cellStyle name="Normal 7 2 2 28 3" xfId="6907" xr:uid="{00000000-0005-0000-0000-000068290000}"/>
    <cellStyle name="Normal 7 2 2 28 4" xfId="9199" xr:uid="{00000000-0005-0000-0000-000069290000}"/>
    <cellStyle name="Normal 7 2 2 28 5" xfId="10889" xr:uid="{00000000-0005-0000-0000-00006A290000}"/>
    <cellStyle name="Normal 7 2 2 28 6" xfId="13973" xr:uid="{00000000-0005-0000-0000-00006B290000}"/>
    <cellStyle name="Normal 7 2 2 28 7" xfId="16357" xr:uid="{00000000-0005-0000-0000-00006C290000}"/>
    <cellStyle name="Normal 7 2 2 29" xfId="2220" xr:uid="{00000000-0005-0000-0000-00006D290000}"/>
    <cellStyle name="Normal 7 2 2 29 2" xfId="4601" xr:uid="{00000000-0005-0000-0000-00006E290000}"/>
    <cellStyle name="Normal 7 2 2 29 3" xfId="6987" xr:uid="{00000000-0005-0000-0000-00006F290000}"/>
    <cellStyle name="Normal 7 2 2 29 4" xfId="7893" xr:uid="{00000000-0005-0000-0000-000070290000}"/>
    <cellStyle name="Normal 7 2 2 29 5" xfId="10081" xr:uid="{00000000-0005-0000-0000-000071290000}"/>
    <cellStyle name="Normal 7 2 2 29 6" xfId="12667" xr:uid="{00000000-0005-0000-0000-000072290000}"/>
    <cellStyle name="Normal 7 2 2 29 7" xfId="15054" xr:uid="{00000000-0005-0000-0000-000073290000}"/>
    <cellStyle name="Normal 7 2 2 3" xfId="224" xr:uid="{00000000-0005-0000-0000-000074290000}"/>
    <cellStyle name="Normal 7 2 2 3 2" xfId="2605" xr:uid="{00000000-0005-0000-0000-000075290000}"/>
    <cellStyle name="Normal 7 2 2 3 3" xfId="4991" xr:uid="{00000000-0005-0000-0000-000076290000}"/>
    <cellStyle name="Normal 7 2 2 3 4" xfId="7808" xr:uid="{00000000-0005-0000-0000-000077290000}"/>
    <cellStyle name="Normal 7 2 2 3 5" xfId="10646" xr:uid="{00000000-0005-0000-0000-000078290000}"/>
    <cellStyle name="Normal 7 2 2 3 6" xfId="12581" xr:uid="{00000000-0005-0000-0000-000079290000}"/>
    <cellStyle name="Normal 7 2 2 3 7" xfId="14968" xr:uid="{00000000-0005-0000-0000-00007A290000}"/>
    <cellStyle name="Normal 7 2 2 30" xfId="2296" xr:uid="{00000000-0005-0000-0000-00007B290000}"/>
    <cellStyle name="Normal 7 2 2 30 2" xfId="4677" xr:uid="{00000000-0005-0000-0000-00007C290000}"/>
    <cellStyle name="Normal 7 2 2 30 3" xfId="7063" xr:uid="{00000000-0005-0000-0000-00007D290000}"/>
    <cellStyle name="Normal 7 2 2 30 4" xfId="8083" xr:uid="{00000000-0005-0000-0000-00007E290000}"/>
    <cellStyle name="Normal 7 2 2 30 5" xfId="10856" xr:uid="{00000000-0005-0000-0000-00007F290000}"/>
    <cellStyle name="Normal 7 2 2 30 6" xfId="12857" xr:uid="{00000000-0005-0000-0000-000080290000}"/>
    <cellStyle name="Normal 7 2 2 30 7" xfId="15244" xr:uid="{00000000-0005-0000-0000-000081290000}"/>
    <cellStyle name="Normal 7 2 2 31" xfId="2368" xr:uid="{00000000-0005-0000-0000-000082290000}"/>
    <cellStyle name="Normal 7 2 2 31 2" xfId="4749" xr:uid="{00000000-0005-0000-0000-000083290000}"/>
    <cellStyle name="Normal 7 2 2 31 3" xfId="7135" xr:uid="{00000000-0005-0000-0000-000084290000}"/>
    <cellStyle name="Normal 7 2 2 31 4" xfId="8014" xr:uid="{00000000-0005-0000-0000-000085290000}"/>
    <cellStyle name="Normal 7 2 2 31 5" xfId="10088" xr:uid="{00000000-0005-0000-0000-000086290000}"/>
    <cellStyle name="Normal 7 2 2 31 6" xfId="12788" xr:uid="{00000000-0005-0000-0000-000087290000}"/>
    <cellStyle name="Normal 7 2 2 31 7" xfId="15175" xr:uid="{00000000-0005-0000-0000-000088290000}"/>
    <cellStyle name="Normal 7 2 2 32" xfId="2446" xr:uid="{00000000-0005-0000-0000-000089290000}"/>
    <cellStyle name="Normal 7 2 2 33" xfId="4832" xr:uid="{00000000-0005-0000-0000-00008A290000}"/>
    <cellStyle name="Normal 7 2 2 34" xfId="9152" xr:uid="{00000000-0005-0000-0000-00008B290000}"/>
    <cellStyle name="Normal 7 2 2 35" xfId="10841" xr:uid="{00000000-0005-0000-0000-00008C290000}"/>
    <cellStyle name="Normal 7 2 2 36" xfId="13926" xr:uid="{00000000-0005-0000-0000-00008D290000}"/>
    <cellStyle name="Normal 7 2 2 37" xfId="16310" xr:uid="{00000000-0005-0000-0000-00008E290000}"/>
    <cellStyle name="Normal 7 2 2 4" xfId="301" xr:uid="{00000000-0005-0000-0000-00008F290000}"/>
    <cellStyle name="Normal 7 2 2 4 2" xfId="2682" xr:uid="{00000000-0005-0000-0000-000090290000}"/>
    <cellStyle name="Normal 7 2 2 4 3" xfId="5068" xr:uid="{00000000-0005-0000-0000-000091290000}"/>
    <cellStyle name="Normal 7 2 2 4 4" xfId="7882" xr:uid="{00000000-0005-0000-0000-000092290000}"/>
    <cellStyle name="Normal 7 2 2 4 5" xfId="10152" xr:uid="{00000000-0005-0000-0000-000093290000}"/>
    <cellStyle name="Normal 7 2 2 4 6" xfId="12656" xr:uid="{00000000-0005-0000-0000-000094290000}"/>
    <cellStyle name="Normal 7 2 2 4 7" xfId="15043" xr:uid="{00000000-0005-0000-0000-000095290000}"/>
    <cellStyle name="Normal 7 2 2 5" xfId="378" xr:uid="{00000000-0005-0000-0000-000096290000}"/>
    <cellStyle name="Normal 7 2 2 5 2" xfId="2759" xr:uid="{00000000-0005-0000-0000-000097290000}"/>
    <cellStyle name="Normal 7 2 2 5 3" xfId="5145" xr:uid="{00000000-0005-0000-0000-000098290000}"/>
    <cellStyle name="Normal 7 2 2 5 4" xfId="8919" xr:uid="{00000000-0005-0000-0000-000099290000}"/>
    <cellStyle name="Normal 7 2 2 5 5" xfId="10605" xr:uid="{00000000-0005-0000-0000-00009A290000}"/>
    <cellStyle name="Normal 7 2 2 5 6" xfId="13693" xr:uid="{00000000-0005-0000-0000-00009B290000}"/>
    <cellStyle name="Normal 7 2 2 5 7" xfId="16080" xr:uid="{00000000-0005-0000-0000-00009C290000}"/>
    <cellStyle name="Normal 7 2 2 6" xfId="455" xr:uid="{00000000-0005-0000-0000-00009D290000}"/>
    <cellStyle name="Normal 7 2 2 6 2" xfId="2836" xr:uid="{00000000-0005-0000-0000-00009E290000}"/>
    <cellStyle name="Normal 7 2 2 6 3" xfId="5222" xr:uid="{00000000-0005-0000-0000-00009F290000}"/>
    <cellStyle name="Normal 7 2 2 6 4" xfId="8496" xr:uid="{00000000-0005-0000-0000-0000A0290000}"/>
    <cellStyle name="Normal 7 2 2 6 5" xfId="9581" xr:uid="{00000000-0005-0000-0000-0000A1290000}"/>
    <cellStyle name="Normal 7 2 2 6 6" xfId="13270" xr:uid="{00000000-0005-0000-0000-0000A2290000}"/>
    <cellStyle name="Normal 7 2 2 6 7" xfId="15657" xr:uid="{00000000-0005-0000-0000-0000A3290000}"/>
    <cellStyle name="Normal 7 2 2 7" xfId="532" xr:uid="{00000000-0005-0000-0000-0000A4290000}"/>
    <cellStyle name="Normal 7 2 2 7 2" xfId="2913" xr:uid="{00000000-0005-0000-0000-0000A5290000}"/>
    <cellStyle name="Normal 7 2 2 7 3" xfId="5299" xr:uid="{00000000-0005-0000-0000-0000A6290000}"/>
    <cellStyle name="Normal 7 2 2 7 4" xfId="7956" xr:uid="{00000000-0005-0000-0000-0000A7290000}"/>
    <cellStyle name="Normal 7 2 2 7 5" xfId="10807" xr:uid="{00000000-0005-0000-0000-0000A8290000}"/>
    <cellStyle name="Normal 7 2 2 7 6" xfId="12730" xr:uid="{00000000-0005-0000-0000-0000A9290000}"/>
    <cellStyle name="Normal 7 2 2 7 7" xfId="15117" xr:uid="{00000000-0005-0000-0000-0000AA290000}"/>
    <cellStyle name="Normal 7 2 2 8" xfId="609" xr:uid="{00000000-0005-0000-0000-0000AB290000}"/>
    <cellStyle name="Normal 7 2 2 8 2" xfId="2990" xr:uid="{00000000-0005-0000-0000-0000AC290000}"/>
    <cellStyle name="Normal 7 2 2 8 3" xfId="5376" xr:uid="{00000000-0005-0000-0000-0000AD290000}"/>
    <cellStyle name="Normal 7 2 2 8 4" xfId="8043" xr:uid="{00000000-0005-0000-0000-0000AE290000}"/>
    <cellStyle name="Normal 7 2 2 8 5" xfId="9645" xr:uid="{00000000-0005-0000-0000-0000AF290000}"/>
    <cellStyle name="Normal 7 2 2 8 6" xfId="12817" xr:uid="{00000000-0005-0000-0000-0000B0290000}"/>
    <cellStyle name="Normal 7 2 2 8 7" xfId="15204" xr:uid="{00000000-0005-0000-0000-0000B1290000}"/>
    <cellStyle name="Normal 7 2 2 9" xfId="686" xr:uid="{00000000-0005-0000-0000-0000B2290000}"/>
    <cellStyle name="Normal 7 2 2 9 2" xfId="3067" xr:uid="{00000000-0005-0000-0000-0000B3290000}"/>
    <cellStyle name="Normal 7 2 2 9 3" xfId="5453" xr:uid="{00000000-0005-0000-0000-0000B4290000}"/>
    <cellStyle name="Normal 7 2 2 9 4" xfId="9065" xr:uid="{00000000-0005-0000-0000-0000B5290000}"/>
    <cellStyle name="Normal 7 2 2 9 5" xfId="10755" xr:uid="{00000000-0005-0000-0000-0000B6290000}"/>
    <cellStyle name="Normal 7 2 2 9 6" xfId="13839" xr:uid="{00000000-0005-0000-0000-0000B7290000}"/>
    <cellStyle name="Normal 7 2 2 9 7" xfId="16224" xr:uid="{00000000-0005-0000-0000-0000B8290000}"/>
    <cellStyle name="Normal 7 2 20" xfId="1419" xr:uid="{00000000-0005-0000-0000-0000B9290000}"/>
    <cellStyle name="Normal 7 2 20 2" xfId="3800" xr:uid="{00000000-0005-0000-0000-0000BA290000}"/>
    <cellStyle name="Normal 7 2 20 3" xfId="6186" xr:uid="{00000000-0005-0000-0000-0000BB290000}"/>
    <cellStyle name="Normal 7 2 20 4" xfId="8866" xr:uid="{00000000-0005-0000-0000-0000BC290000}"/>
    <cellStyle name="Normal 7 2 20 5" xfId="9825" xr:uid="{00000000-0005-0000-0000-0000BD290000}"/>
    <cellStyle name="Normal 7 2 20 6" xfId="13640" xr:uid="{00000000-0005-0000-0000-0000BE290000}"/>
    <cellStyle name="Normal 7 2 20 7" xfId="16027" xr:uid="{00000000-0005-0000-0000-0000BF290000}"/>
    <cellStyle name="Normal 7 2 21" xfId="1496" xr:uid="{00000000-0005-0000-0000-0000C0290000}"/>
    <cellStyle name="Normal 7 2 21 2" xfId="3877" xr:uid="{00000000-0005-0000-0000-0000C1290000}"/>
    <cellStyle name="Normal 7 2 21 3" xfId="6263" xr:uid="{00000000-0005-0000-0000-0000C2290000}"/>
    <cellStyle name="Normal 7 2 21 4" xfId="7825" xr:uid="{00000000-0005-0000-0000-0000C3290000}"/>
    <cellStyle name="Normal 7 2 21 5" xfId="11737" xr:uid="{00000000-0005-0000-0000-0000C4290000}"/>
    <cellStyle name="Normal 7 2 21 6" xfId="12598" xr:uid="{00000000-0005-0000-0000-0000C5290000}"/>
    <cellStyle name="Normal 7 2 21 7" xfId="14985" xr:uid="{00000000-0005-0000-0000-0000C6290000}"/>
    <cellStyle name="Normal 7 2 22" xfId="1573" xr:uid="{00000000-0005-0000-0000-0000C7290000}"/>
    <cellStyle name="Normal 7 2 22 2" xfId="3954" xr:uid="{00000000-0005-0000-0000-0000C8290000}"/>
    <cellStyle name="Normal 7 2 22 3" xfId="6340" xr:uid="{00000000-0005-0000-0000-0000C9290000}"/>
    <cellStyle name="Normal 7 2 22 4" xfId="8541" xr:uid="{00000000-0005-0000-0000-0000CA290000}"/>
    <cellStyle name="Normal 7 2 22 5" xfId="9580" xr:uid="{00000000-0005-0000-0000-0000CB290000}"/>
    <cellStyle name="Normal 7 2 22 6" xfId="13315" xr:uid="{00000000-0005-0000-0000-0000CC290000}"/>
    <cellStyle name="Normal 7 2 22 7" xfId="15702" xr:uid="{00000000-0005-0000-0000-0000CD290000}"/>
    <cellStyle name="Normal 7 2 23" xfId="1650" xr:uid="{00000000-0005-0000-0000-0000CE290000}"/>
    <cellStyle name="Normal 7 2 23 2" xfId="4031" xr:uid="{00000000-0005-0000-0000-0000CF290000}"/>
    <cellStyle name="Normal 7 2 23 3" xfId="6417" xr:uid="{00000000-0005-0000-0000-0000D0290000}"/>
    <cellStyle name="Normal 7 2 23 4" xfId="7972" xr:uid="{00000000-0005-0000-0000-0000D1290000}"/>
    <cellStyle name="Normal 7 2 23 5" xfId="11772" xr:uid="{00000000-0005-0000-0000-0000D2290000}"/>
    <cellStyle name="Normal 7 2 23 6" xfId="12746" xr:uid="{00000000-0005-0000-0000-0000D3290000}"/>
    <cellStyle name="Normal 7 2 23 7" xfId="15133" xr:uid="{00000000-0005-0000-0000-0000D4290000}"/>
    <cellStyle name="Normal 7 2 24" xfId="1727" xr:uid="{00000000-0005-0000-0000-0000D5290000}"/>
    <cellStyle name="Normal 7 2 24 2" xfId="4108" xr:uid="{00000000-0005-0000-0000-0000D6290000}"/>
    <cellStyle name="Normal 7 2 24 3" xfId="6494" xr:uid="{00000000-0005-0000-0000-0000D7290000}"/>
    <cellStyle name="Normal 7 2 24 4" xfId="9088" xr:uid="{00000000-0005-0000-0000-0000D8290000}"/>
    <cellStyle name="Normal 7 2 24 5" xfId="10049" xr:uid="{00000000-0005-0000-0000-0000D9290000}"/>
    <cellStyle name="Normal 7 2 24 6" xfId="13862" xr:uid="{00000000-0005-0000-0000-0000DA290000}"/>
    <cellStyle name="Normal 7 2 24 7" xfId="16246" xr:uid="{00000000-0005-0000-0000-0000DB290000}"/>
    <cellStyle name="Normal 7 2 25" xfId="1799" xr:uid="{00000000-0005-0000-0000-0000DC290000}"/>
    <cellStyle name="Normal 7 2 25 2" xfId="4180" xr:uid="{00000000-0005-0000-0000-0000DD290000}"/>
    <cellStyle name="Normal 7 2 25 3" xfId="6566" xr:uid="{00000000-0005-0000-0000-0000DE290000}"/>
    <cellStyle name="Normal 7 2 25 4" xfId="8933" xr:uid="{00000000-0005-0000-0000-0000DF290000}"/>
    <cellStyle name="Normal 7 2 25 5" xfId="9896" xr:uid="{00000000-0005-0000-0000-0000E0290000}"/>
    <cellStyle name="Normal 7 2 25 6" xfId="13707" xr:uid="{00000000-0005-0000-0000-0000E1290000}"/>
    <cellStyle name="Normal 7 2 25 7" xfId="16093" xr:uid="{00000000-0005-0000-0000-0000E2290000}"/>
    <cellStyle name="Normal 7 2 26" xfId="1877" xr:uid="{00000000-0005-0000-0000-0000E3290000}"/>
    <cellStyle name="Normal 7 2 26 2" xfId="4258" xr:uid="{00000000-0005-0000-0000-0000E4290000}"/>
    <cellStyle name="Normal 7 2 26 3" xfId="6644" xr:uid="{00000000-0005-0000-0000-0000E5290000}"/>
    <cellStyle name="Normal 7 2 26 4" xfId="7820" xr:uid="{00000000-0005-0000-0000-0000E6290000}"/>
    <cellStyle name="Normal 7 2 26 5" xfId="11732" xr:uid="{00000000-0005-0000-0000-0000E7290000}"/>
    <cellStyle name="Normal 7 2 26 6" xfId="12593" xr:uid="{00000000-0005-0000-0000-0000E8290000}"/>
    <cellStyle name="Normal 7 2 26 7" xfId="14980" xr:uid="{00000000-0005-0000-0000-0000E9290000}"/>
    <cellStyle name="Normal 7 2 27" xfId="1955" xr:uid="{00000000-0005-0000-0000-0000EA290000}"/>
    <cellStyle name="Normal 7 2 27 2" xfId="4336" xr:uid="{00000000-0005-0000-0000-0000EB290000}"/>
    <cellStyle name="Normal 7 2 27 3" xfId="6722" xr:uid="{00000000-0005-0000-0000-0000EC290000}"/>
    <cellStyle name="Normal 7 2 27 4" xfId="8928" xr:uid="{00000000-0005-0000-0000-0000ED290000}"/>
    <cellStyle name="Normal 7 2 27 5" xfId="10614" xr:uid="{00000000-0005-0000-0000-0000EE290000}"/>
    <cellStyle name="Normal 7 2 27 6" xfId="13702" xr:uid="{00000000-0005-0000-0000-0000EF290000}"/>
    <cellStyle name="Normal 7 2 27 7" xfId="16088" xr:uid="{00000000-0005-0000-0000-0000F0290000}"/>
    <cellStyle name="Normal 7 2 28" xfId="2031" xr:uid="{00000000-0005-0000-0000-0000F1290000}"/>
    <cellStyle name="Normal 7 2 28 2" xfId="4412" xr:uid="{00000000-0005-0000-0000-0000F2290000}"/>
    <cellStyle name="Normal 7 2 28 3" xfId="6798" xr:uid="{00000000-0005-0000-0000-0000F3290000}"/>
    <cellStyle name="Normal 7 2 28 4" xfId="7887" xr:uid="{00000000-0005-0000-0000-0000F4290000}"/>
    <cellStyle name="Normal 7 2 28 5" xfId="10150" xr:uid="{00000000-0005-0000-0000-0000F5290000}"/>
    <cellStyle name="Normal 7 2 28 6" xfId="12661" xr:uid="{00000000-0005-0000-0000-0000F6290000}"/>
    <cellStyle name="Normal 7 2 28 7" xfId="15048" xr:uid="{00000000-0005-0000-0000-0000F7290000}"/>
    <cellStyle name="Normal 7 2 29" xfId="2103" xr:uid="{00000000-0005-0000-0000-0000F8290000}"/>
    <cellStyle name="Normal 7 2 29 2" xfId="4484" xr:uid="{00000000-0005-0000-0000-0000F9290000}"/>
    <cellStyle name="Normal 7 2 29 3" xfId="6870" xr:uid="{00000000-0005-0000-0000-0000FA290000}"/>
    <cellStyle name="Normal 7 2 29 4" xfId="8121" xr:uid="{00000000-0005-0000-0000-0000FB290000}"/>
    <cellStyle name="Normal 7 2 29 5" xfId="9549" xr:uid="{00000000-0005-0000-0000-0000FC290000}"/>
    <cellStyle name="Normal 7 2 29 6" xfId="12895" xr:uid="{00000000-0005-0000-0000-0000FD290000}"/>
    <cellStyle name="Normal 7 2 29 7" xfId="15282" xr:uid="{00000000-0005-0000-0000-0000FE290000}"/>
    <cellStyle name="Normal 7 2 3" xfId="109" xr:uid="{00000000-0005-0000-0000-0000FF290000}"/>
    <cellStyle name="Normal 7 2 3 2" xfId="2490" xr:uid="{00000000-0005-0000-0000-0000002A0000}"/>
    <cellStyle name="Normal 7 2 3 3" xfId="4876" xr:uid="{00000000-0005-0000-0000-0000012A0000}"/>
    <cellStyle name="Normal 7 2 3 4" xfId="8886" xr:uid="{00000000-0005-0000-0000-0000022A0000}"/>
    <cellStyle name="Normal 7 2 3 5" xfId="9844" xr:uid="{00000000-0005-0000-0000-0000032A0000}"/>
    <cellStyle name="Normal 7 2 3 6" xfId="13660" xr:uid="{00000000-0005-0000-0000-0000042A0000}"/>
    <cellStyle name="Normal 7 2 3 7" xfId="16047" xr:uid="{00000000-0005-0000-0000-0000052A0000}"/>
    <cellStyle name="Normal 7 2 30" xfId="2183" xr:uid="{00000000-0005-0000-0000-0000062A0000}"/>
    <cellStyle name="Normal 7 2 30 2" xfId="4564" xr:uid="{00000000-0005-0000-0000-0000072A0000}"/>
    <cellStyle name="Normal 7 2 30 3" xfId="6950" xr:uid="{00000000-0005-0000-0000-0000082A0000}"/>
    <cellStyle name="Normal 7 2 30 4" xfId="9005" xr:uid="{00000000-0005-0000-0000-0000092A0000}"/>
    <cellStyle name="Normal 7 2 30 5" xfId="9968" xr:uid="{00000000-0005-0000-0000-00000A2A0000}"/>
    <cellStyle name="Normal 7 2 30 6" xfId="13779" xr:uid="{00000000-0005-0000-0000-00000B2A0000}"/>
    <cellStyle name="Normal 7 2 30 7" xfId="16164" xr:uid="{00000000-0005-0000-0000-00000C2A0000}"/>
    <cellStyle name="Normal 7 2 31" xfId="2259" xr:uid="{00000000-0005-0000-0000-00000D2A0000}"/>
    <cellStyle name="Normal 7 2 31 2" xfId="4640" xr:uid="{00000000-0005-0000-0000-00000E2A0000}"/>
    <cellStyle name="Normal 7 2 31 3" xfId="7026" xr:uid="{00000000-0005-0000-0000-00000F2A0000}"/>
    <cellStyle name="Normal 7 2 31 4" xfId="8545" xr:uid="{00000000-0005-0000-0000-0000102A0000}"/>
    <cellStyle name="Normal 7 2 31 5" xfId="9740" xr:uid="{00000000-0005-0000-0000-0000112A0000}"/>
    <cellStyle name="Normal 7 2 31 6" xfId="13319" xr:uid="{00000000-0005-0000-0000-0000122A0000}"/>
    <cellStyle name="Normal 7 2 31 7" xfId="15706" xr:uid="{00000000-0005-0000-0000-0000132A0000}"/>
    <cellStyle name="Normal 7 2 32" xfId="2331" xr:uid="{00000000-0005-0000-0000-0000142A0000}"/>
    <cellStyle name="Normal 7 2 32 2" xfId="4712" xr:uid="{00000000-0005-0000-0000-0000152A0000}"/>
    <cellStyle name="Normal 7 2 32 3" xfId="7098" xr:uid="{00000000-0005-0000-0000-0000162A0000}"/>
    <cellStyle name="Normal 7 2 32 4" xfId="8476" xr:uid="{00000000-0005-0000-0000-0000172A0000}"/>
    <cellStyle name="Normal 7 2 32 5" xfId="9739" xr:uid="{00000000-0005-0000-0000-0000182A0000}"/>
    <cellStyle name="Normal 7 2 32 6" xfId="13250" xr:uid="{00000000-0005-0000-0000-0000192A0000}"/>
    <cellStyle name="Normal 7 2 32 7" xfId="15637" xr:uid="{00000000-0005-0000-0000-00001A2A0000}"/>
    <cellStyle name="Normal 7 2 33" xfId="2409" xr:uid="{00000000-0005-0000-0000-00001B2A0000}"/>
    <cellStyle name="Normal 7 2 34" xfId="4795" xr:uid="{00000000-0005-0000-0000-00001C2A0000}"/>
    <cellStyle name="Normal 7 2 35" xfId="8073" xr:uid="{00000000-0005-0000-0000-00001D2A0000}"/>
    <cellStyle name="Normal 7 2 36" xfId="11869" xr:uid="{00000000-0005-0000-0000-00001E2A0000}"/>
    <cellStyle name="Normal 7 2 37" xfId="12847" xr:uid="{00000000-0005-0000-0000-00001F2A0000}"/>
    <cellStyle name="Normal 7 2 38" xfId="15234" xr:uid="{00000000-0005-0000-0000-0000202A0000}"/>
    <cellStyle name="Normal 7 2 4" xfId="187" xr:uid="{00000000-0005-0000-0000-0000212A0000}"/>
    <cellStyle name="Normal 7 2 4 2" xfId="2568" xr:uid="{00000000-0005-0000-0000-0000222A0000}"/>
    <cellStyle name="Normal 7 2 4 3" xfId="4954" xr:uid="{00000000-0005-0000-0000-0000232A0000}"/>
    <cellStyle name="Normal 7 2 4 4" xfId="7614" xr:uid="{00000000-0005-0000-0000-0000242A0000}"/>
    <cellStyle name="Normal 7 2 4 5" xfId="11529" xr:uid="{00000000-0005-0000-0000-0000252A0000}"/>
    <cellStyle name="Normal 7 2 4 6" xfId="12387" xr:uid="{00000000-0005-0000-0000-0000262A0000}"/>
    <cellStyle name="Normal 7 2 4 7" xfId="14774" xr:uid="{00000000-0005-0000-0000-0000272A0000}"/>
    <cellStyle name="Normal 7 2 5" xfId="264" xr:uid="{00000000-0005-0000-0000-0000282A0000}"/>
    <cellStyle name="Normal 7 2 5 2" xfId="2645" xr:uid="{00000000-0005-0000-0000-0000292A0000}"/>
    <cellStyle name="Normal 7 2 5 3" xfId="5031" xr:uid="{00000000-0005-0000-0000-00002A2A0000}"/>
    <cellStyle name="Normal 7 2 5 4" xfId="9453" xr:uid="{00000000-0005-0000-0000-00002B2A0000}"/>
    <cellStyle name="Normal 7 2 5 5" xfId="11146" xr:uid="{00000000-0005-0000-0000-00002C2A0000}"/>
    <cellStyle name="Normal 7 2 5 6" xfId="14227" xr:uid="{00000000-0005-0000-0000-00002D2A0000}"/>
    <cellStyle name="Normal 7 2 5 7" xfId="16610" xr:uid="{00000000-0005-0000-0000-00002E2A0000}"/>
    <cellStyle name="Normal 7 2 6" xfId="341" xr:uid="{00000000-0005-0000-0000-00002F2A0000}"/>
    <cellStyle name="Normal 7 2 6 2" xfId="2722" xr:uid="{00000000-0005-0000-0000-0000302A0000}"/>
    <cellStyle name="Normal 7 2 6 3" xfId="5108" xr:uid="{00000000-0005-0000-0000-0000312A0000}"/>
    <cellStyle name="Normal 7 2 6 4" xfId="7728" xr:uid="{00000000-0005-0000-0000-0000322A0000}"/>
    <cellStyle name="Normal 7 2 6 5" xfId="9653" xr:uid="{00000000-0005-0000-0000-0000332A0000}"/>
    <cellStyle name="Normal 7 2 6 6" xfId="12501" xr:uid="{00000000-0005-0000-0000-0000342A0000}"/>
    <cellStyle name="Normal 7 2 6 7" xfId="14888" xr:uid="{00000000-0005-0000-0000-0000352A0000}"/>
    <cellStyle name="Normal 7 2 7" xfId="418" xr:uid="{00000000-0005-0000-0000-0000362A0000}"/>
    <cellStyle name="Normal 7 2 7 2" xfId="2799" xr:uid="{00000000-0005-0000-0000-0000372A0000}"/>
    <cellStyle name="Normal 7 2 7 3" xfId="5185" xr:uid="{00000000-0005-0000-0000-0000382A0000}"/>
    <cellStyle name="Normal 7 2 7 4" xfId="8953" xr:uid="{00000000-0005-0000-0000-0000392A0000}"/>
    <cellStyle name="Normal 7 2 7 5" xfId="9916" xr:uid="{00000000-0005-0000-0000-00003A2A0000}"/>
    <cellStyle name="Normal 7 2 7 6" xfId="13727" xr:uid="{00000000-0005-0000-0000-00003B2A0000}"/>
    <cellStyle name="Normal 7 2 7 7" xfId="16113" xr:uid="{00000000-0005-0000-0000-00003C2A0000}"/>
    <cellStyle name="Normal 7 2 8" xfId="495" xr:uid="{00000000-0005-0000-0000-00003D2A0000}"/>
    <cellStyle name="Normal 7 2 8 2" xfId="2876" xr:uid="{00000000-0005-0000-0000-00003E2A0000}"/>
    <cellStyle name="Normal 7 2 8 3" xfId="5262" xr:uid="{00000000-0005-0000-0000-00003F2A0000}"/>
    <cellStyle name="Normal 7 2 8 4" xfId="7763" xr:uid="{00000000-0005-0000-0000-0000402A0000}"/>
    <cellStyle name="Normal 7 2 8 5" xfId="11672" xr:uid="{00000000-0005-0000-0000-0000412A0000}"/>
    <cellStyle name="Normal 7 2 8 6" xfId="12536" xr:uid="{00000000-0005-0000-0000-0000422A0000}"/>
    <cellStyle name="Normal 7 2 8 7" xfId="14923" xr:uid="{00000000-0005-0000-0000-0000432A0000}"/>
    <cellStyle name="Normal 7 2 9" xfId="572" xr:uid="{00000000-0005-0000-0000-0000442A0000}"/>
    <cellStyle name="Normal 7 2 9 2" xfId="2953" xr:uid="{00000000-0005-0000-0000-0000452A0000}"/>
    <cellStyle name="Normal 7 2 9 3" xfId="5339" xr:uid="{00000000-0005-0000-0000-0000462A0000}"/>
    <cellStyle name="Normal 7 2 9 4" xfId="7221" xr:uid="{00000000-0005-0000-0000-0000472A0000}"/>
    <cellStyle name="Normal 7 2 9 5" xfId="11295" xr:uid="{00000000-0005-0000-0000-0000482A0000}"/>
    <cellStyle name="Normal 7 2 9 6" xfId="11994" xr:uid="{00000000-0005-0000-0000-0000492A0000}"/>
    <cellStyle name="Normal 7 2 9 7" xfId="14381" xr:uid="{00000000-0005-0000-0000-00004A2A0000}"/>
    <cellStyle name="Normal 7 20" xfId="1110" xr:uid="{00000000-0005-0000-0000-00004B2A0000}"/>
    <cellStyle name="Normal 7 20 2" xfId="3491" xr:uid="{00000000-0005-0000-0000-00004C2A0000}"/>
    <cellStyle name="Normal 7 20 3" xfId="5877" xr:uid="{00000000-0005-0000-0000-00004D2A0000}"/>
    <cellStyle name="Normal 7 20 4" xfId="8794" xr:uid="{00000000-0005-0000-0000-00004E2A0000}"/>
    <cellStyle name="Normal 7 20 5" xfId="9599" xr:uid="{00000000-0005-0000-0000-00004F2A0000}"/>
    <cellStyle name="Normal 7 20 6" xfId="13568" xr:uid="{00000000-0005-0000-0000-0000502A0000}"/>
    <cellStyle name="Normal 7 20 7" xfId="15955" xr:uid="{00000000-0005-0000-0000-0000512A0000}"/>
    <cellStyle name="Normal 7 21" xfId="1187" xr:uid="{00000000-0005-0000-0000-0000522A0000}"/>
    <cellStyle name="Normal 7 21 2" xfId="3568" xr:uid="{00000000-0005-0000-0000-0000532A0000}"/>
    <cellStyle name="Normal 7 21 3" xfId="5954" xr:uid="{00000000-0005-0000-0000-0000542A0000}"/>
    <cellStyle name="Normal 7 21 4" xfId="7753" xr:uid="{00000000-0005-0000-0000-0000552A0000}"/>
    <cellStyle name="Normal 7 21 5" xfId="11662" xr:uid="{00000000-0005-0000-0000-0000562A0000}"/>
    <cellStyle name="Normal 7 21 6" xfId="12526" xr:uid="{00000000-0005-0000-0000-0000572A0000}"/>
    <cellStyle name="Normal 7 21 7" xfId="14913" xr:uid="{00000000-0005-0000-0000-0000582A0000}"/>
    <cellStyle name="Normal 7 22" xfId="1264" xr:uid="{00000000-0005-0000-0000-0000592A0000}"/>
    <cellStyle name="Normal 7 22 2" xfId="3645" xr:uid="{00000000-0005-0000-0000-00005A2A0000}"/>
    <cellStyle name="Normal 7 22 3" xfId="6031" xr:uid="{00000000-0005-0000-0000-00005B2A0000}"/>
    <cellStyle name="Normal 7 22 4" xfId="8362" xr:uid="{00000000-0005-0000-0000-00005C2A0000}"/>
    <cellStyle name="Normal 7 22 5" xfId="9866" xr:uid="{00000000-0005-0000-0000-00005D2A0000}"/>
    <cellStyle name="Normal 7 22 6" xfId="13136" xr:uid="{00000000-0005-0000-0000-00005E2A0000}"/>
    <cellStyle name="Normal 7 22 7" xfId="15523" xr:uid="{00000000-0005-0000-0000-00005F2A0000}"/>
    <cellStyle name="Normal 7 23" xfId="1341" xr:uid="{00000000-0005-0000-0000-0000602A0000}"/>
    <cellStyle name="Normal 7 23 2" xfId="3722" xr:uid="{00000000-0005-0000-0000-0000612A0000}"/>
    <cellStyle name="Normal 7 23 3" xfId="6108" xr:uid="{00000000-0005-0000-0000-0000622A0000}"/>
    <cellStyle name="Normal 7 23 4" xfId="9399" xr:uid="{00000000-0005-0000-0000-0000632A0000}"/>
    <cellStyle name="Normal 7 23 5" xfId="11092" xr:uid="{00000000-0005-0000-0000-0000642A0000}"/>
    <cellStyle name="Normal 7 23 6" xfId="14173" xr:uid="{00000000-0005-0000-0000-0000652A0000}"/>
    <cellStyle name="Normal 7 23 7" xfId="16557" xr:uid="{00000000-0005-0000-0000-0000662A0000}"/>
    <cellStyle name="Normal 7 24" xfId="1418" xr:uid="{00000000-0005-0000-0000-0000672A0000}"/>
    <cellStyle name="Normal 7 24 2" xfId="3799" xr:uid="{00000000-0005-0000-0000-0000682A0000}"/>
    <cellStyle name="Normal 7 24 3" xfId="6185" xr:uid="{00000000-0005-0000-0000-0000692A0000}"/>
    <cellStyle name="Normal 7 24 4" xfId="8938" xr:uid="{00000000-0005-0000-0000-00006A2A0000}"/>
    <cellStyle name="Normal 7 24 5" xfId="9901" xr:uid="{00000000-0005-0000-0000-00006B2A0000}"/>
    <cellStyle name="Normal 7 24 6" xfId="13712" xr:uid="{00000000-0005-0000-0000-00006C2A0000}"/>
    <cellStyle name="Normal 7 24 7" xfId="16098" xr:uid="{00000000-0005-0000-0000-00006D2A0000}"/>
    <cellStyle name="Normal 7 25" xfId="1495" xr:uid="{00000000-0005-0000-0000-00006E2A0000}"/>
    <cellStyle name="Normal 7 25 2" xfId="3876" xr:uid="{00000000-0005-0000-0000-00006F2A0000}"/>
    <cellStyle name="Normal 7 25 3" xfId="6262" xr:uid="{00000000-0005-0000-0000-0000702A0000}"/>
    <cellStyle name="Normal 7 25 4" xfId="8557" xr:uid="{00000000-0005-0000-0000-0000712A0000}"/>
    <cellStyle name="Normal 7 25 5" xfId="9749" xr:uid="{00000000-0005-0000-0000-0000722A0000}"/>
    <cellStyle name="Normal 7 25 6" xfId="13331" xr:uid="{00000000-0005-0000-0000-0000732A0000}"/>
    <cellStyle name="Normal 7 25 7" xfId="15718" xr:uid="{00000000-0005-0000-0000-0000742A0000}"/>
    <cellStyle name="Normal 7 26" xfId="1572" xr:uid="{00000000-0005-0000-0000-0000752A0000}"/>
    <cellStyle name="Normal 7 26 2" xfId="3953" xr:uid="{00000000-0005-0000-0000-0000762A0000}"/>
    <cellStyle name="Normal 7 26 3" xfId="6339" xr:uid="{00000000-0005-0000-0000-0000772A0000}"/>
    <cellStyle name="Normal 7 26 4" xfId="8618" xr:uid="{00000000-0005-0000-0000-0000782A0000}"/>
    <cellStyle name="Normal 7 26 5" xfId="8920" xr:uid="{00000000-0005-0000-0000-0000792A0000}"/>
    <cellStyle name="Normal 7 26 6" xfId="13392" xr:uid="{00000000-0005-0000-0000-00007A2A0000}"/>
    <cellStyle name="Normal 7 26 7" xfId="15779" xr:uid="{00000000-0005-0000-0000-00007B2A0000}"/>
    <cellStyle name="Normal 7 27" xfId="1649" xr:uid="{00000000-0005-0000-0000-00007C2A0000}"/>
    <cellStyle name="Normal 7 27 2" xfId="4030" xr:uid="{00000000-0005-0000-0000-00007D2A0000}"/>
    <cellStyle name="Normal 7 27 3" xfId="6416" xr:uid="{00000000-0005-0000-0000-00007E2A0000}"/>
    <cellStyle name="Normal 7 27 4" xfId="8049" xr:uid="{00000000-0005-0000-0000-00007F2A0000}"/>
    <cellStyle name="Normal 7 27 5" xfId="11845" xr:uid="{00000000-0005-0000-0000-0000802A0000}"/>
    <cellStyle name="Normal 7 27 6" xfId="12823" xr:uid="{00000000-0005-0000-0000-0000812A0000}"/>
    <cellStyle name="Normal 7 27 7" xfId="15210" xr:uid="{00000000-0005-0000-0000-0000822A0000}"/>
    <cellStyle name="Normal 7 28" xfId="1726" xr:uid="{00000000-0005-0000-0000-0000832A0000}"/>
    <cellStyle name="Normal 7 28 2" xfId="4107" xr:uid="{00000000-0005-0000-0000-0000842A0000}"/>
    <cellStyle name="Normal 7 28 3" xfId="6493" xr:uid="{00000000-0005-0000-0000-0000852A0000}"/>
    <cellStyle name="Normal 7 28 4" xfId="9164" xr:uid="{00000000-0005-0000-0000-0000862A0000}"/>
    <cellStyle name="Normal 7 28 5" xfId="10125" xr:uid="{00000000-0005-0000-0000-0000872A0000}"/>
    <cellStyle name="Normal 7 28 6" xfId="13938" xr:uid="{00000000-0005-0000-0000-0000882A0000}"/>
    <cellStyle name="Normal 7 28 7" xfId="16322" xr:uid="{00000000-0005-0000-0000-0000892A0000}"/>
    <cellStyle name="Normal 7 29" xfId="1798" xr:uid="{00000000-0005-0000-0000-00008A2A0000}"/>
    <cellStyle name="Normal 7 29 2" xfId="4179" xr:uid="{00000000-0005-0000-0000-00008B2A0000}"/>
    <cellStyle name="Normal 7 29 3" xfId="6565" xr:uid="{00000000-0005-0000-0000-00008C2A0000}"/>
    <cellStyle name="Normal 7 29 4" xfId="9011" xr:uid="{00000000-0005-0000-0000-00008D2A0000}"/>
    <cellStyle name="Normal 7 29 5" xfId="9972" xr:uid="{00000000-0005-0000-0000-00008E2A0000}"/>
    <cellStyle name="Normal 7 29 6" xfId="13785" xr:uid="{00000000-0005-0000-0000-00008F2A0000}"/>
    <cellStyle name="Normal 7 29 7" xfId="16170" xr:uid="{00000000-0005-0000-0000-0000902A0000}"/>
    <cellStyle name="Normal 7 3" xfId="28" xr:uid="{00000000-0005-0000-0000-0000912A0000}"/>
    <cellStyle name="Normal 7 3 10" xfId="650" xr:uid="{00000000-0005-0000-0000-0000922A0000}"/>
    <cellStyle name="Normal 7 3 10 2" xfId="3031" xr:uid="{00000000-0005-0000-0000-0000932A0000}"/>
    <cellStyle name="Normal 7 3 10 3" xfId="5417" xr:uid="{00000000-0005-0000-0000-0000942A0000}"/>
    <cellStyle name="Normal 7 3 10 4" xfId="7910" xr:uid="{00000000-0005-0000-0000-0000952A0000}"/>
    <cellStyle name="Normal 7 3 10 5" xfId="11713" xr:uid="{00000000-0005-0000-0000-0000962A0000}"/>
    <cellStyle name="Normal 7 3 10 6" xfId="12684" xr:uid="{00000000-0005-0000-0000-0000972A0000}"/>
    <cellStyle name="Normal 7 3 10 7" xfId="15071" xr:uid="{00000000-0005-0000-0000-0000982A0000}"/>
    <cellStyle name="Normal 7 3 11" xfId="727" xr:uid="{00000000-0005-0000-0000-0000992A0000}"/>
    <cellStyle name="Normal 7 3 11 2" xfId="3108" xr:uid="{00000000-0005-0000-0000-00009A2A0000}"/>
    <cellStyle name="Normal 7 3 11 3" xfId="5494" xr:uid="{00000000-0005-0000-0000-00009B2A0000}"/>
    <cellStyle name="Normal 7 3 11 4" xfId="9027" xr:uid="{00000000-0005-0000-0000-00009C2A0000}"/>
    <cellStyle name="Normal 7 3 11 5" xfId="9988" xr:uid="{00000000-0005-0000-0000-00009D2A0000}"/>
    <cellStyle name="Normal 7 3 11 6" xfId="13801" xr:uid="{00000000-0005-0000-0000-00009E2A0000}"/>
    <cellStyle name="Normal 7 3 11 7" xfId="16186" xr:uid="{00000000-0005-0000-0000-00009F2A0000}"/>
    <cellStyle name="Normal 7 3 12" xfId="804" xr:uid="{00000000-0005-0000-0000-0000A02A0000}"/>
    <cellStyle name="Normal 7 3 12 2" xfId="3185" xr:uid="{00000000-0005-0000-0000-0000A12A0000}"/>
    <cellStyle name="Normal 7 3 12 3" xfId="5571" xr:uid="{00000000-0005-0000-0000-0000A22A0000}"/>
    <cellStyle name="Normal 7 3 12 4" xfId="7836" xr:uid="{00000000-0005-0000-0000-0000A32A0000}"/>
    <cellStyle name="Normal 7 3 12 5" xfId="11748" xr:uid="{00000000-0005-0000-0000-0000A42A0000}"/>
    <cellStyle name="Normal 7 3 12 6" xfId="12609" xr:uid="{00000000-0005-0000-0000-0000A52A0000}"/>
    <cellStyle name="Normal 7 3 12 7" xfId="14996" xr:uid="{00000000-0005-0000-0000-0000A62A0000}"/>
    <cellStyle name="Normal 7 3 13" xfId="881" xr:uid="{00000000-0005-0000-0000-0000A72A0000}"/>
    <cellStyle name="Normal 7 3 13 2" xfId="3262" xr:uid="{00000000-0005-0000-0000-0000A82A0000}"/>
    <cellStyle name="Normal 7 3 13 3" xfId="5648" xr:uid="{00000000-0005-0000-0000-0000A92A0000}"/>
    <cellStyle name="Normal 7 3 13 4" xfId="7450" xr:uid="{00000000-0005-0000-0000-0000AA2A0000}"/>
    <cellStyle name="Normal 7 3 13 5" xfId="11363" xr:uid="{00000000-0005-0000-0000-0000AB2A0000}"/>
    <cellStyle name="Normal 7 3 13 6" xfId="12223" xr:uid="{00000000-0005-0000-0000-0000AC2A0000}"/>
    <cellStyle name="Normal 7 3 13 7" xfId="14610" xr:uid="{00000000-0005-0000-0000-0000AD2A0000}"/>
    <cellStyle name="Normal 7 3 14" xfId="958" xr:uid="{00000000-0005-0000-0000-0000AE2A0000}"/>
    <cellStyle name="Normal 7 3 14 2" xfId="3339" xr:uid="{00000000-0005-0000-0000-0000AF2A0000}"/>
    <cellStyle name="Normal 7 3 14 3" xfId="5725" xr:uid="{00000000-0005-0000-0000-0000B02A0000}"/>
    <cellStyle name="Normal 7 3 14 4" xfId="8059" xr:uid="{00000000-0005-0000-0000-0000B12A0000}"/>
    <cellStyle name="Normal 7 3 14 5" xfId="11855" xr:uid="{00000000-0005-0000-0000-0000B22A0000}"/>
    <cellStyle name="Normal 7 3 14 6" xfId="12833" xr:uid="{00000000-0005-0000-0000-0000B32A0000}"/>
    <cellStyle name="Normal 7 3 14 7" xfId="15220" xr:uid="{00000000-0005-0000-0000-0000B42A0000}"/>
    <cellStyle name="Normal 7 3 15" xfId="1035" xr:uid="{00000000-0005-0000-0000-0000B52A0000}"/>
    <cellStyle name="Normal 7 3 15 2" xfId="3416" xr:uid="{00000000-0005-0000-0000-0000B62A0000}"/>
    <cellStyle name="Normal 7 3 15 3" xfId="5802" xr:uid="{00000000-0005-0000-0000-0000B72A0000}"/>
    <cellStyle name="Normal 7 3 15 4" xfId="9176" xr:uid="{00000000-0005-0000-0000-0000B82A0000}"/>
    <cellStyle name="Normal 7 3 15 5" xfId="10135" xr:uid="{00000000-0005-0000-0000-0000B92A0000}"/>
    <cellStyle name="Normal 7 3 15 6" xfId="13950" xr:uid="{00000000-0005-0000-0000-0000BA2A0000}"/>
    <cellStyle name="Normal 7 3 15 7" xfId="16334" xr:uid="{00000000-0005-0000-0000-0000BB2A0000}"/>
    <cellStyle name="Normal 7 3 16" xfId="1112" xr:uid="{00000000-0005-0000-0000-0000BC2A0000}"/>
    <cellStyle name="Normal 7 3 16 2" xfId="3493" xr:uid="{00000000-0005-0000-0000-0000BD2A0000}"/>
    <cellStyle name="Normal 7 3 16 3" xfId="5879" xr:uid="{00000000-0005-0000-0000-0000BE2A0000}"/>
    <cellStyle name="Normal 7 3 16 4" xfId="8640" xr:uid="{00000000-0005-0000-0000-0000BF2A0000}"/>
    <cellStyle name="Normal 7 3 16 5" xfId="11819" xr:uid="{00000000-0005-0000-0000-0000C02A0000}"/>
    <cellStyle name="Normal 7 3 16 6" xfId="13414" xr:uid="{00000000-0005-0000-0000-0000C12A0000}"/>
    <cellStyle name="Normal 7 3 16 7" xfId="15801" xr:uid="{00000000-0005-0000-0000-0000C22A0000}"/>
    <cellStyle name="Normal 7 3 17" xfId="1189" xr:uid="{00000000-0005-0000-0000-0000C32A0000}"/>
    <cellStyle name="Normal 7 3 17 2" xfId="3570" xr:uid="{00000000-0005-0000-0000-0000C42A0000}"/>
    <cellStyle name="Normal 7 3 17 3" xfId="5956" xr:uid="{00000000-0005-0000-0000-0000C52A0000}"/>
    <cellStyle name="Normal 7 3 17 4" xfId="7599" xr:uid="{00000000-0005-0000-0000-0000C62A0000}"/>
    <cellStyle name="Normal 7 3 17 5" xfId="11514" xr:uid="{00000000-0005-0000-0000-0000C72A0000}"/>
    <cellStyle name="Normal 7 3 17 6" xfId="12372" xr:uid="{00000000-0005-0000-0000-0000C82A0000}"/>
    <cellStyle name="Normal 7 3 17 7" xfId="14759" xr:uid="{00000000-0005-0000-0000-0000C92A0000}"/>
    <cellStyle name="Normal 7 3 18" xfId="1266" xr:uid="{00000000-0005-0000-0000-0000CA2A0000}"/>
    <cellStyle name="Normal 7 3 18 2" xfId="3647" xr:uid="{00000000-0005-0000-0000-0000CB2A0000}"/>
    <cellStyle name="Normal 7 3 18 3" xfId="6033" xr:uid="{00000000-0005-0000-0000-0000CC2A0000}"/>
    <cellStyle name="Normal 7 3 18 4" xfId="8208" xr:uid="{00000000-0005-0000-0000-0000CD2A0000}"/>
    <cellStyle name="Normal 7 3 18 5" xfId="9716" xr:uid="{00000000-0005-0000-0000-0000CE2A0000}"/>
    <cellStyle name="Normal 7 3 18 6" xfId="12982" xr:uid="{00000000-0005-0000-0000-0000CF2A0000}"/>
    <cellStyle name="Normal 7 3 18 7" xfId="15369" xr:uid="{00000000-0005-0000-0000-0000D02A0000}"/>
    <cellStyle name="Normal 7 3 19" xfId="1343" xr:uid="{00000000-0005-0000-0000-0000D12A0000}"/>
    <cellStyle name="Normal 7 3 19 2" xfId="3724" xr:uid="{00000000-0005-0000-0000-0000D22A0000}"/>
    <cellStyle name="Normal 7 3 19 3" xfId="6110" xr:uid="{00000000-0005-0000-0000-0000D32A0000}"/>
    <cellStyle name="Normal 7 3 19 4" xfId="7253" xr:uid="{00000000-0005-0000-0000-0000D42A0000}"/>
    <cellStyle name="Normal 7 3 19 5" xfId="10938" xr:uid="{00000000-0005-0000-0000-0000D52A0000}"/>
    <cellStyle name="Normal 7 3 19 6" xfId="12026" xr:uid="{00000000-0005-0000-0000-0000D62A0000}"/>
    <cellStyle name="Normal 7 3 19 7" xfId="14413" xr:uid="{00000000-0005-0000-0000-0000D72A0000}"/>
    <cellStyle name="Normal 7 3 2" xfId="65" xr:uid="{00000000-0005-0000-0000-0000D82A0000}"/>
    <cellStyle name="Normal 7 3 2 10" xfId="764" xr:uid="{00000000-0005-0000-0000-0000D92A0000}"/>
    <cellStyle name="Normal 7 3 2 10 2" xfId="3145" xr:uid="{00000000-0005-0000-0000-0000DA2A0000}"/>
    <cellStyle name="Normal 7 3 2 10 3" xfId="5531" xr:uid="{00000000-0005-0000-0000-0000DB2A0000}"/>
    <cellStyle name="Normal 7 3 2 10 4" xfId="7913" xr:uid="{00000000-0005-0000-0000-0000DC2A0000}"/>
    <cellStyle name="Normal 7 3 2 10 5" xfId="10179" xr:uid="{00000000-0005-0000-0000-0000DD2A0000}"/>
    <cellStyle name="Normal 7 3 2 10 6" xfId="12687" xr:uid="{00000000-0005-0000-0000-0000DE2A0000}"/>
    <cellStyle name="Normal 7 3 2 10 7" xfId="15074" xr:uid="{00000000-0005-0000-0000-0000DF2A0000}"/>
    <cellStyle name="Normal 7 3 2 11" xfId="841" xr:uid="{00000000-0005-0000-0000-0000E02A0000}"/>
    <cellStyle name="Normal 7 3 2 11 2" xfId="3222" xr:uid="{00000000-0005-0000-0000-0000E12A0000}"/>
    <cellStyle name="Normal 7 3 2 11 3" xfId="5608" xr:uid="{00000000-0005-0000-0000-0000E22A0000}"/>
    <cellStyle name="Normal 7 3 2 11 4" xfId="8029" xr:uid="{00000000-0005-0000-0000-0000E32A0000}"/>
    <cellStyle name="Normal 7 3 2 11 5" xfId="10868" xr:uid="{00000000-0005-0000-0000-0000E42A0000}"/>
    <cellStyle name="Normal 7 3 2 11 6" xfId="12803" xr:uid="{00000000-0005-0000-0000-0000E52A0000}"/>
    <cellStyle name="Normal 7 3 2 11 7" xfId="15190" xr:uid="{00000000-0005-0000-0000-0000E62A0000}"/>
    <cellStyle name="Normal 7 3 2 12" xfId="918" xr:uid="{00000000-0005-0000-0000-0000E72A0000}"/>
    <cellStyle name="Normal 7 3 2 12 2" xfId="3299" xr:uid="{00000000-0005-0000-0000-0000E82A0000}"/>
    <cellStyle name="Normal 7 3 2 12 3" xfId="5685" xr:uid="{00000000-0005-0000-0000-0000E92A0000}"/>
    <cellStyle name="Normal 7 3 2 12 4" xfId="8104" xr:uid="{00000000-0005-0000-0000-0000EA2A0000}"/>
    <cellStyle name="Normal 7 3 2 12 5" xfId="9717" xr:uid="{00000000-0005-0000-0000-0000EB2A0000}"/>
    <cellStyle name="Normal 7 3 2 12 6" xfId="12878" xr:uid="{00000000-0005-0000-0000-0000EC2A0000}"/>
    <cellStyle name="Normal 7 3 2 12 7" xfId="15265" xr:uid="{00000000-0005-0000-0000-0000ED2A0000}"/>
    <cellStyle name="Normal 7 3 2 13" xfId="995" xr:uid="{00000000-0005-0000-0000-0000EE2A0000}"/>
    <cellStyle name="Normal 7 3 2 13 2" xfId="3376" xr:uid="{00000000-0005-0000-0000-0000EF2A0000}"/>
    <cellStyle name="Normal 7 3 2 13 3" xfId="5762" xr:uid="{00000000-0005-0000-0000-0000F02A0000}"/>
    <cellStyle name="Normal 7 3 2 13 4" xfId="9138" xr:uid="{00000000-0005-0000-0000-0000F12A0000}"/>
    <cellStyle name="Normal 7 3 2 13 5" xfId="10827" xr:uid="{00000000-0005-0000-0000-0000F22A0000}"/>
    <cellStyle name="Normal 7 3 2 13 6" xfId="13912" xr:uid="{00000000-0005-0000-0000-0000F32A0000}"/>
    <cellStyle name="Normal 7 3 2 13 7" xfId="16296" xr:uid="{00000000-0005-0000-0000-0000F42A0000}"/>
    <cellStyle name="Normal 7 3 2 14" xfId="1072" xr:uid="{00000000-0005-0000-0000-0000F52A0000}"/>
    <cellStyle name="Normal 7 3 2 14 2" xfId="3453" xr:uid="{00000000-0005-0000-0000-0000F62A0000}"/>
    <cellStyle name="Normal 7 3 2 14 3" xfId="5839" xr:uid="{00000000-0005-0000-0000-0000F72A0000}"/>
    <cellStyle name="Normal 7 3 2 14 4" xfId="8062" xr:uid="{00000000-0005-0000-0000-0000F82A0000}"/>
    <cellStyle name="Normal 7 3 2 14 5" xfId="10327" xr:uid="{00000000-0005-0000-0000-0000F92A0000}"/>
    <cellStyle name="Normal 7 3 2 14 6" xfId="12836" xr:uid="{00000000-0005-0000-0000-0000FA2A0000}"/>
    <cellStyle name="Normal 7 3 2 14 7" xfId="15223" xr:uid="{00000000-0005-0000-0000-0000FB2A0000}"/>
    <cellStyle name="Normal 7 3 2 15" xfId="1149" xr:uid="{00000000-0005-0000-0000-0000FC2A0000}"/>
    <cellStyle name="Normal 7 3 2 15 2" xfId="3530" xr:uid="{00000000-0005-0000-0000-0000FD2A0000}"/>
    <cellStyle name="Normal 7 3 2 15 3" xfId="5916" xr:uid="{00000000-0005-0000-0000-0000FE2A0000}"/>
    <cellStyle name="Normal 7 3 2 15 4" xfId="8178" xr:uid="{00000000-0005-0000-0000-0000FF2A0000}"/>
    <cellStyle name="Normal 7 3 2 15 5" xfId="11017" xr:uid="{00000000-0005-0000-0000-0000002B0000}"/>
    <cellStyle name="Normal 7 3 2 15 6" xfId="12952" xr:uid="{00000000-0005-0000-0000-0000012B0000}"/>
    <cellStyle name="Normal 7 3 2 15 7" xfId="15339" xr:uid="{00000000-0005-0000-0000-0000022B0000}"/>
    <cellStyle name="Normal 7 3 2 16" xfId="1226" xr:uid="{00000000-0005-0000-0000-0000032B0000}"/>
    <cellStyle name="Normal 7 3 2 16 2" xfId="3607" xr:uid="{00000000-0005-0000-0000-0000042B0000}"/>
    <cellStyle name="Normal 7 3 2 16 3" xfId="5993" xr:uid="{00000000-0005-0000-0000-0000052B0000}"/>
    <cellStyle name="Normal 7 3 2 16 4" xfId="7793" xr:uid="{00000000-0005-0000-0000-0000062B0000}"/>
    <cellStyle name="Normal 7 3 2 16 5" xfId="9867" xr:uid="{00000000-0005-0000-0000-0000072B0000}"/>
    <cellStyle name="Normal 7 3 2 16 6" xfId="12566" xr:uid="{00000000-0005-0000-0000-0000082B0000}"/>
    <cellStyle name="Normal 7 3 2 16 7" xfId="14953" xr:uid="{00000000-0005-0000-0000-0000092B0000}"/>
    <cellStyle name="Normal 7 3 2 17" xfId="1303" xr:uid="{00000000-0005-0000-0000-00000A2B0000}"/>
    <cellStyle name="Normal 7 3 2 17 2" xfId="3684" xr:uid="{00000000-0005-0000-0000-00000B2B0000}"/>
    <cellStyle name="Normal 7 3 2 17 3" xfId="6070" xr:uid="{00000000-0005-0000-0000-00000C2B0000}"/>
    <cellStyle name="Normal 7 3 2 17 4" xfId="9281" xr:uid="{00000000-0005-0000-0000-00000D2B0000}"/>
    <cellStyle name="Normal 7 3 2 17 5" xfId="10976" xr:uid="{00000000-0005-0000-0000-00000E2B0000}"/>
    <cellStyle name="Normal 7 3 2 17 6" xfId="14055" xr:uid="{00000000-0005-0000-0000-00000F2B0000}"/>
    <cellStyle name="Normal 7 3 2 17 7" xfId="16439" xr:uid="{00000000-0005-0000-0000-0000102B0000}"/>
    <cellStyle name="Normal 7 3 2 18" xfId="1380" xr:uid="{00000000-0005-0000-0000-0000112B0000}"/>
    <cellStyle name="Normal 7 3 2 18 2" xfId="3761" xr:uid="{00000000-0005-0000-0000-0000122B0000}"/>
    <cellStyle name="Normal 7 3 2 18 3" xfId="6147" xr:uid="{00000000-0005-0000-0000-0000132B0000}"/>
    <cellStyle name="Normal 7 3 2 18 4" xfId="8211" xr:uid="{00000000-0005-0000-0000-0000142B0000}"/>
    <cellStyle name="Normal 7 3 2 18 5" xfId="10476" xr:uid="{00000000-0005-0000-0000-0000152B0000}"/>
    <cellStyle name="Normal 7 3 2 18 6" xfId="12985" xr:uid="{00000000-0005-0000-0000-0000162B0000}"/>
    <cellStyle name="Normal 7 3 2 18 7" xfId="15372" xr:uid="{00000000-0005-0000-0000-0000172B0000}"/>
    <cellStyle name="Normal 7 3 2 19" xfId="1457" xr:uid="{00000000-0005-0000-0000-0000182B0000}"/>
    <cellStyle name="Normal 7 3 2 19 2" xfId="3838" xr:uid="{00000000-0005-0000-0000-0000192B0000}"/>
    <cellStyle name="Normal 7 3 2 19 3" xfId="6224" xr:uid="{00000000-0005-0000-0000-00001A2B0000}"/>
    <cellStyle name="Normal 7 3 2 19 4" xfId="8327" xr:uid="{00000000-0005-0000-0000-00001B2B0000}"/>
    <cellStyle name="Normal 7 3 2 19 5" xfId="11166" xr:uid="{00000000-0005-0000-0000-00001C2B0000}"/>
    <cellStyle name="Normal 7 3 2 19 6" xfId="13101" xr:uid="{00000000-0005-0000-0000-00001D2B0000}"/>
    <cellStyle name="Normal 7 3 2 19 7" xfId="15488" xr:uid="{00000000-0005-0000-0000-00001E2B0000}"/>
    <cellStyle name="Normal 7 3 2 2" xfId="147" xr:uid="{00000000-0005-0000-0000-00001F2B0000}"/>
    <cellStyle name="Normal 7 3 2 2 2" xfId="2528" xr:uid="{00000000-0005-0000-0000-0000202B0000}"/>
    <cellStyle name="Normal 7 3 2 2 3" xfId="4914" xr:uid="{00000000-0005-0000-0000-0000212B0000}"/>
    <cellStyle name="Normal 7 3 2 2 4" xfId="8347" xr:uid="{00000000-0005-0000-0000-0000222B0000}"/>
    <cellStyle name="Normal 7 3 2 2 5" xfId="11794" xr:uid="{00000000-0005-0000-0000-0000232B0000}"/>
    <cellStyle name="Normal 7 3 2 2 6" xfId="13121" xr:uid="{00000000-0005-0000-0000-0000242B0000}"/>
    <cellStyle name="Normal 7 3 2 2 7" xfId="15508" xr:uid="{00000000-0005-0000-0000-0000252B0000}"/>
    <cellStyle name="Normal 7 3 2 20" xfId="1534" xr:uid="{00000000-0005-0000-0000-0000262B0000}"/>
    <cellStyle name="Normal 7 3 2 20 2" xfId="3915" xr:uid="{00000000-0005-0000-0000-0000272B0000}"/>
    <cellStyle name="Normal 7 3 2 20 3" xfId="6301" xr:uid="{00000000-0005-0000-0000-0000282B0000}"/>
    <cellStyle name="Normal 7 3 2 20 4" xfId="7941" xr:uid="{00000000-0005-0000-0000-0000292B0000}"/>
    <cellStyle name="Normal 7 3 2 20 5" xfId="10014" xr:uid="{00000000-0005-0000-0000-00002A2B0000}"/>
    <cellStyle name="Normal 7 3 2 20 6" xfId="12715" xr:uid="{00000000-0005-0000-0000-00002B2B0000}"/>
    <cellStyle name="Normal 7 3 2 20 7" xfId="15102" xr:uid="{00000000-0005-0000-0000-00002C2B0000}"/>
    <cellStyle name="Normal 7 3 2 21" xfId="1611" xr:uid="{00000000-0005-0000-0000-00002D2B0000}"/>
    <cellStyle name="Normal 7 3 2 21 2" xfId="3992" xr:uid="{00000000-0005-0000-0000-00002E2B0000}"/>
    <cellStyle name="Normal 7 3 2 21 3" xfId="6378" xr:uid="{00000000-0005-0000-0000-00002F2B0000}"/>
    <cellStyle name="Normal 7 3 2 21 4" xfId="7581" xr:uid="{00000000-0005-0000-0000-0000302B0000}"/>
    <cellStyle name="Normal 7 3 2 21 5" xfId="10198" xr:uid="{00000000-0005-0000-0000-0000312B0000}"/>
    <cellStyle name="Normal 7 3 2 21 6" xfId="12354" xr:uid="{00000000-0005-0000-0000-0000322B0000}"/>
    <cellStyle name="Normal 7 3 2 21 7" xfId="14741" xr:uid="{00000000-0005-0000-0000-0000332B0000}"/>
    <cellStyle name="Normal 7 3 2 22" xfId="1688" xr:uid="{00000000-0005-0000-0000-0000342B0000}"/>
    <cellStyle name="Normal 7 3 2 22 2" xfId="4069" xr:uid="{00000000-0005-0000-0000-0000352B0000}"/>
    <cellStyle name="Normal 7 3 2 22 3" xfId="6455" xr:uid="{00000000-0005-0000-0000-0000362B0000}"/>
    <cellStyle name="Normal 7 3 2 22 4" xfId="8972" xr:uid="{00000000-0005-0000-0000-0000372B0000}"/>
    <cellStyle name="Normal 7 3 2 22 5" xfId="10663" xr:uid="{00000000-0005-0000-0000-0000382B0000}"/>
    <cellStyle name="Normal 7 3 2 22 6" xfId="13746" xr:uid="{00000000-0005-0000-0000-0000392B0000}"/>
    <cellStyle name="Normal 7 3 2 22 7" xfId="16132" xr:uid="{00000000-0005-0000-0000-00003A2B0000}"/>
    <cellStyle name="Normal 7 3 2 23" xfId="1765" xr:uid="{00000000-0005-0000-0000-00003B2B0000}"/>
    <cellStyle name="Normal 7 3 2 23 2" xfId="4146" xr:uid="{00000000-0005-0000-0000-00003C2B0000}"/>
    <cellStyle name="Normal 7 3 2 23 3" xfId="6532" xr:uid="{00000000-0005-0000-0000-00003D2B0000}"/>
    <cellStyle name="Normal 7 3 2 23 4" xfId="7898" xr:uid="{00000000-0005-0000-0000-00003E2B0000}"/>
    <cellStyle name="Normal 7 3 2 23 5" xfId="10161" xr:uid="{00000000-0005-0000-0000-00003F2B0000}"/>
    <cellStyle name="Normal 7 3 2 23 6" xfId="12672" xr:uid="{00000000-0005-0000-0000-0000402B0000}"/>
    <cellStyle name="Normal 7 3 2 23 7" xfId="15059" xr:uid="{00000000-0005-0000-0000-0000412B0000}"/>
    <cellStyle name="Normal 7 3 2 24" xfId="1837" xr:uid="{00000000-0005-0000-0000-0000422B0000}"/>
    <cellStyle name="Normal 7 3 2 24 2" xfId="4218" xr:uid="{00000000-0005-0000-0000-0000432B0000}"/>
    <cellStyle name="Normal 7 3 2 24 3" xfId="6604" xr:uid="{00000000-0005-0000-0000-0000442B0000}"/>
    <cellStyle name="Normal 7 3 2 24 4" xfId="8396" xr:uid="{00000000-0005-0000-0000-0000452B0000}"/>
    <cellStyle name="Normal 7 3 2 24 5" xfId="11235" xr:uid="{00000000-0005-0000-0000-0000462B0000}"/>
    <cellStyle name="Normal 7 3 2 24 6" xfId="13170" xr:uid="{00000000-0005-0000-0000-0000472B0000}"/>
    <cellStyle name="Normal 7 3 2 24 7" xfId="15557" xr:uid="{00000000-0005-0000-0000-0000482B0000}"/>
    <cellStyle name="Normal 7 3 2 25" xfId="1915" xr:uid="{00000000-0005-0000-0000-0000492B0000}"/>
    <cellStyle name="Normal 7 3 2 25 2" xfId="4296" xr:uid="{00000000-0005-0000-0000-00004A2B0000}"/>
    <cellStyle name="Normal 7 3 2 25 3" xfId="6682" xr:uid="{00000000-0005-0000-0000-00004B2B0000}"/>
    <cellStyle name="Normal 7 3 2 25 4" xfId="7933" xr:uid="{00000000-0005-0000-0000-00004C2B0000}"/>
    <cellStyle name="Normal 7 3 2 25 5" xfId="10006" xr:uid="{00000000-0005-0000-0000-00004D2B0000}"/>
    <cellStyle name="Normal 7 3 2 25 6" xfId="12707" xr:uid="{00000000-0005-0000-0000-00004E2B0000}"/>
    <cellStyle name="Normal 7 3 2 25 7" xfId="15094" xr:uid="{00000000-0005-0000-0000-00004F2B0000}"/>
    <cellStyle name="Normal 7 3 2 26" xfId="1993" xr:uid="{00000000-0005-0000-0000-0000502B0000}"/>
    <cellStyle name="Normal 7 3 2 26 2" xfId="4374" xr:uid="{00000000-0005-0000-0000-0000512B0000}"/>
    <cellStyle name="Normal 7 3 2 26 3" xfId="6760" xr:uid="{00000000-0005-0000-0000-0000522B0000}"/>
    <cellStyle name="Normal 7 3 2 26 4" xfId="8467" xr:uid="{00000000-0005-0000-0000-0000532B0000}"/>
    <cellStyle name="Normal 7 3 2 26 5" xfId="10038" xr:uid="{00000000-0005-0000-0000-0000542B0000}"/>
    <cellStyle name="Normal 7 3 2 26 6" xfId="13241" xr:uid="{00000000-0005-0000-0000-0000552B0000}"/>
    <cellStyle name="Normal 7 3 2 26 7" xfId="15628" xr:uid="{00000000-0005-0000-0000-0000562B0000}"/>
    <cellStyle name="Normal 7 3 2 27" xfId="2069" xr:uid="{00000000-0005-0000-0000-0000572B0000}"/>
    <cellStyle name="Normal 7 3 2 27 2" xfId="4450" xr:uid="{00000000-0005-0000-0000-0000582B0000}"/>
    <cellStyle name="Normal 7 3 2 27 3" xfId="6836" xr:uid="{00000000-0005-0000-0000-0000592B0000}"/>
    <cellStyle name="Normal 7 3 2 27 4" xfId="8078" xr:uid="{00000000-0005-0000-0000-00005A2B0000}"/>
    <cellStyle name="Normal 7 3 2 27 5" xfId="9965" xr:uid="{00000000-0005-0000-0000-00005B2B0000}"/>
    <cellStyle name="Normal 7 3 2 27 6" xfId="12852" xr:uid="{00000000-0005-0000-0000-00005C2B0000}"/>
    <cellStyle name="Normal 7 3 2 27 7" xfId="15239" xr:uid="{00000000-0005-0000-0000-00005D2B0000}"/>
    <cellStyle name="Normal 7 3 2 28" xfId="2141" xr:uid="{00000000-0005-0000-0000-00005E2B0000}"/>
    <cellStyle name="Normal 7 3 2 28 2" xfId="4522" xr:uid="{00000000-0005-0000-0000-00005F2B0000}"/>
    <cellStyle name="Normal 7 3 2 28 3" xfId="6908" xr:uid="{00000000-0005-0000-0000-0000602B0000}"/>
    <cellStyle name="Normal 7 3 2 28 4" xfId="9123" xr:uid="{00000000-0005-0000-0000-0000612B0000}"/>
    <cellStyle name="Normal 7 3 2 28 5" xfId="10812" xr:uid="{00000000-0005-0000-0000-0000622B0000}"/>
    <cellStyle name="Normal 7 3 2 28 6" xfId="13897" xr:uid="{00000000-0005-0000-0000-0000632B0000}"/>
    <cellStyle name="Normal 7 3 2 28 7" xfId="16281" xr:uid="{00000000-0005-0000-0000-0000642B0000}"/>
    <cellStyle name="Normal 7 3 2 29" xfId="2221" xr:uid="{00000000-0005-0000-0000-0000652B0000}"/>
    <cellStyle name="Normal 7 3 2 29 2" xfId="4602" xr:uid="{00000000-0005-0000-0000-0000662B0000}"/>
    <cellStyle name="Normal 7 3 2 29 3" xfId="6988" xr:uid="{00000000-0005-0000-0000-0000672B0000}"/>
    <cellStyle name="Normal 7 3 2 29 4" xfId="8393" xr:uid="{00000000-0005-0000-0000-0000682B0000}"/>
    <cellStyle name="Normal 7 3 2 29 5" xfId="9545" xr:uid="{00000000-0005-0000-0000-0000692B0000}"/>
    <cellStyle name="Normal 7 3 2 29 6" xfId="13167" xr:uid="{00000000-0005-0000-0000-00006A2B0000}"/>
    <cellStyle name="Normal 7 3 2 29 7" xfId="15554" xr:uid="{00000000-0005-0000-0000-00006B2B0000}"/>
    <cellStyle name="Normal 7 3 2 3" xfId="225" xr:uid="{00000000-0005-0000-0000-00006C2B0000}"/>
    <cellStyle name="Normal 7 3 2 3 2" xfId="2606" xr:uid="{00000000-0005-0000-0000-00006D2B0000}"/>
    <cellStyle name="Normal 7 3 2 3 3" xfId="4992" xr:uid="{00000000-0005-0000-0000-00006E2B0000}"/>
    <cellStyle name="Normal 7 3 2 3 4" xfId="8955" xr:uid="{00000000-0005-0000-0000-00006F2B0000}"/>
    <cellStyle name="Normal 7 3 2 3 5" xfId="10110" xr:uid="{00000000-0005-0000-0000-0000702B0000}"/>
    <cellStyle name="Normal 7 3 2 3 6" xfId="13729" xr:uid="{00000000-0005-0000-0000-0000712B0000}"/>
    <cellStyle name="Normal 7 3 2 3 7" xfId="16115" xr:uid="{00000000-0005-0000-0000-0000722B0000}"/>
    <cellStyle name="Normal 7 3 2 30" xfId="2297" xr:uid="{00000000-0005-0000-0000-0000732B0000}"/>
    <cellStyle name="Normal 7 3 2 30 2" xfId="4678" xr:uid="{00000000-0005-0000-0000-0000742B0000}"/>
    <cellStyle name="Normal 7 3 2 30 3" xfId="7064" xr:uid="{00000000-0005-0000-0000-0000752B0000}"/>
    <cellStyle name="Normal 7 3 2 30 4" xfId="8006" xr:uid="{00000000-0005-0000-0000-0000762B0000}"/>
    <cellStyle name="Normal 7 3 2 30 5" xfId="10779" xr:uid="{00000000-0005-0000-0000-0000772B0000}"/>
    <cellStyle name="Normal 7 3 2 30 6" xfId="12780" xr:uid="{00000000-0005-0000-0000-0000782B0000}"/>
    <cellStyle name="Normal 7 3 2 30 7" xfId="15167" xr:uid="{00000000-0005-0000-0000-0000792B0000}"/>
    <cellStyle name="Normal 7 3 2 31" xfId="2369" xr:uid="{00000000-0005-0000-0000-00007A2B0000}"/>
    <cellStyle name="Normal 7 3 2 31 2" xfId="4750" xr:uid="{00000000-0005-0000-0000-00007B2B0000}"/>
    <cellStyle name="Normal 7 3 2 31 3" xfId="7136" xr:uid="{00000000-0005-0000-0000-00007C2B0000}"/>
    <cellStyle name="Normal 7 3 2 31 4" xfId="7937" xr:uid="{00000000-0005-0000-0000-00007D2B0000}"/>
    <cellStyle name="Normal 7 3 2 31 5" xfId="10012" xr:uid="{00000000-0005-0000-0000-00007E2B0000}"/>
    <cellStyle name="Normal 7 3 2 31 6" xfId="12711" xr:uid="{00000000-0005-0000-0000-00007F2B0000}"/>
    <cellStyle name="Normal 7 3 2 31 7" xfId="15098" xr:uid="{00000000-0005-0000-0000-0000802B0000}"/>
    <cellStyle name="Normal 7 3 2 32" xfId="2447" xr:uid="{00000000-0005-0000-0000-0000812B0000}"/>
    <cellStyle name="Normal 7 3 2 33" xfId="4833" xr:uid="{00000000-0005-0000-0000-0000822B0000}"/>
    <cellStyle name="Normal 7 3 2 34" xfId="9074" xr:uid="{00000000-0005-0000-0000-0000832B0000}"/>
    <cellStyle name="Normal 7 3 2 35" xfId="10764" xr:uid="{00000000-0005-0000-0000-0000842B0000}"/>
    <cellStyle name="Normal 7 3 2 36" xfId="13848" xr:uid="{00000000-0005-0000-0000-0000852B0000}"/>
    <cellStyle name="Normal 7 3 2 37" xfId="16232" xr:uid="{00000000-0005-0000-0000-0000862B0000}"/>
    <cellStyle name="Normal 7 3 2 4" xfId="302" xr:uid="{00000000-0005-0000-0000-0000872B0000}"/>
    <cellStyle name="Normal 7 3 2 4 2" xfId="2683" xr:uid="{00000000-0005-0000-0000-0000882B0000}"/>
    <cellStyle name="Normal 7 3 2 4 3" xfId="5069" xr:uid="{00000000-0005-0000-0000-0000892B0000}"/>
    <cellStyle name="Normal 7 3 2 4 4" xfId="7806" xr:uid="{00000000-0005-0000-0000-00008A2B0000}"/>
    <cellStyle name="Normal 7 3 2 4 5" xfId="10076" xr:uid="{00000000-0005-0000-0000-00008B2B0000}"/>
    <cellStyle name="Normal 7 3 2 4 6" xfId="12579" xr:uid="{00000000-0005-0000-0000-00008C2B0000}"/>
    <cellStyle name="Normal 7 3 2 4 7" xfId="14966" xr:uid="{00000000-0005-0000-0000-00008D2B0000}"/>
    <cellStyle name="Normal 7 3 2 5" xfId="379" xr:uid="{00000000-0005-0000-0000-00008E2B0000}"/>
    <cellStyle name="Normal 7 3 2 5 2" xfId="2760" xr:uid="{00000000-0005-0000-0000-00008F2B0000}"/>
    <cellStyle name="Normal 7 3 2 5 3" xfId="5146" xr:uid="{00000000-0005-0000-0000-0000902B0000}"/>
    <cellStyle name="Normal 7 3 2 5 4" xfId="8842" xr:uid="{00000000-0005-0000-0000-0000912B0000}"/>
    <cellStyle name="Normal 7 3 2 5 5" xfId="10528" xr:uid="{00000000-0005-0000-0000-0000922B0000}"/>
    <cellStyle name="Normal 7 3 2 5 6" xfId="13616" xr:uid="{00000000-0005-0000-0000-0000932B0000}"/>
    <cellStyle name="Normal 7 3 2 5 7" xfId="16003" xr:uid="{00000000-0005-0000-0000-0000942B0000}"/>
    <cellStyle name="Normal 7 3 2 6" xfId="456" xr:uid="{00000000-0005-0000-0000-0000952B0000}"/>
    <cellStyle name="Normal 7 3 2 6 2" xfId="2837" xr:uid="{00000000-0005-0000-0000-0000962B0000}"/>
    <cellStyle name="Normal 7 3 2 6 3" xfId="5223" xr:uid="{00000000-0005-0000-0000-0000972B0000}"/>
    <cellStyle name="Normal 7 3 2 6 4" xfId="8419" xr:uid="{00000000-0005-0000-0000-0000982B0000}"/>
    <cellStyle name="Normal 7 3 2 6 5" xfId="11872" xr:uid="{00000000-0005-0000-0000-0000992B0000}"/>
    <cellStyle name="Normal 7 3 2 6 6" xfId="13193" xr:uid="{00000000-0005-0000-0000-00009A2B0000}"/>
    <cellStyle name="Normal 7 3 2 6 7" xfId="15580" xr:uid="{00000000-0005-0000-0000-00009B2B0000}"/>
    <cellStyle name="Normal 7 3 2 7" xfId="533" xr:uid="{00000000-0005-0000-0000-00009C2B0000}"/>
    <cellStyle name="Normal 7 3 2 7 2" xfId="2914" xr:uid="{00000000-0005-0000-0000-00009D2B0000}"/>
    <cellStyle name="Normal 7 3 2 7 3" xfId="5300" xr:uid="{00000000-0005-0000-0000-00009E2B0000}"/>
    <cellStyle name="Normal 7 3 2 7 4" xfId="7879" xr:uid="{00000000-0005-0000-0000-00009F2B0000}"/>
    <cellStyle name="Normal 7 3 2 7 5" xfId="10730" xr:uid="{00000000-0005-0000-0000-0000A02B0000}"/>
    <cellStyle name="Normal 7 3 2 7 6" xfId="12653" xr:uid="{00000000-0005-0000-0000-0000A12B0000}"/>
    <cellStyle name="Normal 7 3 2 7 7" xfId="15040" xr:uid="{00000000-0005-0000-0000-0000A22B0000}"/>
    <cellStyle name="Normal 7 3 2 8" xfId="610" xr:uid="{00000000-0005-0000-0000-0000A32B0000}"/>
    <cellStyle name="Normal 7 3 2 8 2" xfId="2991" xr:uid="{00000000-0005-0000-0000-0000A42B0000}"/>
    <cellStyle name="Normal 7 3 2 8 3" xfId="5377" xr:uid="{00000000-0005-0000-0000-0000A52B0000}"/>
    <cellStyle name="Normal 7 3 2 8 4" xfId="7966" xr:uid="{00000000-0005-0000-0000-0000A62B0000}"/>
    <cellStyle name="Normal 7 3 2 8 5" xfId="10213" xr:uid="{00000000-0005-0000-0000-0000A72B0000}"/>
    <cellStyle name="Normal 7 3 2 8 6" xfId="12740" xr:uid="{00000000-0005-0000-0000-0000A82B0000}"/>
    <cellStyle name="Normal 7 3 2 8 7" xfId="15127" xr:uid="{00000000-0005-0000-0000-0000A92B0000}"/>
    <cellStyle name="Normal 7 3 2 9" xfId="687" xr:uid="{00000000-0005-0000-0000-0000AA2B0000}"/>
    <cellStyle name="Normal 7 3 2 9 2" xfId="3068" xr:uid="{00000000-0005-0000-0000-0000AB2B0000}"/>
    <cellStyle name="Normal 7 3 2 9 3" xfId="5454" xr:uid="{00000000-0005-0000-0000-0000AC2B0000}"/>
    <cellStyle name="Normal 7 3 2 9 4" xfId="8987" xr:uid="{00000000-0005-0000-0000-0000AD2B0000}"/>
    <cellStyle name="Normal 7 3 2 9 5" xfId="10678" xr:uid="{00000000-0005-0000-0000-0000AE2B0000}"/>
    <cellStyle name="Normal 7 3 2 9 6" xfId="13761" xr:uid="{00000000-0005-0000-0000-0000AF2B0000}"/>
    <cellStyle name="Normal 7 3 2 9 7" xfId="16147" xr:uid="{00000000-0005-0000-0000-0000B02B0000}"/>
    <cellStyle name="Normal 7 3 20" xfId="1420" xr:uid="{00000000-0005-0000-0000-0000B12B0000}"/>
    <cellStyle name="Normal 7 3 20 2" xfId="3801" xr:uid="{00000000-0005-0000-0000-0000B22B0000}"/>
    <cellStyle name="Normal 7 3 20 3" xfId="6187" xr:uid="{00000000-0005-0000-0000-0000B32B0000}"/>
    <cellStyle name="Normal 7 3 20 4" xfId="8789" xr:uid="{00000000-0005-0000-0000-0000B42B0000}"/>
    <cellStyle name="Normal 7 3 20 5" xfId="9594" xr:uid="{00000000-0005-0000-0000-0000B52B0000}"/>
    <cellStyle name="Normal 7 3 20 6" xfId="13563" xr:uid="{00000000-0005-0000-0000-0000B62B0000}"/>
    <cellStyle name="Normal 7 3 20 7" xfId="15950" xr:uid="{00000000-0005-0000-0000-0000B72B0000}"/>
    <cellStyle name="Normal 7 3 21" xfId="1497" xr:uid="{00000000-0005-0000-0000-0000B82B0000}"/>
    <cellStyle name="Normal 7 3 21 2" xfId="3878" xr:uid="{00000000-0005-0000-0000-0000B92B0000}"/>
    <cellStyle name="Normal 7 3 21 3" xfId="6264" xr:uid="{00000000-0005-0000-0000-0000BA2B0000}"/>
    <cellStyle name="Normal 7 3 21 4" xfId="7748" xr:uid="{00000000-0005-0000-0000-0000BB2B0000}"/>
    <cellStyle name="Normal 7 3 21 5" xfId="11657" xr:uid="{00000000-0005-0000-0000-0000BC2B0000}"/>
    <cellStyle name="Normal 7 3 21 6" xfId="12521" xr:uid="{00000000-0005-0000-0000-0000BD2B0000}"/>
    <cellStyle name="Normal 7 3 21 7" xfId="14908" xr:uid="{00000000-0005-0000-0000-0000BE2B0000}"/>
    <cellStyle name="Normal 7 3 22" xfId="1574" xr:uid="{00000000-0005-0000-0000-0000BF2B0000}"/>
    <cellStyle name="Normal 7 3 22 2" xfId="3955" xr:uid="{00000000-0005-0000-0000-0000C02B0000}"/>
    <cellStyle name="Normal 7 3 22 3" xfId="6341" xr:uid="{00000000-0005-0000-0000-0000C12B0000}"/>
    <cellStyle name="Normal 7 3 22 4" xfId="8464" xr:uid="{00000000-0005-0000-0000-0000C22B0000}"/>
    <cellStyle name="Normal 7 3 22 5" xfId="11871" xr:uid="{00000000-0005-0000-0000-0000C32B0000}"/>
    <cellStyle name="Normal 7 3 22 6" xfId="13238" xr:uid="{00000000-0005-0000-0000-0000C42B0000}"/>
    <cellStyle name="Normal 7 3 22 7" xfId="15625" xr:uid="{00000000-0005-0000-0000-0000C52B0000}"/>
    <cellStyle name="Normal 7 3 23" xfId="1651" xr:uid="{00000000-0005-0000-0000-0000C62B0000}"/>
    <cellStyle name="Normal 7 3 23 2" xfId="4032" xr:uid="{00000000-0005-0000-0000-0000C72B0000}"/>
    <cellStyle name="Normal 7 3 23 3" xfId="6418" xr:uid="{00000000-0005-0000-0000-0000C82B0000}"/>
    <cellStyle name="Normal 7 3 23 4" xfId="7895" xr:uid="{00000000-0005-0000-0000-0000C92B0000}"/>
    <cellStyle name="Normal 7 3 23 5" xfId="11696" xr:uid="{00000000-0005-0000-0000-0000CA2B0000}"/>
    <cellStyle name="Normal 7 3 23 6" xfId="12669" xr:uid="{00000000-0005-0000-0000-0000CB2B0000}"/>
    <cellStyle name="Normal 7 3 23 7" xfId="15056" xr:uid="{00000000-0005-0000-0000-0000CC2B0000}"/>
    <cellStyle name="Normal 7 3 24" xfId="1728" xr:uid="{00000000-0005-0000-0000-0000CD2B0000}"/>
    <cellStyle name="Normal 7 3 24 2" xfId="4109" xr:uid="{00000000-0005-0000-0000-0000CE2B0000}"/>
    <cellStyle name="Normal 7 3 24 3" xfId="6495" xr:uid="{00000000-0005-0000-0000-0000CF2B0000}"/>
    <cellStyle name="Normal 7 3 24 4" xfId="9012" xr:uid="{00000000-0005-0000-0000-0000D02B0000}"/>
    <cellStyle name="Normal 7 3 24 5" xfId="9973" xr:uid="{00000000-0005-0000-0000-0000D12B0000}"/>
    <cellStyle name="Normal 7 3 24 6" xfId="13786" xr:uid="{00000000-0005-0000-0000-0000D22B0000}"/>
    <cellStyle name="Normal 7 3 24 7" xfId="16171" xr:uid="{00000000-0005-0000-0000-0000D32B0000}"/>
    <cellStyle name="Normal 7 3 25" xfId="1800" xr:uid="{00000000-0005-0000-0000-0000D42B0000}"/>
    <cellStyle name="Normal 7 3 25 2" xfId="4181" xr:uid="{00000000-0005-0000-0000-0000D52B0000}"/>
    <cellStyle name="Normal 7 3 25 3" xfId="6567" xr:uid="{00000000-0005-0000-0000-0000D62B0000}"/>
    <cellStyle name="Normal 7 3 25 4" xfId="8858" xr:uid="{00000000-0005-0000-0000-0000D72B0000}"/>
    <cellStyle name="Normal 7 3 25 5" xfId="9820" xr:uid="{00000000-0005-0000-0000-0000D82B0000}"/>
    <cellStyle name="Normal 7 3 25 6" xfId="13632" xr:uid="{00000000-0005-0000-0000-0000D92B0000}"/>
    <cellStyle name="Normal 7 3 25 7" xfId="16019" xr:uid="{00000000-0005-0000-0000-0000DA2B0000}"/>
    <cellStyle name="Normal 7 3 26" xfId="1878" xr:uid="{00000000-0005-0000-0000-0000DB2B0000}"/>
    <cellStyle name="Normal 7 3 26 2" xfId="4259" xr:uid="{00000000-0005-0000-0000-0000DC2B0000}"/>
    <cellStyle name="Normal 7 3 26 3" xfId="6645" xr:uid="{00000000-0005-0000-0000-0000DD2B0000}"/>
    <cellStyle name="Normal 7 3 26 4" xfId="7743" xr:uid="{00000000-0005-0000-0000-0000DE2B0000}"/>
    <cellStyle name="Normal 7 3 26 5" xfId="11652" xr:uid="{00000000-0005-0000-0000-0000DF2B0000}"/>
    <cellStyle name="Normal 7 3 26 6" xfId="12516" xr:uid="{00000000-0005-0000-0000-0000E02B0000}"/>
    <cellStyle name="Normal 7 3 26 7" xfId="14903" xr:uid="{00000000-0005-0000-0000-0000E12B0000}"/>
    <cellStyle name="Normal 7 3 27" xfId="1956" xr:uid="{00000000-0005-0000-0000-0000E22B0000}"/>
    <cellStyle name="Normal 7 3 27 2" xfId="4337" xr:uid="{00000000-0005-0000-0000-0000E32B0000}"/>
    <cellStyle name="Normal 7 3 27 3" xfId="6723" xr:uid="{00000000-0005-0000-0000-0000E42B0000}"/>
    <cellStyle name="Normal 7 3 27 4" xfId="8851" xr:uid="{00000000-0005-0000-0000-0000E52B0000}"/>
    <cellStyle name="Normal 7 3 27 5" xfId="10537" xr:uid="{00000000-0005-0000-0000-0000E62B0000}"/>
    <cellStyle name="Normal 7 3 27 6" xfId="13625" xr:uid="{00000000-0005-0000-0000-0000E72B0000}"/>
    <cellStyle name="Normal 7 3 27 7" xfId="16012" xr:uid="{00000000-0005-0000-0000-0000E82B0000}"/>
    <cellStyle name="Normal 7 3 28" xfId="2032" xr:uid="{00000000-0005-0000-0000-0000E92B0000}"/>
    <cellStyle name="Normal 7 3 28 2" xfId="4413" xr:uid="{00000000-0005-0000-0000-0000EA2B0000}"/>
    <cellStyle name="Normal 7 3 28 3" xfId="6799" xr:uid="{00000000-0005-0000-0000-0000EB2B0000}"/>
    <cellStyle name="Normal 7 3 28 4" xfId="7786" xr:uid="{00000000-0005-0000-0000-0000EC2B0000}"/>
    <cellStyle name="Normal 7 3 28 5" xfId="10074" xr:uid="{00000000-0005-0000-0000-0000ED2B0000}"/>
    <cellStyle name="Normal 7 3 28 6" xfId="12559" xr:uid="{00000000-0005-0000-0000-0000EE2B0000}"/>
    <cellStyle name="Normal 7 3 28 7" xfId="14946" xr:uid="{00000000-0005-0000-0000-0000EF2B0000}"/>
    <cellStyle name="Normal 7 3 29" xfId="2104" xr:uid="{00000000-0005-0000-0000-0000F02B0000}"/>
    <cellStyle name="Normal 7 3 29 2" xfId="4485" xr:uid="{00000000-0005-0000-0000-0000F12B0000}"/>
    <cellStyle name="Normal 7 3 29 3" xfId="6871" xr:uid="{00000000-0005-0000-0000-0000F22B0000}"/>
    <cellStyle name="Normal 7 3 29 4" xfId="8044" xr:uid="{00000000-0005-0000-0000-0000F32B0000}"/>
    <cellStyle name="Normal 7 3 29 5" xfId="11766" xr:uid="{00000000-0005-0000-0000-0000F42B0000}"/>
    <cellStyle name="Normal 7 3 29 6" xfId="12818" xr:uid="{00000000-0005-0000-0000-0000F52B0000}"/>
    <cellStyle name="Normal 7 3 29 7" xfId="15205" xr:uid="{00000000-0005-0000-0000-0000F62B0000}"/>
    <cellStyle name="Normal 7 3 3" xfId="110" xr:uid="{00000000-0005-0000-0000-0000F72B0000}"/>
    <cellStyle name="Normal 7 3 3 2" xfId="2491" xr:uid="{00000000-0005-0000-0000-0000F82B0000}"/>
    <cellStyle name="Normal 7 3 3 3" xfId="4877" xr:uid="{00000000-0005-0000-0000-0000F92B0000}"/>
    <cellStyle name="Normal 7 3 3 4" xfId="8809" xr:uid="{00000000-0005-0000-0000-0000FA2B0000}"/>
    <cellStyle name="Normal 7 3 3 5" xfId="9613" xr:uid="{00000000-0005-0000-0000-0000FB2B0000}"/>
    <cellStyle name="Normal 7 3 3 6" xfId="13583" xr:uid="{00000000-0005-0000-0000-0000FC2B0000}"/>
    <cellStyle name="Normal 7 3 3 7" xfId="15970" xr:uid="{00000000-0005-0000-0000-0000FD2B0000}"/>
    <cellStyle name="Normal 7 3 30" xfId="2184" xr:uid="{00000000-0005-0000-0000-0000FE2B0000}"/>
    <cellStyle name="Normal 7 3 30 2" xfId="4565" xr:uid="{00000000-0005-0000-0000-0000FF2B0000}"/>
    <cellStyle name="Normal 7 3 30 3" xfId="6951" xr:uid="{00000000-0005-0000-0000-0000002C0000}"/>
    <cellStyle name="Normal 7 3 30 4" xfId="8855" xr:uid="{00000000-0005-0000-0000-0000012C0000}"/>
    <cellStyle name="Normal 7 3 30 5" xfId="9892" xr:uid="{00000000-0005-0000-0000-0000022C0000}"/>
    <cellStyle name="Normal 7 3 30 6" xfId="13629" xr:uid="{00000000-0005-0000-0000-0000032C0000}"/>
    <cellStyle name="Normal 7 3 30 7" xfId="16016" xr:uid="{00000000-0005-0000-0000-0000042C0000}"/>
    <cellStyle name="Normal 7 3 31" xfId="2260" xr:uid="{00000000-0005-0000-0000-0000052C0000}"/>
    <cellStyle name="Normal 7 3 31 2" xfId="4641" xr:uid="{00000000-0005-0000-0000-0000062C0000}"/>
    <cellStyle name="Normal 7 3 31 3" xfId="7027" xr:uid="{00000000-0005-0000-0000-0000072C0000}"/>
    <cellStyle name="Normal 7 3 31 4" xfId="7816" xr:uid="{00000000-0005-0000-0000-0000082C0000}"/>
    <cellStyle name="Normal 7 3 31 5" xfId="11728" xr:uid="{00000000-0005-0000-0000-0000092C0000}"/>
    <cellStyle name="Normal 7 3 31 6" xfId="12589" xr:uid="{00000000-0005-0000-0000-00000A2C0000}"/>
    <cellStyle name="Normal 7 3 31 7" xfId="14976" xr:uid="{00000000-0005-0000-0000-00000B2C0000}"/>
    <cellStyle name="Normal 7 3 32" xfId="2332" xr:uid="{00000000-0005-0000-0000-00000C2C0000}"/>
    <cellStyle name="Normal 7 3 32 2" xfId="4713" xr:uid="{00000000-0005-0000-0000-00000D2C0000}"/>
    <cellStyle name="Normal 7 3 32 3" xfId="7099" xr:uid="{00000000-0005-0000-0000-00000E2C0000}"/>
    <cellStyle name="Normal 7 3 32 4" xfId="7815" xr:uid="{00000000-0005-0000-0000-00000F2C0000}"/>
    <cellStyle name="Normal 7 3 32 5" xfId="11727" xr:uid="{00000000-0005-0000-0000-0000102C0000}"/>
    <cellStyle name="Normal 7 3 32 6" xfId="12588" xr:uid="{00000000-0005-0000-0000-0000112C0000}"/>
    <cellStyle name="Normal 7 3 32 7" xfId="14975" xr:uid="{00000000-0005-0000-0000-0000122C0000}"/>
    <cellStyle name="Normal 7 3 33" xfId="2410" xr:uid="{00000000-0005-0000-0000-0000132C0000}"/>
    <cellStyle name="Normal 7 3 34" xfId="4796" xr:uid="{00000000-0005-0000-0000-0000142C0000}"/>
    <cellStyle name="Normal 7 3 35" xfId="7996" xr:uid="{00000000-0005-0000-0000-0000152C0000}"/>
    <cellStyle name="Normal 7 3 36" xfId="11798" xr:uid="{00000000-0005-0000-0000-0000162C0000}"/>
    <cellStyle name="Normal 7 3 37" xfId="12770" xr:uid="{00000000-0005-0000-0000-0000172C0000}"/>
    <cellStyle name="Normal 7 3 38" xfId="15157" xr:uid="{00000000-0005-0000-0000-0000182C0000}"/>
    <cellStyle name="Normal 7 3 4" xfId="188" xr:uid="{00000000-0005-0000-0000-0000192C0000}"/>
    <cellStyle name="Normal 7 3 4 2" xfId="2569" xr:uid="{00000000-0005-0000-0000-00001A2C0000}"/>
    <cellStyle name="Normal 7 3 4 3" xfId="4955" xr:uid="{00000000-0005-0000-0000-00001B2C0000}"/>
    <cellStyle name="Normal 7 3 4 4" xfId="7537" xr:uid="{00000000-0005-0000-0000-00001C2C0000}"/>
    <cellStyle name="Normal 7 3 4 5" xfId="11451" xr:uid="{00000000-0005-0000-0000-00001D2C0000}"/>
    <cellStyle name="Normal 7 3 4 6" xfId="12310" xr:uid="{00000000-0005-0000-0000-00001E2C0000}"/>
    <cellStyle name="Normal 7 3 4 7" xfId="14697" xr:uid="{00000000-0005-0000-0000-00001F2C0000}"/>
    <cellStyle name="Normal 7 3 5" xfId="265" xr:uid="{00000000-0005-0000-0000-0000202C0000}"/>
    <cellStyle name="Normal 7 3 5 2" xfId="2646" xr:uid="{00000000-0005-0000-0000-0000212C0000}"/>
    <cellStyle name="Normal 7 3 5 3" xfId="5032" xr:uid="{00000000-0005-0000-0000-0000222C0000}"/>
    <cellStyle name="Normal 7 3 5 4" xfId="7383" xr:uid="{00000000-0005-0000-0000-0000232C0000}"/>
    <cellStyle name="Normal 7 3 5 5" xfId="11069" xr:uid="{00000000-0005-0000-0000-0000242C0000}"/>
    <cellStyle name="Normal 7 3 5 6" xfId="12156" xr:uid="{00000000-0005-0000-0000-0000252C0000}"/>
    <cellStyle name="Normal 7 3 5 7" xfId="14543" xr:uid="{00000000-0005-0000-0000-0000262C0000}"/>
    <cellStyle name="Normal 7 3 6" xfId="342" xr:uid="{00000000-0005-0000-0000-0000272C0000}"/>
    <cellStyle name="Normal 7 3 6 2" xfId="2723" xr:uid="{00000000-0005-0000-0000-0000282C0000}"/>
    <cellStyle name="Normal 7 3 6 3" xfId="5109" xr:uid="{00000000-0005-0000-0000-0000292C0000}"/>
    <cellStyle name="Normal 7 3 6 4" xfId="7651" xr:uid="{00000000-0005-0000-0000-00002A2C0000}"/>
    <cellStyle name="Normal 7 3 6 5" xfId="11637" xr:uid="{00000000-0005-0000-0000-00002B2C0000}"/>
    <cellStyle name="Normal 7 3 6 6" xfId="12424" xr:uid="{00000000-0005-0000-0000-00002C2C0000}"/>
    <cellStyle name="Normal 7 3 6 7" xfId="14811" xr:uid="{00000000-0005-0000-0000-00002D2C0000}"/>
    <cellStyle name="Normal 7 3 7" xfId="419" xr:uid="{00000000-0005-0000-0000-00002E2C0000}"/>
    <cellStyle name="Normal 7 3 7 2" xfId="2800" xr:uid="{00000000-0005-0000-0000-00002F2C0000}"/>
    <cellStyle name="Normal 7 3 7 3" xfId="5186" xr:uid="{00000000-0005-0000-0000-0000302C0000}"/>
    <cellStyle name="Normal 7 3 7 4" xfId="8881" xr:uid="{00000000-0005-0000-0000-0000312C0000}"/>
    <cellStyle name="Normal 7 3 7 5" xfId="9840" xr:uid="{00000000-0005-0000-0000-0000322C0000}"/>
    <cellStyle name="Normal 7 3 7 6" xfId="13655" xr:uid="{00000000-0005-0000-0000-0000332C0000}"/>
    <cellStyle name="Normal 7 3 7 7" xfId="16042" xr:uid="{00000000-0005-0000-0000-0000342C0000}"/>
    <cellStyle name="Normal 7 3 8" xfId="496" xr:uid="{00000000-0005-0000-0000-0000352C0000}"/>
    <cellStyle name="Normal 7 3 8 2" xfId="2877" xr:uid="{00000000-0005-0000-0000-0000362C0000}"/>
    <cellStyle name="Normal 7 3 8 3" xfId="5263" xr:uid="{00000000-0005-0000-0000-0000372C0000}"/>
    <cellStyle name="Normal 7 3 8 4" xfId="7686" xr:uid="{00000000-0005-0000-0000-0000382C0000}"/>
    <cellStyle name="Normal 7 3 8 5" xfId="11600" xr:uid="{00000000-0005-0000-0000-0000392C0000}"/>
    <cellStyle name="Normal 7 3 8 6" xfId="12459" xr:uid="{00000000-0005-0000-0000-00003A2C0000}"/>
    <cellStyle name="Normal 7 3 8 7" xfId="14846" xr:uid="{00000000-0005-0000-0000-00003B2C0000}"/>
    <cellStyle name="Normal 7 3 9" xfId="573" xr:uid="{00000000-0005-0000-0000-00003C2C0000}"/>
    <cellStyle name="Normal 7 3 9 2" xfId="2954" xr:uid="{00000000-0005-0000-0000-00003D2C0000}"/>
    <cellStyle name="Normal 7 3 9 3" xfId="5340" xr:uid="{00000000-0005-0000-0000-00003E2C0000}"/>
    <cellStyle name="Normal 7 3 9 4" xfId="9520" xr:uid="{00000000-0005-0000-0000-00003F2C0000}"/>
    <cellStyle name="Normal 7 3 9 5" xfId="11218" xr:uid="{00000000-0005-0000-0000-0000402C0000}"/>
    <cellStyle name="Normal 7 3 9 6" xfId="14294" xr:uid="{00000000-0005-0000-0000-0000412C0000}"/>
    <cellStyle name="Normal 7 3 9 7" xfId="16677" xr:uid="{00000000-0005-0000-0000-0000422C0000}"/>
    <cellStyle name="Normal 7 30" xfId="1876" xr:uid="{00000000-0005-0000-0000-0000432C0000}"/>
    <cellStyle name="Normal 7 30 2" xfId="4257" xr:uid="{00000000-0005-0000-0000-0000442C0000}"/>
    <cellStyle name="Normal 7 30 3" xfId="6643" xr:uid="{00000000-0005-0000-0000-0000452C0000}"/>
    <cellStyle name="Normal 7 30 4" xfId="8549" xr:uid="{00000000-0005-0000-0000-0000462C0000}"/>
    <cellStyle name="Normal 7 30 5" xfId="9744" xr:uid="{00000000-0005-0000-0000-0000472C0000}"/>
    <cellStyle name="Normal 7 30 6" xfId="13323" xr:uid="{00000000-0005-0000-0000-0000482C0000}"/>
    <cellStyle name="Normal 7 30 7" xfId="15710" xr:uid="{00000000-0005-0000-0000-0000492C0000}"/>
    <cellStyle name="Normal 7 31" xfId="1954" xr:uid="{00000000-0005-0000-0000-00004A2C0000}"/>
    <cellStyle name="Normal 7 31 2" xfId="4335" xr:uid="{00000000-0005-0000-0000-00004B2C0000}"/>
    <cellStyle name="Normal 7 31 3" xfId="6721" xr:uid="{00000000-0005-0000-0000-00004C2C0000}"/>
    <cellStyle name="Normal 7 31 4" xfId="9000" xr:uid="{00000000-0005-0000-0000-00004D2C0000}"/>
    <cellStyle name="Normal 7 31 5" xfId="10691" xr:uid="{00000000-0005-0000-0000-00004E2C0000}"/>
    <cellStyle name="Normal 7 31 6" xfId="13774" xr:uid="{00000000-0005-0000-0000-00004F2C0000}"/>
    <cellStyle name="Normal 7 31 7" xfId="16159" xr:uid="{00000000-0005-0000-0000-0000502C0000}"/>
    <cellStyle name="Normal 7 32" xfId="2030" xr:uid="{00000000-0005-0000-0000-0000512C0000}"/>
    <cellStyle name="Normal 7 32 2" xfId="4411" xr:uid="{00000000-0005-0000-0000-0000522C0000}"/>
    <cellStyle name="Normal 7 32 3" xfId="6797" xr:uid="{00000000-0005-0000-0000-0000532C0000}"/>
    <cellStyle name="Normal 7 32 4" xfId="7964" xr:uid="{00000000-0005-0000-0000-0000542C0000}"/>
    <cellStyle name="Normal 7 32 5" xfId="9452" xr:uid="{00000000-0005-0000-0000-0000552C0000}"/>
    <cellStyle name="Normal 7 32 6" xfId="12738" xr:uid="{00000000-0005-0000-0000-0000562C0000}"/>
    <cellStyle name="Normal 7 32 7" xfId="15125" xr:uid="{00000000-0005-0000-0000-0000572C0000}"/>
    <cellStyle name="Normal 7 33" xfId="2102" xr:uid="{00000000-0005-0000-0000-0000582C0000}"/>
    <cellStyle name="Normal 7 33 2" xfId="4483" xr:uid="{00000000-0005-0000-0000-0000592C0000}"/>
    <cellStyle name="Normal 7 33 3" xfId="6869" xr:uid="{00000000-0005-0000-0000-00005A2C0000}"/>
    <cellStyle name="Normal 7 33 4" xfId="8198" xr:uid="{00000000-0005-0000-0000-00005B2C0000}"/>
    <cellStyle name="Normal 7 33 5" xfId="9701" xr:uid="{00000000-0005-0000-0000-00005C2C0000}"/>
    <cellStyle name="Normal 7 33 6" xfId="12972" xr:uid="{00000000-0005-0000-0000-00005D2C0000}"/>
    <cellStyle name="Normal 7 33 7" xfId="15359" xr:uid="{00000000-0005-0000-0000-00005E2C0000}"/>
    <cellStyle name="Normal 7 34" xfId="2182" xr:uid="{00000000-0005-0000-0000-00005F2C0000}"/>
    <cellStyle name="Normal 7 34 2" xfId="4563" xr:uid="{00000000-0005-0000-0000-0000602C0000}"/>
    <cellStyle name="Normal 7 34 3" xfId="6949" xr:uid="{00000000-0005-0000-0000-0000612C0000}"/>
    <cellStyle name="Normal 7 34 4" xfId="9081" xr:uid="{00000000-0005-0000-0000-0000622C0000}"/>
    <cellStyle name="Normal 7 34 5" xfId="10044" xr:uid="{00000000-0005-0000-0000-0000632C0000}"/>
    <cellStyle name="Normal 7 34 6" xfId="13855" xr:uid="{00000000-0005-0000-0000-0000642C0000}"/>
    <cellStyle name="Normal 7 34 7" xfId="16239" xr:uid="{00000000-0005-0000-0000-0000652C0000}"/>
    <cellStyle name="Normal 7 35" xfId="2258" xr:uid="{00000000-0005-0000-0000-0000662C0000}"/>
    <cellStyle name="Normal 7 35 2" xfId="4639" xr:uid="{00000000-0005-0000-0000-0000672C0000}"/>
    <cellStyle name="Normal 7 35 3" xfId="7025" xr:uid="{00000000-0005-0000-0000-0000682C0000}"/>
    <cellStyle name="Normal 7 35 4" xfId="8622" xr:uid="{00000000-0005-0000-0000-0000692C0000}"/>
    <cellStyle name="Normal 7 35 5" xfId="11804" xr:uid="{00000000-0005-0000-0000-00006A2C0000}"/>
    <cellStyle name="Normal 7 35 6" xfId="13396" xr:uid="{00000000-0005-0000-0000-00006B2C0000}"/>
    <cellStyle name="Normal 7 35 7" xfId="15783" xr:uid="{00000000-0005-0000-0000-00006C2C0000}"/>
    <cellStyle name="Normal 7 36" xfId="2330" xr:uid="{00000000-0005-0000-0000-00006D2C0000}"/>
    <cellStyle name="Normal 7 36 2" xfId="4711" xr:uid="{00000000-0005-0000-0000-00006E2C0000}"/>
    <cellStyle name="Normal 7 36 3" xfId="7097" xr:uid="{00000000-0005-0000-0000-00006F2C0000}"/>
    <cellStyle name="Normal 7 36 4" xfId="8553" xr:uid="{00000000-0005-0000-0000-0000702C0000}"/>
    <cellStyle name="Normal 7 36 5" xfId="11803" xr:uid="{00000000-0005-0000-0000-0000712C0000}"/>
    <cellStyle name="Normal 7 36 6" xfId="13327" xr:uid="{00000000-0005-0000-0000-0000722C0000}"/>
    <cellStyle name="Normal 7 36 7" xfId="15714" xr:uid="{00000000-0005-0000-0000-0000732C0000}"/>
    <cellStyle name="Normal 7 37" xfId="2408" xr:uid="{00000000-0005-0000-0000-0000742C0000}"/>
    <cellStyle name="Normal 7 38" xfId="4794" xr:uid="{00000000-0005-0000-0000-0000752C0000}"/>
    <cellStyle name="Normal 7 39" xfId="8150" xr:uid="{00000000-0005-0000-0000-0000762C0000}"/>
    <cellStyle name="Normal 7 4" xfId="29" xr:uid="{00000000-0005-0000-0000-0000772C0000}"/>
    <cellStyle name="Normal 7 4 10" xfId="651" xr:uid="{00000000-0005-0000-0000-0000782C0000}"/>
    <cellStyle name="Normal 7 4 10 2" xfId="3032" xr:uid="{00000000-0005-0000-0000-0000792C0000}"/>
    <cellStyle name="Normal 7 4 10 3" xfId="5418" xr:uid="{00000000-0005-0000-0000-00007A2C0000}"/>
    <cellStyle name="Normal 7 4 10 4" xfId="7724" xr:uid="{00000000-0005-0000-0000-00007B2C0000}"/>
    <cellStyle name="Normal 7 4 10 5" xfId="9649" xr:uid="{00000000-0005-0000-0000-00007C2C0000}"/>
    <cellStyle name="Normal 7 4 10 6" xfId="12497" xr:uid="{00000000-0005-0000-0000-00007D2C0000}"/>
    <cellStyle name="Normal 7 4 10 7" xfId="14884" xr:uid="{00000000-0005-0000-0000-00007E2C0000}"/>
    <cellStyle name="Normal 7 4 11" xfId="728" xr:uid="{00000000-0005-0000-0000-00007F2C0000}"/>
    <cellStyle name="Normal 7 4 11 2" xfId="3109" xr:uid="{00000000-0005-0000-0000-0000802C0000}"/>
    <cellStyle name="Normal 7 4 11 3" xfId="5495" xr:uid="{00000000-0005-0000-0000-0000812C0000}"/>
    <cellStyle name="Normal 7 4 11 4" xfId="8949" xr:uid="{00000000-0005-0000-0000-0000822C0000}"/>
    <cellStyle name="Normal 7 4 11 5" xfId="9912" xr:uid="{00000000-0005-0000-0000-0000832C0000}"/>
    <cellStyle name="Normal 7 4 11 6" xfId="13723" xr:uid="{00000000-0005-0000-0000-0000842C0000}"/>
    <cellStyle name="Normal 7 4 11 7" xfId="16109" xr:uid="{00000000-0005-0000-0000-0000852C0000}"/>
    <cellStyle name="Normal 7 4 12" xfId="805" xr:uid="{00000000-0005-0000-0000-0000862C0000}"/>
    <cellStyle name="Normal 7 4 12 2" xfId="3186" xr:uid="{00000000-0005-0000-0000-0000872C0000}"/>
    <cellStyle name="Normal 7 4 12 3" xfId="5572" xr:uid="{00000000-0005-0000-0000-0000882C0000}"/>
    <cellStyle name="Normal 7 4 12 4" xfId="7759" xr:uid="{00000000-0005-0000-0000-0000892C0000}"/>
    <cellStyle name="Normal 7 4 12 5" xfId="11668" xr:uid="{00000000-0005-0000-0000-00008A2C0000}"/>
    <cellStyle name="Normal 7 4 12 6" xfId="12532" xr:uid="{00000000-0005-0000-0000-00008B2C0000}"/>
    <cellStyle name="Normal 7 4 12 7" xfId="14919" xr:uid="{00000000-0005-0000-0000-00008C2C0000}"/>
    <cellStyle name="Normal 7 4 13" xfId="882" xr:uid="{00000000-0005-0000-0000-00008D2C0000}"/>
    <cellStyle name="Normal 7 4 13 2" xfId="3263" xr:uid="{00000000-0005-0000-0000-00008E2C0000}"/>
    <cellStyle name="Normal 7 4 13 3" xfId="5649" xr:uid="{00000000-0005-0000-0000-00008F2C0000}"/>
    <cellStyle name="Normal 7 4 13 4" xfId="7217" xr:uid="{00000000-0005-0000-0000-0000902C0000}"/>
    <cellStyle name="Normal 7 4 13 5" xfId="11291" xr:uid="{00000000-0005-0000-0000-0000912C0000}"/>
    <cellStyle name="Normal 7 4 13 6" xfId="11990" xr:uid="{00000000-0005-0000-0000-0000922C0000}"/>
    <cellStyle name="Normal 7 4 13 7" xfId="14377" xr:uid="{00000000-0005-0000-0000-0000932C0000}"/>
    <cellStyle name="Normal 7 4 14" xfId="959" xr:uid="{00000000-0005-0000-0000-0000942C0000}"/>
    <cellStyle name="Normal 7 4 14 2" xfId="3340" xr:uid="{00000000-0005-0000-0000-0000952C0000}"/>
    <cellStyle name="Normal 7 4 14 3" xfId="5726" xr:uid="{00000000-0005-0000-0000-0000962C0000}"/>
    <cellStyle name="Normal 7 4 14 4" xfId="7982" xr:uid="{00000000-0005-0000-0000-0000972C0000}"/>
    <cellStyle name="Normal 7 4 14 5" xfId="11784" xr:uid="{00000000-0005-0000-0000-0000982C0000}"/>
    <cellStyle name="Normal 7 4 14 6" xfId="12756" xr:uid="{00000000-0005-0000-0000-0000992C0000}"/>
    <cellStyle name="Normal 7 4 14 7" xfId="15143" xr:uid="{00000000-0005-0000-0000-00009A2C0000}"/>
    <cellStyle name="Normal 7 4 15" xfId="1036" xr:uid="{00000000-0005-0000-0000-00009B2C0000}"/>
    <cellStyle name="Normal 7 4 15 2" xfId="3417" xr:uid="{00000000-0005-0000-0000-00009C2C0000}"/>
    <cellStyle name="Normal 7 4 15 3" xfId="5803" xr:uid="{00000000-0005-0000-0000-00009D2C0000}"/>
    <cellStyle name="Normal 7 4 15 4" xfId="9100" xr:uid="{00000000-0005-0000-0000-00009E2C0000}"/>
    <cellStyle name="Normal 7 4 15 5" xfId="10059" xr:uid="{00000000-0005-0000-0000-00009F2C0000}"/>
    <cellStyle name="Normal 7 4 15 6" xfId="13874" xr:uid="{00000000-0005-0000-0000-0000A02C0000}"/>
    <cellStyle name="Normal 7 4 15 7" xfId="16258" xr:uid="{00000000-0005-0000-0000-0000A12C0000}"/>
    <cellStyle name="Normal 7 4 16" xfId="1113" xr:uid="{00000000-0005-0000-0000-0000A22C0000}"/>
    <cellStyle name="Normal 7 4 16 2" xfId="3494" xr:uid="{00000000-0005-0000-0000-0000A32C0000}"/>
    <cellStyle name="Normal 7 4 16 3" xfId="5880" xr:uid="{00000000-0005-0000-0000-0000A42C0000}"/>
    <cellStyle name="Normal 7 4 16 4" xfId="8563" xr:uid="{00000000-0005-0000-0000-0000A52C0000}"/>
    <cellStyle name="Normal 7 4 16 5" xfId="9755" xr:uid="{00000000-0005-0000-0000-0000A62C0000}"/>
    <cellStyle name="Normal 7 4 16 6" xfId="13337" xr:uid="{00000000-0005-0000-0000-0000A72C0000}"/>
    <cellStyle name="Normal 7 4 16 7" xfId="15724" xr:uid="{00000000-0005-0000-0000-0000A82C0000}"/>
    <cellStyle name="Normal 7 4 17" xfId="1190" xr:uid="{00000000-0005-0000-0000-0000A92C0000}"/>
    <cellStyle name="Normal 7 4 17 2" xfId="3571" xr:uid="{00000000-0005-0000-0000-0000AA2C0000}"/>
    <cellStyle name="Normal 7 4 17 3" xfId="5957" xr:uid="{00000000-0005-0000-0000-0000AB2C0000}"/>
    <cellStyle name="Normal 7 4 17 4" xfId="7522" xr:uid="{00000000-0005-0000-0000-0000AC2C0000}"/>
    <cellStyle name="Normal 7 4 17 5" xfId="11436" xr:uid="{00000000-0005-0000-0000-0000AD2C0000}"/>
    <cellStyle name="Normal 7 4 17 6" xfId="12295" xr:uid="{00000000-0005-0000-0000-0000AE2C0000}"/>
    <cellStyle name="Normal 7 4 17 7" xfId="14682" xr:uid="{00000000-0005-0000-0000-0000AF2C0000}"/>
    <cellStyle name="Normal 7 4 18" xfId="1267" xr:uid="{00000000-0005-0000-0000-0000B02C0000}"/>
    <cellStyle name="Normal 7 4 18 2" xfId="3648" xr:uid="{00000000-0005-0000-0000-0000B12C0000}"/>
    <cellStyle name="Normal 7 4 18 3" xfId="6034" xr:uid="{00000000-0005-0000-0000-0000B22C0000}"/>
    <cellStyle name="Normal 7 4 18 4" xfId="8131" xr:uid="{00000000-0005-0000-0000-0000B32C0000}"/>
    <cellStyle name="Normal 7 4 18 5" xfId="9559" xr:uid="{00000000-0005-0000-0000-0000B42C0000}"/>
    <cellStyle name="Normal 7 4 18 6" xfId="12905" xr:uid="{00000000-0005-0000-0000-0000B52C0000}"/>
    <cellStyle name="Normal 7 4 18 7" xfId="15292" xr:uid="{00000000-0005-0000-0000-0000B62C0000}"/>
    <cellStyle name="Normal 7 4 19" xfId="1344" xr:uid="{00000000-0005-0000-0000-0000B72C0000}"/>
    <cellStyle name="Normal 7 4 19 2" xfId="3725" xr:uid="{00000000-0005-0000-0000-0000B82C0000}"/>
    <cellStyle name="Normal 7 4 19 3" xfId="6111" xr:uid="{00000000-0005-0000-0000-0000B92C0000}"/>
    <cellStyle name="Normal 7 4 19 4" xfId="9243" xr:uid="{00000000-0005-0000-0000-0000BA2C0000}"/>
    <cellStyle name="Normal 7 4 19 5" xfId="10206" xr:uid="{00000000-0005-0000-0000-0000BB2C0000}"/>
    <cellStyle name="Normal 7 4 19 6" xfId="14017" xr:uid="{00000000-0005-0000-0000-0000BC2C0000}"/>
    <cellStyle name="Normal 7 4 19 7" xfId="16401" xr:uid="{00000000-0005-0000-0000-0000BD2C0000}"/>
    <cellStyle name="Normal 7 4 2" xfId="66" xr:uid="{00000000-0005-0000-0000-0000BE2C0000}"/>
    <cellStyle name="Normal 7 4 2 10" xfId="765" xr:uid="{00000000-0005-0000-0000-0000BF2C0000}"/>
    <cellStyle name="Normal 7 4 2 10 2" xfId="3146" xr:uid="{00000000-0005-0000-0000-0000C02C0000}"/>
    <cellStyle name="Normal 7 4 2 10 3" xfId="5532" xr:uid="{00000000-0005-0000-0000-0000C12C0000}"/>
    <cellStyle name="Normal 7 4 2 10 4" xfId="8492" xr:uid="{00000000-0005-0000-0000-0000C22C0000}"/>
    <cellStyle name="Normal 7 4 2 10 5" xfId="9565" xr:uid="{00000000-0005-0000-0000-0000C32C0000}"/>
    <cellStyle name="Normal 7 4 2 10 6" xfId="13266" xr:uid="{00000000-0005-0000-0000-0000C42C0000}"/>
    <cellStyle name="Normal 7 4 2 10 7" xfId="15653" xr:uid="{00000000-0005-0000-0000-0000C52C0000}"/>
    <cellStyle name="Normal 7 4 2 11" xfId="842" xr:uid="{00000000-0005-0000-0000-0000C62C0000}"/>
    <cellStyle name="Normal 7 4 2 11 2" xfId="3223" xr:uid="{00000000-0005-0000-0000-0000C72C0000}"/>
    <cellStyle name="Normal 7 4 2 11 3" xfId="5609" xr:uid="{00000000-0005-0000-0000-0000C82C0000}"/>
    <cellStyle name="Normal 7 4 2 11 4" xfId="7952" xr:uid="{00000000-0005-0000-0000-0000C92C0000}"/>
    <cellStyle name="Normal 7 4 2 11 5" xfId="10791" xr:uid="{00000000-0005-0000-0000-0000CA2C0000}"/>
    <cellStyle name="Normal 7 4 2 11 6" xfId="12726" xr:uid="{00000000-0005-0000-0000-0000CB2C0000}"/>
    <cellStyle name="Normal 7 4 2 11 7" xfId="15113" xr:uid="{00000000-0005-0000-0000-0000CC2C0000}"/>
    <cellStyle name="Normal 7 4 2 12" xfId="919" xr:uid="{00000000-0005-0000-0000-0000CD2C0000}"/>
    <cellStyle name="Normal 7 4 2 12 2" xfId="3300" xr:uid="{00000000-0005-0000-0000-0000CE2C0000}"/>
    <cellStyle name="Normal 7 4 2 12 3" xfId="5686" xr:uid="{00000000-0005-0000-0000-0000CF2C0000}"/>
    <cellStyle name="Normal 7 4 2 12 4" xfId="8027" xr:uid="{00000000-0005-0000-0000-0000D02C0000}"/>
    <cellStyle name="Normal 7 4 2 12 5" xfId="9640" xr:uid="{00000000-0005-0000-0000-0000D12C0000}"/>
    <cellStyle name="Normal 7 4 2 12 6" xfId="12801" xr:uid="{00000000-0005-0000-0000-0000D22C0000}"/>
    <cellStyle name="Normal 7 4 2 12 7" xfId="15188" xr:uid="{00000000-0005-0000-0000-0000D32C0000}"/>
    <cellStyle name="Normal 7 4 2 13" xfId="996" xr:uid="{00000000-0005-0000-0000-0000D42C0000}"/>
    <cellStyle name="Normal 7 4 2 13 2" xfId="3377" xr:uid="{00000000-0005-0000-0000-0000D52C0000}"/>
    <cellStyle name="Normal 7 4 2 13 3" xfId="5763" xr:uid="{00000000-0005-0000-0000-0000D62C0000}"/>
    <cellStyle name="Normal 7 4 2 13 4" xfId="9060" xr:uid="{00000000-0005-0000-0000-0000D72C0000}"/>
    <cellStyle name="Normal 7 4 2 13 5" xfId="10750" xr:uid="{00000000-0005-0000-0000-0000D82C0000}"/>
    <cellStyle name="Normal 7 4 2 13 6" xfId="13834" xr:uid="{00000000-0005-0000-0000-0000D92C0000}"/>
    <cellStyle name="Normal 7 4 2 13 7" xfId="16219" xr:uid="{00000000-0005-0000-0000-0000DA2C0000}"/>
    <cellStyle name="Normal 7 4 2 14" xfId="1073" xr:uid="{00000000-0005-0000-0000-0000DB2C0000}"/>
    <cellStyle name="Normal 7 4 2 14 2" xfId="3454" xr:uid="{00000000-0005-0000-0000-0000DC2C0000}"/>
    <cellStyle name="Normal 7 4 2 14 3" xfId="5840" xr:uid="{00000000-0005-0000-0000-0000DD2C0000}"/>
    <cellStyle name="Normal 7 4 2 14 4" xfId="7985" xr:uid="{00000000-0005-0000-0000-0000DE2C0000}"/>
    <cellStyle name="Normal 7 4 2 14 5" xfId="10250" xr:uid="{00000000-0005-0000-0000-0000DF2C0000}"/>
    <cellStyle name="Normal 7 4 2 14 6" xfId="12759" xr:uid="{00000000-0005-0000-0000-0000E02C0000}"/>
    <cellStyle name="Normal 7 4 2 14 7" xfId="15146" xr:uid="{00000000-0005-0000-0000-0000E12C0000}"/>
    <cellStyle name="Normal 7 4 2 15" xfId="1150" xr:uid="{00000000-0005-0000-0000-0000E22C0000}"/>
    <cellStyle name="Normal 7 4 2 15 2" xfId="3531" xr:uid="{00000000-0005-0000-0000-0000E32C0000}"/>
    <cellStyle name="Normal 7 4 2 15 3" xfId="5917" xr:uid="{00000000-0005-0000-0000-0000E42C0000}"/>
    <cellStyle name="Normal 7 4 2 15 4" xfId="8101" xr:uid="{00000000-0005-0000-0000-0000E52C0000}"/>
    <cellStyle name="Normal 7 4 2 15 5" xfId="10940" xr:uid="{00000000-0005-0000-0000-0000E62C0000}"/>
    <cellStyle name="Normal 7 4 2 15 6" xfId="12875" xr:uid="{00000000-0005-0000-0000-0000E72C0000}"/>
    <cellStyle name="Normal 7 4 2 15 7" xfId="15262" xr:uid="{00000000-0005-0000-0000-0000E82C0000}"/>
    <cellStyle name="Normal 7 4 2 16" xfId="1227" xr:uid="{00000000-0005-0000-0000-0000E92C0000}"/>
    <cellStyle name="Normal 7 4 2 16 2" xfId="3608" xr:uid="{00000000-0005-0000-0000-0000EA2C0000}"/>
    <cellStyle name="Normal 7 4 2 16 3" xfId="5994" xr:uid="{00000000-0005-0000-0000-0000EB2C0000}"/>
    <cellStyle name="Normal 7 4 2 16 4" xfId="8176" xr:uid="{00000000-0005-0000-0000-0000EC2C0000}"/>
    <cellStyle name="Normal 7 4 2 16 5" xfId="9787" xr:uid="{00000000-0005-0000-0000-0000ED2C0000}"/>
    <cellStyle name="Normal 7 4 2 16 6" xfId="12950" xr:uid="{00000000-0005-0000-0000-0000EE2C0000}"/>
    <cellStyle name="Normal 7 4 2 16 7" xfId="15337" xr:uid="{00000000-0005-0000-0000-0000EF2C0000}"/>
    <cellStyle name="Normal 7 4 2 17" xfId="1304" xr:uid="{00000000-0005-0000-0000-0000F02C0000}"/>
    <cellStyle name="Normal 7 4 2 17 2" xfId="3685" xr:uid="{00000000-0005-0000-0000-0000F12C0000}"/>
    <cellStyle name="Normal 7 4 2 17 3" xfId="6071" xr:uid="{00000000-0005-0000-0000-0000F22C0000}"/>
    <cellStyle name="Normal 7 4 2 17 4" xfId="9209" xr:uid="{00000000-0005-0000-0000-0000F32C0000}"/>
    <cellStyle name="Normal 7 4 2 17 5" xfId="10899" xr:uid="{00000000-0005-0000-0000-0000F42C0000}"/>
    <cellStyle name="Normal 7 4 2 17 6" xfId="13983" xr:uid="{00000000-0005-0000-0000-0000F52C0000}"/>
    <cellStyle name="Normal 7 4 2 17 7" xfId="16367" xr:uid="{00000000-0005-0000-0000-0000F62C0000}"/>
    <cellStyle name="Normal 7 4 2 18" xfId="1381" xr:uid="{00000000-0005-0000-0000-0000F72C0000}"/>
    <cellStyle name="Normal 7 4 2 18 2" xfId="3762" xr:uid="{00000000-0005-0000-0000-0000F82C0000}"/>
    <cellStyle name="Normal 7 4 2 18 3" xfId="6148" xr:uid="{00000000-0005-0000-0000-0000F92C0000}"/>
    <cellStyle name="Normal 7 4 2 18 4" xfId="8134" xr:uid="{00000000-0005-0000-0000-0000FA2C0000}"/>
    <cellStyle name="Normal 7 4 2 18 5" xfId="10399" xr:uid="{00000000-0005-0000-0000-0000FB2C0000}"/>
    <cellStyle name="Normal 7 4 2 18 6" xfId="12908" xr:uid="{00000000-0005-0000-0000-0000FC2C0000}"/>
    <cellStyle name="Normal 7 4 2 18 7" xfId="15295" xr:uid="{00000000-0005-0000-0000-0000FD2C0000}"/>
    <cellStyle name="Normal 7 4 2 19" xfId="1458" xr:uid="{00000000-0005-0000-0000-0000FE2C0000}"/>
    <cellStyle name="Normal 7 4 2 19 2" xfId="3839" xr:uid="{00000000-0005-0000-0000-0000FF2C0000}"/>
    <cellStyle name="Normal 7 4 2 19 3" xfId="6225" xr:uid="{00000000-0005-0000-0000-0000002D0000}"/>
    <cellStyle name="Normal 7 4 2 19 4" xfId="8250" xr:uid="{00000000-0005-0000-0000-0000012D0000}"/>
    <cellStyle name="Normal 7 4 2 19 5" xfId="11089" xr:uid="{00000000-0005-0000-0000-0000022D0000}"/>
    <cellStyle name="Normal 7 4 2 19 6" xfId="13024" xr:uid="{00000000-0005-0000-0000-0000032D0000}"/>
    <cellStyle name="Normal 7 4 2 19 7" xfId="15411" xr:uid="{00000000-0005-0000-0000-0000042D0000}"/>
    <cellStyle name="Normal 7 4 2 2" xfId="148" xr:uid="{00000000-0005-0000-0000-0000052D0000}"/>
    <cellStyle name="Normal 7 4 2 2 2" xfId="2529" xr:uid="{00000000-0005-0000-0000-0000062D0000}"/>
    <cellStyle name="Normal 7 4 2 2 3" xfId="4915" xr:uid="{00000000-0005-0000-0000-0000072D0000}"/>
    <cellStyle name="Normal 7 4 2 2 4" xfId="8270" xr:uid="{00000000-0005-0000-0000-0000082D0000}"/>
    <cellStyle name="Normal 7 4 2 2 5" xfId="11718" xr:uid="{00000000-0005-0000-0000-0000092D0000}"/>
    <cellStyle name="Normal 7 4 2 2 6" xfId="13044" xr:uid="{00000000-0005-0000-0000-00000A2D0000}"/>
    <cellStyle name="Normal 7 4 2 2 7" xfId="15431" xr:uid="{00000000-0005-0000-0000-00000B2D0000}"/>
    <cellStyle name="Normal 7 4 2 20" xfId="1535" xr:uid="{00000000-0005-0000-0000-00000C2D0000}"/>
    <cellStyle name="Normal 7 4 2 20 2" xfId="3916" xr:uid="{00000000-0005-0000-0000-00000D2D0000}"/>
    <cellStyle name="Normal 7 4 2 20 3" xfId="6302" xr:uid="{00000000-0005-0000-0000-00000E2D0000}"/>
    <cellStyle name="Normal 7 4 2 20 4" xfId="7864" xr:uid="{00000000-0005-0000-0000-00000F2D0000}"/>
    <cellStyle name="Normal 7 4 2 20 5" xfId="9938" xr:uid="{00000000-0005-0000-0000-0000102D0000}"/>
    <cellStyle name="Normal 7 4 2 20 6" xfId="12638" xr:uid="{00000000-0005-0000-0000-0000112D0000}"/>
    <cellStyle name="Normal 7 4 2 20 7" xfId="15025" xr:uid="{00000000-0005-0000-0000-0000122D0000}"/>
    <cellStyle name="Normal 7 4 2 21" xfId="1612" xr:uid="{00000000-0005-0000-0000-0000132D0000}"/>
    <cellStyle name="Normal 7 4 2 21 2" xfId="3993" xr:uid="{00000000-0005-0000-0000-0000142D0000}"/>
    <cellStyle name="Normal 7 4 2 21 3" xfId="6379" xr:uid="{00000000-0005-0000-0000-0000152D0000}"/>
    <cellStyle name="Normal 7 4 2 21 4" xfId="9535" xr:uid="{00000000-0005-0000-0000-0000162D0000}"/>
    <cellStyle name="Normal 7 4 2 21 5" xfId="10122" xr:uid="{00000000-0005-0000-0000-0000172D0000}"/>
    <cellStyle name="Normal 7 4 2 21 6" xfId="14309" xr:uid="{00000000-0005-0000-0000-0000182D0000}"/>
    <cellStyle name="Normal 7 4 2 21 7" xfId="16691" xr:uid="{00000000-0005-0000-0000-0000192D0000}"/>
    <cellStyle name="Normal 7 4 2 22" xfId="1689" xr:uid="{00000000-0005-0000-0000-00001A2D0000}"/>
    <cellStyle name="Normal 7 4 2 22 2" xfId="4070" xr:uid="{00000000-0005-0000-0000-00001B2D0000}"/>
    <cellStyle name="Normal 7 4 2 22 3" xfId="6456" xr:uid="{00000000-0005-0000-0000-00001C2D0000}"/>
    <cellStyle name="Normal 7 4 2 22 4" xfId="8900" xr:uid="{00000000-0005-0000-0000-00001D2D0000}"/>
    <cellStyle name="Normal 7 4 2 22 5" xfId="10586" xr:uid="{00000000-0005-0000-0000-00001E2D0000}"/>
    <cellStyle name="Normal 7 4 2 22 6" xfId="13674" xr:uid="{00000000-0005-0000-0000-00001F2D0000}"/>
    <cellStyle name="Normal 7 4 2 22 7" xfId="16061" xr:uid="{00000000-0005-0000-0000-0000202D0000}"/>
    <cellStyle name="Normal 7 4 2 23" xfId="1766" xr:uid="{00000000-0005-0000-0000-0000212D0000}"/>
    <cellStyle name="Normal 7 4 2 23 2" xfId="4147" xr:uid="{00000000-0005-0000-0000-0000222D0000}"/>
    <cellStyle name="Normal 7 4 2 23 3" xfId="6533" xr:uid="{00000000-0005-0000-0000-0000232D0000}"/>
    <cellStyle name="Normal 7 4 2 23 4" xfId="8474" xr:uid="{00000000-0005-0000-0000-0000242D0000}"/>
    <cellStyle name="Normal 7 4 2 23 5" xfId="9550" xr:uid="{00000000-0005-0000-0000-0000252D0000}"/>
    <cellStyle name="Normal 7 4 2 23 6" xfId="13248" xr:uid="{00000000-0005-0000-0000-0000262D0000}"/>
    <cellStyle name="Normal 7 4 2 23 7" xfId="15635" xr:uid="{00000000-0005-0000-0000-0000272D0000}"/>
    <cellStyle name="Normal 7 4 2 24" xfId="1838" xr:uid="{00000000-0005-0000-0000-0000282D0000}"/>
    <cellStyle name="Normal 7 4 2 24 2" xfId="4219" xr:uid="{00000000-0005-0000-0000-0000292D0000}"/>
    <cellStyle name="Normal 7 4 2 24 3" xfId="6605" xr:uid="{00000000-0005-0000-0000-00002A2D0000}"/>
    <cellStyle name="Normal 7 4 2 24 4" xfId="8319" xr:uid="{00000000-0005-0000-0000-00002B2D0000}"/>
    <cellStyle name="Normal 7 4 2 24 5" xfId="11158" xr:uid="{00000000-0005-0000-0000-00002C2D0000}"/>
    <cellStyle name="Normal 7 4 2 24 6" xfId="13093" xr:uid="{00000000-0005-0000-0000-00002D2D0000}"/>
    <cellStyle name="Normal 7 4 2 24 7" xfId="15480" xr:uid="{00000000-0005-0000-0000-00002E2D0000}"/>
    <cellStyle name="Normal 7 4 2 25" xfId="1916" xr:uid="{00000000-0005-0000-0000-00002F2D0000}"/>
    <cellStyle name="Normal 7 4 2 25 2" xfId="4297" xr:uid="{00000000-0005-0000-0000-0000302D0000}"/>
    <cellStyle name="Normal 7 4 2 25 3" xfId="6683" xr:uid="{00000000-0005-0000-0000-0000312D0000}"/>
    <cellStyle name="Normal 7 4 2 25 4" xfId="7856" xr:uid="{00000000-0005-0000-0000-0000322D0000}"/>
    <cellStyle name="Normal 7 4 2 25 5" xfId="9930" xr:uid="{00000000-0005-0000-0000-0000332D0000}"/>
    <cellStyle name="Normal 7 4 2 25 6" xfId="12630" xr:uid="{00000000-0005-0000-0000-0000342D0000}"/>
    <cellStyle name="Normal 7 4 2 25 7" xfId="15017" xr:uid="{00000000-0005-0000-0000-0000352D0000}"/>
    <cellStyle name="Normal 7 4 2 26" xfId="1994" xr:uid="{00000000-0005-0000-0000-0000362D0000}"/>
    <cellStyle name="Normal 7 4 2 26 2" xfId="4375" xr:uid="{00000000-0005-0000-0000-0000372D0000}"/>
    <cellStyle name="Normal 7 4 2 26 3" xfId="6761" xr:uid="{00000000-0005-0000-0000-0000382D0000}"/>
    <cellStyle name="Normal 7 4 2 26 4" xfId="8390" xr:uid="{00000000-0005-0000-0000-0000392D0000}"/>
    <cellStyle name="Normal 7 4 2 26 5" xfId="9962" xr:uid="{00000000-0005-0000-0000-00003A2D0000}"/>
    <cellStyle name="Normal 7 4 2 26 6" xfId="13164" xr:uid="{00000000-0005-0000-0000-00003B2D0000}"/>
    <cellStyle name="Normal 7 4 2 26 7" xfId="15551" xr:uid="{00000000-0005-0000-0000-00003C2D0000}"/>
    <cellStyle name="Normal 7 4 2 27" xfId="2070" xr:uid="{00000000-0005-0000-0000-00003D2D0000}"/>
    <cellStyle name="Normal 7 4 2 27 2" xfId="4451" xr:uid="{00000000-0005-0000-0000-00003E2D0000}"/>
    <cellStyle name="Normal 7 4 2 27 3" xfId="6837" xr:uid="{00000000-0005-0000-0000-00003F2D0000}"/>
    <cellStyle name="Normal 7 4 2 27 4" xfId="8001" xr:uid="{00000000-0005-0000-0000-0000402D0000}"/>
    <cellStyle name="Normal 7 4 2 27 5" xfId="9889" xr:uid="{00000000-0005-0000-0000-0000412D0000}"/>
    <cellStyle name="Normal 7 4 2 27 6" xfId="12775" xr:uid="{00000000-0005-0000-0000-0000422D0000}"/>
    <cellStyle name="Normal 7 4 2 27 7" xfId="15162" xr:uid="{00000000-0005-0000-0000-0000432D0000}"/>
    <cellStyle name="Normal 7 4 2 28" xfId="2142" xr:uid="{00000000-0005-0000-0000-0000442D0000}"/>
    <cellStyle name="Normal 7 4 2 28 2" xfId="4523" xr:uid="{00000000-0005-0000-0000-0000452D0000}"/>
    <cellStyle name="Normal 7 4 2 28 3" xfId="6909" xr:uid="{00000000-0005-0000-0000-0000462D0000}"/>
    <cellStyle name="Normal 7 4 2 28 4" xfId="9045" xr:uid="{00000000-0005-0000-0000-0000472D0000}"/>
    <cellStyle name="Normal 7 4 2 28 5" xfId="10735" xr:uid="{00000000-0005-0000-0000-0000482D0000}"/>
    <cellStyle name="Normal 7 4 2 28 6" xfId="13819" xr:uid="{00000000-0005-0000-0000-0000492D0000}"/>
    <cellStyle name="Normal 7 4 2 28 7" xfId="16204" xr:uid="{00000000-0005-0000-0000-00004A2D0000}"/>
    <cellStyle name="Normal 7 4 2 29" xfId="2222" xr:uid="{00000000-0005-0000-0000-00004B2D0000}"/>
    <cellStyle name="Normal 7 4 2 29 2" xfId="4603" xr:uid="{00000000-0005-0000-0000-00004C2D0000}"/>
    <cellStyle name="Normal 7 4 2 29 3" xfId="6989" xr:uid="{00000000-0005-0000-0000-00004D2D0000}"/>
    <cellStyle name="Normal 7 4 2 29 4" xfId="8316" xr:uid="{00000000-0005-0000-0000-00004E2D0000}"/>
    <cellStyle name="Normal 7 4 2 29 5" xfId="11774" xr:uid="{00000000-0005-0000-0000-00004F2D0000}"/>
    <cellStyle name="Normal 7 4 2 29 6" xfId="13090" xr:uid="{00000000-0005-0000-0000-0000502D0000}"/>
    <cellStyle name="Normal 7 4 2 29 7" xfId="15477" xr:uid="{00000000-0005-0000-0000-0000512D0000}"/>
    <cellStyle name="Normal 7 4 2 3" xfId="226" xr:uid="{00000000-0005-0000-0000-0000522D0000}"/>
    <cellStyle name="Normal 7 4 2 3 2" xfId="2607" xr:uid="{00000000-0005-0000-0000-0000532D0000}"/>
    <cellStyle name="Normal 7 4 2 3 3" xfId="4993" xr:uid="{00000000-0005-0000-0000-0000542D0000}"/>
    <cellStyle name="Normal 7 4 2 3 4" xfId="8883" xr:uid="{00000000-0005-0000-0000-0000552D0000}"/>
    <cellStyle name="Normal 7 4 2 3 5" xfId="10034" xr:uid="{00000000-0005-0000-0000-0000562D0000}"/>
    <cellStyle name="Normal 7 4 2 3 6" xfId="13657" xr:uid="{00000000-0005-0000-0000-0000572D0000}"/>
    <cellStyle name="Normal 7 4 2 3 7" xfId="16044" xr:uid="{00000000-0005-0000-0000-0000582D0000}"/>
    <cellStyle name="Normal 7 4 2 30" xfId="2298" xr:uid="{00000000-0005-0000-0000-0000592D0000}"/>
    <cellStyle name="Normal 7 4 2 30 2" xfId="4679" xr:uid="{00000000-0005-0000-0000-00005A2D0000}"/>
    <cellStyle name="Normal 7 4 2 30 3" xfId="7065" xr:uid="{00000000-0005-0000-0000-00005B2D0000}"/>
    <cellStyle name="Normal 7 4 2 30 4" xfId="7929" xr:uid="{00000000-0005-0000-0000-00005C2D0000}"/>
    <cellStyle name="Normal 7 4 2 30 5" xfId="10702" xr:uid="{00000000-0005-0000-0000-00005D2D0000}"/>
    <cellStyle name="Normal 7 4 2 30 6" xfId="12703" xr:uid="{00000000-0005-0000-0000-00005E2D0000}"/>
    <cellStyle name="Normal 7 4 2 30 7" xfId="15090" xr:uid="{00000000-0005-0000-0000-00005F2D0000}"/>
    <cellStyle name="Normal 7 4 2 31" xfId="2370" xr:uid="{00000000-0005-0000-0000-0000602D0000}"/>
    <cellStyle name="Normal 7 4 2 31 2" xfId="4751" xr:uid="{00000000-0005-0000-0000-0000612D0000}"/>
    <cellStyle name="Normal 7 4 2 31 3" xfId="7137" xr:uid="{00000000-0005-0000-0000-0000622D0000}"/>
    <cellStyle name="Normal 7 4 2 31 4" xfId="7860" xr:uid="{00000000-0005-0000-0000-0000632D0000}"/>
    <cellStyle name="Normal 7 4 2 31 5" xfId="9936" xr:uid="{00000000-0005-0000-0000-0000642D0000}"/>
    <cellStyle name="Normal 7 4 2 31 6" xfId="12634" xr:uid="{00000000-0005-0000-0000-0000652D0000}"/>
    <cellStyle name="Normal 7 4 2 31 7" xfId="15021" xr:uid="{00000000-0005-0000-0000-0000662D0000}"/>
    <cellStyle name="Normal 7 4 2 32" xfId="2448" xr:uid="{00000000-0005-0000-0000-0000672D0000}"/>
    <cellStyle name="Normal 7 4 2 33" xfId="4834" xr:uid="{00000000-0005-0000-0000-0000682D0000}"/>
    <cellStyle name="Normal 7 4 2 34" xfId="8996" xr:uid="{00000000-0005-0000-0000-0000692D0000}"/>
    <cellStyle name="Normal 7 4 2 35" xfId="10687" xr:uid="{00000000-0005-0000-0000-00006A2D0000}"/>
    <cellStyle name="Normal 7 4 2 36" xfId="13770" xr:uid="{00000000-0005-0000-0000-00006B2D0000}"/>
    <cellStyle name="Normal 7 4 2 37" xfId="16155" xr:uid="{00000000-0005-0000-0000-00006C2D0000}"/>
    <cellStyle name="Normal 7 4 2 4" xfId="303" xr:uid="{00000000-0005-0000-0000-00006D2D0000}"/>
    <cellStyle name="Normal 7 4 2 4 2" xfId="2684" xr:uid="{00000000-0005-0000-0000-00006E2D0000}"/>
    <cellStyle name="Normal 7 4 2 4 3" xfId="5070" xr:uid="{00000000-0005-0000-0000-00006F2D0000}"/>
    <cellStyle name="Normal 7 4 2 4 4" xfId="7729" xr:uid="{00000000-0005-0000-0000-0000702D0000}"/>
    <cellStyle name="Normal 7 4 2 4 5" xfId="10000" xr:uid="{00000000-0005-0000-0000-0000712D0000}"/>
    <cellStyle name="Normal 7 4 2 4 6" xfId="12502" xr:uid="{00000000-0005-0000-0000-0000722D0000}"/>
    <cellStyle name="Normal 7 4 2 4 7" xfId="14889" xr:uid="{00000000-0005-0000-0000-0000732D0000}"/>
    <cellStyle name="Normal 7 4 2 5" xfId="380" xr:uid="{00000000-0005-0000-0000-0000742D0000}"/>
    <cellStyle name="Normal 7 4 2 5 2" xfId="2761" xr:uid="{00000000-0005-0000-0000-0000752D0000}"/>
    <cellStyle name="Normal 7 4 2 5 3" xfId="5147" xr:uid="{00000000-0005-0000-0000-0000762D0000}"/>
    <cellStyle name="Normal 7 4 2 5 4" xfId="8765" xr:uid="{00000000-0005-0000-0000-0000772D0000}"/>
    <cellStyle name="Normal 7 4 2 5 5" xfId="10451" xr:uid="{00000000-0005-0000-0000-0000782D0000}"/>
    <cellStyle name="Normal 7 4 2 5 6" xfId="13539" xr:uid="{00000000-0005-0000-0000-0000792D0000}"/>
    <cellStyle name="Normal 7 4 2 5 7" xfId="15926" xr:uid="{00000000-0005-0000-0000-00007A2D0000}"/>
    <cellStyle name="Normal 7 4 2 6" xfId="457" xr:uid="{00000000-0005-0000-0000-00007B2D0000}"/>
    <cellStyle name="Normal 7 4 2 6 2" xfId="2838" xr:uid="{00000000-0005-0000-0000-00007C2D0000}"/>
    <cellStyle name="Normal 7 4 2 6 3" xfId="5224" xr:uid="{00000000-0005-0000-0000-00007D2D0000}"/>
    <cellStyle name="Normal 7 4 2 6 4" xfId="8342" xr:uid="{00000000-0005-0000-0000-00007E2D0000}"/>
    <cellStyle name="Normal 7 4 2 6 5" xfId="11801" xr:uid="{00000000-0005-0000-0000-00007F2D0000}"/>
    <cellStyle name="Normal 7 4 2 6 6" xfId="13116" xr:uid="{00000000-0005-0000-0000-0000802D0000}"/>
    <cellStyle name="Normal 7 4 2 6 7" xfId="15503" xr:uid="{00000000-0005-0000-0000-0000812D0000}"/>
    <cellStyle name="Normal 7 4 2 7" xfId="534" xr:uid="{00000000-0005-0000-0000-0000822D0000}"/>
    <cellStyle name="Normal 7 4 2 7 2" xfId="2915" xr:uid="{00000000-0005-0000-0000-0000832D0000}"/>
    <cellStyle name="Normal 7 4 2 7 3" xfId="5301" xr:uid="{00000000-0005-0000-0000-0000842D0000}"/>
    <cellStyle name="Normal 7 4 2 7 4" xfId="7803" xr:uid="{00000000-0005-0000-0000-0000852D0000}"/>
    <cellStyle name="Normal 7 4 2 7 5" xfId="10653" xr:uid="{00000000-0005-0000-0000-0000862D0000}"/>
    <cellStyle name="Normal 7 4 2 7 6" xfId="12576" xr:uid="{00000000-0005-0000-0000-0000872D0000}"/>
    <cellStyle name="Normal 7 4 2 7 7" xfId="14963" xr:uid="{00000000-0005-0000-0000-0000882D0000}"/>
    <cellStyle name="Normal 7 4 2 8" xfId="611" xr:uid="{00000000-0005-0000-0000-0000892D0000}"/>
    <cellStyle name="Normal 7 4 2 8 2" xfId="2992" xr:uid="{00000000-0005-0000-0000-00008A2D0000}"/>
    <cellStyle name="Normal 7 4 2 8 3" xfId="5378" xr:uid="{00000000-0005-0000-0000-00008B2D0000}"/>
    <cellStyle name="Normal 7 4 2 8 4" xfId="7889" xr:uid="{00000000-0005-0000-0000-00008C2D0000}"/>
    <cellStyle name="Normal 7 4 2 8 5" xfId="10137" xr:uid="{00000000-0005-0000-0000-00008D2D0000}"/>
    <cellStyle name="Normal 7 4 2 8 6" xfId="12663" xr:uid="{00000000-0005-0000-0000-00008E2D0000}"/>
    <cellStyle name="Normal 7 4 2 8 7" xfId="15050" xr:uid="{00000000-0005-0000-0000-00008F2D0000}"/>
    <cellStyle name="Normal 7 4 2 9" xfId="688" xr:uid="{00000000-0005-0000-0000-0000902D0000}"/>
    <cellStyle name="Normal 7 4 2 9 2" xfId="3069" xr:uid="{00000000-0005-0000-0000-0000912D0000}"/>
    <cellStyle name="Normal 7 4 2 9 3" xfId="5455" xr:uid="{00000000-0005-0000-0000-0000922D0000}"/>
    <cellStyle name="Normal 7 4 2 9 4" xfId="8915" xr:uid="{00000000-0005-0000-0000-0000932D0000}"/>
    <cellStyle name="Normal 7 4 2 9 5" xfId="10601" xr:uid="{00000000-0005-0000-0000-0000942D0000}"/>
    <cellStyle name="Normal 7 4 2 9 6" xfId="13689" xr:uid="{00000000-0005-0000-0000-0000952D0000}"/>
    <cellStyle name="Normal 7 4 2 9 7" xfId="16076" xr:uid="{00000000-0005-0000-0000-0000962D0000}"/>
    <cellStyle name="Normal 7 4 20" xfId="1421" xr:uid="{00000000-0005-0000-0000-0000972D0000}"/>
    <cellStyle name="Normal 7 4 20 2" xfId="3802" xr:uid="{00000000-0005-0000-0000-0000982D0000}"/>
    <cellStyle name="Normal 7 4 20 3" xfId="6188" xr:uid="{00000000-0005-0000-0000-0000992D0000}"/>
    <cellStyle name="Normal 7 4 20 4" xfId="8712" xr:uid="{00000000-0005-0000-0000-00009A2D0000}"/>
    <cellStyle name="Normal 7 4 20 5" xfId="11885" xr:uid="{00000000-0005-0000-0000-00009B2D0000}"/>
    <cellStyle name="Normal 7 4 20 6" xfId="13486" xr:uid="{00000000-0005-0000-0000-00009C2D0000}"/>
    <cellStyle name="Normal 7 4 20 7" xfId="15873" xr:uid="{00000000-0005-0000-0000-00009D2D0000}"/>
    <cellStyle name="Normal 7 4 21" xfId="1498" xr:uid="{00000000-0005-0000-0000-00009E2D0000}"/>
    <cellStyle name="Normal 7 4 21 2" xfId="3879" xr:uid="{00000000-0005-0000-0000-00009F2D0000}"/>
    <cellStyle name="Normal 7 4 21 3" xfId="6265" xr:uid="{00000000-0005-0000-0000-0000A02D0000}"/>
    <cellStyle name="Normal 7 4 21 4" xfId="7671" xr:uid="{00000000-0005-0000-0000-0000A12D0000}"/>
    <cellStyle name="Normal 7 4 21 5" xfId="11585" xr:uid="{00000000-0005-0000-0000-0000A22D0000}"/>
    <cellStyle name="Normal 7 4 21 6" xfId="12444" xr:uid="{00000000-0005-0000-0000-0000A32D0000}"/>
    <cellStyle name="Normal 7 4 21 7" xfId="14831" xr:uid="{00000000-0005-0000-0000-0000A42D0000}"/>
    <cellStyle name="Normal 7 4 22" xfId="1575" xr:uid="{00000000-0005-0000-0000-0000A52D0000}"/>
    <cellStyle name="Normal 7 4 22 2" xfId="3956" xr:uid="{00000000-0005-0000-0000-0000A62D0000}"/>
    <cellStyle name="Normal 7 4 22 3" xfId="6342" xr:uid="{00000000-0005-0000-0000-0000A72D0000}"/>
    <cellStyle name="Normal 7 4 22 4" xfId="8387" xr:uid="{00000000-0005-0000-0000-0000A82D0000}"/>
    <cellStyle name="Normal 7 4 22 5" xfId="11800" xr:uid="{00000000-0005-0000-0000-0000A92D0000}"/>
    <cellStyle name="Normal 7 4 22 6" xfId="13161" xr:uid="{00000000-0005-0000-0000-0000AA2D0000}"/>
    <cellStyle name="Normal 7 4 22 7" xfId="15548" xr:uid="{00000000-0005-0000-0000-0000AB2D0000}"/>
    <cellStyle name="Normal 7 4 23" xfId="1652" xr:uid="{00000000-0005-0000-0000-0000AC2D0000}"/>
    <cellStyle name="Normal 7 4 23 2" xfId="4033" xr:uid="{00000000-0005-0000-0000-0000AD2D0000}"/>
    <cellStyle name="Normal 7 4 23 3" xfId="6419" xr:uid="{00000000-0005-0000-0000-0000AE2D0000}"/>
    <cellStyle name="Normal 7 4 23 4" xfId="7706" xr:uid="{00000000-0005-0000-0000-0000AF2D0000}"/>
    <cellStyle name="Normal 7 4 23 5" xfId="9631" xr:uid="{00000000-0005-0000-0000-0000B02D0000}"/>
    <cellStyle name="Normal 7 4 23 6" xfId="12479" xr:uid="{00000000-0005-0000-0000-0000B12D0000}"/>
    <cellStyle name="Normal 7 4 23 7" xfId="14866" xr:uid="{00000000-0005-0000-0000-0000B22D0000}"/>
    <cellStyle name="Normal 7 4 24" xfId="1729" xr:uid="{00000000-0005-0000-0000-0000B32D0000}"/>
    <cellStyle name="Normal 7 4 24 2" xfId="4110" xr:uid="{00000000-0005-0000-0000-0000B42D0000}"/>
    <cellStyle name="Normal 7 4 24 3" xfId="6496" xr:uid="{00000000-0005-0000-0000-0000B52D0000}"/>
    <cellStyle name="Normal 7 4 24 4" xfId="8934" xr:uid="{00000000-0005-0000-0000-0000B62D0000}"/>
    <cellStyle name="Normal 7 4 24 5" xfId="9897" xr:uid="{00000000-0005-0000-0000-0000B72D0000}"/>
    <cellStyle name="Normal 7 4 24 6" xfId="13708" xr:uid="{00000000-0005-0000-0000-0000B82D0000}"/>
    <cellStyle name="Normal 7 4 24 7" xfId="16094" xr:uid="{00000000-0005-0000-0000-0000B92D0000}"/>
    <cellStyle name="Normal 7 4 25" xfId="1801" xr:uid="{00000000-0005-0000-0000-0000BA2D0000}"/>
    <cellStyle name="Normal 7 4 25 2" xfId="4182" xr:uid="{00000000-0005-0000-0000-0000BB2D0000}"/>
    <cellStyle name="Normal 7 4 25 3" xfId="6568" xr:uid="{00000000-0005-0000-0000-0000BC2D0000}"/>
    <cellStyle name="Normal 7 4 25 4" xfId="8781" xr:uid="{00000000-0005-0000-0000-0000BD2D0000}"/>
    <cellStyle name="Normal 7 4 25 5" xfId="9589" xr:uid="{00000000-0005-0000-0000-0000BE2D0000}"/>
    <cellStyle name="Normal 7 4 25 6" xfId="13555" xr:uid="{00000000-0005-0000-0000-0000BF2D0000}"/>
    <cellStyle name="Normal 7 4 25 7" xfId="15942" xr:uid="{00000000-0005-0000-0000-0000C02D0000}"/>
    <cellStyle name="Normal 7 4 26" xfId="1879" xr:uid="{00000000-0005-0000-0000-0000C12D0000}"/>
    <cellStyle name="Normal 7 4 26 2" xfId="4260" xr:uid="{00000000-0005-0000-0000-0000C22D0000}"/>
    <cellStyle name="Normal 7 4 26 3" xfId="6646" xr:uid="{00000000-0005-0000-0000-0000C32D0000}"/>
    <cellStyle name="Normal 7 4 26 4" xfId="7666" xr:uid="{00000000-0005-0000-0000-0000C42D0000}"/>
    <cellStyle name="Normal 7 4 26 5" xfId="11580" xr:uid="{00000000-0005-0000-0000-0000C52D0000}"/>
    <cellStyle name="Normal 7 4 26 6" xfId="12439" xr:uid="{00000000-0005-0000-0000-0000C62D0000}"/>
    <cellStyle name="Normal 7 4 26 7" xfId="14826" xr:uid="{00000000-0005-0000-0000-0000C72D0000}"/>
    <cellStyle name="Normal 7 4 27" xfId="1957" xr:uid="{00000000-0005-0000-0000-0000C82D0000}"/>
    <cellStyle name="Normal 7 4 27 2" xfId="4338" xr:uid="{00000000-0005-0000-0000-0000C92D0000}"/>
    <cellStyle name="Normal 7 4 27 3" xfId="6724" xr:uid="{00000000-0005-0000-0000-0000CA2D0000}"/>
    <cellStyle name="Normal 7 4 27 4" xfId="8774" xr:uid="{00000000-0005-0000-0000-0000CB2D0000}"/>
    <cellStyle name="Normal 7 4 27 5" xfId="10460" xr:uid="{00000000-0005-0000-0000-0000CC2D0000}"/>
    <cellStyle name="Normal 7 4 27 6" xfId="13548" xr:uid="{00000000-0005-0000-0000-0000CD2D0000}"/>
    <cellStyle name="Normal 7 4 27 7" xfId="15935" xr:uid="{00000000-0005-0000-0000-0000CE2D0000}"/>
    <cellStyle name="Normal 7 4 28" xfId="2033" xr:uid="{00000000-0005-0000-0000-0000CF2D0000}"/>
    <cellStyle name="Normal 7 4 28 2" xfId="4414" xr:uid="{00000000-0005-0000-0000-0000D02D0000}"/>
    <cellStyle name="Normal 7 4 28 3" xfId="6800" xr:uid="{00000000-0005-0000-0000-0000D12D0000}"/>
    <cellStyle name="Normal 7 4 28 4" xfId="7709" xr:uid="{00000000-0005-0000-0000-0000D22D0000}"/>
    <cellStyle name="Normal 7 4 28 5" xfId="9998" xr:uid="{00000000-0005-0000-0000-0000D32D0000}"/>
    <cellStyle name="Normal 7 4 28 6" xfId="12482" xr:uid="{00000000-0005-0000-0000-0000D42D0000}"/>
    <cellStyle name="Normal 7 4 28 7" xfId="14869" xr:uid="{00000000-0005-0000-0000-0000D52D0000}"/>
    <cellStyle name="Normal 7 4 29" xfId="2105" xr:uid="{00000000-0005-0000-0000-0000D62D0000}"/>
    <cellStyle name="Normal 7 4 29 2" xfId="4486" xr:uid="{00000000-0005-0000-0000-0000D72D0000}"/>
    <cellStyle name="Normal 7 4 29 3" xfId="6872" xr:uid="{00000000-0005-0000-0000-0000D82D0000}"/>
    <cellStyle name="Normal 7 4 29 4" xfId="7967" xr:uid="{00000000-0005-0000-0000-0000D92D0000}"/>
    <cellStyle name="Normal 7 4 29 5" xfId="11690" xr:uid="{00000000-0005-0000-0000-0000DA2D0000}"/>
    <cellStyle name="Normal 7 4 29 6" xfId="12741" xr:uid="{00000000-0005-0000-0000-0000DB2D0000}"/>
    <cellStyle name="Normal 7 4 29 7" xfId="15128" xr:uid="{00000000-0005-0000-0000-0000DC2D0000}"/>
    <cellStyle name="Normal 7 4 3" xfId="111" xr:uid="{00000000-0005-0000-0000-0000DD2D0000}"/>
    <cellStyle name="Normal 7 4 3 2" xfId="2492" xr:uid="{00000000-0005-0000-0000-0000DE2D0000}"/>
    <cellStyle name="Normal 7 4 3 3" xfId="4878" xr:uid="{00000000-0005-0000-0000-0000DF2D0000}"/>
    <cellStyle name="Normal 7 4 3 4" xfId="8732" xr:uid="{00000000-0005-0000-0000-0000E02D0000}"/>
    <cellStyle name="Normal 7 4 3 5" xfId="11904" xr:uid="{00000000-0005-0000-0000-0000E12D0000}"/>
    <cellStyle name="Normal 7 4 3 6" xfId="13506" xr:uid="{00000000-0005-0000-0000-0000E22D0000}"/>
    <cellStyle name="Normal 7 4 3 7" xfId="15893" xr:uid="{00000000-0005-0000-0000-0000E32D0000}"/>
    <cellStyle name="Normal 7 4 30" xfId="2185" xr:uid="{00000000-0005-0000-0000-0000E42D0000}"/>
    <cellStyle name="Normal 7 4 30 2" xfId="4566" xr:uid="{00000000-0005-0000-0000-0000E52D0000}"/>
    <cellStyle name="Normal 7 4 30 3" xfId="6952" xr:uid="{00000000-0005-0000-0000-0000E62D0000}"/>
    <cellStyle name="Normal 7 4 30 4" xfId="8778" xr:uid="{00000000-0005-0000-0000-0000E72D0000}"/>
    <cellStyle name="Normal 7 4 30 5" xfId="9816" xr:uid="{00000000-0005-0000-0000-0000E82D0000}"/>
    <cellStyle name="Normal 7 4 30 6" xfId="13552" xr:uid="{00000000-0005-0000-0000-0000E92D0000}"/>
    <cellStyle name="Normal 7 4 30 7" xfId="15939" xr:uid="{00000000-0005-0000-0000-0000EA2D0000}"/>
    <cellStyle name="Normal 7 4 31" xfId="2261" xr:uid="{00000000-0005-0000-0000-0000EB2D0000}"/>
    <cellStyle name="Normal 7 4 31 2" xfId="4642" xr:uid="{00000000-0005-0000-0000-0000EC2D0000}"/>
    <cellStyle name="Normal 7 4 31 3" xfId="7028" xr:uid="{00000000-0005-0000-0000-0000ED2D0000}"/>
    <cellStyle name="Normal 7 4 31 4" xfId="7739" xr:uid="{00000000-0005-0000-0000-0000EE2D0000}"/>
    <cellStyle name="Normal 7 4 31 5" xfId="11648" xr:uid="{00000000-0005-0000-0000-0000EF2D0000}"/>
    <cellStyle name="Normal 7 4 31 6" xfId="12512" xr:uid="{00000000-0005-0000-0000-0000F02D0000}"/>
    <cellStyle name="Normal 7 4 31 7" xfId="14899" xr:uid="{00000000-0005-0000-0000-0000F12D0000}"/>
    <cellStyle name="Normal 7 4 32" xfId="2333" xr:uid="{00000000-0005-0000-0000-0000F22D0000}"/>
    <cellStyle name="Normal 7 4 32 2" xfId="4714" xr:uid="{00000000-0005-0000-0000-0000F32D0000}"/>
    <cellStyle name="Normal 7 4 32 3" xfId="7100" xr:uid="{00000000-0005-0000-0000-0000F42D0000}"/>
    <cellStyle name="Normal 7 4 32 4" xfId="7738" xr:uid="{00000000-0005-0000-0000-0000F52D0000}"/>
    <cellStyle name="Normal 7 4 32 5" xfId="11647" xr:uid="{00000000-0005-0000-0000-0000F62D0000}"/>
    <cellStyle name="Normal 7 4 32 6" xfId="12511" xr:uid="{00000000-0005-0000-0000-0000F72D0000}"/>
    <cellStyle name="Normal 7 4 32 7" xfId="14898" xr:uid="{00000000-0005-0000-0000-0000F82D0000}"/>
    <cellStyle name="Normal 7 4 33" xfId="2411" xr:uid="{00000000-0005-0000-0000-0000F92D0000}"/>
    <cellStyle name="Normal 7 4 34" xfId="4797" xr:uid="{00000000-0005-0000-0000-0000FA2D0000}"/>
    <cellStyle name="Normal 7 4 35" xfId="7919" xr:uid="{00000000-0005-0000-0000-0000FB2D0000}"/>
    <cellStyle name="Normal 7 4 36" xfId="11722" xr:uid="{00000000-0005-0000-0000-0000FC2D0000}"/>
    <cellStyle name="Normal 7 4 37" xfId="12693" xr:uid="{00000000-0005-0000-0000-0000FD2D0000}"/>
    <cellStyle name="Normal 7 4 38" xfId="15080" xr:uid="{00000000-0005-0000-0000-0000FE2D0000}"/>
    <cellStyle name="Normal 7 4 4" xfId="189" xr:uid="{00000000-0005-0000-0000-0000FF2D0000}"/>
    <cellStyle name="Normal 7 4 4 2" xfId="2570" xr:uid="{00000000-0005-0000-0000-0000002E0000}"/>
    <cellStyle name="Normal 7 4 4 3" xfId="4956" xr:uid="{00000000-0005-0000-0000-0000012E0000}"/>
    <cellStyle name="Normal 7 4 4 4" xfId="7460" xr:uid="{00000000-0005-0000-0000-0000022E0000}"/>
    <cellStyle name="Normal 7 4 4 5" xfId="11373" xr:uid="{00000000-0005-0000-0000-0000032E0000}"/>
    <cellStyle name="Normal 7 4 4 6" xfId="12233" xr:uid="{00000000-0005-0000-0000-0000042E0000}"/>
    <cellStyle name="Normal 7 4 4 7" xfId="14620" xr:uid="{00000000-0005-0000-0000-0000052E0000}"/>
    <cellStyle name="Normal 7 4 5" xfId="266" xr:uid="{00000000-0005-0000-0000-0000062E0000}"/>
    <cellStyle name="Normal 7 4 5 2" xfId="2647" xr:uid="{00000000-0005-0000-0000-0000072E0000}"/>
    <cellStyle name="Normal 7 4 5 3" xfId="5033" xr:uid="{00000000-0005-0000-0000-0000082E0000}"/>
    <cellStyle name="Normal 7 4 5 4" xfId="9377" xr:uid="{00000000-0005-0000-0000-0000092E0000}"/>
    <cellStyle name="Normal 7 4 5 5" xfId="9691" xr:uid="{00000000-0005-0000-0000-00000A2E0000}"/>
    <cellStyle name="Normal 7 4 5 6" xfId="14151" xr:uid="{00000000-0005-0000-0000-00000B2E0000}"/>
    <cellStyle name="Normal 7 4 5 7" xfId="16535" xr:uid="{00000000-0005-0000-0000-00000C2E0000}"/>
    <cellStyle name="Normal 7 4 6" xfId="343" xr:uid="{00000000-0005-0000-0000-00000D2E0000}"/>
    <cellStyle name="Normal 7 4 6 2" xfId="2724" xr:uid="{00000000-0005-0000-0000-00000E2E0000}"/>
    <cellStyle name="Normal 7 4 6 3" xfId="5110" xr:uid="{00000000-0005-0000-0000-00000F2E0000}"/>
    <cellStyle name="Normal 7 4 6 4" xfId="7574" xr:uid="{00000000-0005-0000-0000-0000102E0000}"/>
    <cellStyle name="Normal 7 4 6 5" xfId="11565" xr:uid="{00000000-0005-0000-0000-0000112E0000}"/>
    <cellStyle name="Normal 7 4 6 6" xfId="12347" xr:uid="{00000000-0005-0000-0000-0000122E0000}"/>
    <cellStyle name="Normal 7 4 6 7" xfId="14734" xr:uid="{00000000-0005-0000-0000-0000132E0000}"/>
    <cellStyle name="Normal 7 4 7" xfId="420" xr:uid="{00000000-0005-0000-0000-0000142E0000}"/>
    <cellStyle name="Normal 7 4 7 2" xfId="2801" xr:uid="{00000000-0005-0000-0000-0000152E0000}"/>
    <cellStyle name="Normal 7 4 7 3" xfId="5187" xr:uid="{00000000-0005-0000-0000-0000162E0000}"/>
    <cellStyle name="Normal 7 4 7 4" xfId="8804" xr:uid="{00000000-0005-0000-0000-0000172E0000}"/>
    <cellStyle name="Normal 7 4 7 5" xfId="9609" xr:uid="{00000000-0005-0000-0000-0000182E0000}"/>
    <cellStyle name="Normal 7 4 7 6" xfId="13578" xr:uid="{00000000-0005-0000-0000-0000192E0000}"/>
    <cellStyle name="Normal 7 4 7 7" xfId="15965" xr:uid="{00000000-0005-0000-0000-00001A2E0000}"/>
    <cellStyle name="Normal 7 4 8" xfId="497" xr:uid="{00000000-0005-0000-0000-00001B2E0000}"/>
    <cellStyle name="Normal 7 4 8 2" xfId="2878" xr:uid="{00000000-0005-0000-0000-00001C2E0000}"/>
    <cellStyle name="Normal 7 4 8 3" xfId="5264" xr:uid="{00000000-0005-0000-0000-00001D2E0000}"/>
    <cellStyle name="Normal 7 4 8 4" xfId="7609" xr:uid="{00000000-0005-0000-0000-00001E2E0000}"/>
    <cellStyle name="Normal 7 4 8 5" xfId="11524" xr:uid="{00000000-0005-0000-0000-00001F2E0000}"/>
    <cellStyle name="Normal 7 4 8 6" xfId="12382" xr:uid="{00000000-0005-0000-0000-0000202E0000}"/>
    <cellStyle name="Normal 7 4 8 7" xfId="14769" xr:uid="{00000000-0005-0000-0000-0000212E0000}"/>
    <cellStyle name="Normal 7 4 9" xfId="574" xr:uid="{00000000-0005-0000-0000-0000222E0000}"/>
    <cellStyle name="Normal 7 4 9 2" xfId="2955" xr:uid="{00000000-0005-0000-0000-0000232E0000}"/>
    <cellStyle name="Normal 7 4 9 3" xfId="5341" xr:uid="{00000000-0005-0000-0000-0000242E0000}"/>
    <cellStyle name="Normal 7 4 9 4" xfId="9448" xr:uid="{00000000-0005-0000-0000-0000252E0000}"/>
    <cellStyle name="Normal 7 4 9 5" xfId="11141" xr:uid="{00000000-0005-0000-0000-0000262E0000}"/>
    <cellStyle name="Normal 7 4 9 6" xfId="14222" xr:uid="{00000000-0005-0000-0000-0000272E0000}"/>
    <cellStyle name="Normal 7 4 9 7" xfId="16606" xr:uid="{00000000-0005-0000-0000-0000282E0000}"/>
    <cellStyle name="Normal 7 40" xfId="9578" xr:uid="{00000000-0005-0000-0000-0000292E0000}"/>
    <cellStyle name="Normal 7 41" xfId="12924" xr:uid="{00000000-0005-0000-0000-00002A2E0000}"/>
    <cellStyle name="Normal 7 42" xfId="15311" xr:uid="{00000000-0005-0000-0000-00002B2E0000}"/>
    <cellStyle name="Normal 7 5" xfId="30" xr:uid="{00000000-0005-0000-0000-00002C2E0000}"/>
    <cellStyle name="Normal 7 5 10" xfId="652" xr:uid="{00000000-0005-0000-0000-00002D2E0000}"/>
    <cellStyle name="Normal 7 5 10 2" xfId="3033" xr:uid="{00000000-0005-0000-0000-00002E2E0000}"/>
    <cellStyle name="Normal 7 5 10 3" xfId="5419" xr:uid="{00000000-0005-0000-0000-00002F2E0000}"/>
    <cellStyle name="Normal 7 5 10 4" xfId="7647" xr:uid="{00000000-0005-0000-0000-0000302E0000}"/>
    <cellStyle name="Normal 7 5 10 5" xfId="11633" xr:uid="{00000000-0005-0000-0000-0000312E0000}"/>
    <cellStyle name="Normal 7 5 10 6" xfId="12420" xr:uid="{00000000-0005-0000-0000-0000322E0000}"/>
    <cellStyle name="Normal 7 5 10 7" xfId="14807" xr:uid="{00000000-0005-0000-0000-0000332E0000}"/>
    <cellStyle name="Normal 7 5 11" xfId="729" xr:uid="{00000000-0005-0000-0000-0000342E0000}"/>
    <cellStyle name="Normal 7 5 11 2" xfId="3110" xr:uid="{00000000-0005-0000-0000-0000352E0000}"/>
    <cellStyle name="Normal 7 5 11 3" xfId="5496" xr:uid="{00000000-0005-0000-0000-0000362E0000}"/>
    <cellStyle name="Normal 7 5 11 4" xfId="8877" xr:uid="{00000000-0005-0000-0000-0000372E0000}"/>
    <cellStyle name="Normal 7 5 11 5" xfId="9836" xr:uid="{00000000-0005-0000-0000-0000382E0000}"/>
    <cellStyle name="Normal 7 5 11 6" xfId="13651" xr:uid="{00000000-0005-0000-0000-0000392E0000}"/>
    <cellStyle name="Normal 7 5 11 7" xfId="16038" xr:uid="{00000000-0005-0000-0000-00003A2E0000}"/>
    <cellStyle name="Normal 7 5 12" xfId="806" xr:uid="{00000000-0005-0000-0000-00003B2E0000}"/>
    <cellStyle name="Normal 7 5 12 2" xfId="3187" xr:uid="{00000000-0005-0000-0000-00003C2E0000}"/>
    <cellStyle name="Normal 7 5 12 3" xfId="5573" xr:uid="{00000000-0005-0000-0000-00003D2E0000}"/>
    <cellStyle name="Normal 7 5 12 4" xfId="7682" xr:uid="{00000000-0005-0000-0000-00003E2E0000}"/>
    <cellStyle name="Normal 7 5 12 5" xfId="11596" xr:uid="{00000000-0005-0000-0000-00003F2E0000}"/>
    <cellStyle name="Normal 7 5 12 6" xfId="12455" xr:uid="{00000000-0005-0000-0000-0000402E0000}"/>
    <cellStyle name="Normal 7 5 12 7" xfId="14842" xr:uid="{00000000-0005-0000-0000-0000412E0000}"/>
    <cellStyle name="Normal 7 5 13" xfId="883" xr:uid="{00000000-0005-0000-0000-0000422E0000}"/>
    <cellStyle name="Normal 7 5 13 2" xfId="3264" xr:uid="{00000000-0005-0000-0000-0000432E0000}"/>
    <cellStyle name="Normal 7 5 13 3" xfId="5650" xr:uid="{00000000-0005-0000-0000-0000442E0000}"/>
    <cellStyle name="Normal 7 5 13 4" xfId="9516" xr:uid="{00000000-0005-0000-0000-0000452E0000}"/>
    <cellStyle name="Normal 7 5 13 5" xfId="11214" xr:uid="{00000000-0005-0000-0000-0000462E0000}"/>
    <cellStyle name="Normal 7 5 13 6" xfId="14290" xr:uid="{00000000-0005-0000-0000-0000472E0000}"/>
    <cellStyle name="Normal 7 5 13 7" xfId="16673" xr:uid="{00000000-0005-0000-0000-0000482E0000}"/>
    <cellStyle name="Normal 7 5 14" xfId="960" xr:uid="{00000000-0005-0000-0000-0000492E0000}"/>
    <cellStyle name="Normal 7 5 14 2" xfId="3341" xr:uid="{00000000-0005-0000-0000-00004A2E0000}"/>
    <cellStyle name="Normal 7 5 14 3" xfId="5727" xr:uid="{00000000-0005-0000-0000-00004B2E0000}"/>
    <cellStyle name="Normal 7 5 14 4" xfId="7905" xr:uid="{00000000-0005-0000-0000-00004C2E0000}"/>
    <cellStyle name="Normal 7 5 14 5" xfId="11708" xr:uid="{00000000-0005-0000-0000-00004D2E0000}"/>
    <cellStyle name="Normal 7 5 14 6" xfId="12679" xr:uid="{00000000-0005-0000-0000-00004E2E0000}"/>
    <cellStyle name="Normal 7 5 14 7" xfId="15066" xr:uid="{00000000-0005-0000-0000-00004F2E0000}"/>
    <cellStyle name="Normal 7 5 15" xfId="1037" xr:uid="{00000000-0005-0000-0000-0000502E0000}"/>
    <cellStyle name="Normal 7 5 15 2" xfId="3418" xr:uid="{00000000-0005-0000-0000-0000512E0000}"/>
    <cellStyle name="Normal 7 5 15 3" xfId="5804" xr:uid="{00000000-0005-0000-0000-0000522E0000}"/>
    <cellStyle name="Normal 7 5 15 4" xfId="9022" xr:uid="{00000000-0005-0000-0000-0000532E0000}"/>
    <cellStyle name="Normal 7 5 15 5" xfId="9983" xr:uid="{00000000-0005-0000-0000-0000542E0000}"/>
    <cellStyle name="Normal 7 5 15 6" xfId="13796" xr:uid="{00000000-0005-0000-0000-0000552E0000}"/>
    <cellStyle name="Normal 7 5 15 7" xfId="16181" xr:uid="{00000000-0005-0000-0000-0000562E0000}"/>
    <cellStyle name="Normal 7 5 16" xfId="1114" xr:uid="{00000000-0005-0000-0000-0000572E0000}"/>
    <cellStyle name="Normal 7 5 16 2" xfId="3495" xr:uid="{00000000-0005-0000-0000-0000582E0000}"/>
    <cellStyle name="Normal 7 5 16 3" xfId="5881" xr:uid="{00000000-0005-0000-0000-0000592E0000}"/>
    <cellStyle name="Normal 7 5 16 4" xfId="7831" xr:uid="{00000000-0005-0000-0000-00005A2E0000}"/>
    <cellStyle name="Normal 7 5 16 5" xfId="11743" xr:uid="{00000000-0005-0000-0000-00005B2E0000}"/>
    <cellStyle name="Normal 7 5 16 6" xfId="12604" xr:uid="{00000000-0005-0000-0000-00005C2E0000}"/>
    <cellStyle name="Normal 7 5 16 7" xfId="14991" xr:uid="{00000000-0005-0000-0000-00005D2E0000}"/>
    <cellStyle name="Normal 7 5 17" xfId="1191" xr:uid="{00000000-0005-0000-0000-00005E2E0000}"/>
    <cellStyle name="Normal 7 5 17 2" xfId="3572" xr:uid="{00000000-0005-0000-0000-00005F2E0000}"/>
    <cellStyle name="Normal 7 5 17 3" xfId="5958" xr:uid="{00000000-0005-0000-0000-0000602E0000}"/>
    <cellStyle name="Normal 7 5 17 4" xfId="7445" xr:uid="{00000000-0005-0000-0000-0000612E0000}"/>
    <cellStyle name="Normal 7 5 17 5" xfId="11358" xr:uid="{00000000-0005-0000-0000-0000622E0000}"/>
    <cellStyle name="Normal 7 5 17 6" xfId="12218" xr:uid="{00000000-0005-0000-0000-0000632E0000}"/>
    <cellStyle name="Normal 7 5 17 7" xfId="14605" xr:uid="{00000000-0005-0000-0000-0000642E0000}"/>
    <cellStyle name="Normal 7 5 18" xfId="1268" xr:uid="{00000000-0005-0000-0000-0000652E0000}"/>
    <cellStyle name="Normal 7 5 18 2" xfId="3649" xr:uid="{00000000-0005-0000-0000-0000662E0000}"/>
    <cellStyle name="Normal 7 5 18 3" xfId="6035" xr:uid="{00000000-0005-0000-0000-0000672E0000}"/>
    <cellStyle name="Normal 7 5 18 4" xfId="8054" xr:uid="{00000000-0005-0000-0000-0000682E0000}"/>
    <cellStyle name="Normal 7 5 18 5" xfId="11850" xr:uid="{00000000-0005-0000-0000-0000692E0000}"/>
    <cellStyle name="Normal 7 5 18 6" xfId="12828" xr:uid="{00000000-0005-0000-0000-00006A2E0000}"/>
    <cellStyle name="Normal 7 5 18 7" xfId="15215" xr:uid="{00000000-0005-0000-0000-00006B2E0000}"/>
    <cellStyle name="Normal 7 5 19" xfId="1345" xr:uid="{00000000-0005-0000-0000-00006C2E0000}"/>
    <cellStyle name="Normal 7 5 19 2" xfId="3726" xr:uid="{00000000-0005-0000-0000-00006D2E0000}"/>
    <cellStyle name="Normal 7 5 19 3" xfId="6112" xr:uid="{00000000-0005-0000-0000-00006E2E0000}"/>
    <cellStyle name="Normal 7 5 19 4" xfId="9171" xr:uid="{00000000-0005-0000-0000-00006F2E0000}"/>
    <cellStyle name="Normal 7 5 19 5" xfId="10130" xr:uid="{00000000-0005-0000-0000-0000702E0000}"/>
    <cellStyle name="Normal 7 5 19 6" xfId="13945" xr:uid="{00000000-0005-0000-0000-0000712E0000}"/>
    <cellStyle name="Normal 7 5 19 7" xfId="16329" xr:uid="{00000000-0005-0000-0000-0000722E0000}"/>
    <cellStyle name="Normal 7 5 2" xfId="67" xr:uid="{00000000-0005-0000-0000-0000732E0000}"/>
    <cellStyle name="Normal 7 5 2 10" xfId="766" xr:uid="{00000000-0005-0000-0000-0000742E0000}"/>
    <cellStyle name="Normal 7 5 2 10 2" xfId="3147" xr:uid="{00000000-0005-0000-0000-0000752E0000}"/>
    <cellStyle name="Normal 7 5 2 10 3" xfId="5533" xr:uid="{00000000-0005-0000-0000-0000762E0000}"/>
    <cellStyle name="Normal 7 5 2 10 4" xfId="8415" xr:uid="{00000000-0005-0000-0000-0000772E0000}"/>
    <cellStyle name="Normal 7 5 2 10 5" xfId="11856" xr:uid="{00000000-0005-0000-0000-0000782E0000}"/>
    <cellStyle name="Normal 7 5 2 10 6" xfId="13189" xr:uid="{00000000-0005-0000-0000-0000792E0000}"/>
    <cellStyle name="Normal 7 5 2 10 7" xfId="15576" xr:uid="{00000000-0005-0000-0000-00007A2E0000}"/>
    <cellStyle name="Normal 7 5 2 11" xfId="843" xr:uid="{00000000-0005-0000-0000-00007B2E0000}"/>
    <cellStyle name="Normal 7 5 2 11 2" xfId="3224" xr:uid="{00000000-0005-0000-0000-00007C2E0000}"/>
    <cellStyle name="Normal 7 5 2 11 3" xfId="5610" xr:uid="{00000000-0005-0000-0000-00007D2E0000}"/>
    <cellStyle name="Normal 7 5 2 11 4" xfId="7875" xr:uid="{00000000-0005-0000-0000-00007E2E0000}"/>
    <cellStyle name="Normal 7 5 2 11 5" xfId="10714" xr:uid="{00000000-0005-0000-0000-00007F2E0000}"/>
    <cellStyle name="Normal 7 5 2 11 6" xfId="12649" xr:uid="{00000000-0005-0000-0000-0000802E0000}"/>
    <cellStyle name="Normal 7 5 2 11 7" xfId="15036" xr:uid="{00000000-0005-0000-0000-0000812E0000}"/>
    <cellStyle name="Normal 7 5 2 12" xfId="920" xr:uid="{00000000-0005-0000-0000-0000822E0000}"/>
    <cellStyle name="Normal 7 5 2 12 2" xfId="3301" xr:uid="{00000000-0005-0000-0000-0000832E0000}"/>
    <cellStyle name="Normal 7 5 2 12 3" xfId="5687" xr:uid="{00000000-0005-0000-0000-0000842E0000}"/>
    <cellStyle name="Normal 7 5 2 12 4" xfId="7950" xr:uid="{00000000-0005-0000-0000-0000852E0000}"/>
    <cellStyle name="Normal 7 5 2 12 5" xfId="10208" xr:uid="{00000000-0005-0000-0000-0000862E0000}"/>
    <cellStyle name="Normal 7 5 2 12 6" xfId="12724" xr:uid="{00000000-0005-0000-0000-0000872E0000}"/>
    <cellStyle name="Normal 7 5 2 12 7" xfId="15111" xr:uid="{00000000-0005-0000-0000-0000882E0000}"/>
    <cellStyle name="Normal 7 5 2 13" xfId="997" xr:uid="{00000000-0005-0000-0000-0000892E0000}"/>
    <cellStyle name="Normal 7 5 2 13 2" xfId="3378" xr:uid="{00000000-0005-0000-0000-00008A2E0000}"/>
    <cellStyle name="Normal 7 5 2 13 3" xfId="5764" xr:uid="{00000000-0005-0000-0000-00008B2E0000}"/>
    <cellStyle name="Normal 7 5 2 13 4" xfId="8982" xr:uid="{00000000-0005-0000-0000-00008C2E0000}"/>
    <cellStyle name="Normal 7 5 2 13 5" xfId="10673" xr:uid="{00000000-0005-0000-0000-00008D2E0000}"/>
    <cellStyle name="Normal 7 5 2 13 6" xfId="13756" xr:uid="{00000000-0005-0000-0000-00008E2E0000}"/>
    <cellStyle name="Normal 7 5 2 13 7" xfId="16142" xr:uid="{00000000-0005-0000-0000-00008F2E0000}"/>
    <cellStyle name="Normal 7 5 2 14" xfId="1074" xr:uid="{00000000-0005-0000-0000-0000902E0000}"/>
    <cellStyle name="Normal 7 5 2 14 2" xfId="3455" xr:uid="{00000000-0005-0000-0000-0000912E0000}"/>
    <cellStyle name="Normal 7 5 2 14 3" xfId="5841" xr:uid="{00000000-0005-0000-0000-0000922E0000}"/>
    <cellStyle name="Normal 7 5 2 14 4" xfId="7908" xr:uid="{00000000-0005-0000-0000-0000932E0000}"/>
    <cellStyle name="Normal 7 5 2 14 5" xfId="10174" xr:uid="{00000000-0005-0000-0000-0000942E0000}"/>
    <cellStyle name="Normal 7 5 2 14 6" xfId="12682" xr:uid="{00000000-0005-0000-0000-0000952E0000}"/>
    <cellStyle name="Normal 7 5 2 14 7" xfId="15069" xr:uid="{00000000-0005-0000-0000-0000962E0000}"/>
    <cellStyle name="Normal 7 5 2 15" xfId="1151" xr:uid="{00000000-0005-0000-0000-0000972E0000}"/>
    <cellStyle name="Normal 7 5 2 15 2" xfId="3532" xr:uid="{00000000-0005-0000-0000-0000982E0000}"/>
    <cellStyle name="Normal 7 5 2 15 3" xfId="5918" xr:uid="{00000000-0005-0000-0000-0000992E0000}"/>
    <cellStyle name="Normal 7 5 2 15 4" xfId="8024" xr:uid="{00000000-0005-0000-0000-00009A2E0000}"/>
    <cellStyle name="Normal 7 5 2 15 5" xfId="10863" xr:uid="{00000000-0005-0000-0000-00009B2E0000}"/>
    <cellStyle name="Normal 7 5 2 15 6" xfId="12798" xr:uid="{00000000-0005-0000-0000-00009C2E0000}"/>
    <cellStyle name="Normal 7 5 2 15 7" xfId="15185" xr:uid="{00000000-0005-0000-0000-00009D2E0000}"/>
    <cellStyle name="Normal 7 5 2 16" xfId="1228" xr:uid="{00000000-0005-0000-0000-00009E2E0000}"/>
    <cellStyle name="Normal 7 5 2 16 2" xfId="3609" xr:uid="{00000000-0005-0000-0000-00009F2E0000}"/>
    <cellStyle name="Normal 7 5 2 16 3" xfId="5995" xr:uid="{00000000-0005-0000-0000-0000A02E0000}"/>
    <cellStyle name="Normal 7 5 2 16 4" xfId="8099" xr:uid="{00000000-0005-0000-0000-0000A12E0000}"/>
    <cellStyle name="Normal 7 5 2 16 5" xfId="9712" xr:uid="{00000000-0005-0000-0000-0000A22E0000}"/>
    <cellStyle name="Normal 7 5 2 16 6" xfId="12873" xr:uid="{00000000-0005-0000-0000-0000A32E0000}"/>
    <cellStyle name="Normal 7 5 2 16 7" xfId="15260" xr:uid="{00000000-0005-0000-0000-0000A42E0000}"/>
    <cellStyle name="Normal 7 5 2 17" xfId="1305" xr:uid="{00000000-0005-0000-0000-0000A52E0000}"/>
    <cellStyle name="Normal 7 5 2 17 2" xfId="3686" xr:uid="{00000000-0005-0000-0000-0000A62E0000}"/>
    <cellStyle name="Normal 7 5 2 17 3" xfId="6072" xr:uid="{00000000-0005-0000-0000-0000A72E0000}"/>
    <cellStyle name="Normal 7 5 2 17 4" xfId="9133" xr:uid="{00000000-0005-0000-0000-0000A82E0000}"/>
    <cellStyle name="Normal 7 5 2 17 5" xfId="10822" xr:uid="{00000000-0005-0000-0000-0000A92E0000}"/>
    <cellStyle name="Normal 7 5 2 17 6" xfId="13907" xr:uid="{00000000-0005-0000-0000-0000AA2E0000}"/>
    <cellStyle name="Normal 7 5 2 17 7" xfId="16291" xr:uid="{00000000-0005-0000-0000-0000AB2E0000}"/>
    <cellStyle name="Normal 7 5 2 18" xfId="1382" xr:uid="{00000000-0005-0000-0000-0000AC2E0000}"/>
    <cellStyle name="Normal 7 5 2 18 2" xfId="3763" xr:uid="{00000000-0005-0000-0000-0000AD2E0000}"/>
    <cellStyle name="Normal 7 5 2 18 3" xfId="6149" xr:uid="{00000000-0005-0000-0000-0000AE2E0000}"/>
    <cellStyle name="Normal 7 5 2 18 4" xfId="8057" xr:uid="{00000000-0005-0000-0000-0000AF2E0000}"/>
    <cellStyle name="Normal 7 5 2 18 5" xfId="10322" xr:uid="{00000000-0005-0000-0000-0000B02E0000}"/>
    <cellStyle name="Normal 7 5 2 18 6" xfId="12831" xr:uid="{00000000-0005-0000-0000-0000B12E0000}"/>
    <cellStyle name="Normal 7 5 2 18 7" xfId="15218" xr:uid="{00000000-0005-0000-0000-0000B22E0000}"/>
    <cellStyle name="Normal 7 5 2 19" xfId="1459" xr:uid="{00000000-0005-0000-0000-0000B32E0000}"/>
    <cellStyle name="Normal 7 5 2 19 2" xfId="3840" xr:uid="{00000000-0005-0000-0000-0000B42E0000}"/>
    <cellStyle name="Normal 7 5 2 19 3" xfId="6226" xr:uid="{00000000-0005-0000-0000-0000B52E0000}"/>
    <cellStyle name="Normal 7 5 2 19 4" xfId="8173" xr:uid="{00000000-0005-0000-0000-0000B62E0000}"/>
    <cellStyle name="Normal 7 5 2 19 5" xfId="11012" xr:uid="{00000000-0005-0000-0000-0000B72E0000}"/>
    <cellStyle name="Normal 7 5 2 19 6" xfId="12947" xr:uid="{00000000-0005-0000-0000-0000B82E0000}"/>
    <cellStyle name="Normal 7 5 2 19 7" xfId="15334" xr:uid="{00000000-0005-0000-0000-0000B92E0000}"/>
    <cellStyle name="Normal 7 5 2 2" xfId="149" xr:uid="{00000000-0005-0000-0000-0000BA2E0000}"/>
    <cellStyle name="Normal 7 5 2 2 2" xfId="2530" xr:uid="{00000000-0005-0000-0000-0000BB2E0000}"/>
    <cellStyle name="Normal 7 5 2 2 3" xfId="4916" xr:uid="{00000000-0005-0000-0000-0000BC2E0000}"/>
    <cellStyle name="Normal 7 5 2 2 4" xfId="8193" xr:uid="{00000000-0005-0000-0000-0000BD2E0000}"/>
    <cellStyle name="Normal 7 5 2 2 5" xfId="11638" xr:uid="{00000000-0005-0000-0000-0000BE2E0000}"/>
    <cellStyle name="Normal 7 5 2 2 6" xfId="12967" xr:uid="{00000000-0005-0000-0000-0000BF2E0000}"/>
    <cellStyle name="Normal 7 5 2 2 7" xfId="15354" xr:uid="{00000000-0005-0000-0000-0000C02E0000}"/>
    <cellStyle name="Normal 7 5 2 20" xfId="1536" xr:uid="{00000000-0005-0000-0000-0000C12E0000}"/>
    <cellStyle name="Normal 7 5 2 20 2" xfId="3917" xr:uid="{00000000-0005-0000-0000-0000C22E0000}"/>
    <cellStyle name="Normal 7 5 2 20 3" xfId="6303" xr:uid="{00000000-0005-0000-0000-0000C32E0000}"/>
    <cellStyle name="Normal 7 5 2 20 4" xfId="7788" xr:uid="{00000000-0005-0000-0000-0000C42E0000}"/>
    <cellStyle name="Normal 7 5 2 20 5" xfId="9862" xr:uid="{00000000-0005-0000-0000-0000C52E0000}"/>
    <cellStyle name="Normal 7 5 2 20 6" xfId="12561" xr:uid="{00000000-0005-0000-0000-0000C62E0000}"/>
    <cellStyle name="Normal 7 5 2 20 7" xfId="14948" xr:uid="{00000000-0005-0000-0000-0000C72E0000}"/>
    <cellStyle name="Normal 7 5 2 21" xfId="1613" xr:uid="{00000000-0005-0000-0000-0000C82E0000}"/>
    <cellStyle name="Normal 7 5 2 21 2" xfId="3994" xr:uid="{00000000-0005-0000-0000-0000C92E0000}"/>
    <cellStyle name="Normal 7 5 2 21 3" xfId="6380" xr:uid="{00000000-0005-0000-0000-0000CA2E0000}"/>
    <cellStyle name="Normal 7 5 2 21 4" xfId="9534" xr:uid="{00000000-0005-0000-0000-0000CB2E0000}"/>
    <cellStyle name="Normal 7 5 2 21 5" xfId="10046" xr:uid="{00000000-0005-0000-0000-0000CC2E0000}"/>
    <cellStyle name="Normal 7 5 2 21 6" xfId="14308" xr:uid="{00000000-0005-0000-0000-0000CD2E0000}"/>
    <cellStyle name="Normal 7 5 2 21 7" xfId="16690" xr:uid="{00000000-0005-0000-0000-0000CE2E0000}"/>
    <cellStyle name="Normal 7 5 2 22" xfId="1690" xr:uid="{00000000-0005-0000-0000-0000CF2E0000}"/>
    <cellStyle name="Normal 7 5 2 22 2" xfId="4071" xr:uid="{00000000-0005-0000-0000-0000D02E0000}"/>
    <cellStyle name="Normal 7 5 2 22 3" xfId="6457" xr:uid="{00000000-0005-0000-0000-0000D12E0000}"/>
    <cellStyle name="Normal 7 5 2 22 4" xfId="8823" xr:uid="{00000000-0005-0000-0000-0000D22E0000}"/>
    <cellStyle name="Normal 7 5 2 22 5" xfId="10509" xr:uid="{00000000-0005-0000-0000-0000D32E0000}"/>
    <cellStyle name="Normal 7 5 2 22 6" xfId="13597" xr:uid="{00000000-0005-0000-0000-0000D42E0000}"/>
    <cellStyle name="Normal 7 5 2 22 7" xfId="15984" xr:uid="{00000000-0005-0000-0000-0000D52E0000}"/>
    <cellStyle name="Normal 7 5 2 23" xfId="1767" xr:uid="{00000000-0005-0000-0000-0000D62E0000}"/>
    <cellStyle name="Normal 7 5 2 23 2" xfId="4148" xr:uid="{00000000-0005-0000-0000-0000D72E0000}"/>
    <cellStyle name="Normal 7 5 2 23 3" xfId="6534" xr:uid="{00000000-0005-0000-0000-0000D82E0000}"/>
    <cellStyle name="Normal 7 5 2 23 4" xfId="8397" xr:uid="{00000000-0005-0000-0000-0000D92E0000}"/>
    <cellStyle name="Normal 7 5 2 23 5" xfId="11841" xr:uid="{00000000-0005-0000-0000-0000DA2E0000}"/>
    <cellStyle name="Normal 7 5 2 23 6" xfId="13171" xr:uid="{00000000-0005-0000-0000-0000DB2E0000}"/>
    <cellStyle name="Normal 7 5 2 23 7" xfId="15558" xr:uid="{00000000-0005-0000-0000-0000DC2E0000}"/>
    <cellStyle name="Normal 7 5 2 24" xfId="1839" xr:uid="{00000000-0005-0000-0000-0000DD2E0000}"/>
    <cellStyle name="Normal 7 5 2 24 2" xfId="4220" xr:uid="{00000000-0005-0000-0000-0000DE2E0000}"/>
    <cellStyle name="Normal 7 5 2 24 3" xfId="6606" xr:uid="{00000000-0005-0000-0000-0000DF2E0000}"/>
    <cellStyle name="Normal 7 5 2 24 4" xfId="8242" xr:uid="{00000000-0005-0000-0000-0000E02E0000}"/>
    <cellStyle name="Normal 7 5 2 24 5" xfId="11081" xr:uid="{00000000-0005-0000-0000-0000E12E0000}"/>
    <cellStyle name="Normal 7 5 2 24 6" xfId="13016" xr:uid="{00000000-0005-0000-0000-0000E22E0000}"/>
    <cellStyle name="Normal 7 5 2 24 7" xfId="15403" xr:uid="{00000000-0005-0000-0000-0000E32E0000}"/>
    <cellStyle name="Normal 7 5 2 25" xfId="1917" xr:uid="{00000000-0005-0000-0000-0000E42E0000}"/>
    <cellStyle name="Normal 7 5 2 25 2" xfId="4298" xr:uid="{00000000-0005-0000-0000-0000E52E0000}"/>
    <cellStyle name="Normal 7 5 2 25 3" xfId="6684" xr:uid="{00000000-0005-0000-0000-0000E62E0000}"/>
    <cellStyle name="Normal 7 5 2 25 4" xfId="7780" xr:uid="{00000000-0005-0000-0000-0000E72E0000}"/>
    <cellStyle name="Normal 7 5 2 25 5" xfId="9854" xr:uid="{00000000-0005-0000-0000-0000E82E0000}"/>
    <cellStyle name="Normal 7 5 2 25 6" xfId="12553" xr:uid="{00000000-0005-0000-0000-0000E92E0000}"/>
    <cellStyle name="Normal 7 5 2 25 7" xfId="14940" xr:uid="{00000000-0005-0000-0000-0000EA2E0000}"/>
    <cellStyle name="Normal 7 5 2 26" xfId="1995" xr:uid="{00000000-0005-0000-0000-0000EB2E0000}"/>
    <cellStyle name="Normal 7 5 2 26 2" xfId="4376" xr:uid="{00000000-0005-0000-0000-0000EC2E0000}"/>
    <cellStyle name="Normal 7 5 2 26 3" xfId="6762" xr:uid="{00000000-0005-0000-0000-0000ED2E0000}"/>
    <cellStyle name="Normal 7 5 2 26 4" xfId="8313" xr:uid="{00000000-0005-0000-0000-0000EE2E0000}"/>
    <cellStyle name="Normal 7 5 2 26 5" xfId="9886" xr:uid="{00000000-0005-0000-0000-0000EF2E0000}"/>
    <cellStyle name="Normal 7 5 2 26 6" xfId="13087" xr:uid="{00000000-0005-0000-0000-0000F02E0000}"/>
    <cellStyle name="Normal 7 5 2 26 7" xfId="15474" xr:uid="{00000000-0005-0000-0000-0000F12E0000}"/>
    <cellStyle name="Normal 7 5 2 27" xfId="2071" xr:uid="{00000000-0005-0000-0000-0000F22E0000}"/>
    <cellStyle name="Normal 7 5 2 27 2" xfId="4452" xr:uid="{00000000-0005-0000-0000-0000F32E0000}"/>
    <cellStyle name="Normal 7 5 2 27 3" xfId="6838" xr:uid="{00000000-0005-0000-0000-0000F42E0000}"/>
    <cellStyle name="Normal 7 5 2 27 4" xfId="7924" xr:uid="{00000000-0005-0000-0000-0000F52E0000}"/>
    <cellStyle name="Normal 7 5 2 27 5" xfId="9813" xr:uid="{00000000-0005-0000-0000-0000F62E0000}"/>
    <cellStyle name="Normal 7 5 2 27 6" xfId="12698" xr:uid="{00000000-0005-0000-0000-0000F72E0000}"/>
    <cellStyle name="Normal 7 5 2 27 7" xfId="15085" xr:uid="{00000000-0005-0000-0000-0000F82E0000}"/>
    <cellStyle name="Normal 7 5 2 28" xfId="2143" xr:uid="{00000000-0005-0000-0000-0000F92E0000}"/>
    <cellStyle name="Normal 7 5 2 28 2" xfId="4524" xr:uid="{00000000-0005-0000-0000-0000FA2E0000}"/>
    <cellStyle name="Normal 7 5 2 28 3" xfId="6910" xr:uid="{00000000-0005-0000-0000-0000FB2E0000}"/>
    <cellStyle name="Normal 7 5 2 28 4" xfId="8967" xr:uid="{00000000-0005-0000-0000-0000FC2E0000}"/>
    <cellStyle name="Normal 7 5 2 28 5" xfId="10658" xr:uid="{00000000-0005-0000-0000-0000FD2E0000}"/>
    <cellStyle name="Normal 7 5 2 28 6" xfId="13741" xr:uid="{00000000-0005-0000-0000-0000FE2E0000}"/>
    <cellStyle name="Normal 7 5 2 28 7" xfId="16127" xr:uid="{00000000-0005-0000-0000-0000FF2E0000}"/>
    <cellStyle name="Normal 7 5 2 29" xfId="2223" xr:uid="{00000000-0005-0000-0000-0000002F0000}"/>
    <cellStyle name="Normal 7 5 2 29 2" xfId="4604" xr:uid="{00000000-0005-0000-0000-0000012F0000}"/>
    <cellStyle name="Normal 7 5 2 29 3" xfId="6990" xr:uid="{00000000-0005-0000-0000-0000022F0000}"/>
    <cellStyle name="Normal 7 5 2 29 4" xfId="8239" xr:uid="{00000000-0005-0000-0000-0000032F0000}"/>
    <cellStyle name="Normal 7 5 2 29 5" xfId="11698" xr:uid="{00000000-0005-0000-0000-0000042F0000}"/>
    <cellStyle name="Normal 7 5 2 29 6" xfId="13013" xr:uid="{00000000-0005-0000-0000-0000052F0000}"/>
    <cellStyle name="Normal 7 5 2 29 7" xfId="15400" xr:uid="{00000000-0005-0000-0000-0000062F0000}"/>
    <cellStyle name="Normal 7 5 2 3" xfId="227" xr:uid="{00000000-0005-0000-0000-0000072F0000}"/>
    <cellStyle name="Normal 7 5 2 3 2" xfId="2608" xr:uid="{00000000-0005-0000-0000-0000082F0000}"/>
    <cellStyle name="Normal 7 5 2 3 3" xfId="4994" xr:uid="{00000000-0005-0000-0000-0000092F0000}"/>
    <cellStyle name="Normal 7 5 2 3 4" xfId="8806" xr:uid="{00000000-0005-0000-0000-00000A2F0000}"/>
    <cellStyle name="Normal 7 5 2 3 5" xfId="9958" xr:uid="{00000000-0005-0000-0000-00000B2F0000}"/>
    <cellStyle name="Normal 7 5 2 3 6" xfId="13580" xr:uid="{00000000-0005-0000-0000-00000C2F0000}"/>
    <cellStyle name="Normal 7 5 2 3 7" xfId="15967" xr:uid="{00000000-0005-0000-0000-00000D2F0000}"/>
    <cellStyle name="Normal 7 5 2 30" xfId="2299" xr:uid="{00000000-0005-0000-0000-00000E2F0000}"/>
    <cellStyle name="Normal 7 5 2 30 2" xfId="4680" xr:uid="{00000000-0005-0000-0000-00000F2F0000}"/>
    <cellStyle name="Normal 7 5 2 30 3" xfId="7066" xr:uid="{00000000-0005-0000-0000-0000102F0000}"/>
    <cellStyle name="Normal 7 5 2 30 4" xfId="7852" xr:uid="{00000000-0005-0000-0000-0000112F0000}"/>
    <cellStyle name="Normal 7 5 2 30 5" xfId="10625" xr:uid="{00000000-0005-0000-0000-0000122F0000}"/>
    <cellStyle name="Normal 7 5 2 30 6" xfId="12626" xr:uid="{00000000-0005-0000-0000-0000132F0000}"/>
    <cellStyle name="Normal 7 5 2 30 7" xfId="15013" xr:uid="{00000000-0005-0000-0000-0000142F0000}"/>
    <cellStyle name="Normal 7 5 2 31" xfId="2371" xr:uid="{00000000-0005-0000-0000-0000152F0000}"/>
    <cellStyle name="Normal 7 5 2 31 2" xfId="4752" xr:uid="{00000000-0005-0000-0000-0000162F0000}"/>
    <cellStyle name="Normal 7 5 2 31 3" xfId="7138" xr:uid="{00000000-0005-0000-0000-0000172F0000}"/>
    <cellStyle name="Normal 7 5 2 31 4" xfId="7784" xr:uid="{00000000-0005-0000-0000-0000182F0000}"/>
    <cellStyle name="Normal 7 5 2 31 5" xfId="9860" xr:uid="{00000000-0005-0000-0000-0000192F0000}"/>
    <cellStyle name="Normal 7 5 2 31 6" xfId="12557" xr:uid="{00000000-0005-0000-0000-00001A2F0000}"/>
    <cellStyle name="Normal 7 5 2 31 7" xfId="14944" xr:uid="{00000000-0005-0000-0000-00001B2F0000}"/>
    <cellStyle name="Normal 7 5 2 32" xfId="2449" xr:uid="{00000000-0005-0000-0000-00001C2F0000}"/>
    <cellStyle name="Normal 7 5 2 33" xfId="4835" xr:uid="{00000000-0005-0000-0000-00001D2F0000}"/>
    <cellStyle name="Normal 7 5 2 34" xfId="8924" xr:uid="{00000000-0005-0000-0000-00001E2F0000}"/>
    <cellStyle name="Normal 7 5 2 35" xfId="10610" xr:uid="{00000000-0005-0000-0000-00001F2F0000}"/>
    <cellStyle name="Normal 7 5 2 36" xfId="13698" xr:uid="{00000000-0005-0000-0000-0000202F0000}"/>
    <cellStyle name="Normal 7 5 2 37" xfId="16084" xr:uid="{00000000-0005-0000-0000-0000212F0000}"/>
    <cellStyle name="Normal 7 5 2 4" xfId="304" xr:uid="{00000000-0005-0000-0000-0000222F0000}"/>
    <cellStyle name="Normal 7 5 2 4 2" xfId="2685" xr:uid="{00000000-0005-0000-0000-0000232F0000}"/>
    <cellStyle name="Normal 7 5 2 4 3" xfId="5071" xr:uid="{00000000-0005-0000-0000-0000242F0000}"/>
    <cellStyle name="Normal 7 5 2 4 4" xfId="7652" xr:uid="{00000000-0005-0000-0000-0000252F0000}"/>
    <cellStyle name="Normal 7 5 2 4 5" xfId="9924" xr:uid="{00000000-0005-0000-0000-0000262F0000}"/>
    <cellStyle name="Normal 7 5 2 4 6" xfId="12425" xr:uid="{00000000-0005-0000-0000-0000272F0000}"/>
    <cellStyle name="Normal 7 5 2 4 7" xfId="14812" xr:uid="{00000000-0005-0000-0000-0000282F0000}"/>
    <cellStyle name="Normal 7 5 2 5" xfId="381" xr:uid="{00000000-0005-0000-0000-0000292F0000}"/>
    <cellStyle name="Normal 7 5 2 5 2" xfId="2762" xr:uid="{00000000-0005-0000-0000-00002A2F0000}"/>
    <cellStyle name="Normal 7 5 2 5 3" xfId="5148" xr:uid="{00000000-0005-0000-0000-00002B2F0000}"/>
    <cellStyle name="Normal 7 5 2 5 4" xfId="8688" xr:uid="{00000000-0005-0000-0000-00002C2F0000}"/>
    <cellStyle name="Normal 7 5 2 5 5" xfId="10374" xr:uid="{00000000-0005-0000-0000-00002D2F0000}"/>
    <cellStyle name="Normal 7 5 2 5 6" xfId="13462" xr:uid="{00000000-0005-0000-0000-00002E2F0000}"/>
    <cellStyle name="Normal 7 5 2 5 7" xfId="15849" xr:uid="{00000000-0005-0000-0000-00002F2F0000}"/>
    <cellStyle name="Normal 7 5 2 6" xfId="458" xr:uid="{00000000-0005-0000-0000-0000302F0000}"/>
    <cellStyle name="Normal 7 5 2 6 2" xfId="2839" xr:uid="{00000000-0005-0000-0000-0000312F0000}"/>
    <cellStyle name="Normal 7 5 2 6 3" xfId="5225" xr:uid="{00000000-0005-0000-0000-0000322F0000}"/>
    <cellStyle name="Normal 7 5 2 6 4" xfId="8265" xr:uid="{00000000-0005-0000-0000-0000332F0000}"/>
    <cellStyle name="Normal 7 5 2 6 5" xfId="11725" xr:uid="{00000000-0005-0000-0000-0000342F0000}"/>
    <cellStyle name="Normal 7 5 2 6 6" xfId="13039" xr:uid="{00000000-0005-0000-0000-0000352F0000}"/>
    <cellStyle name="Normal 7 5 2 6 7" xfId="15426" xr:uid="{00000000-0005-0000-0000-0000362F0000}"/>
    <cellStyle name="Normal 7 5 2 7" xfId="535" xr:uid="{00000000-0005-0000-0000-0000372F0000}"/>
    <cellStyle name="Normal 7 5 2 7 2" xfId="2916" xr:uid="{00000000-0005-0000-0000-0000382F0000}"/>
    <cellStyle name="Normal 7 5 2 7 3" xfId="5302" xr:uid="{00000000-0005-0000-0000-0000392F0000}"/>
    <cellStyle name="Normal 7 5 2 7 4" xfId="8962" xr:uid="{00000000-0005-0000-0000-00003A2F0000}"/>
    <cellStyle name="Normal 7 5 2 7 5" xfId="10105" xr:uid="{00000000-0005-0000-0000-00003B2F0000}"/>
    <cellStyle name="Normal 7 5 2 7 6" xfId="13736" xr:uid="{00000000-0005-0000-0000-00003C2F0000}"/>
    <cellStyle name="Normal 7 5 2 7 7" xfId="16122" xr:uid="{00000000-0005-0000-0000-00003D2F0000}"/>
    <cellStyle name="Normal 7 5 2 8" xfId="612" xr:uid="{00000000-0005-0000-0000-00003E2F0000}"/>
    <cellStyle name="Normal 7 5 2 8 2" xfId="2993" xr:uid="{00000000-0005-0000-0000-00003F2F0000}"/>
    <cellStyle name="Normal 7 5 2 8 3" xfId="5379" xr:uid="{00000000-0005-0000-0000-0000402F0000}"/>
    <cellStyle name="Normal 7 5 2 8 4" xfId="7813" xr:uid="{00000000-0005-0000-0000-0000412F0000}"/>
    <cellStyle name="Normal 7 5 2 8 5" xfId="10061" xr:uid="{00000000-0005-0000-0000-0000422F0000}"/>
    <cellStyle name="Normal 7 5 2 8 6" xfId="12586" xr:uid="{00000000-0005-0000-0000-0000432F0000}"/>
    <cellStyle name="Normal 7 5 2 8 7" xfId="14973" xr:uid="{00000000-0005-0000-0000-0000442F0000}"/>
    <cellStyle name="Normal 7 5 2 9" xfId="689" xr:uid="{00000000-0005-0000-0000-0000452F0000}"/>
    <cellStyle name="Normal 7 5 2 9 2" xfId="3070" xr:uid="{00000000-0005-0000-0000-0000462F0000}"/>
    <cellStyle name="Normal 7 5 2 9 3" xfId="5456" xr:uid="{00000000-0005-0000-0000-0000472F0000}"/>
    <cellStyle name="Normal 7 5 2 9 4" xfId="8838" xr:uid="{00000000-0005-0000-0000-0000482F0000}"/>
    <cellStyle name="Normal 7 5 2 9 5" xfId="10524" xr:uid="{00000000-0005-0000-0000-0000492F0000}"/>
    <cellStyle name="Normal 7 5 2 9 6" xfId="13612" xr:uid="{00000000-0005-0000-0000-00004A2F0000}"/>
    <cellStyle name="Normal 7 5 2 9 7" xfId="15999" xr:uid="{00000000-0005-0000-0000-00004B2F0000}"/>
    <cellStyle name="Normal 7 5 20" xfId="1422" xr:uid="{00000000-0005-0000-0000-00004C2F0000}"/>
    <cellStyle name="Normal 7 5 20 2" xfId="3803" xr:uid="{00000000-0005-0000-0000-00004D2F0000}"/>
    <cellStyle name="Normal 7 5 20 3" xfId="6189" xr:uid="{00000000-0005-0000-0000-00004E2F0000}"/>
    <cellStyle name="Normal 7 5 20 4" xfId="8635" xr:uid="{00000000-0005-0000-0000-00004F2F0000}"/>
    <cellStyle name="Normal 7 5 20 5" xfId="11814" xr:uid="{00000000-0005-0000-0000-0000502F0000}"/>
    <cellStyle name="Normal 7 5 20 6" xfId="13409" xr:uid="{00000000-0005-0000-0000-0000512F0000}"/>
    <cellStyle name="Normal 7 5 20 7" xfId="15796" xr:uid="{00000000-0005-0000-0000-0000522F0000}"/>
    <cellStyle name="Normal 7 5 21" xfId="1499" xr:uid="{00000000-0005-0000-0000-0000532F0000}"/>
    <cellStyle name="Normal 7 5 21 2" xfId="3880" xr:uid="{00000000-0005-0000-0000-0000542F0000}"/>
    <cellStyle name="Normal 7 5 21 3" xfId="6266" xr:uid="{00000000-0005-0000-0000-0000552F0000}"/>
    <cellStyle name="Normal 7 5 21 4" xfId="7594" xr:uid="{00000000-0005-0000-0000-0000562F0000}"/>
    <cellStyle name="Normal 7 5 21 5" xfId="11509" xr:uid="{00000000-0005-0000-0000-0000572F0000}"/>
    <cellStyle name="Normal 7 5 21 6" xfId="12367" xr:uid="{00000000-0005-0000-0000-0000582F0000}"/>
    <cellStyle name="Normal 7 5 21 7" xfId="14754" xr:uid="{00000000-0005-0000-0000-0000592F0000}"/>
    <cellStyle name="Normal 7 5 22" xfId="1576" xr:uid="{00000000-0005-0000-0000-00005A2F0000}"/>
    <cellStyle name="Normal 7 5 22 2" xfId="3957" xr:uid="{00000000-0005-0000-0000-00005B2F0000}"/>
    <cellStyle name="Normal 7 5 22 3" xfId="6343" xr:uid="{00000000-0005-0000-0000-00005C2F0000}"/>
    <cellStyle name="Normal 7 5 22 4" xfId="8310" xr:uid="{00000000-0005-0000-0000-00005D2F0000}"/>
    <cellStyle name="Normal 7 5 22 5" xfId="11724" xr:uid="{00000000-0005-0000-0000-00005E2F0000}"/>
    <cellStyle name="Normal 7 5 22 6" xfId="13084" xr:uid="{00000000-0005-0000-0000-00005F2F0000}"/>
    <cellStyle name="Normal 7 5 22 7" xfId="15471" xr:uid="{00000000-0005-0000-0000-0000602F0000}"/>
    <cellStyle name="Normal 7 5 23" xfId="1653" xr:uid="{00000000-0005-0000-0000-0000612F0000}"/>
    <cellStyle name="Normal 7 5 23 2" xfId="4034" xr:uid="{00000000-0005-0000-0000-0000622F0000}"/>
    <cellStyle name="Normal 7 5 23 3" xfId="6420" xr:uid="{00000000-0005-0000-0000-0000632F0000}"/>
    <cellStyle name="Normal 7 5 23 4" xfId="7629" xr:uid="{00000000-0005-0000-0000-0000642F0000}"/>
    <cellStyle name="Normal 7 5 23 5" xfId="11618" xr:uid="{00000000-0005-0000-0000-0000652F0000}"/>
    <cellStyle name="Normal 7 5 23 6" xfId="12402" xr:uid="{00000000-0005-0000-0000-0000662F0000}"/>
    <cellStyle name="Normal 7 5 23 7" xfId="14789" xr:uid="{00000000-0005-0000-0000-0000672F0000}"/>
    <cellStyle name="Normal 7 5 24" xfId="1730" xr:uid="{00000000-0005-0000-0000-0000682F0000}"/>
    <cellStyle name="Normal 7 5 24 2" xfId="4111" xr:uid="{00000000-0005-0000-0000-0000692F0000}"/>
    <cellStyle name="Normal 7 5 24 3" xfId="6497" xr:uid="{00000000-0005-0000-0000-00006A2F0000}"/>
    <cellStyle name="Normal 7 5 24 4" xfId="8859" xr:uid="{00000000-0005-0000-0000-00006B2F0000}"/>
    <cellStyle name="Normal 7 5 24 5" xfId="9821" xr:uid="{00000000-0005-0000-0000-00006C2F0000}"/>
    <cellStyle name="Normal 7 5 24 6" xfId="13633" xr:uid="{00000000-0005-0000-0000-00006D2F0000}"/>
    <cellStyle name="Normal 7 5 24 7" xfId="16020" xr:uid="{00000000-0005-0000-0000-00006E2F0000}"/>
    <cellStyle name="Normal 7 5 25" xfId="1802" xr:uid="{00000000-0005-0000-0000-00006F2F0000}"/>
    <cellStyle name="Normal 7 5 25 2" xfId="4183" xr:uid="{00000000-0005-0000-0000-0000702F0000}"/>
    <cellStyle name="Normal 7 5 25 3" xfId="6569" xr:uid="{00000000-0005-0000-0000-0000712F0000}"/>
    <cellStyle name="Normal 7 5 25 4" xfId="8704" xr:uid="{00000000-0005-0000-0000-0000722F0000}"/>
    <cellStyle name="Normal 7 5 25 5" xfId="11880" xr:uid="{00000000-0005-0000-0000-0000732F0000}"/>
    <cellStyle name="Normal 7 5 25 6" xfId="13478" xr:uid="{00000000-0005-0000-0000-0000742F0000}"/>
    <cellStyle name="Normal 7 5 25 7" xfId="15865" xr:uid="{00000000-0005-0000-0000-0000752F0000}"/>
    <cellStyle name="Normal 7 5 26" xfId="1880" xr:uid="{00000000-0005-0000-0000-0000762F0000}"/>
    <cellStyle name="Normal 7 5 26 2" xfId="4261" xr:uid="{00000000-0005-0000-0000-0000772F0000}"/>
    <cellStyle name="Normal 7 5 26 3" xfId="6647" xr:uid="{00000000-0005-0000-0000-0000782F0000}"/>
    <cellStyle name="Normal 7 5 26 4" xfId="7589" xr:uid="{00000000-0005-0000-0000-0000792F0000}"/>
    <cellStyle name="Normal 7 5 26 5" xfId="11504" xr:uid="{00000000-0005-0000-0000-00007A2F0000}"/>
    <cellStyle name="Normal 7 5 26 6" xfId="12362" xr:uid="{00000000-0005-0000-0000-00007B2F0000}"/>
    <cellStyle name="Normal 7 5 26 7" xfId="14749" xr:uid="{00000000-0005-0000-0000-00007C2F0000}"/>
    <cellStyle name="Normal 7 5 27" xfId="1958" xr:uid="{00000000-0005-0000-0000-00007D2F0000}"/>
    <cellStyle name="Normal 7 5 27 2" xfId="4339" xr:uid="{00000000-0005-0000-0000-00007E2F0000}"/>
    <cellStyle name="Normal 7 5 27 3" xfId="6725" xr:uid="{00000000-0005-0000-0000-00007F2F0000}"/>
    <cellStyle name="Normal 7 5 27 4" xfId="8697" xr:uid="{00000000-0005-0000-0000-0000802F0000}"/>
    <cellStyle name="Normal 7 5 27 5" xfId="10383" xr:uid="{00000000-0005-0000-0000-0000812F0000}"/>
    <cellStyle name="Normal 7 5 27 6" xfId="13471" xr:uid="{00000000-0005-0000-0000-0000822F0000}"/>
    <cellStyle name="Normal 7 5 27 7" xfId="15858" xr:uid="{00000000-0005-0000-0000-0000832F0000}"/>
    <cellStyle name="Normal 7 5 28" xfId="2034" xr:uid="{00000000-0005-0000-0000-0000842F0000}"/>
    <cellStyle name="Normal 7 5 28 2" xfId="4415" xr:uid="{00000000-0005-0000-0000-0000852F0000}"/>
    <cellStyle name="Normal 7 5 28 3" xfId="6801" xr:uid="{00000000-0005-0000-0000-0000862F0000}"/>
    <cellStyle name="Normal 7 5 28 4" xfId="7632" xr:uid="{00000000-0005-0000-0000-0000872F0000}"/>
    <cellStyle name="Normal 7 5 28 5" xfId="9922" xr:uid="{00000000-0005-0000-0000-0000882F0000}"/>
    <cellStyle name="Normal 7 5 28 6" xfId="12405" xr:uid="{00000000-0005-0000-0000-0000892F0000}"/>
    <cellStyle name="Normal 7 5 28 7" xfId="14792" xr:uid="{00000000-0005-0000-0000-00008A2F0000}"/>
    <cellStyle name="Normal 7 5 29" xfId="2106" xr:uid="{00000000-0005-0000-0000-00008B2F0000}"/>
    <cellStyle name="Normal 7 5 29 2" xfId="4487" xr:uid="{00000000-0005-0000-0000-00008C2F0000}"/>
    <cellStyle name="Normal 7 5 29 3" xfId="6873" xr:uid="{00000000-0005-0000-0000-00008D2F0000}"/>
    <cellStyle name="Normal 7 5 29 4" xfId="7890" xr:uid="{00000000-0005-0000-0000-00008E2F0000}"/>
    <cellStyle name="Normal 7 5 29 5" xfId="11689" xr:uid="{00000000-0005-0000-0000-00008F2F0000}"/>
    <cellStyle name="Normal 7 5 29 6" xfId="12664" xr:uid="{00000000-0005-0000-0000-0000902F0000}"/>
    <cellStyle name="Normal 7 5 29 7" xfId="15051" xr:uid="{00000000-0005-0000-0000-0000912F0000}"/>
    <cellStyle name="Normal 7 5 3" xfId="112" xr:uid="{00000000-0005-0000-0000-0000922F0000}"/>
    <cellStyle name="Normal 7 5 3 2" xfId="2493" xr:uid="{00000000-0005-0000-0000-0000932F0000}"/>
    <cellStyle name="Normal 7 5 3 3" xfId="4879" xr:uid="{00000000-0005-0000-0000-0000942F0000}"/>
    <cellStyle name="Normal 7 5 3 4" xfId="8655" xr:uid="{00000000-0005-0000-0000-0000952F0000}"/>
    <cellStyle name="Normal 7 5 3 5" xfId="11833" xr:uid="{00000000-0005-0000-0000-0000962F0000}"/>
    <cellStyle name="Normal 7 5 3 6" xfId="13429" xr:uid="{00000000-0005-0000-0000-0000972F0000}"/>
    <cellStyle name="Normal 7 5 3 7" xfId="15816" xr:uid="{00000000-0005-0000-0000-0000982F0000}"/>
    <cellStyle name="Normal 7 5 30" xfId="2186" xr:uid="{00000000-0005-0000-0000-0000992F0000}"/>
    <cellStyle name="Normal 7 5 30 2" xfId="4567" xr:uid="{00000000-0005-0000-0000-00009A2F0000}"/>
    <cellStyle name="Normal 7 5 30 3" xfId="6953" xr:uid="{00000000-0005-0000-0000-00009B2F0000}"/>
    <cellStyle name="Normal 7 5 30 4" xfId="8701" xr:uid="{00000000-0005-0000-0000-00009C2F0000}"/>
    <cellStyle name="Normal 7 5 30 5" xfId="9585" xr:uid="{00000000-0005-0000-0000-00009D2F0000}"/>
    <cellStyle name="Normal 7 5 30 6" xfId="13475" xr:uid="{00000000-0005-0000-0000-00009E2F0000}"/>
    <cellStyle name="Normal 7 5 30 7" xfId="15862" xr:uid="{00000000-0005-0000-0000-00009F2F0000}"/>
    <cellStyle name="Normal 7 5 31" xfId="2262" xr:uid="{00000000-0005-0000-0000-0000A02F0000}"/>
    <cellStyle name="Normal 7 5 31 2" xfId="4643" xr:uid="{00000000-0005-0000-0000-0000A12F0000}"/>
    <cellStyle name="Normal 7 5 31 3" xfId="7029" xr:uid="{00000000-0005-0000-0000-0000A22F0000}"/>
    <cellStyle name="Normal 7 5 31 4" xfId="7662" xr:uid="{00000000-0005-0000-0000-0000A32F0000}"/>
    <cellStyle name="Normal 7 5 31 5" xfId="11576" xr:uid="{00000000-0005-0000-0000-0000A42F0000}"/>
    <cellStyle name="Normal 7 5 31 6" xfId="12435" xr:uid="{00000000-0005-0000-0000-0000A52F0000}"/>
    <cellStyle name="Normal 7 5 31 7" xfId="14822" xr:uid="{00000000-0005-0000-0000-0000A62F0000}"/>
    <cellStyle name="Normal 7 5 32" xfId="2334" xr:uid="{00000000-0005-0000-0000-0000A72F0000}"/>
    <cellStyle name="Normal 7 5 32 2" xfId="4715" xr:uid="{00000000-0005-0000-0000-0000A82F0000}"/>
    <cellStyle name="Normal 7 5 32 3" xfId="7101" xr:uid="{00000000-0005-0000-0000-0000A92F0000}"/>
    <cellStyle name="Normal 7 5 32 4" xfId="7661" xr:uid="{00000000-0005-0000-0000-0000AA2F0000}"/>
    <cellStyle name="Normal 7 5 32 5" xfId="11575" xr:uid="{00000000-0005-0000-0000-0000AB2F0000}"/>
    <cellStyle name="Normal 7 5 32 6" xfId="12434" xr:uid="{00000000-0005-0000-0000-0000AC2F0000}"/>
    <cellStyle name="Normal 7 5 32 7" xfId="14821" xr:uid="{00000000-0005-0000-0000-0000AD2F0000}"/>
    <cellStyle name="Normal 7 5 33" xfId="2412" xr:uid="{00000000-0005-0000-0000-0000AE2F0000}"/>
    <cellStyle name="Normal 7 5 34" xfId="4798" xr:uid="{00000000-0005-0000-0000-0000AF2F0000}"/>
    <cellStyle name="Normal 7 5 35" xfId="7733" xr:uid="{00000000-0005-0000-0000-0000B02F0000}"/>
    <cellStyle name="Normal 7 5 36" xfId="9657" xr:uid="{00000000-0005-0000-0000-0000B12F0000}"/>
    <cellStyle name="Normal 7 5 37" xfId="12506" xr:uid="{00000000-0005-0000-0000-0000B22F0000}"/>
    <cellStyle name="Normal 7 5 38" xfId="14893" xr:uid="{00000000-0005-0000-0000-0000B32F0000}"/>
    <cellStyle name="Normal 7 5 4" xfId="190" xr:uid="{00000000-0005-0000-0000-0000B42F0000}"/>
    <cellStyle name="Normal 7 5 4 2" xfId="2571" xr:uid="{00000000-0005-0000-0000-0000B52F0000}"/>
    <cellStyle name="Normal 7 5 4 3" xfId="4957" xr:uid="{00000000-0005-0000-0000-0000B62F0000}"/>
    <cellStyle name="Normal 7 5 4 4" xfId="7227" xr:uid="{00000000-0005-0000-0000-0000B72F0000}"/>
    <cellStyle name="Normal 7 5 4 5" xfId="11301" xr:uid="{00000000-0005-0000-0000-0000B82F0000}"/>
    <cellStyle name="Normal 7 5 4 6" xfId="12000" xr:uid="{00000000-0005-0000-0000-0000B92F0000}"/>
    <cellStyle name="Normal 7 5 4 7" xfId="14387" xr:uid="{00000000-0005-0000-0000-0000BA2F0000}"/>
    <cellStyle name="Normal 7 5 5" xfId="267" xr:uid="{00000000-0005-0000-0000-0000BB2F0000}"/>
    <cellStyle name="Normal 7 5 5 2" xfId="2648" xr:uid="{00000000-0005-0000-0000-0000BC2F0000}"/>
    <cellStyle name="Normal 7 5 5 3" xfId="5034" xr:uid="{00000000-0005-0000-0000-0000BD2F0000}"/>
    <cellStyle name="Normal 7 5 5 4" xfId="9297" xr:uid="{00000000-0005-0000-0000-0000BE2F0000}"/>
    <cellStyle name="Normal 7 5 5 5" xfId="10992" xr:uid="{00000000-0005-0000-0000-0000BF2F0000}"/>
    <cellStyle name="Normal 7 5 5 6" xfId="14071" xr:uid="{00000000-0005-0000-0000-0000C02F0000}"/>
    <cellStyle name="Normal 7 5 5 7" xfId="16455" xr:uid="{00000000-0005-0000-0000-0000C12F0000}"/>
    <cellStyle name="Normal 7 5 6" xfId="344" xr:uid="{00000000-0005-0000-0000-0000C22F0000}"/>
    <cellStyle name="Normal 7 5 6 2" xfId="2725" xr:uid="{00000000-0005-0000-0000-0000C32F0000}"/>
    <cellStyle name="Normal 7 5 6 3" xfId="5111" xr:uid="{00000000-0005-0000-0000-0000C42F0000}"/>
    <cellStyle name="Normal 7 5 6 4" xfId="7497" xr:uid="{00000000-0005-0000-0000-0000C52F0000}"/>
    <cellStyle name="Normal 7 5 6 5" xfId="11489" xr:uid="{00000000-0005-0000-0000-0000C62F0000}"/>
    <cellStyle name="Normal 7 5 6 6" xfId="12270" xr:uid="{00000000-0005-0000-0000-0000C72F0000}"/>
    <cellStyle name="Normal 7 5 6 7" xfId="14657" xr:uid="{00000000-0005-0000-0000-0000C82F0000}"/>
    <cellStyle name="Normal 7 5 7" xfId="421" xr:uid="{00000000-0005-0000-0000-0000C92F0000}"/>
    <cellStyle name="Normal 7 5 7 2" xfId="2802" xr:uid="{00000000-0005-0000-0000-0000CA2F0000}"/>
    <cellStyle name="Normal 7 5 7 3" xfId="5188" xr:uid="{00000000-0005-0000-0000-0000CB2F0000}"/>
    <cellStyle name="Normal 7 5 7 4" xfId="8727" xr:uid="{00000000-0005-0000-0000-0000CC2F0000}"/>
    <cellStyle name="Normal 7 5 7 5" xfId="11900" xr:uid="{00000000-0005-0000-0000-0000CD2F0000}"/>
    <cellStyle name="Normal 7 5 7 6" xfId="13501" xr:uid="{00000000-0005-0000-0000-0000CE2F0000}"/>
    <cellStyle name="Normal 7 5 7 7" xfId="15888" xr:uid="{00000000-0005-0000-0000-0000CF2F0000}"/>
    <cellStyle name="Normal 7 5 8" xfId="498" xr:uid="{00000000-0005-0000-0000-0000D02F0000}"/>
    <cellStyle name="Normal 7 5 8 2" xfId="2879" xr:uid="{00000000-0005-0000-0000-0000D12F0000}"/>
    <cellStyle name="Normal 7 5 8 3" xfId="5265" xr:uid="{00000000-0005-0000-0000-0000D22F0000}"/>
    <cellStyle name="Normal 7 5 8 4" xfId="7532" xr:uid="{00000000-0005-0000-0000-0000D32F0000}"/>
    <cellStyle name="Normal 7 5 8 5" xfId="11446" xr:uid="{00000000-0005-0000-0000-0000D42F0000}"/>
    <cellStyle name="Normal 7 5 8 6" xfId="12305" xr:uid="{00000000-0005-0000-0000-0000D52F0000}"/>
    <cellStyle name="Normal 7 5 8 7" xfId="14692" xr:uid="{00000000-0005-0000-0000-0000D62F0000}"/>
    <cellStyle name="Normal 7 5 9" xfId="575" xr:uid="{00000000-0005-0000-0000-0000D72F0000}"/>
    <cellStyle name="Normal 7 5 9 2" xfId="2956" xr:uid="{00000000-0005-0000-0000-0000D82F0000}"/>
    <cellStyle name="Normal 7 5 9 3" xfId="5342" xr:uid="{00000000-0005-0000-0000-0000D92F0000}"/>
    <cellStyle name="Normal 7 5 9 4" xfId="7378" xr:uid="{00000000-0005-0000-0000-0000DA2F0000}"/>
    <cellStyle name="Normal 7 5 9 5" xfId="11064" xr:uid="{00000000-0005-0000-0000-0000DB2F0000}"/>
    <cellStyle name="Normal 7 5 9 6" xfId="12151" xr:uid="{00000000-0005-0000-0000-0000DC2F0000}"/>
    <cellStyle name="Normal 7 5 9 7" xfId="14538" xr:uid="{00000000-0005-0000-0000-0000DD2F0000}"/>
    <cellStyle name="Normal 7 6" xfId="63" xr:uid="{00000000-0005-0000-0000-0000DE2F0000}"/>
    <cellStyle name="Normal 7 6 10" xfId="762" xr:uid="{00000000-0005-0000-0000-0000DF2F0000}"/>
    <cellStyle name="Normal 7 6 10 2" xfId="3143" xr:uid="{00000000-0005-0000-0000-0000E02F0000}"/>
    <cellStyle name="Normal 7 6 10 3" xfId="5529" xr:uid="{00000000-0005-0000-0000-0000E12F0000}"/>
    <cellStyle name="Normal 7 6 10 4" xfId="8067" xr:uid="{00000000-0005-0000-0000-0000E22F0000}"/>
    <cellStyle name="Normal 7 6 10 5" xfId="10332" xr:uid="{00000000-0005-0000-0000-0000E32F0000}"/>
    <cellStyle name="Normal 7 6 10 6" xfId="12841" xr:uid="{00000000-0005-0000-0000-0000E42F0000}"/>
    <cellStyle name="Normal 7 6 10 7" xfId="15228" xr:uid="{00000000-0005-0000-0000-0000E52F0000}"/>
    <cellStyle name="Normal 7 6 11" xfId="839" xr:uid="{00000000-0005-0000-0000-0000E62F0000}"/>
    <cellStyle name="Normal 7 6 11 2" xfId="3220" xr:uid="{00000000-0005-0000-0000-0000E72F0000}"/>
    <cellStyle name="Normal 7 6 11 3" xfId="5606" xr:uid="{00000000-0005-0000-0000-0000E82F0000}"/>
    <cellStyle name="Normal 7 6 11 4" xfId="8183" xr:uid="{00000000-0005-0000-0000-0000E92F0000}"/>
    <cellStyle name="Normal 7 6 11 5" xfId="11022" xr:uid="{00000000-0005-0000-0000-0000EA2F0000}"/>
    <cellStyle name="Normal 7 6 11 6" xfId="12957" xr:uid="{00000000-0005-0000-0000-0000EB2F0000}"/>
    <cellStyle name="Normal 7 6 11 7" xfId="15344" xr:uid="{00000000-0005-0000-0000-0000EC2F0000}"/>
    <cellStyle name="Normal 7 6 12" xfId="916" xr:uid="{00000000-0005-0000-0000-0000ED2F0000}"/>
    <cellStyle name="Normal 7 6 12 2" xfId="3297" xr:uid="{00000000-0005-0000-0000-0000EE2F0000}"/>
    <cellStyle name="Normal 7 6 12 3" xfId="5683" xr:uid="{00000000-0005-0000-0000-0000EF2F0000}"/>
    <cellStyle name="Normal 7 6 12 4" xfId="7798" xr:uid="{00000000-0005-0000-0000-0000F02F0000}"/>
    <cellStyle name="Normal 7 6 12 5" xfId="9872" xr:uid="{00000000-0005-0000-0000-0000F12F0000}"/>
    <cellStyle name="Normal 7 6 12 6" xfId="12571" xr:uid="{00000000-0005-0000-0000-0000F22F0000}"/>
    <cellStyle name="Normal 7 6 12 7" xfId="14958" xr:uid="{00000000-0005-0000-0000-0000F32F0000}"/>
    <cellStyle name="Normal 7 6 13" xfId="993" xr:uid="{00000000-0005-0000-0000-0000F42F0000}"/>
    <cellStyle name="Normal 7 6 13 2" xfId="3374" xr:uid="{00000000-0005-0000-0000-0000F52F0000}"/>
    <cellStyle name="Normal 7 6 13 3" xfId="5760" xr:uid="{00000000-0005-0000-0000-0000F62F0000}"/>
    <cellStyle name="Normal 7 6 13 4" xfId="9286" xr:uid="{00000000-0005-0000-0000-0000F72F0000}"/>
    <cellStyle name="Normal 7 6 13 5" xfId="10981" xr:uid="{00000000-0005-0000-0000-0000F82F0000}"/>
    <cellStyle name="Normal 7 6 13 6" xfId="14060" xr:uid="{00000000-0005-0000-0000-0000F92F0000}"/>
    <cellStyle name="Normal 7 6 13 7" xfId="16444" xr:uid="{00000000-0005-0000-0000-0000FA2F0000}"/>
    <cellStyle name="Normal 7 6 14" xfId="1070" xr:uid="{00000000-0005-0000-0000-0000FB2F0000}"/>
    <cellStyle name="Normal 7 6 14 2" xfId="3451" xr:uid="{00000000-0005-0000-0000-0000FC2F0000}"/>
    <cellStyle name="Normal 7 6 14 3" xfId="5837" xr:uid="{00000000-0005-0000-0000-0000FD2F0000}"/>
    <cellStyle name="Normal 7 6 14 4" xfId="8216" xr:uid="{00000000-0005-0000-0000-0000FE2F0000}"/>
    <cellStyle name="Normal 7 6 14 5" xfId="10481" xr:uid="{00000000-0005-0000-0000-0000FF2F0000}"/>
    <cellStyle name="Normal 7 6 14 6" xfId="12990" xr:uid="{00000000-0005-0000-0000-000000300000}"/>
    <cellStyle name="Normal 7 6 14 7" xfId="15377" xr:uid="{00000000-0005-0000-0000-000001300000}"/>
    <cellStyle name="Normal 7 6 15" xfId="1147" xr:uid="{00000000-0005-0000-0000-000002300000}"/>
    <cellStyle name="Normal 7 6 15 2" xfId="3528" xr:uid="{00000000-0005-0000-0000-000003300000}"/>
    <cellStyle name="Normal 7 6 15 3" xfId="5914" xr:uid="{00000000-0005-0000-0000-000004300000}"/>
    <cellStyle name="Normal 7 6 15 4" xfId="8332" xr:uid="{00000000-0005-0000-0000-000005300000}"/>
    <cellStyle name="Normal 7 6 15 5" xfId="11171" xr:uid="{00000000-0005-0000-0000-000006300000}"/>
    <cellStyle name="Normal 7 6 15 6" xfId="13106" xr:uid="{00000000-0005-0000-0000-000007300000}"/>
    <cellStyle name="Normal 7 6 15 7" xfId="15493" xr:uid="{00000000-0005-0000-0000-000008300000}"/>
    <cellStyle name="Normal 7 6 16" xfId="1224" xr:uid="{00000000-0005-0000-0000-000009300000}"/>
    <cellStyle name="Normal 7 6 16 2" xfId="3605" xr:uid="{00000000-0005-0000-0000-00000A300000}"/>
    <cellStyle name="Normal 7 6 16 3" xfId="5991" xr:uid="{00000000-0005-0000-0000-00000B300000}"/>
    <cellStyle name="Normal 7 6 16 4" xfId="7946" xr:uid="{00000000-0005-0000-0000-00000C300000}"/>
    <cellStyle name="Normal 7 6 16 5" xfId="10019" xr:uid="{00000000-0005-0000-0000-00000D300000}"/>
    <cellStyle name="Normal 7 6 16 6" xfId="12720" xr:uid="{00000000-0005-0000-0000-00000E300000}"/>
    <cellStyle name="Normal 7 6 16 7" xfId="15107" xr:uid="{00000000-0005-0000-0000-00000F300000}"/>
    <cellStyle name="Normal 7 6 17" xfId="1301" xr:uid="{00000000-0005-0000-0000-000010300000}"/>
    <cellStyle name="Normal 7 6 17 2" xfId="3682" xr:uid="{00000000-0005-0000-0000-000011300000}"/>
    <cellStyle name="Normal 7 6 17 3" xfId="6068" xr:uid="{00000000-0005-0000-0000-000012300000}"/>
    <cellStyle name="Normal 7 6 17 4" xfId="7367" xr:uid="{00000000-0005-0000-0000-000013300000}"/>
    <cellStyle name="Normal 7 6 17 5" xfId="11053" xr:uid="{00000000-0005-0000-0000-000014300000}"/>
    <cellStyle name="Normal 7 6 17 6" xfId="12140" xr:uid="{00000000-0005-0000-0000-000015300000}"/>
    <cellStyle name="Normal 7 6 17 7" xfId="14527" xr:uid="{00000000-0005-0000-0000-000016300000}"/>
    <cellStyle name="Normal 7 6 18" xfId="1378" xr:uid="{00000000-0005-0000-0000-000017300000}"/>
    <cellStyle name="Normal 7 6 18 2" xfId="3759" xr:uid="{00000000-0005-0000-0000-000018300000}"/>
    <cellStyle name="Normal 7 6 18 3" xfId="6145" xr:uid="{00000000-0005-0000-0000-000019300000}"/>
    <cellStyle name="Normal 7 6 18 4" xfId="8365" xr:uid="{00000000-0005-0000-0000-00001A300000}"/>
    <cellStyle name="Normal 7 6 18 5" xfId="10630" xr:uid="{00000000-0005-0000-0000-00001B300000}"/>
    <cellStyle name="Normal 7 6 18 6" xfId="13139" xr:uid="{00000000-0005-0000-0000-00001C300000}"/>
    <cellStyle name="Normal 7 6 18 7" xfId="15526" xr:uid="{00000000-0005-0000-0000-00001D300000}"/>
    <cellStyle name="Normal 7 6 19" xfId="1455" xr:uid="{00000000-0005-0000-0000-00001E300000}"/>
    <cellStyle name="Normal 7 6 19 2" xfId="3836" xr:uid="{00000000-0005-0000-0000-00001F300000}"/>
    <cellStyle name="Normal 7 6 19 3" xfId="6222" xr:uid="{00000000-0005-0000-0000-000020300000}"/>
    <cellStyle name="Normal 7 6 19 4" xfId="8481" xr:uid="{00000000-0005-0000-0000-000021300000}"/>
    <cellStyle name="Normal 7 6 19 5" xfId="11315" xr:uid="{00000000-0005-0000-0000-000022300000}"/>
    <cellStyle name="Normal 7 6 19 6" xfId="13255" xr:uid="{00000000-0005-0000-0000-000023300000}"/>
    <cellStyle name="Normal 7 6 19 7" xfId="15642" xr:uid="{00000000-0005-0000-0000-000024300000}"/>
    <cellStyle name="Normal 7 6 2" xfId="145" xr:uid="{00000000-0005-0000-0000-000025300000}"/>
    <cellStyle name="Normal 7 6 2 2" xfId="2526" xr:uid="{00000000-0005-0000-0000-000026300000}"/>
    <cellStyle name="Normal 7 6 2 3" xfId="4912" xr:uid="{00000000-0005-0000-0000-000027300000}"/>
    <cellStyle name="Normal 7 6 2 4" xfId="8501" xr:uid="{00000000-0005-0000-0000-000028300000}"/>
    <cellStyle name="Normal 7 6 2 5" xfId="9574" xr:uid="{00000000-0005-0000-0000-000029300000}"/>
    <cellStyle name="Normal 7 6 2 6" xfId="13275" xr:uid="{00000000-0005-0000-0000-00002A300000}"/>
    <cellStyle name="Normal 7 6 2 7" xfId="15662" xr:uid="{00000000-0005-0000-0000-00002B300000}"/>
    <cellStyle name="Normal 7 6 20" xfId="1532" xr:uid="{00000000-0005-0000-0000-00002C300000}"/>
    <cellStyle name="Normal 7 6 20 2" xfId="3913" xr:uid="{00000000-0005-0000-0000-00002D300000}"/>
    <cellStyle name="Normal 7 6 20 3" xfId="6299" xr:uid="{00000000-0005-0000-0000-00002E300000}"/>
    <cellStyle name="Normal 7 6 20 4" xfId="8095" xr:uid="{00000000-0005-0000-0000-00002F300000}"/>
    <cellStyle name="Normal 7 6 20 5" xfId="10166" xr:uid="{00000000-0005-0000-0000-000030300000}"/>
    <cellStyle name="Normal 7 6 20 6" xfId="12869" xr:uid="{00000000-0005-0000-0000-000031300000}"/>
    <cellStyle name="Normal 7 6 20 7" xfId="15256" xr:uid="{00000000-0005-0000-0000-000032300000}"/>
    <cellStyle name="Normal 7 6 21" xfId="1609" xr:uid="{00000000-0005-0000-0000-000033300000}"/>
    <cellStyle name="Normal 7 6 21 2" xfId="3990" xr:uid="{00000000-0005-0000-0000-000034300000}"/>
    <cellStyle name="Normal 7 6 21 3" xfId="6376" xr:uid="{00000000-0005-0000-0000-000035300000}"/>
    <cellStyle name="Normal 7 6 21 4" xfId="7735" xr:uid="{00000000-0005-0000-0000-000036300000}"/>
    <cellStyle name="Normal 7 6 21 5" xfId="9704" xr:uid="{00000000-0005-0000-0000-000037300000}"/>
    <cellStyle name="Normal 7 6 21 6" xfId="12508" xr:uid="{00000000-0005-0000-0000-000038300000}"/>
    <cellStyle name="Normal 7 6 21 7" xfId="14895" xr:uid="{00000000-0005-0000-0000-000039300000}"/>
    <cellStyle name="Normal 7 6 22" xfId="1686" xr:uid="{00000000-0005-0000-0000-00003A300000}"/>
    <cellStyle name="Normal 7 6 22 2" xfId="4067" xr:uid="{00000000-0005-0000-0000-00003B300000}"/>
    <cellStyle name="Normal 7 6 22 3" xfId="6453" xr:uid="{00000000-0005-0000-0000-00003C300000}"/>
    <cellStyle name="Normal 7 6 22 4" xfId="9128" xr:uid="{00000000-0005-0000-0000-00003D300000}"/>
    <cellStyle name="Normal 7 6 22 5" xfId="10817" xr:uid="{00000000-0005-0000-0000-00003E300000}"/>
    <cellStyle name="Normal 7 6 22 6" xfId="13902" xr:uid="{00000000-0005-0000-0000-00003F300000}"/>
    <cellStyle name="Normal 7 6 22 7" xfId="16286" xr:uid="{00000000-0005-0000-0000-000040300000}"/>
    <cellStyle name="Normal 7 6 23" xfId="1763" xr:uid="{00000000-0005-0000-0000-000041300000}"/>
    <cellStyle name="Normal 7 6 23 2" xfId="4144" xr:uid="{00000000-0005-0000-0000-000042300000}"/>
    <cellStyle name="Normal 7 6 23 3" xfId="6530" xr:uid="{00000000-0005-0000-0000-000043300000}"/>
    <cellStyle name="Normal 7 6 23 4" xfId="8052" xr:uid="{00000000-0005-0000-0000-000044300000}"/>
    <cellStyle name="Normal 7 6 23 5" xfId="10314" xr:uid="{00000000-0005-0000-0000-000045300000}"/>
    <cellStyle name="Normal 7 6 23 6" xfId="12826" xr:uid="{00000000-0005-0000-0000-000046300000}"/>
    <cellStyle name="Normal 7 6 23 7" xfId="15213" xr:uid="{00000000-0005-0000-0000-000047300000}"/>
    <cellStyle name="Normal 7 6 24" xfId="1835" xr:uid="{00000000-0005-0000-0000-000048300000}"/>
    <cellStyle name="Normal 7 6 24 2" xfId="4216" xr:uid="{00000000-0005-0000-0000-000049300000}"/>
    <cellStyle name="Normal 7 6 24 3" xfId="6602" xr:uid="{00000000-0005-0000-0000-00004A300000}"/>
    <cellStyle name="Normal 7 6 24 4" xfId="7897" xr:uid="{00000000-0005-0000-0000-00004B300000}"/>
    <cellStyle name="Normal 7 6 24 5" xfId="10160" xr:uid="{00000000-0005-0000-0000-00004C300000}"/>
    <cellStyle name="Normal 7 6 24 6" xfId="12671" xr:uid="{00000000-0005-0000-0000-00004D300000}"/>
    <cellStyle name="Normal 7 6 24 7" xfId="15058" xr:uid="{00000000-0005-0000-0000-00004E300000}"/>
    <cellStyle name="Normal 7 6 25" xfId="1913" xr:uid="{00000000-0005-0000-0000-00004F300000}"/>
    <cellStyle name="Normal 7 6 25 2" xfId="4294" xr:uid="{00000000-0005-0000-0000-000050300000}"/>
    <cellStyle name="Normal 7 6 25 3" xfId="6680" xr:uid="{00000000-0005-0000-0000-000051300000}"/>
    <cellStyle name="Normal 7 6 25 4" xfId="8087" xr:uid="{00000000-0005-0000-0000-000052300000}"/>
    <cellStyle name="Normal 7 6 25 5" xfId="10158" xr:uid="{00000000-0005-0000-0000-000053300000}"/>
    <cellStyle name="Normal 7 6 25 6" xfId="12861" xr:uid="{00000000-0005-0000-0000-000054300000}"/>
    <cellStyle name="Normal 7 6 25 7" xfId="15248" xr:uid="{00000000-0005-0000-0000-000055300000}"/>
    <cellStyle name="Normal 7 6 26" xfId="1991" xr:uid="{00000000-0005-0000-0000-000056300000}"/>
    <cellStyle name="Normal 7 6 26 2" xfId="4372" xr:uid="{00000000-0005-0000-0000-000057300000}"/>
    <cellStyle name="Normal 7 6 26 3" xfId="6758" xr:uid="{00000000-0005-0000-0000-000058300000}"/>
    <cellStyle name="Normal 7 6 26 4" xfId="8621" xr:uid="{00000000-0005-0000-0000-000059300000}"/>
    <cellStyle name="Normal 7 6 26 5" xfId="10190" xr:uid="{00000000-0005-0000-0000-00005A300000}"/>
    <cellStyle name="Normal 7 6 26 6" xfId="13395" xr:uid="{00000000-0005-0000-0000-00005B300000}"/>
    <cellStyle name="Normal 7 6 26 7" xfId="15782" xr:uid="{00000000-0005-0000-0000-00005C300000}"/>
    <cellStyle name="Normal 7 6 27" xfId="2067" xr:uid="{00000000-0005-0000-0000-00005D300000}"/>
    <cellStyle name="Normal 7 6 27 2" xfId="4448" xr:uid="{00000000-0005-0000-0000-00005E300000}"/>
    <cellStyle name="Normal 7 6 27 3" xfId="6834" xr:uid="{00000000-0005-0000-0000-00005F300000}"/>
    <cellStyle name="Normal 7 6 27 4" xfId="8232" xr:uid="{00000000-0005-0000-0000-000060300000}"/>
    <cellStyle name="Normal 7 6 27 5" xfId="10117" xr:uid="{00000000-0005-0000-0000-000061300000}"/>
    <cellStyle name="Normal 7 6 27 6" xfId="13006" xr:uid="{00000000-0005-0000-0000-000062300000}"/>
    <cellStyle name="Normal 7 6 27 7" xfId="15393" xr:uid="{00000000-0005-0000-0000-000063300000}"/>
    <cellStyle name="Normal 7 6 28" xfId="2139" xr:uid="{00000000-0005-0000-0000-000064300000}"/>
    <cellStyle name="Normal 7 6 28 2" xfId="4520" xr:uid="{00000000-0005-0000-0000-000065300000}"/>
    <cellStyle name="Normal 7 6 28 3" xfId="6906" xr:uid="{00000000-0005-0000-0000-000066300000}"/>
    <cellStyle name="Normal 7 6 28 4" xfId="9271" xr:uid="{00000000-0005-0000-0000-000067300000}"/>
    <cellStyle name="Normal 7 6 28 5" xfId="10966" xr:uid="{00000000-0005-0000-0000-000068300000}"/>
    <cellStyle name="Normal 7 6 28 6" xfId="14045" xr:uid="{00000000-0005-0000-0000-000069300000}"/>
    <cellStyle name="Normal 7 6 28 7" xfId="16429" xr:uid="{00000000-0005-0000-0000-00006A300000}"/>
    <cellStyle name="Normal 7 6 29" xfId="2219" xr:uid="{00000000-0005-0000-0000-00006B300000}"/>
    <cellStyle name="Normal 7 6 29 2" xfId="4600" xr:uid="{00000000-0005-0000-0000-00006C300000}"/>
    <cellStyle name="Normal 7 6 29 3" xfId="6986" xr:uid="{00000000-0005-0000-0000-00006D300000}"/>
    <cellStyle name="Normal 7 6 29 4" xfId="7970" xr:uid="{00000000-0005-0000-0000-00006E300000}"/>
    <cellStyle name="Normal 7 6 29 5" xfId="10157" xr:uid="{00000000-0005-0000-0000-00006F300000}"/>
    <cellStyle name="Normal 7 6 29 6" xfId="12744" xr:uid="{00000000-0005-0000-0000-000070300000}"/>
    <cellStyle name="Normal 7 6 29 7" xfId="15131" xr:uid="{00000000-0005-0000-0000-000071300000}"/>
    <cellStyle name="Normal 7 6 3" xfId="223" xr:uid="{00000000-0005-0000-0000-000072300000}"/>
    <cellStyle name="Normal 7 6 3 2" xfId="2604" xr:uid="{00000000-0005-0000-0000-000073300000}"/>
    <cellStyle name="Normal 7 6 3 3" xfId="4990" xr:uid="{00000000-0005-0000-0000-000074300000}"/>
    <cellStyle name="Normal 7 6 3 4" xfId="7884" xr:uid="{00000000-0005-0000-0000-000075300000}"/>
    <cellStyle name="Normal 7 6 3 5" xfId="10723" xr:uid="{00000000-0005-0000-0000-000076300000}"/>
    <cellStyle name="Normal 7 6 3 6" xfId="12658" xr:uid="{00000000-0005-0000-0000-000077300000}"/>
    <cellStyle name="Normal 7 6 3 7" xfId="15045" xr:uid="{00000000-0005-0000-0000-000078300000}"/>
    <cellStyle name="Normal 7 6 30" xfId="2295" xr:uid="{00000000-0005-0000-0000-000079300000}"/>
    <cellStyle name="Normal 7 6 30 2" xfId="4676" xr:uid="{00000000-0005-0000-0000-00007A300000}"/>
    <cellStyle name="Normal 7 6 30 3" xfId="7062" xr:uid="{00000000-0005-0000-0000-00007B300000}"/>
    <cellStyle name="Normal 7 6 30 4" xfId="8160" xr:uid="{00000000-0005-0000-0000-00007C300000}"/>
    <cellStyle name="Normal 7 6 30 5" xfId="10933" xr:uid="{00000000-0005-0000-0000-00007D300000}"/>
    <cellStyle name="Normal 7 6 30 6" xfId="12934" xr:uid="{00000000-0005-0000-0000-00007E300000}"/>
    <cellStyle name="Normal 7 6 30 7" xfId="15321" xr:uid="{00000000-0005-0000-0000-00007F300000}"/>
    <cellStyle name="Normal 7 6 31" xfId="2367" xr:uid="{00000000-0005-0000-0000-000080300000}"/>
    <cellStyle name="Normal 7 6 31 2" xfId="4748" xr:uid="{00000000-0005-0000-0000-000081300000}"/>
    <cellStyle name="Normal 7 6 31 3" xfId="7134" xr:uid="{00000000-0005-0000-0000-000082300000}"/>
    <cellStyle name="Normal 7 6 31 4" xfId="8091" xr:uid="{00000000-0005-0000-0000-000083300000}"/>
    <cellStyle name="Normal 7 6 31 5" xfId="10164" xr:uid="{00000000-0005-0000-0000-000084300000}"/>
    <cellStyle name="Normal 7 6 31 6" xfId="12865" xr:uid="{00000000-0005-0000-0000-000085300000}"/>
    <cellStyle name="Normal 7 6 31 7" xfId="15252" xr:uid="{00000000-0005-0000-0000-000086300000}"/>
    <cellStyle name="Normal 7 6 32" xfId="2445" xr:uid="{00000000-0005-0000-0000-000087300000}"/>
    <cellStyle name="Normal 7 6 33" xfId="4831" xr:uid="{00000000-0005-0000-0000-000088300000}"/>
    <cellStyle name="Normal 7 6 34" xfId="9228" xr:uid="{00000000-0005-0000-0000-000089300000}"/>
    <cellStyle name="Normal 7 6 35" xfId="10918" xr:uid="{00000000-0005-0000-0000-00008A300000}"/>
    <cellStyle name="Normal 7 6 36" xfId="14002" xr:uid="{00000000-0005-0000-0000-00008B300000}"/>
    <cellStyle name="Normal 7 6 37" xfId="16386" xr:uid="{00000000-0005-0000-0000-00008C300000}"/>
    <cellStyle name="Normal 7 6 4" xfId="300" xr:uid="{00000000-0005-0000-0000-00008D300000}"/>
    <cellStyle name="Normal 7 6 4 2" xfId="2681" xr:uid="{00000000-0005-0000-0000-00008E300000}"/>
    <cellStyle name="Normal 7 6 4 3" xfId="5067" xr:uid="{00000000-0005-0000-0000-00008F300000}"/>
    <cellStyle name="Normal 7 6 4 4" xfId="7959" xr:uid="{00000000-0005-0000-0000-000090300000}"/>
    <cellStyle name="Normal 7 6 4 5" xfId="10228" xr:uid="{00000000-0005-0000-0000-000091300000}"/>
    <cellStyle name="Normal 7 6 4 6" xfId="12733" xr:uid="{00000000-0005-0000-0000-000092300000}"/>
    <cellStyle name="Normal 7 6 4 7" xfId="15120" xr:uid="{00000000-0005-0000-0000-000093300000}"/>
    <cellStyle name="Normal 7 6 5" xfId="377" xr:uid="{00000000-0005-0000-0000-000094300000}"/>
    <cellStyle name="Normal 7 6 5 2" xfId="2758" xr:uid="{00000000-0005-0000-0000-000095300000}"/>
    <cellStyle name="Normal 7 6 5 3" xfId="5144" xr:uid="{00000000-0005-0000-0000-000096300000}"/>
    <cellStyle name="Normal 7 6 5 4" xfId="8991" xr:uid="{00000000-0005-0000-0000-000097300000}"/>
    <cellStyle name="Normal 7 6 5 5" xfId="10682" xr:uid="{00000000-0005-0000-0000-000098300000}"/>
    <cellStyle name="Normal 7 6 5 6" xfId="13765" xr:uid="{00000000-0005-0000-0000-000099300000}"/>
    <cellStyle name="Normal 7 6 5 7" xfId="16151" xr:uid="{00000000-0005-0000-0000-00009A300000}"/>
    <cellStyle name="Normal 7 6 6" xfId="454" xr:uid="{00000000-0005-0000-0000-00009B300000}"/>
    <cellStyle name="Normal 7 6 6 2" xfId="2835" xr:uid="{00000000-0005-0000-0000-00009C300000}"/>
    <cellStyle name="Normal 7 6 6 3" xfId="5221" xr:uid="{00000000-0005-0000-0000-00009D300000}"/>
    <cellStyle name="Normal 7 6 6 4" xfId="7917" xr:uid="{00000000-0005-0000-0000-00009E300000}"/>
    <cellStyle name="Normal 7 6 6 5" xfId="10183" xr:uid="{00000000-0005-0000-0000-00009F300000}"/>
    <cellStyle name="Normal 7 6 6 6" xfId="12691" xr:uid="{00000000-0005-0000-0000-0000A0300000}"/>
    <cellStyle name="Normal 7 6 6 7" xfId="15078" xr:uid="{00000000-0005-0000-0000-0000A1300000}"/>
    <cellStyle name="Normal 7 6 7" xfId="531" xr:uid="{00000000-0005-0000-0000-0000A2300000}"/>
    <cellStyle name="Normal 7 6 7 2" xfId="2912" xr:uid="{00000000-0005-0000-0000-0000A3300000}"/>
    <cellStyle name="Normal 7 6 7 3" xfId="5298" xr:uid="{00000000-0005-0000-0000-0000A4300000}"/>
    <cellStyle name="Normal 7 6 7 4" xfId="8033" xr:uid="{00000000-0005-0000-0000-0000A5300000}"/>
    <cellStyle name="Normal 7 6 7 5" xfId="10884" xr:uid="{00000000-0005-0000-0000-0000A6300000}"/>
    <cellStyle name="Normal 7 6 7 6" xfId="12807" xr:uid="{00000000-0005-0000-0000-0000A7300000}"/>
    <cellStyle name="Normal 7 6 7 7" xfId="15194" xr:uid="{00000000-0005-0000-0000-0000A8300000}"/>
    <cellStyle name="Normal 7 6 8" xfId="608" xr:uid="{00000000-0005-0000-0000-0000A9300000}"/>
    <cellStyle name="Normal 7 6 8 2" xfId="2989" xr:uid="{00000000-0005-0000-0000-0000AA300000}"/>
    <cellStyle name="Normal 7 6 8 3" xfId="5375" xr:uid="{00000000-0005-0000-0000-0000AB300000}"/>
    <cellStyle name="Normal 7 6 8 4" xfId="8120" xr:uid="{00000000-0005-0000-0000-0000AC300000}"/>
    <cellStyle name="Normal 7 6 8 5" xfId="9722" xr:uid="{00000000-0005-0000-0000-0000AD300000}"/>
    <cellStyle name="Normal 7 6 8 6" xfId="12894" xr:uid="{00000000-0005-0000-0000-0000AE300000}"/>
    <cellStyle name="Normal 7 6 8 7" xfId="15281" xr:uid="{00000000-0005-0000-0000-0000AF300000}"/>
    <cellStyle name="Normal 7 6 9" xfId="685" xr:uid="{00000000-0005-0000-0000-0000B0300000}"/>
    <cellStyle name="Normal 7 6 9 2" xfId="3066" xr:uid="{00000000-0005-0000-0000-0000B1300000}"/>
    <cellStyle name="Normal 7 6 9 3" xfId="5452" xr:uid="{00000000-0005-0000-0000-0000B2300000}"/>
    <cellStyle name="Normal 7 6 9 4" xfId="9143" xr:uid="{00000000-0005-0000-0000-0000B3300000}"/>
    <cellStyle name="Normal 7 6 9 5" xfId="10832" xr:uid="{00000000-0005-0000-0000-0000B4300000}"/>
    <cellStyle name="Normal 7 6 9 6" xfId="13917" xr:uid="{00000000-0005-0000-0000-0000B5300000}"/>
    <cellStyle name="Normal 7 6 9 7" xfId="16301" xr:uid="{00000000-0005-0000-0000-0000B6300000}"/>
    <cellStyle name="Normal 7 7" xfId="108" xr:uid="{00000000-0005-0000-0000-0000B7300000}"/>
    <cellStyle name="Normal 7 7 2" xfId="2489" xr:uid="{00000000-0005-0000-0000-0000B8300000}"/>
    <cellStyle name="Normal 7 7 3" xfId="4875" xr:uid="{00000000-0005-0000-0000-0000B9300000}"/>
    <cellStyle name="Normal 7 7 4" xfId="8958" xr:uid="{00000000-0005-0000-0000-0000BA300000}"/>
    <cellStyle name="Normal 7 7 5" xfId="9920" xr:uid="{00000000-0005-0000-0000-0000BB300000}"/>
    <cellStyle name="Normal 7 7 6" xfId="13732" xr:uid="{00000000-0005-0000-0000-0000BC300000}"/>
    <cellStyle name="Normal 7 7 7" xfId="16118" xr:uid="{00000000-0005-0000-0000-0000BD300000}"/>
    <cellStyle name="Normal 7 8" xfId="186" xr:uid="{00000000-0005-0000-0000-0000BE300000}"/>
    <cellStyle name="Normal 7 8 2" xfId="2567" xr:uid="{00000000-0005-0000-0000-0000BF300000}"/>
    <cellStyle name="Normal 7 8 3" xfId="4953" xr:uid="{00000000-0005-0000-0000-0000C0300000}"/>
    <cellStyle name="Normal 7 8 4" xfId="7691" xr:uid="{00000000-0005-0000-0000-0000C1300000}"/>
    <cellStyle name="Normal 7 8 5" xfId="11605" xr:uid="{00000000-0005-0000-0000-0000C2300000}"/>
    <cellStyle name="Normal 7 8 6" xfId="12464" xr:uid="{00000000-0005-0000-0000-0000C3300000}"/>
    <cellStyle name="Normal 7 8 7" xfId="14851" xr:uid="{00000000-0005-0000-0000-0000C4300000}"/>
    <cellStyle name="Normal 7 9" xfId="263" xr:uid="{00000000-0005-0000-0000-0000C5300000}"/>
    <cellStyle name="Normal 7 9 2" xfId="2644" xr:uid="{00000000-0005-0000-0000-0000C6300000}"/>
    <cellStyle name="Normal 7 9 3" xfId="5030" xr:uid="{00000000-0005-0000-0000-0000C7300000}"/>
    <cellStyle name="Normal 7 9 4" xfId="9525" xr:uid="{00000000-0005-0000-0000-0000C8300000}"/>
    <cellStyle name="Normal 7 9 5" xfId="11223" xr:uid="{00000000-0005-0000-0000-0000C9300000}"/>
    <cellStyle name="Normal 7 9 6" xfId="14299" xr:uid="{00000000-0005-0000-0000-0000CA300000}"/>
    <cellStyle name="Normal 7 9 7" xfId="16681" xr:uid="{00000000-0005-0000-0000-0000CB300000}"/>
    <cellStyle name="Normal 70" xfId="16771" xr:uid="{00000000-0005-0000-0000-0000CC300000}"/>
    <cellStyle name="Normal 71" xfId="16772" xr:uid="{00000000-0005-0000-0000-0000CD300000}"/>
    <cellStyle name="Normal 72" xfId="16773" xr:uid="{00000000-0005-0000-0000-0000CE300000}"/>
    <cellStyle name="Normal 73" xfId="16774" xr:uid="{00000000-0005-0000-0000-0000CF300000}"/>
    <cellStyle name="Normal 74" xfId="16725" xr:uid="{00000000-0005-0000-0000-0000D0300000}"/>
    <cellStyle name="Normal 75" xfId="16726" xr:uid="{00000000-0005-0000-0000-0000D1300000}"/>
    <cellStyle name="Normal 76" xfId="16727" xr:uid="{00000000-0005-0000-0000-0000D2300000}"/>
    <cellStyle name="Normal 77" xfId="16728" xr:uid="{00000000-0005-0000-0000-0000D3300000}"/>
    <cellStyle name="Normal 78" xfId="16729" xr:uid="{00000000-0005-0000-0000-0000D4300000}"/>
    <cellStyle name="Normal 79" xfId="16730" xr:uid="{00000000-0005-0000-0000-0000D5300000}"/>
    <cellStyle name="Normal 8" xfId="42" xr:uid="{00000000-0005-0000-0000-0000D6300000}"/>
    <cellStyle name="Normal 8 10" xfId="356" xr:uid="{00000000-0005-0000-0000-0000D7300000}"/>
    <cellStyle name="Normal 8 10 2" xfId="2737" xr:uid="{00000000-0005-0000-0000-0000D8300000}"/>
    <cellStyle name="Normal 8 10 3" xfId="5123" xr:uid="{00000000-0005-0000-0000-0000D9300000}"/>
    <cellStyle name="Normal 8 10 4" xfId="8954" xr:uid="{00000000-0005-0000-0000-0000DA300000}"/>
    <cellStyle name="Normal 8 10 5" xfId="9917" xr:uid="{00000000-0005-0000-0000-0000DB300000}"/>
    <cellStyle name="Normal 8 10 6" xfId="13728" xr:uid="{00000000-0005-0000-0000-0000DC300000}"/>
    <cellStyle name="Normal 8 10 7" xfId="16114" xr:uid="{00000000-0005-0000-0000-0000DD300000}"/>
    <cellStyle name="Normal 8 11" xfId="433" xr:uid="{00000000-0005-0000-0000-0000DE300000}"/>
    <cellStyle name="Normal 8 11 2" xfId="2814" xr:uid="{00000000-0005-0000-0000-0000DF300000}"/>
    <cellStyle name="Normal 8 11 3" xfId="5200" xr:uid="{00000000-0005-0000-0000-0000E0300000}"/>
    <cellStyle name="Normal 8 11 4" xfId="7380" xr:uid="{00000000-0005-0000-0000-0000E1300000}"/>
    <cellStyle name="Normal 8 11 5" xfId="11066" xr:uid="{00000000-0005-0000-0000-0000E2300000}"/>
    <cellStyle name="Normal 8 11 6" xfId="12153" xr:uid="{00000000-0005-0000-0000-0000E3300000}"/>
    <cellStyle name="Normal 8 11 7" xfId="14540" xr:uid="{00000000-0005-0000-0000-0000E4300000}"/>
    <cellStyle name="Normal 8 12" xfId="510" xr:uid="{00000000-0005-0000-0000-0000E5300000}"/>
    <cellStyle name="Normal 8 12 2" xfId="2891" xr:uid="{00000000-0005-0000-0000-0000E6300000}"/>
    <cellStyle name="Normal 8 12 3" xfId="5277" xr:uid="{00000000-0005-0000-0000-0000E7300000}"/>
    <cellStyle name="Normal 8 12 4" xfId="8917" xr:uid="{00000000-0005-0000-0000-0000E8300000}"/>
    <cellStyle name="Normal 8 12 5" xfId="10603" xr:uid="{00000000-0005-0000-0000-0000E9300000}"/>
    <cellStyle name="Normal 8 12 6" xfId="13691" xr:uid="{00000000-0005-0000-0000-0000EA300000}"/>
    <cellStyle name="Normal 8 12 7" xfId="16078" xr:uid="{00000000-0005-0000-0000-0000EB300000}"/>
    <cellStyle name="Normal 8 13" xfId="587" xr:uid="{00000000-0005-0000-0000-0000EC300000}"/>
    <cellStyle name="Normal 8 13 2" xfId="2968" xr:uid="{00000000-0005-0000-0000-0000ED300000}"/>
    <cellStyle name="Normal 8 13 3" xfId="5354" xr:uid="{00000000-0005-0000-0000-0000EE300000}"/>
    <cellStyle name="Normal 8 13 4" xfId="8608" xr:uid="{00000000-0005-0000-0000-0000EF300000}"/>
    <cellStyle name="Normal 8 13 5" xfId="10873" xr:uid="{00000000-0005-0000-0000-0000F0300000}"/>
    <cellStyle name="Normal 8 13 6" xfId="13382" xr:uid="{00000000-0005-0000-0000-0000F1300000}"/>
    <cellStyle name="Normal 8 13 7" xfId="15769" xr:uid="{00000000-0005-0000-0000-0000F2300000}"/>
    <cellStyle name="Normal 8 14" xfId="664" xr:uid="{00000000-0005-0000-0000-0000F3300000}"/>
    <cellStyle name="Normal 8 14 2" xfId="3045" xr:uid="{00000000-0005-0000-0000-0000F4300000}"/>
    <cellStyle name="Normal 8 14 3" xfId="5431" xr:uid="{00000000-0005-0000-0000-0000F5300000}"/>
    <cellStyle name="Normal 8 14 4" xfId="9106" xr:uid="{00000000-0005-0000-0000-0000F6300000}"/>
    <cellStyle name="Normal 8 14 5" xfId="10065" xr:uid="{00000000-0005-0000-0000-0000F7300000}"/>
    <cellStyle name="Normal 8 14 6" xfId="13880" xr:uid="{00000000-0005-0000-0000-0000F8300000}"/>
    <cellStyle name="Normal 8 14 7" xfId="16264" xr:uid="{00000000-0005-0000-0000-0000F9300000}"/>
    <cellStyle name="Normal 8 15" xfId="741" xr:uid="{00000000-0005-0000-0000-0000FA300000}"/>
    <cellStyle name="Normal 8 15 2" xfId="3122" xr:uid="{00000000-0005-0000-0000-0000FB300000}"/>
    <cellStyle name="Normal 8 15 3" xfId="5508" xr:uid="{00000000-0005-0000-0000-0000FC300000}"/>
    <cellStyle name="Normal 8 15 4" xfId="9518" xr:uid="{00000000-0005-0000-0000-0000FD300000}"/>
    <cellStyle name="Normal 8 15 5" xfId="11216" xr:uid="{00000000-0005-0000-0000-0000FE300000}"/>
    <cellStyle name="Normal 8 15 6" xfId="14292" xr:uid="{00000000-0005-0000-0000-0000FF300000}"/>
    <cellStyle name="Normal 8 15 7" xfId="16675" xr:uid="{00000000-0005-0000-0000-000000310000}"/>
    <cellStyle name="Normal 8 16" xfId="818" xr:uid="{00000000-0005-0000-0000-000001310000}"/>
    <cellStyle name="Normal 8 16 2" xfId="3199" xr:uid="{00000000-0005-0000-0000-000002310000}"/>
    <cellStyle name="Normal 8 16 3" xfId="5585" xr:uid="{00000000-0005-0000-0000-000003310000}"/>
    <cellStyle name="Normal 8 16 4" xfId="9063" xr:uid="{00000000-0005-0000-0000-000004310000}"/>
    <cellStyle name="Normal 8 16 5" xfId="10753" xr:uid="{00000000-0005-0000-0000-000005310000}"/>
    <cellStyle name="Normal 8 16 6" xfId="13837" xr:uid="{00000000-0005-0000-0000-000006310000}"/>
    <cellStyle name="Normal 8 16 7" xfId="16222" xr:uid="{00000000-0005-0000-0000-000007310000}"/>
    <cellStyle name="Normal 8 17" xfId="895" xr:uid="{00000000-0005-0000-0000-000008310000}"/>
    <cellStyle name="Normal 8 17 2" xfId="3276" xr:uid="{00000000-0005-0000-0000-000009310000}"/>
    <cellStyle name="Normal 8 17 3" xfId="5662" xr:uid="{00000000-0005-0000-0000-00000A310000}"/>
    <cellStyle name="Normal 8 17 4" xfId="8681" xr:uid="{00000000-0005-0000-0000-00000B310000}"/>
    <cellStyle name="Normal 8 17 5" xfId="10367" xr:uid="{00000000-0005-0000-0000-00000C310000}"/>
    <cellStyle name="Normal 8 17 6" xfId="13455" xr:uid="{00000000-0005-0000-0000-00000D310000}"/>
    <cellStyle name="Normal 8 17 7" xfId="15842" xr:uid="{00000000-0005-0000-0000-00000E310000}"/>
    <cellStyle name="Normal 8 18" xfId="972" xr:uid="{00000000-0005-0000-0000-00000F310000}"/>
    <cellStyle name="Normal 8 18 2" xfId="3353" xr:uid="{00000000-0005-0000-0000-000010310000}"/>
    <cellStyle name="Normal 8 18 3" xfId="5739" xr:uid="{00000000-0005-0000-0000-000011310000}"/>
    <cellStyle name="Normal 8 18 4" xfId="9249" xr:uid="{00000000-0005-0000-0000-000012310000}"/>
    <cellStyle name="Normal 8 18 5" xfId="10212" xr:uid="{00000000-0005-0000-0000-000013310000}"/>
    <cellStyle name="Normal 8 18 6" xfId="14023" xr:uid="{00000000-0005-0000-0000-000014310000}"/>
    <cellStyle name="Normal 8 18 7" xfId="16407" xr:uid="{00000000-0005-0000-0000-000015310000}"/>
    <cellStyle name="Normal 8 19" xfId="1049" xr:uid="{00000000-0005-0000-0000-000016310000}"/>
    <cellStyle name="Normal 8 19 2" xfId="3430" xr:uid="{00000000-0005-0000-0000-000017310000}"/>
    <cellStyle name="Normal 8 19 3" xfId="5816" xr:uid="{00000000-0005-0000-0000-000018310000}"/>
    <cellStyle name="Normal 8 19 4" xfId="7447" xr:uid="{00000000-0005-0000-0000-000019310000}"/>
    <cellStyle name="Normal 8 19 5" xfId="11360" xr:uid="{00000000-0005-0000-0000-00001A310000}"/>
    <cellStyle name="Normal 8 19 6" xfId="12220" xr:uid="{00000000-0005-0000-0000-00001B310000}"/>
    <cellStyle name="Normal 8 19 7" xfId="14607" xr:uid="{00000000-0005-0000-0000-00001C310000}"/>
    <cellStyle name="Normal 8 2" xfId="31" xr:uid="{00000000-0005-0000-0000-00001D310000}"/>
    <cellStyle name="Normal 8 2 10" xfId="653" xr:uid="{00000000-0005-0000-0000-00001E310000}"/>
    <cellStyle name="Normal 8 2 10 2" xfId="3034" xr:uid="{00000000-0005-0000-0000-00001F310000}"/>
    <cellStyle name="Normal 8 2 10 3" xfId="5420" xr:uid="{00000000-0005-0000-0000-000020310000}"/>
    <cellStyle name="Normal 8 2 10 4" xfId="7570" xr:uid="{00000000-0005-0000-0000-000021310000}"/>
    <cellStyle name="Normal 8 2 10 5" xfId="11561" xr:uid="{00000000-0005-0000-0000-000022310000}"/>
    <cellStyle name="Normal 8 2 10 6" xfId="12343" xr:uid="{00000000-0005-0000-0000-000023310000}"/>
    <cellStyle name="Normal 8 2 10 7" xfId="14730" xr:uid="{00000000-0005-0000-0000-000024310000}"/>
    <cellStyle name="Normal 8 2 11" xfId="730" xr:uid="{00000000-0005-0000-0000-000025310000}"/>
    <cellStyle name="Normal 8 2 11 2" xfId="3111" xr:uid="{00000000-0005-0000-0000-000026310000}"/>
    <cellStyle name="Normal 8 2 11 3" xfId="5497" xr:uid="{00000000-0005-0000-0000-000027310000}"/>
    <cellStyle name="Normal 8 2 11 4" xfId="8800" xr:uid="{00000000-0005-0000-0000-000028310000}"/>
    <cellStyle name="Normal 8 2 11 5" xfId="9605" xr:uid="{00000000-0005-0000-0000-000029310000}"/>
    <cellStyle name="Normal 8 2 11 6" xfId="13574" xr:uid="{00000000-0005-0000-0000-00002A310000}"/>
    <cellStyle name="Normal 8 2 11 7" xfId="15961" xr:uid="{00000000-0005-0000-0000-00002B310000}"/>
    <cellStyle name="Normal 8 2 12" xfId="807" xr:uid="{00000000-0005-0000-0000-00002C310000}"/>
    <cellStyle name="Normal 8 2 12 2" xfId="3188" xr:uid="{00000000-0005-0000-0000-00002D310000}"/>
    <cellStyle name="Normal 8 2 12 3" xfId="5574" xr:uid="{00000000-0005-0000-0000-00002E310000}"/>
    <cellStyle name="Normal 8 2 12 4" xfId="7605" xr:uid="{00000000-0005-0000-0000-00002F310000}"/>
    <cellStyle name="Normal 8 2 12 5" xfId="11520" xr:uid="{00000000-0005-0000-0000-000030310000}"/>
    <cellStyle name="Normal 8 2 12 6" xfId="12378" xr:uid="{00000000-0005-0000-0000-000031310000}"/>
    <cellStyle name="Normal 8 2 12 7" xfId="14765" xr:uid="{00000000-0005-0000-0000-000032310000}"/>
    <cellStyle name="Normal 8 2 13" xfId="884" xr:uid="{00000000-0005-0000-0000-000033310000}"/>
    <cellStyle name="Normal 8 2 13 2" xfId="3265" xr:uid="{00000000-0005-0000-0000-000034310000}"/>
    <cellStyle name="Normal 8 2 13 3" xfId="5651" xr:uid="{00000000-0005-0000-0000-000035310000}"/>
    <cellStyle name="Normal 8 2 13 4" xfId="9444" xr:uid="{00000000-0005-0000-0000-000036310000}"/>
    <cellStyle name="Normal 8 2 13 5" xfId="11137" xr:uid="{00000000-0005-0000-0000-000037310000}"/>
    <cellStyle name="Normal 8 2 13 6" xfId="14218" xr:uid="{00000000-0005-0000-0000-000038310000}"/>
    <cellStyle name="Normal 8 2 13 7" xfId="16602" xr:uid="{00000000-0005-0000-0000-000039310000}"/>
    <cellStyle name="Normal 8 2 14" xfId="961" xr:uid="{00000000-0005-0000-0000-00003A310000}"/>
    <cellStyle name="Normal 8 2 14 2" xfId="3342" xr:uid="{00000000-0005-0000-0000-00003B310000}"/>
    <cellStyle name="Normal 8 2 14 3" xfId="5728" xr:uid="{00000000-0005-0000-0000-00003C310000}"/>
    <cellStyle name="Normal 8 2 14 4" xfId="7719" xr:uid="{00000000-0005-0000-0000-00003D310000}"/>
    <cellStyle name="Normal 8 2 14 5" xfId="9644" xr:uid="{00000000-0005-0000-0000-00003E310000}"/>
    <cellStyle name="Normal 8 2 14 6" xfId="12492" xr:uid="{00000000-0005-0000-0000-00003F310000}"/>
    <cellStyle name="Normal 8 2 14 7" xfId="14879" xr:uid="{00000000-0005-0000-0000-000040310000}"/>
    <cellStyle name="Normal 8 2 15" xfId="1038" xr:uid="{00000000-0005-0000-0000-000041310000}"/>
    <cellStyle name="Normal 8 2 15 2" xfId="3419" xr:uid="{00000000-0005-0000-0000-000042310000}"/>
    <cellStyle name="Normal 8 2 15 3" xfId="5805" xr:uid="{00000000-0005-0000-0000-000043310000}"/>
    <cellStyle name="Normal 8 2 15 4" xfId="8944" xr:uid="{00000000-0005-0000-0000-000044310000}"/>
    <cellStyle name="Normal 8 2 15 5" xfId="9907" xr:uid="{00000000-0005-0000-0000-000045310000}"/>
    <cellStyle name="Normal 8 2 15 6" xfId="13718" xr:uid="{00000000-0005-0000-0000-000046310000}"/>
    <cellStyle name="Normal 8 2 15 7" xfId="16104" xr:uid="{00000000-0005-0000-0000-000047310000}"/>
    <cellStyle name="Normal 8 2 16" xfId="1115" xr:uid="{00000000-0005-0000-0000-000048310000}"/>
    <cellStyle name="Normal 8 2 16 2" xfId="3496" xr:uid="{00000000-0005-0000-0000-000049310000}"/>
    <cellStyle name="Normal 8 2 16 3" xfId="5882" xr:uid="{00000000-0005-0000-0000-00004A310000}"/>
    <cellStyle name="Normal 8 2 16 4" xfId="7754" xr:uid="{00000000-0005-0000-0000-00004B310000}"/>
    <cellStyle name="Normal 8 2 16 5" xfId="11663" xr:uid="{00000000-0005-0000-0000-00004C310000}"/>
    <cellStyle name="Normal 8 2 16 6" xfId="12527" xr:uid="{00000000-0005-0000-0000-00004D310000}"/>
    <cellStyle name="Normal 8 2 16 7" xfId="14914" xr:uid="{00000000-0005-0000-0000-00004E310000}"/>
    <cellStyle name="Normal 8 2 17" xfId="1192" xr:uid="{00000000-0005-0000-0000-00004F310000}"/>
    <cellStyle name="Normal 8 2 17 2" xfId="3573" xr:uid="{00000000-0005-0000-0000-000050310000}"/>
    <cellStyle name="Normal 8 2 17 3" xfId="5959" xr:uid="{00000000-0005-0000-0000-000051310000}"/>
    <cellStyle name="Normal 8 2 17 4" xfId="7212" xr:uid="{00000000-0005-0000-0000-000052310000}"/>
    <cellStyle name="Normal 8 2 17 5" xfId="11286" xr:uid="{00000000-0005-0000-0000-000053310000}"/>
    <cellStyle name="Normal 8 2 17 6" xfId="11985" xr:uid="{00000000-0005-0000-0000-000054310000}"/>
    <cellStyle name="Normal 8 2 17 7" xfId="14372" xr:uid="{00000000-0005-0000-0000-000055310000}"/>
    <cellStyle name="Normal 8 2 18" xfId="1269" xr:uid="{00000000-0005-0000-0000-000056310000}"/>
    <cellStyle name="Normal 8 2 18 2" xfId="3650" xr:uid="{00000000-0005-0000-0000-000057310000}"/>
    <cellStyle name="Normal 8 2 18 3" xfId="6036" xr:uid="{00000000-0005-0000-0000-000058310000}"/>
    <cellStyle name="Normal 8 2 18 4" xfId="7977" xr:uid="{00000000-0005-0000-0000-000059310000}"/>
    <cellStyle name="Normal 8 2 18 5" xfId="11779" xr:uid="{00000000-0005-0000-0000-00005A310000}"/>
    <cellStyle name="Normal 8 2 18 6" xfId="12751" xr:uid="{00000000-0005-0000-0000-00005B310000}"/>
    <cellStyle name="Normal 8 2 18 7" xfId="15138" xr:uid="{00000000-0005-0000-0000-00005C310000}"/>
    <cellStyle name="Normal 8 2 19" xfId="1346" xr:uid="{00000000-0005-0000-0000-00005D310000}"/>
    <cellStyle name="Normal 8 2 19 2" xfId="3727" xr:uid="{00000000-0005-0000-0000-00005E310000}"/>
    <cellStyle name="Normal 8 2 19 3" xfId="6113" xr:uid="{00000000-0005-0000-0000-00005F310000}"/>
    <cellStyle name="Normal 8 2 19 4" xfId="9095" xr:uid="{00000000-0005-0000-0000-000060310000}"/>
    <cellStyle name="Normal 8 2 19 5" xfId="10054" xr:uid="{00000000-0005-0000-0000-000061310000}"/>
    <cellStyle name="Normal 8 2 19 6" xfId="13869" xr:uid="{00000000-0005-0000-0000-000062310000}"/>
    <cellStyle name="Normal 8 2 19 7" xfId="16253" xr:uid="{00000000-0005-0000-0000-000063310000}"/>
    <cellStyle name="Normal 8 2 2" xfId="68" xr:uid="{00000000-0005-0000-0000-000064310000}"/>
    <cellStyle name="Normal 8 2 2 10" xfId="767" xr:uid="{00000000-0005-0000-0000-000065310000}"/>
    <cellStyle name="Normal 8 2 2 10 2" xfId="3148" xr:uid="{00000000-0005-0000-0000-000066310000}"/>
    <cellStyle name="Normal 8 2 2 10 3" xfId="5534" xr:uid="{00000000-0005-0000-0000-000067310000}"/>
    <cellStyle name="Normal 8 2 2 10 4" xfId="8338" xr:uid="{00000000-0005-0000-0000-000068310000}"/>
    <cellStyle name="Normal 8 2 2 10 5" xfId="11785" xr:uid="{00000000-0005-0000-0000-000069310000}"/>
    <cellStyle name="Normal 8 2 2 10 6" xfId="13112" xr:uid="{00000000-0005-0000-0000-00006A310000}"/>
    <cellStyle name="Normal 8 2 2 10 7" xfId="15499" xr:uid="{00000000-0005-0000-0000-00006B310000}"/>
    <cellStyle name="Normal 8 2 2 11" xfId="844" xr:uid="{00000000-0005-0000-0000-00006C310000}"/>
    <cellStyle name="Normal 8 2 2 11 2" xfId="3225" xr:uid="{00000000-0005-0000-0000-00006D310000}"/>
    <cellStyle name="Normal 8 2 2 11 3" xfId="5611" xr:uid="{00000000-0005-0000-0000-00006E310000}"/>
    <cellStyle name="Normal 8 2 2 11 4" xfId="7799" xr:uid="{00000000-0005-0000-0000-00006F310000}"/>
    <cellStyle name="Normal 8 2 2 11 5" xfId="10637" xr:uid="{00000000-0005-0000-0000-000070310000}"/>
    <cellStyle name="Normal 8 2 2 11 6" xfId="12572" xr:uid="{00000000-0005-0000-0000-000071310000}"/>
    <cellStyle name="Normal 8 2 2 11 7" xfId="14959" xr:uid="{00000000-0005-0000-0000-000072310000}"/>
    <cellStyle name="Normal 8 2 2 12" xfId="921" xr:uid="{00000000-0005-0000-0000-000073310000}"/>
    <cellStyle name="Normal 8 2 2 12 2" xfId="3302" xr:uid="{00000000-0005-0000-0000-000074310000}"/>
    <cellStyle name="Normal 8 2 2 12 3" xfId="5688" xr:uid="{00000000-0005-0000-0000-000075310000}"/>
    <cellStyle name="Normal 8 2 2 12 4" xfId="7873" xr:uid="{00000000-0005-0000-0000-000076310000}"/>
    <cellStyle name="Normal 8 2 2 12 5" xfId="10132" xr:uid="{00000000-0005-0000-0000-000077310000}"/>
    <cellStyle name="Normal 8 2 2 12 6" xfId="12647" xr:uid="{00000000-0005-0000-0000-000078310000}"/>
    <cellStyle name="Normal 8 2 2 12 7" xfId="15034" xr:uid="{00000000-0005-0000-0000-000079310000}"/>
    <cellStyle name="Normal 8 2 2 13" xfId="998" xr:uid="{00000000-0005-0000-0000-00007A310000}"/>
    <cellStyle name="Normal 8 2 2 13 2" xfId="3379" xr:uid="{00000000-0005-0000-0000-00007B310000}"/>
    <cellStyle name="Normal 8 2 2 13 3" xfId="5765" xr:uid="{00000000-0005-0000-0000-00007C310000}"/>
    <cellStyle name="Normal 8 2 2 13 4" xfId="8910" xr:uid="{00000000-0005-0000-0000-00007D310000}"/>
    <cellStyle name="Normal 8 2 2 13 5" xfId="10596" xr:uid="{00000000-0005-0000-0000-00007E310000}"/>
    <cellStyle name="Normal 8 2 2 13 6" xfId="13684" xr:uid="{00000000-0005-0000-0000-00007F310000}"/>
    <cellStyle name="Normal 8 2 2 13 7" xfId="16071" xr:uid="{00000000-0005-0000-0000-000080310000}"/>
    <cellStyle name="Normal 8 2 2 14" xfId="1075" xr:uid="{00000000-0005-0000-0000-000081310000}"/>
    <cellStyle name="Normal 8 2 2 14 2" xfId="3456" xr:uid="{00000000-0005-0000-0000-000082310000}"/>
    <cellStyle name="Normal 8 2 2 14 3" xfId="5842" xr:uid="{00000000-0005-0000-0000-000083310000}"/>
    <cellStyle name="Normal 8 2 2 14 4" xfId="8487" xr:uid="{00000000-0005-0000-0000-000084310000}"/>
    <cellStyle name="Normal 8 2 2 14 5" xfId="9560" xr:uid="{00000000-0005-0000-0000-000085310000}"/>
    <cellStyle name="Normal 8 2 2 14 6" xfId="13261" xr:uid="{00000000-0005-0000-0000-000086310000}"/>
    <cellStyle name="Normal 8 2 2 14 7" xfId="15648" xr:uid="{00000000-0005-0000-0000-000087310000}"/>
    <cellStyle name="Normal 8 2 2 15" xfId="1152" xr:uid="{00000000-0005-0000-0000-000088310000}"/>
    <cellStyle name="Normal 8 2 2 15 2" xfId="3533" xr:uid="{00000000-0005-0000-0000-000089310000}"/>
    <cellStyle name="Normal 8 2 2 15 3" xfId="5919" xr:uid="{00000000-0005-0000-0000-00008A310000}"/>
    <cellStyle name="Normal 8 2 2 15 4" xfId="7947" xr:uid="{00000000-0005-0000-0000-00008B310000}"/>
    <cellStyle name="Normal 8 2 2 15 5" xfId="10786" xr:uid="{00000000-0005-0000-0000-00008C310000}"/>
    <cellStyle name="Normal 8 2 2 15 6" xfId="12721" xr:uid="{00000000-0005-0000-0000-00008D310000}"/>
    <cellStyle name="Normal 8 2 2 15 7" xfId="15108" xr:uid="{00000000-0005-0000-0000-00008E310000}"/>
    <cellStyle name="Normal 8 2 2 16" xfId="1229" xr:uid="{00000000-0005-0000-0000-00008F310000}"/>
    <cellStyle name="Normal 8 2 2 16 2" xfId="3610" xr:uid="{00000000-0005-0000-0000-000090310000}"/>
    <cellStyle name="Normal 8 2 2 16 3" xfId="5996" xr:uid="{00000000-0005-0000-0000-000091310000}"/>
    <cellStyle name="Normal 8 2 2 16 4" xfId="8022" xr:uid="{00000000-0005-0000-0000-000092310000}"/>
    <cellStyle name="Normal 8 2 2 16 5" xfId="9635" xr:uid="{00000000-0005-0000-0000-000093310000}"/>
    <cellStyle name="Normal 8 2 2 16 6" xfId="12796" xr:uid="{00000000-0005-0000-0000-000094310000}"/>
    <cellStyle name="Normal 8 2 2 16 7" xfId="15183" xr:uid="{00000000-0005-0000-0000-000095310000}"/>
    <cellStyle name="Normal 8 2 2 17" xfId="1306" xr:uid="{00000000-0005-0000-0000-000096310000}"/>
    <cellStyle name="Normal 8 2 2 17 2" xfId="3687" xr:uid="{00000000-0005-0000-0000-000097310000}"/>
    <cellStyle name="Normal 8 2 2 17 3" xfId="6073" xr:uid="{00000000-0005-0000-0000-000098310000}"/>
    <cellStyle name="Normal 8 2 2 17 4" xfId="9055" xr:uid="{00000000-0005-0000-0000-000099310000}"/>
    <cellStyle name="Normal 8 2 2 17 5" xfId="10745" xr:uid="{00000000-0005-0000-0000-00009A310000}"/>
    <cellStyle name="Normal 8 2 2 17 6" xfId="13829" xr:uid="{00000000-0005-0000-0000-00009B310000}"/>
    <cellStyle name="Normal 8 2 2 17 7" xfId="16214" xr:uid="{00000000-0005-0000-0000-00009C310000}"/>
    <cellStyle name="Normal 8 2 2 18" xfId="1383" xr:uid="{00000000-0005-0000-0000-00009D310000}"/>
    <cellStyle name="Normal 8 2 2 18 2" xfId="3764" xr:uid="{00000000-0005-0000-0000-00009E310000}"/>
    <cellStyle name="Normal 8 2 2 18 3" xfId="6150" xr:uid="{00000000-0005-0000-0000-00009F310000}"/>
    <cellStyle name="Normal 8 2 2 18 4" xfId="7980" xr:uid="{00000000-0005-0000-0000-0000A0310000}"/>
    <cellStyle name="Normal 8 2 2 18 5" xfId="10245" xr:uid="{00000000-0005-0000-0000-0000A1310000}"/>
    <cellStyle name="Normal 8 2 2 18 6" xfId="12754" xr:uid="{00000000-0005-0000-0000-0000A2310000}"/>
    <cellStyle name="Normal 8 2 2 18 7" xfId="15141" xr:uid="{00000000-0005-0000-0000-0000A3310000}"/>
    <cellStyle name="Normal 8 2 2 19" xfId="1460" xr:uid="{00000000-0005-0000-0000-0000A4310000}"/>
    <cellStyle name="Normal 8 2 2 19 2" xfId="3841" xr:uid="{00000000-0005-0000-0000-0000A5310000}"/>
    <cellStyle name="Normal 8 2 2 19 3" xfId="6227" xr:uid="{00000000-0005-0000-0000-0000A6310000}"/>
    <cellStyle name="Normal 8 2 2 19 4" xfId="8096" xr:uid="{00000000-0005-0000-0000-0000A7310000}"/>
    <cellStyle name="Normal 8 2 2 19 5" xfId="10935" xr:uid="{00000000-0005-0000-0000-0000A8310000}"/>
    <cellStyle name="Normal 8 2 2 19 6" xfId="12870" xr:uid="{00000000-0005-0000-0000-0000A9310000}"/>
    <cellStyle name="Normal 8 2 2 19 7" xfId="15257" xr:uid="{00000000-0005-0000-0000-0000AA310000}"/>
    <cellStyle name="Normal 8 2 2 2" xfId="150" xr:uid="{00000000-0005-0000-0000-0000AB310000}"/>
    <cellStyle name="Normal 8 2 2 2 2" xfId="2531" xr:uid="{00000000-0005-0000-0000-0000AC310000}"/>
    <cellStyle name="Normal 8 2 2 2 3" xfId="4917" xr:uid="{00000000-0005-0000-0000-0000AD310000}"/>
    <cellStyle name="Normal 8 2 2 2 4" xfId="8116" xr:uid="{00000000-0005-0000-0000-0000AE310000}"/>
    <cellStyle name="Normal 8 2 2 2 5" xfId="11566" xr:uid="{00000000-0005-0000-0000-0000AF310000}"/>
    <cellStyle name="Normal 8 2 2 2 6" xfId="12890" xr:uid="{00000000-0005-0000-0000-0000B0310000}"/>
    <cellStyle name="Normal 8 2 2 2 7" xfId="15277" xr:uid="{00000000-0005-0000-0000-0000B1310000}"/>
    <cellStyle name="Normal 8 2 2 20" xfId="1537" xr:uid="{00000000-0005-0000-0000-0000B2310000}"/>
    <cellStyle name="Normal 8 2 2 20 2" xfId="3918" xr:uid="{00000000-0005-0000-0000-0000B3310000}"/>
    <cellStyle name="Normal 8 2 2 20 3" xfId="6304" xr:uid="{00000000-0005-0000-0000-0000B4310000}"/>
    <cellStyle name="Normal 8 2 2 20 4" xfId="8171" xr:uid="{00000000-0005-0000-0000-0000B5310000}"/>
    <cellStyle name="Normal 8 2 2 20 5" xfId="9887" xr:uid="{00000000-0005-0000-0000-0000B6310000}"/>
    <cellStyle name="Normal 8 2 2 20 6" xfId="12945" xr:uid="{00000000-0005-0000-0000-0000B7310000}"/>
    <cellStyle name="Normal 8 2 2 20 7" xfId="15332" xr:uid="{00000000-0005-0000-0000-0000B8310000}"/>
    <cellStyle name="Normal 8 2 2 21" xfId="1614" xr:uid="{00000000-0005-0000-0000-0000B9310000}"/>
    <cellStyle name="Normal 8 2 2 21 2" xfId="3995" xr:uid="{00000000-0005-0000-0000-0000BA310000}"/>
    <cellStyle name="Normal 8 2 2 21 3" xfId="6381" xr:uid="{00000000-0005-0000-0000-0000BB310000}"/>
    <cellStyle name="Normal 8 2 2 21 4" xfId="8863" xr:uid="{00000000-0005-0000-0000-0000BC310000}"/>
    <cellStyle name="Normal 8 2 2 21 5" xfId="9970" xr:uid="{00000000-0005-0000-0000-0000BD310000}"/>
    <cellStyle name="Normal 8 2 2 21 6" xfId="13637" xr:uid="{00000000-0005-0000-0000-0000BE310000}"/>
    <cellStyle name="Normal 8 2 2 21 7" xfId="16024" xr:uid="{00000000-0005-0000-0000-0000BF310000}"/>
    <cellStyle name="Normal 8 2 2 22" xfId="1691" xr:uid="{00000000-0005-0000-0000-0000C0310000}"/>
    <cellStyle name="Normal 8 2 2 22 2" xfId="4072" xr:uid="{00000000-0005-0000-0000-0000C1310000}"/>
    <cellStyle name="Normal 8 2 2 22 3" xfId="6458" xr:uid="{00000000-0005-0000-0000-0000C2310000}"/>
    <cellStyle name="Normal 8 2 2 22 4" xfId="8746" xr:uid="{00000000-0005-0000-0000-0000C3310000}"/>
    <cellStyle name="Normal 8 2 2 22 5" xfId="10432" xr:uid="{00000000-0005-0000-0000-0000C4310000}"/>
    <cellStyle name="Normal 8 2 2 22 6" xfId="13520" xr:uid="{00000000-0005-0000-0000-0000C5310000}"/>
    <cellStyle name="Normal 8 2 2 22 7" xfId="15907" xr:uid="{00000000-0005-0000-0000-0000C6310000}"/>
    <cellStyle name="Normal 8 2 2 23" xfId="1768" xr:uid="{00000000-0005-0000-0000-0000C7310000}"/>
    <cellStyle name="Normal 8 2 2 23 2" xfId="4149" xr:uid="{00000000-0005-0000-0000-0000C8310000}"/>
    <cellStyle name="Normal 8 2 2 23 3" xfId="6535" xr:uid="{00000000-0005-0000-0000-0000C9310000}"/>
    <cellStyle name="Normal 8 2 2 23 4" xfId="8320" xr:uid="{00000000-0005-0000-0000-0000CA310000}"/>
    <cellStyle name="Normal 8 2 2 23 5" xfId="11768" xr:uid="{00000000-0005-0000-0000-0000CB310000}"/>
    <cellStyle name="Normal 8 2 2 23 6" xfId="13094" xr:uid="{00000000-0005-0000-0000-0000CC310000}"/>
    <cellStyle name="Normal 8 2 2 23 7" xfId="15481" xr:uid="{00000000-0005-0000-0000-0000CD310000}"/>
    <cellStyle name="Normal 8 2 2 24" xfId="1840" xr:uid="{00000000-0005-0000-0000-0000CE310000}"/>
    <cellStyle name="Normal 8 2 2 24 2" xfId="4221" xr:uid="{00000000-0005-0000-0000-0000CF310000}"/>
    <cellStyle name="Normal 8 2 2 24 3" xfId="6607" xr:uid="{00000000-0005-0000-0000-0000D0310000}"/>
    <cellStyle name="Normal 8 2 2 24 4" xfId="8165" xr:uid="{00000000-0005-0000-0000-0000D1310000}"/>
    <cellStyle name="Normal 8 2 2 24 5" xfId="11004" xr:uid="{00000000-0005-0000-0000-0000D2310000}"/>
    <cellStyle name="Normal 8 2 2 24 6" xfId="12939" xr:uid="{00000000-0005-0000-0000-0000D3310000}"/>
    <cellStyle name="Normal 8 2 2 24 7" xfId="15326" xr:uid="{00000000-0005-0000-0000-0000D4310000}"/>
    <cellStyle name="Normal 8 2 2 25" xfId="1918" xr:uid="{00000000-0005-0000-0000-0000D5310000}"/>
    <cellStyle name="Normal 8 2 2 25 2" xfId="4299" xr:uid="{00000000-0005-0000-0000-0000D6310000}"/>
    <cellStyle name="Normal 8 2 2 25 3" xfId="6685" xr:uid="{00000000-0005-0000-0000-0000D7310000}"/>
    <cellStyle name="Normal 8 2 2 25 4" xfId="8163" xr:uid="{00000000-0005-0000-0000-0000D8310000}"/>
    <cellStyle name="Normal 8 2 2 25 5" xfId="10934" xr:uid="{00000000-0005-0000-0000-0000D9310000}"/>
    <cellStyle name="Normal 8 2 2 25 6" xfId="12937" xr:uid="{00000000-0005-0000-0000-0000DA310000}"/>
    <cellStyle name="Normal 8 2 2 25 7" xfId="15324" xr:uid="{00000000-0005-0000-0000-0000DB310000}"/>
    <cellStyle name="Normal 8 2 2 26" xfId="1996" xr:uid="{00000000-0005-0000-0000-0000DC310000}"/>
    <cellStyle name="Normal 8 2 2 26 2" xfId="4377" xr:uid="{00000000-0005-0000-0000-0000DD310000}"/>
    <cellStyle name="Normal 8 2 2 26 3" xfId="6763" xr:uid="{00000000-0005-0000-0000-0000DE310000}"/>
    <cellStyle name="Normal 8 2 2 26 4" xfId="8236" xr:uid="{00000000-0005-0000-0000-0000DF310000}"/>
    <cellStyle name="Normal 8 2 2 26 5" xfId="9810" xr:uid="{00000000-0005-0000-0000-0000E0310000}"/>
    <cellStyle name="Normal 8 2 2 26 6" xfId="13010" xr:uid="{00000000-0005-0000-0000-0000E1310000}"/>
    <cellStyle name="Normal 8 2 2 26 7" xfId="15397" xr:uid="{00000000-0005-0000-0000-0000E2310000}"/>
    <cellStyle name="Normal 8 2 2 27" xfId="2072" xr:uid="{00000000-0005-0000-0000-0000E3310000}"/>
    <cellStyle name="Normal 8 2 2 27 2" xfId="4453" xr:uid="{00000000-0005-0000-0000-0000E4310000}"/>
    <cellStyle name="Normal 8 2 2 27 3" xfId="6839" xr:uid="{00000000-0005-0000-0000-0000E5310000}"/>
    <cellStyle name="Normal 8 2 2 27 4" xfId="7847" xr:uid="{00000000-0005-0000-0000-0000E6310000}"/>
    <cellStyle name="Normal 8 2 2 27 5" xfId="9582" xr:uid="{00000000-0005-0000-0000-0000E7310000}"/>
    <cellStyle name="Normal 8 2 2 27 6" xfId="12621" xr:uid="{00000000-0005-0000-0000-0000E8310000}"/>
    <cellStyle name="Normal 8 2 2 27 7" xfId="15008" xr:uid="{00000000-0005-0000-0000-0000E9310000}"/>
    <cellStyle name="Normal 8 2 2 28" xfId="2144" xr:uid="{00000000-0005-0000-0000-0000EA310000}"/>
    <cellStyle name="Normal 8 2 2 28 2" xfId="4525" xr:uid="{00000000-0005-0000-0000-0000EB310000}"/>
    <cellStyle name="Normal 8 2 2 28 3" xfId="6911" xr:uid="{00000000-0005-0000-0000-0000EC310000}"/>
    <cellStyle name="Normal 8 2 2 28 4" xfId="8895" xr:uid="{00000000-0005-0000-0000-0000ED310000}"/>
    <cellStyle name="Normal 8 2 2 28 5" xfId="10581" xr:uid="{00000000-0005-0000-0000-0000EE310000}"/>
    <cellStyle name="Normal 8 2 2 28 6" xfId="13669" xr:uid="{00000000-0005-0000-0000-0000EF310000}"/>
    <cellStyle name="Normal 8 2 2 28 7" xfId="16056" xr:uid="{00000000-0005-0000-0000-0000F0310000}"/>
    <cellStyle name="Normal 8 2 2 29" xfId="2224" xr:uid="{00000000-0005-0000-0000-0000F1310000}"/>
    <cellStyle name="Normal 8 2 2 29 2" xfId="4605" xr:uid="{00000000-0005-0000-0000-0000F2310000}"/>
    <cellStyle name="Normal 8 2 2 29 3" xfId="6991" xr:uid="{00000000-0005-0000-0000-0000F3310000}"/>
    <cellStyle name="Normal 8 2 2 29 4" xfId="8162" xr:uid="{00000000-0005-0000-0000-0000F4310000}"/>
    <cellStyle name="Normal 8 2 2 29 5" xfId="11685" xr:uid="{00000000-0005-0000-0000-0000F5310000}"/>
    <cellStyle name="Normal 8 2 2 29 6" xfId="12936" xr:uid="{00000000-0005-0000-0000-0000F6310000}"/>
    <cellStyle name="Normal 8 2 2 29 7" xfId="15323" xr:uid="{00000000-0005-0000-0000-0000F7310000}"/>
    <cellStyle name="Normal 8 2 2 3" xfId="228" xr:uid="{00000000-0005-0000-0000-0000F8310000}"/>
    <cellStyle name="Normal 8 2 2 3 2" xfId="2609" xr:uid="{00000000-0005-0000-0000-0000F9310000}"/>
    <cellStyle name="Normal 8 2 2 3 3" xfId="4995" xr:uid="{00000000-0005-0000-0000-0000FA310000}"/>
    <cellStyle name="Normal 8 2 2 3 4" xfId="8729" xr:uid="{00000000-0005-0000-0000-0000FB310000}"/>
    <cellStyle name="Normal 8 2 2 3 5" xfId="9882" xr:uid="{00000000-0005-0000-0000-0000FC310000}"/>
    <cellStyle name="Normal 8 2 2 3 6" xfId="13503" xr:uid="{00000000-0005-0000-0000-0000FD310000}"/>
    <cellStyle name="Normal 8 2 2 3 7" xfId="15890" xr:uid="{00000000-0005-0000-0000-0000FE310000}"/>
    <cellStyle name="Normal 8 2 2 30" xfId="2300" xr:uid="{00000000-0005-0000-0000-0000FF310000}"/>
    <cellStyle name="Normal 8 2 2 30 2" xfId="4681" xr:uid="{00000000-0005-0000-0000-000000320000}"/>
    <cellStyle name="Normal 8 2 2 30 3" xfId="7067" xr:uid="{00000000-0005-0000-0000-000001320000}"/>
    <cellStyle name="Normal 8 2 2 30 4" xfId="7776" xr:uid="{00000000-0005-0000-0000-000002320000}"/>
    <cellStyle name="Normal 8 2 2 30 5" xfId="10548" xr:uid="{00000000-0005-0000-0000-000003320000}"/>
    <cellStyle name="Normal 8 2 2 30 6" xfId="12549" xr:uid="{00000000-0005-0000-0000-000004320000}"/>
    <cellStyle name="Normal 8 2 2 30 7" xfId="14936" xr:uid="{00000000-0005-0000-0000-000005320000}"/>
    <cellStyle name="Normal 8 2 2 31" xfId="2372" xr:uid="{00000000-0005-0000-0000-000006320000}"/>
    <cellStyle name="Normal 8 2 2 31 2" xfId="4753" xr:uid="{00000000-0005-0000-0000-000007320000}"/>
    <cellStyle name="Normal 8 2 2 31 3" xfId="7139" xr:uid="{00000000-0005-0000-0000-000008320000}"/>
    <cellStyle name="Normal 8 2 2 31 4" xfId="7707" xr:uid="{00000000-0005-0000-0000-000009320000}"/>
    <cellStyle name="Normal 8 2 2 31 5" xfId="9785" xr:uid="{00000000-0005-0000-0000-00000A320000}"/>
    <cellStyle name="Normal 8 2 2 31 6" xfId="12480" xr:uid="{00000000-0005-0000-0000-00000B320000}"/>
    <cellStyle name="Normal 8 2 2 31 7" xfId="14867" xr:uid="{00000000-0005-0000-0000-00000C320000}"/>
    <cellStyle name="Normal 8 2 2 32" xfId="2450" xr:uid="{00000000-0005-0000-0000-00000D320000}"/>
    <cellStyle name="Normal 8 2 2 33" xfId="4836" xr:uid="{00000000-0005-0000-0000-00000E320000}"/>
    <cellStyle name="Normal 8 2 2 34" xfId="8847" xr:uid="{00000000-0005-0000-0000-00000F320000}"/>
    <cellStyle name="Normal 8 2 2 35" xfId="10533" xr:uid="{00000000-0005-0000-0000-000010320000}"/>
    <cellStyle name="Normal 8 2 2 36" xfId="13621" xr:uid="{00000000-0005-0000-0000-000011320000}"/>
    <cellStyle name="Normal 8 2 2 37" xfId="16008" xr:uid="{00000000-0005-0000-0000-000012320000}"/>
    <cellStyle name="Normal 8 2 2 4" xfId="305" xr:uid="{00000000-0005-0000-0000-000013320000}"/>
    <cellStyle name="Normal 8 2 2 4 2" xfId="2686" xr:uid="{00000000-0005-0000-0000-000014320000}"/>
    <cellStyle name="Normal 8 2 2 4 3" xfId="5072" xr:uid="{00000000-0005-0000-0000-000015320000}"/>
    <cellStyle name="Normal 8 2 2 4 4" xfId="7575" xr:uid="{00000000-0005-0000-0000-000016320000}"/>
    <cellStyle name="Normal 8 2 2 4 5" xfId="9848" xr:uid="{00000000-0005-0000-0000-000017320000}"/>
    <cellStyle name="Normal 8 2 2 4 6" xfId="12348" xr:uid="{00000000-0005-0000-0000-000018320000}"/>
    <cellStyle name="Normal 8 2 2 4 7" xfId="14735" xr:uid="{00000000-0005-0000-0000-000019320000}"/>
    <cellStyle name="Normal 8 2 2 5" xfId="382" xr:uid="{00000000-0005-0000-0000-00001A320000}"/>
    <cellStyle name="Normal 8 2 2 5 2" xfId="2763" xr:uid="{00000000-0005-0000-0000-00001B320000}"/>
    <cellStyle name="Normal 8 2 2 5 3" xfId="5149" xr:uid="{00000000-0005-0000-0000-00001C320000}"/>
    <cellStyle name="Normal 8 2 2 5 4" xfId="7304" xr:uid="{00000000-0005-0000-0000-00001D320000}"/>
    <cellStyle name="Normal 8 2 2 5 5" xfId="10297" xr:uid="{00000000-0005-0000-0000-00001E320000}"/>
    <cellStyle name="Normal 8 2 2 5 6" xfId="12077" xr:uid="{00000000-0005-0000-0000-00001F320000}"/>
    <cellStyle name="Normal 8 2 2 5 7" xfId="14464" xr:uid="{00000000-0005-0000-0000-000020320000}"/>
    <cellStyle name="Normal 8 2 2 6" xfId="459" xr:uid="{00000000-0005-0000-0000-000021320000}"/>
    <cellStyle name="Normal 8 2 2 6 2" xfId="2840" xr:uid="{00000000-0005-0000-0000-000022320000}"/>
    <cellStyle name="Normal 8 2 2 6 3" xfId="5226" xr:uid="{00000000-0005-0000-0000-000023320000}"/>
    <cellStyle name="Normal 8 2 2 6 4" xfId="8188" xr:uid="{00000000-0005-0000-0000-000024320000}"/>
    <cellStyle name="Normal 8 2 2 6 5" xfId="11645" xr:uid="{00000000-0005-0000-0000-000025320000}"/>
    <cellStyle name="Normal 8 2 2 6 6" xfId="12962" xr:uid="{00000000-0005-0000-0000-000026320000}"/>
    <cellStyle name="Normal 8 2 2 6 7" xfId="15349" xr:uid="{00000000-0005-0000-0000-000027320000}"/>
    <cellStyle name="Normal 8 2 2 7" xfId="536" xr:uid="{00000000-0005-0000-0000-000028320000}"/>
    <cellStyle name="Normal 8 2 2 7 2" xfId="2917" xr:uid="{00000000-0005-0000-0000-000029320000}"/>
    <cellStyle name="Normal 8 2 2 7 3" xfId="5303" xr:uid="{00000000-0005-0000-0000-00002A320000}"/>
    <cellStyle name="Normal 8 2 2 7 4" xfId="8890" xr:uid="{00000000-0005-0000-0000-00002B320000}"/>
    <cellStyle name="Normal 8 2 2 7 5" xfId="10029" xr:uid="{00000000-0005-0000-0000-00002C320000}"/>
    <cellStyle name="Normal 8 2 2 7 6" xfId="13664" xr:uid="{00000000-0005-0000-0000-00002D320000}"/>
    <cellStyle name="Normal 8 2 2 7 7" xfId="16051" xr:uid="{00000000-0005-0000-0000-00002E320000}"/>
    <cellStyle name="Normal 8 2 2 8" xfId="613" xr:uid="{00000000-0005-0000-0000-00002F320000}"/>
    <cellStyle name="Normal 8 2 2 8 2" xfId="2994" xr:uid="{00000000-0005-0000-0000-000030320000}"/>
    <cellStyle name="Normal 8 2 2 8 3" xfId="5380" xr:uid="{00000000-0005-0000-0000-000031320000}"/>
    <cellStyle name="Normal 8 2 2 8 4" xfId="7736" xr:uid="{00000000-0005-0000-0000-000032320000}"/>
    <cellStyle name="Normal 8 2 2 8 5" xfId="9985" xr:uid="{00000000-0005-0000-0000-000033320000}"/>
    <cellStyle name="Normal 8 2 2 8 6" xfId="12509" xr:uid="{00000000-0005-0000-0000-000034320000}"/>
    <cellStyle name="Normal 8 2 2 8 7" xfId="14896" xr:uid="{00000000-0005-0000-0000-000035320000}"/>
    <cellStyle name="Normal 8 2 2 9" xfId="690" xr:uid="{00000000-0005-0000-0000-000036320000}"/>
    <cellStyle name="Normal 8 2 2 9 2" xfId="3071" xr:uid="{00000000-0005-0000-0000-000037320000}"/>
    <cellStyle name="Normal 8 2 2 9 3" xfId="5457" xr:uid="{00000000-0005-0000-0000-000038320000}"/>
    <cellStyle name="Normal 8 2 2 9 4" xfId="8761" xr:uid="{00000000-0005-0000-0000-000039320000}"/>
    <cellStyle name="Normal 8 2 2 9 5" xfId="10447" xr:uid="{00000000-0005-0000-0000-00003A320000}"/>
    <cellStyle name="Normal 8 2 2 9 6" xfId="13535" xr:uid="{00000000-0005-0000-0000-00003B320000}"/>
    <cellStyle name="Normal 8 2 2 9 7" xfId="15922" xr:uid="{00000000-0005-0000-0000-00003C320000}"/>
    <cellStyle name="Normal 8 2 20" xfId="1423" xr:uid="{00000000-0005-0000-0000-00003D320000}"/>
    <cellStyle name="Normal 8 2 20 2" xfId="3804" xr:uid="{00000000-0005-0000-0000-00003E320000}"/>
    <cellStyle name="Normal 8 2 20 3" xfId="6190" xr:uid="{00000000-0005-0000-0000-00003F320000}"/>
    <cellStyle name="Normal 8 2 20 4" xfId="8558" xr:uid="{00000000-0005-0000-0000-000040320000}"/>
    <cellStyle name="Normal 8 2 20 5" xfId="9750" xr:uid="{00000000-0005-0000-0000-000041320000}"/>
    <cellStyle name="Normal 8 2 20 6" xfId="13332" xr:uid="{00000000-0005-0000-0000-000042320000}"/>
    <cellStyle name="Normal 8 2 20 7" xfId="15719" xr:uid="{00000000-0005-0000-0000-000043320000}"/>
    <cellStyle name="Normal 8 2 21" xfId="1500" xr:uid="{00000000-0005-0000-0000-000044320000}"/>
    <cellStyle name="Normal 8 2 21 2" xfId="3881" xr:uid="{00000000-0005-0000-0000-000045320000}"/>
    <cellStyle name="Normal 8 2 21 3" xfId="6267" xr:uid="{00000000-0005-0000-0000-000046320000}"/>
    <cellStyle name="Normal 8 2 21 4" xfId="7517" xr:uid="{00000000-0005-0000-0000-000047320000}"/>
    <cellStyle name="Normal 8 2 21 5" xfId="11431" xr:uid="{00000000-0005-0000-0000-000048320000}"/>
    <cellStyle name="Normal 8 2 21 6" xfId="12290" xr:uid="{00000000-0005-0000-0000-000049320000}"/>
    <cellStyle name="Normal 8 2 21 7" xfId="14677" xr:uid="{00000000-0005-0000-0000-00004A320000}"/>
    <cellStyle name="Normal 8 2 22" xfId="1577" xr:uid="{00000000-0005-0000-0000-00004B320000}"/>
    <cellStyle name="Normal 8 2 22 2" xfId="3958" xr:uid="{00000000-0005-0000-0000-00004C320000}"/>
    <cellStyle name="Normal 8 2 22 3" xfId="6344" xr:uid="{00000000-0005-0000-0000-00004D320000}"/>
    <cellStyle name="Normal 8 2 22 4" xfId="8233" xr:uid="{00000000-0005-0000-0000-00004E320000}"/>
    <cellStyle name="Normal 8 2 22 5" xfId="11644" xr:uid="{00000000-0005-0000-0000-00004F320000}"/>
    <cellStyle name="Normal 8 2 22 6" xfId="13007" xr:uid="{00000000-0005-0000-0000-000050320000}"/>
    <cellStyle name="Normal 8 2 22 7" xfId="15394" xr:uid="{00000000-0005-0000-0000-000051320000}"/>
    <cellStyle name="Normal 8 2 23" xfId="1654" xr:uid="{00000000-0005-0000-0000-000052320000}"/>
    <cellStyle name="Normal 8 2 23 2" xfId="4035" xr:uid="{00000000-0005-0000-0000-000053320000}"/>
    <cellStyle name="Normal 8 2 23 3" xfId="6421" xr:uid="{00000000-0005-0000-0000-000054320000}"/>
    <cellStyle name="Normal 8 2 23 4" xfId="7552" xr:uid="{00000000-0005-0000-0000-000055320000}"/>
    <cellStyle name="Normal 8 2 23 5" xfId="11544" xr:uid="{00000000-0005-0000-0000-000056320000}"/>
    <cellStyle name="Normal 8 2 23 6" xfId="12325" xr:uid="{00000000-0005-0000-0000-000057320000}"/>
    <cellStyle name="Normal 8 2 23 7" xfId="14712" xr:uid="{00000000-0005-0000-0000-000058320000}"/>
    <cellStyle name="Normal 8 2 24" xfId="1731" xr:uid="{00000000-0005-0000-0000-000059320000}"/>
    <cellStyle name="Normal 8 2 24 2" xfId="4112" xr:uid="{00000000-0005-0000-0000-00005A320000}"/>
    <cellStyle name="Normal 8 2 24 3" xfId="6498" xr:uid="{00000000-0005-0000-0000-00005B320000}"/>
    <cellStyle name="Normal 8 2 24 4" xfId="8782" xr:uid="{00000000-0005-0000-0000-00005C320000}"/>
    <cellStyle name="Normal 8 2 24 5" xfId="9590" xr:uid="{00000000-0005-0000-0000-00005D320000}"/>
    <cellStyle name="Normal 8 2 24 6" xfId="13556" xr:uid="{00000000-0005-0000-0000-00005E320000}"/>
    <cellStyle name="Normal 8 2 24 7" xfId="15943" xr:uid="{00000000-0005-0000-0000-00005F320000}"/>
    <cellStyle name="Normal 8 2 25" xfId="1803" xr:uid="{00000000-0005-0000-0000-000060320000}"/>
    <cellStyle name="Normal 8 2 25 2" xfId="4184" xr:uid="{00000000-0005-0000-0000-000061320000}"/>
    <cellStyle name="Normal 8 2 25 3" xfId="6570" xr:uid="{00000000-0005-0000-0000-000062320000}"/>
    <cellStyle name="Normal 8 2 25 4" xfId="8627" xr:uid="{00000000-0005-0000-0000-000063320000}"/>
    <cellStyle name="Normal 8 2 25 5" xfId="11809" xr:uid="{00000000-0005-0000-0000-000064320000}"/>
    <cellStyle name="Normal 8 2 25 6" xfId="13401" xr:uid="{00000000-0005-0000-0000-000065320000}"/>
    <cellStyle name="Normal 8 2 25 7" xfId="15788" xr:uid="{00000000-0005-0000-0000-000066320000}"/>
    <cellStyle name="Normal 8 2 26" xfId="1881" xr:uid="{00000000-0005-0000-0000-000067320000}"/>
    <cellStyle name="Normal 8 2 26 2" xfId="4262" xr:uid="{00000000-0005-0000-0000-000068320000}"/>
    <cellStyle name="Normal 8 2 26 3" xfId="6648" xr:uid="{00000000-0005-0000-0000-000069320000}"/>
    <cellStyle name="Normal 8 2 26 4" xfId="7512" xr:uid="{00000000-0005-0000-0000-00006A320000}"/>
    <cellStyle name="Normal 8 2 26 5" xfId="11426" xr:uid="{00000000-0005-0000-0000-00006B320000}"/>
    <cellStyle name="Normal 8 2 26 6" xfId="12285" xr:uid="{00000000-0005-0000-0000-00006C320000}"/>
    <cellStyle name="Normal 8 2 26 7" xfId="14672" xr:uid="{00000000-0005-0000-0000-00006D320000}"/>
    <cellStyle name="Normal 8 2 27" xfId="1959" xr:uid="{00000000-0005-0000-0000-00006E320000}"/>
    <cellStyle name="Normal 8 2 27 2" xfId="4340" xr:uid="{00000000-0005-0000-0000-00006F320000}"/>
    <cellStyle name="Normal 8 2 27 3" xfId="6726" xr:uid="{00000000-0005-0000-0000-000070320000}"/>
    <cellStyle name="Normal 8 2 27 4" xfId="7313" xr:uid="{00000000-0005-0000-0000-000071320000}"/>
    <cellStyle name="Normal 8 2 27 5" xfId="10306" xr:uid="{00000000-0005-0000-0000-000072320000}"/>
    <cellStyle name="Normal 8 2 27 6" xfId="12086" xr:uid="{00000000-0005-0000-0000-000073320000}"/>
    <cellStyle name="Normal 8 2 27 7" xfId="14473" xr:uid="{00000000-0005-0000-0000-000074320000}"/>
    <cellStyle name="Normal 8 2 28" xfId="2035" xr:uid="{00000000-0005-0000-0000-000075320000}"/>
    <cellStyle name="Normal 8 2 28 2" xfId="4416" xr:uid="{00000000-0005-0000-0000-000076320000}"/>
    <cellStyle name="Normal 8 2 28 3" xfId="6802" xr:uid="{00000000-0005-0000-0000-000077320000}"/>
    <cellStyle name="Normal 8 2 28 4" xfId="7555" xr:uid="{00000000-0005-0000-0000-000078320000}"/>
    <cellStyle name="Normal 8 2 28 5" xfId="9846" xr:uid="{00000000-0005-0000-0000-000079320000}"/>
    <cellStyle name="Normal 8 2 28 6" xfId="12328" xr:uid="{00000000-0005-0000-0000-00007A320000}"/>
    <cellStyle name="Normal 8 2 28 7" xfId="14715" xr:uid="{00000000-0005-0000-0000-00007B320000}"/>
    <cellStyle name="Normal 8 2 29" xfId="2107" xr:uid="{00000000-0005-0000-0000-00007C320000}"/>
    <cellStyle name="Normal 8 2 29 2" xfId="4488" xr:uid="{00000000-0005-0000-0000-00007D320000}"/>
    <cellStyle name="Normal 8 2 29 3" xfId="6874" xr:uid="{00000000-0005-0000-0000-00007E320000}"/>
    <cellStyle name="Normal 8 2 29 4" xfId="7623" xr:uid="{00000000-0005-0000-0000-00007F320000}"/>
    <cellStyle name="Normal 8 2 29 5" xfId="9624" xr:uid="{00000000-0005-0000-0000-000080320000}"/>
    <cellStyle name="Normal 8 2 29 6" xfId="12396" xr:uid="{00000000-0005-0000-0000-000081320000}"/>
    <cellStyle name="Normal 8 2 29 7" xfId="14783" xr:uid="{00000000-0005-0000-0000-000082320000}"/>
    <cellStyle name="Normal 8 2 3" xfId="113" xr:uid="{00000000-0005-0000-0000-000083320000}"/>
    <cellStyle name="Normal 8 2 3 2" xfId="2494" xr:uid="{00000000-0005-0000-0000-000084320000}"/>
    <cellStyle name="Normal 8 2 3 3" xfId="4880" xr:uid="{00000000-0005-0000-0000-000085320000}"/>
    <cellStyle name="Normal 8 2 3 4" xfId="8578" xr:uid="{00000000-0005-0000-0000-000086320000}"/>
    <cellStyle name="Normal 8 2 3 5" xfId="9769" xr:uid="{00000000-0005-0000-0000-000087320000}"/>
    <cellStyle name="Normal 8 2 3 6" xfId="13352" xr:uid="{00000000-0005-0000-0000-000088320000}"/>
    <cellStyle name="Normal 8 2 3 7" xfId="15739" xr:uid="{00000000-0005-0000-0000-000089320000}"/>
    <cellStyle name="Normal 8 2 30" xfId="2187" xr:uid="{00000000-0005-0000-0000-00008A320000}"/>
    <cellStyle name="Normal 8 2 30 2" xfId="4568" xr:uid="{00000000-0005-0000-0000-00008B320000}"/>
    <cellStyle name="Normal 8 2 30 3" xfId="6954" xr:uid="{00000000-0005-0000-0000-00008C320000}"/>
    <cellStyle name="Normal 8 2 30 4" xfId="8624" xr:uid="{00000000-0005-0000-0000-00008D320000}"/>
    <cellStyle name="Normal 8 2 30 5" xfId="11876" xr:uid="{00000000-0005-0000-0000-00008E320000}"/>
    <cellStyle name="Normal 8 2 30 6" xfId="13398" xr:uid="{00000000-0005-0000-0000-00008F320000}"/>
    <cellStyle name="Normal 8 2 30 7" xfId="15785" xr:uid="{00000000-0005-0000-0000-000090320000}"/>
    <cellStyle name="Normal 8 2 31" xfId="2263" xr:uid="{00000000-0005-0000-0000-000091320000}"/>
    <cellStyle name="Normal 8 2 31 2" xfId="4644" xr:uid="{00000000-0005-0000-0000-000092320000}"/>
    <cellStyle name="Normal 8 2 31 3" xfId="7030" xr:uid="{00000000-0005-0000-0000-000093320000}"/>
    <cellStyle name="Normal 8 2 31 4" xfId="7585" xr:uid="{00000000-0005-0000-0000-000094320000}"/>
    <cellStyle name="Normal 8 2 31 5" xfId="11500" xr:uid="{00000000-0005-0000-0000-000095320000}"/>
    <cellStyle name="Normal 8 2 31 6" xfId="12358" xr:uid="{00000000-0005-0000-0000-000096320000}"/>
    <cellStyle name="Normal 8 2 31 7" xfId="14745" xr:uid="{00000000-0005-0000-0000-000097320000}"/>
    <cellStyle name="Normal 8 2 32" xfId="2335" xr:uid="{00000000-0005-0000-0000-000098320000}"/>
    <cellStyle name="Normal 8 2 32 2" xfId="4716" xr:uid="{00000000-0005-0000-0000-000099320000}"/>
    <cellStyle name="Normal 8 2 32 3" xfId="7102" xr:uid="{00000000-0005-0000-0000-00009A320000}"/>
    <cellStyle name="Normal 8 2 32 4" xfId="7584" xr:uid="{00000000-0005-0000-0000-00009B320000}"/>
    <cellStyle name="Normal 8 2 32 5" xfId="11499" xr:uid="{00000000-0005-0000-0000-00009C320000}"/>
    <cellStyle name="Normal 8 2 32 6" xfId="12357" xr:uid="{00000000-0005-0000-0000-00009D320000}"/>
    <cellStyle name="Normal 8 2 32 7" xfId="14744" xr:uid="{00000000-0005-0000-0000-00009E320000}"/>
    <cellStyle name="Normal 8 2 33" xfId="2413" xr:uid="{00000000-0005-0000-0000-00009F320000}"/>
    <cellStyle name="Normal 8 2 34" xfId="4799" xr:uid="{00000000-0005-0000-0000-0000A0320000}"/>
    <cellStyle name="Normal 8 2 35" xfId="7656" xr:uid="{00000000-0005-0000-0000-0000A1320000}"/>
    <cellStyle name="Normal 8 2 36" xfId="11642" xr:uid="{00000000-0005-0000-0000-0000A2320000}"/>
    <cellStyle name="Normal 8 2 37" xfId="12429" xr:uid="{00000000-0005-0000-0000-0000A3320000}"/>
    <cellStyle name="Normal 8 2 38" xfId="14816" xr:uid="{00000000-0005-0000-0000-0000A4320000}"/>
    <cellStyle name="Normal 8 2 4" xfId="191" xr:uid="{00000000-0005-0000-0000-0000A5320000}"/>
    <cellStyle name="Normal 8 2 4 2" xfId="2572" xr:uid="{00000000-0005-0000-0000-0000A6320000}"/>
    <cellStyle name="Normal 8 2 4 3" xfId="4958" xr:uid="{00000000-0005-0000-0000-0000A7320000}"/>
    <cellStyle name="Normal 8 2 4 4" xfId="9526" xr:uid="{00000000-0005-0000-0000-0000A8320000}"/>
    <cellStyle name="Normal 8 2 4 5" xfId="11224" xr:uid="{00000000-0005-0000-0000-0000A9320000}"/>
    <cellStyle name="Normal 8 2 4 6" xfId="14300" xr:uid="{00000000-0005-0000-0000-0000AA320000}"/>
    <cellStyle name="Normal 8 2 4 7" xfId="16682" xr:uid="{00000000-0005-0000-0000-0000AB320000}"/>
    <cellStyle name="Normal 8 2 5" xfId="268" xr:uid="{00000000-0005-0000-0000-0000AC320000}"/>
    <cellStyle name="Normal 8 2 5 2" xfId="2649" xr:uid="{00000000-0005-0000-0000-0000AD320000}"/>
    <cellStyle name="Normal 8 2 5 3" xfId="5035" xr:uid="{00000000-0005-0000-0000-0000AE320000}"/>
    <cellStyle name="Normal 8 2 5 4" xfId="9225" xr:uid="{00000000-0005-0000-0000-0000AF320000}"/>
    <cellStyle name="Normal 8 2 5 5" xfId="10915" xr:uid="{00000000-0005-0000-0000-0000B0320000}"/>
    <cellStyle name="Normal 8 2 5 6" xfId="13999" xr:uid="{00000000-0005-0000-0000-0000B1320000}"/>
    <cellStyle name="Normal 8 2 5 7" xfId="16383" xr:uid="{00000000-0005-0000-0000-0000B2320000}"/>
    <cellStyle name="Normal 8 2 6" xfId="345" xr:uid="{00000000-0005-0000-0000-0000B3320000}"/>
    <cellStyle name="Normal 8 2 6 2" xfId="2726" xr:uid="{00000000-0005-0000-0000-0000B4320000}"/>
    <cellStyle name="Normal 8 2 6 3" xfId="5112" xr:uid="{00000000-0005-0000-0000-0000B5320000}"/>
    <cellStyle name="Normal 8 2 6 4" xfId="7421" xr:uid="{00000000-0005-0000-0000-0000B6320000}"/>
    <cellStyle name="Normal 8 2 6 5" xfId="11411" xr:uid="{00000000-0005-0000-0000-0000B7320000}"/>
    <cellStyle name="Normal 8 2 6 6" xfId="12194" xr:uid="{00000000-0005-0000-0000-0000B8320000}"/>
    <cellStyle name="Normal 8 2 6 7" xfId="14581" xr:uid="{00000000-0005-0000-0000-0000B9320000}"/>
    <cellStyle name="Normal 8 2 7" xfId="422" xr:uid="{00000000-0005-0000-0000-0000BA320000}"/>
    <cellStyle name="Normal 8 2 7 2" xfId="2803" xr:uid="{00000000-0005-0000-0000-0000BB320000}"/>
    <cellStyle name="Normal 8 2 7 3" xfId="5189" xr:uid="{00000000-0005-0000-0000-0000BC320000}"/>
    <cellStyle name="Normal 8 2 7 4" xfId="8650" xr:uid="{00000000-0005-0000-0000-0000BD320000}"/>
    <cellStyle name="Normal 8 2 7 5" xfId="11829" xr:uid="{00000000-0005-0000-0000-0000BE320000}"/>
    <cellStyle name="Normal 8 2 7 6" xfId="13424" xr:uid="{00000000-0005-0000-0000-0000BF320000}"/>
    <cellStyle name="Normal 8 2 7 7" xfId="15811" xr:uid="{00000000-0005-0000-0000-0000C0320000}"/>
    <cellStyle name="Normal 8 2 8" xfId="499" xr:uid="{00000000-0005-0000-0000-0000C1320000}"/>
    <cellStyle name="Normal 8 2 8 2" xfId="2880" xr:uid="{00000000-0005-0000-0000-0000C2320000}"/>
    <cellStyle name="Normal 8 2 8 3" xfId="5266" xr:uid="{00000000-0005-0000-0000-0000C3320000}"/>
    <cellStyle name="Normal 8 2 8 4" xfId="7455" xr:uid="{00000000-0005-0000-0000-0000C4320000}"/>
    <cellStyle name="Normal 8 2 8 5" xfId="11368" xr:uid="{00000000-0005-0000-0000-0000C5320000}"/>
    <cellStyle name="Normal 8 2 8 6" xfId="12228" xr:uid="{00000000-0005-0000-0000-0000C6320000}"/>
    <cellStyle name="Normal 8 2 8 7" xfId="14615" xr:uid="{00000000-0005-0000-0000-0000C7320000}"/>
    <cellStyle name="Normal 8 2 9" xfId="576" xr:uid="{00000000-0005-0000-0000-0000C8320000}"/>
    <cellStyle name="Normal 8 2 9 2" xfId="2957" xr:uid="{00000000-0005-0000-0000-0000C9320000}"/>
    <cellStyle name="Normal 8 2 9 3" xfId="5343" xr:uid="{00000000-0005-0000-0000-0000CA320000}"/>
    <cellStyle name="Normal 8 2 9 4" xfId="9372" xr:uid="{00000000-0005-0000-0000-0000CB320000}"/>
    <cellStyle name="Normal 8 2 9 5" xfId="9686" xr:uid="{00000000-0005-0000-0000-0000CC320000}"/>
    <cellStyle name="Normal 8 2 9 6" xfId="14146" xr:uid="{00000000-0005-0000-0000-0000CD320000}"/>
    <cellStyle name="Normal 8 2 9 7" xfId="16530" xr:uid="{00000000-0005-0000-0000-0000CE320000}"/>
    <cellStyle name="Normal 8 20" xfId="1126" xr:uid="{00000000-0005-0000-0000-0000CF320000}"/>
    <cellStyle name="Normal 8 20 2" xfId="3507" xr:uid="{00000000-0005-0000-0000-0000D0320000}"/>
    <cellStyle name="Normal 8 20 3" xfId="5893" xr:uid="{00000000-0005-0000-0000-0000D1320000}"/>
    <cellStyle name="Normal 8 20 4" xfId="9212" xr:uid="{00000000-0005-0000-0000-0000D2320000}"/>
    <cellStyle name="Normal 8 20 5" xfId="10902" xr:uid="{00000000-0005-0000-0000-0000D3320000}"/>
    <cellStyle name="Normal 8 20 6" xfId="13986" xr:uid="{00000000-0005-0000-0000-0000D4320000}"/>
    <cellStyle name="Normal 8 20 7" xfId="16370" xr:uid="{00000000-0005-0000-0000-0000D5320000}"/>
    <cellStyle name="Normal 8 21" xfId="1203" xr:uid="{00000000-0005-0000-0000-0000D6320000}"/>
    <cellStyle name="Normal 8 21 2" xfId="3584" xr:uid="{00000000-0005-0000-0000-0000D7320000}"/>
    <cellStyle name="Normal 8 21 3" xfId="5970" xr:uid="{00000000-0005-0000-0000-0000D8320000}"/>
    <cellStyle name="Normal 8 21 4" xfId="8830" xr:uid="{00000000-0005-0000-0000-0000D9320000}"/>
    <cellStyle name="Normal 8 21 5" xfId="10516" xr:uid="{00000000-0005-0000-0000-0000DA320000}"/>
    <cellStyle name="Normal 8 21 6" xfId="13604" xr:uid="{00000000-0005-0000-0000-0000DB320000}"/>
    <cellStyle name="Normal 8 21 7" xfId="15991" xr:uid="{00000000-0005-0000-0000-0000DC320000}"/>
    <cellStyle name="Normal 8 22" xfId="1280" xr:uid="{00000000-0005-0000-0000-0000DD320000}"/>
    <cellStyle name="Normal 8 22 2" xfId="3661" xr:uid="{00000000-0005-0000-0000-0000DE320000}"/>
    <cellStyle name="Normal 8 22 3" xfId="6047" xr:uid="{00000000-0005-0000-0000-0000DF320000}"/>
    <cellStyle name="Normal 8 22 4" xfId="9324" xr:uid="{00000000-0005-0000-0000-0000E0320000}"/>
    <cellStyle name="Normal 8 22 5" xfId="11016" xr:uid="{00000000-0005-0000-0000-0000E1320000}"/>
    <cellStyle name="Normal 8 22 6" xfId="14098" xr:uid="{00000000-0005-0000-0000-0000E2320000}"/>
    <cellStyle name="Normal 8 22 7" xfId="16482" xr:uid="{00000000-0005-0000-0000-0000E3320000}"/>
    <cellStyle name="Normal 8 23" xfId="1357" xr:uid="{00000000-0005-0000-0000-0000E4320000}"/>
    <cellStyle name="Normal 8 23 2" xfId="3738" xr:uid="{00000000-0005-0000-0000-0000E5320000}"/>
    <cellStyle name="Normal 8 23 3" xfId="6124" xr:uid="{00000000-0005-0000-0000-0000E6320000}"/>
    <cellStyle name="Normal 8 23 4" xfId="7596" xr:uid="{00000000-0005-0000-0000-0000E7320000}"/>
    <cellStyle name="Normal 8 23 5" xfId="11511" xr:uid="{00000000-0005-0000-0000-0000E8320000}"/>
    <cellStyle name="Normal 8 23 6" xfId="12369" xr:uid="{00000000-0005-0000-0000-0000E9320000}"/>
    <cellStyle name="Normal 8 23 7" xfId="14756" xr:uid="{00000000-0005-0000-0000-0000EA320000}"/>
    <cellStyle name="Normal 8 24" xfId="1434" xr:uid="{00000000-0005-0000-0000-0000EB320000}"/>
    <cellStyle name="Normal 8 24 2" xfId="3815" xr:uid="{00000000-0005-0000-0000-0000EC320000}"/>
    <cellStyle name="Normal 8 24 3" xfId="6201" xr:uid="{00000000-0005-0000-0000-0000ED320000}"/>
    <cellStyle name="Normal 8 24 4" xfId="9359" xr:uid="{00000000-0005-0000-0000-0000EE320000}"/>
    <cellStyle name="Normal 8 24 5" xfId="9673" xr:uid="{00000000-0005-0000-0000-0000EF320000}"/>
    <cellStyle name="Normal 8 24 6" xfId="14133" xr:uid="{00000000-0005-0000-0000-0000F0320000}"/>
    <cellStyle name="Normal 8 24 7" xfId="16517" xr:uid="{00000000-0005-0000-0000-0000F1320000}"/>
    <cellStyle name="Normal 8 25" xfId="1511" xr:uid="{00000000-0005-0000-0000-0000F2320000}"/>
    <cellStyle name="Normal 8 25 2" xfId="3892" xr:uid="{00000000-0005-0000-0000-0000F3320000}"/>
    <cellStyle name="Normal 8 25 3" xfId="6278" xr:uid="{00000000-0005-0000-0000-0000F4320000}"/>
    <cellStyle name="Normal 8 25 4" xfId="8974" xr:uid="{00000000-0005-0000-0000-0000F5320000}"/>
    <cellStyle name="Normal 8 25 5" xfId="10665" xr:uid="{00000000-0005-0000-0000-0000F6320000}"/>
    <cellStyle name="Normal 8 25 6" xfId="13748" xr:uid="{00000000-0005-0000-0000-0000F7320000}"/>
    <cellStyle name="Normal 8 25 7" xfId="16134" xr:uid="{00000000-0005-0000-0000-0000F8320000}"/>
    <cellStyle name="Normal 8 26" xfId="1588" xr:uid="{00000000-0005-0000-0000-0000F9320000}"/>
    <cellStyle name="Normal 8 26 2" xfId="3969" xr:uid="{00000000-0005-0000-0000-0000FA320000}"/>
    <cellStyle name="Normal 8 26 3" xfId="6355" xr:uid="{00000000-0005-0000-0000-0000FB320000}"/>
    <cellStyle name="Normal 8 26 4" xfId="9193" xr:uid="{00000000-0005-0000-0000-0000FC320000}"/>
    <cellStyle name="Normal 8 26 5" xfId="10883" xr:uid="{00000000-0005-0000-0000-0000FD320000}"/>
    <cellStyle name="Normal 8 26 6" xfId="13967" xr:uid="{00000000-0005-0000-0000-0000FE320000}"/>
    <cellStyle name="Normal 8 26 7" xfId="16351" xr:uid="{00000000-0005-0000-0000-0000FF320000}"/>
    <cellStyle name="Normal 8 27" xfId="1665" xr:uid="{00000000-0005-0000-0000-000000330000}"/>
    <cellStyle name="Normal 8 27 2" xfId="4046" xr:uid="{00000000-0005-0000-0000-000001330000}"/>
    <cellStyle name="Normal 8 27 3" xfId="6432" xr:uid="{00000000-0005-0000-0000-000002330000}"/>
    <cellStyle name="Normal 8 27 4" xfId="9089" xr:uid="{00000000-0005-0000-0000-000003330000}"/>
    <cellStyle name="Normal 8 27 5" xfId="10050" xr:uid="{00000000-0005-0000-0000-000004330000}"/>
    <cellStyle name="Normal 8 27 6" xfId="13863" xr:uid="{00000000-0005-0000-0000-000005330000}"/>
    <cellStyle name="Normal 8 27 7" xfId="16247" xr:uid="{00000000-0005-0000-0000-000006330000}"/>
    <cellStyle name="Normal 8 28" xfId="1742" xr:uid="{00000000-0005-0000-0000-000007330000}"/>
    <cellStyle name="Normal 8 28 2" xfId="4123" xr:uid="{00000000-0005-0000-0000-000008330000}"/>
    <cellStyle name="Normal 8 28 3" xfId="6509" xr:uid="{00000000-0005-0000-0000-000009330000}"/>
    <cellStyle name="Normal 8 28 4" xfId="9503" xr:uid="{00000000-0005-0000-0000-00000A330000}"/>
    <cellStyle name="Normal 8 28 5" xfId="11201" xr:uid="{00000000-0005-0000-0000-00000B330000}"/>
    <cellStyle name="Normal 8 28 6" xfId="14277" xr:uid="{00000000-0005-0000-0000-00000C330000}"/>
    <cellStyle name="Normal 8 28 7" xfId="16660" xr:uid="{00000000-0005-0000-0000-00000D330000}"/>
    <cellStyle name="Normal 8 29" xfId="1814" xr:uid="{00000000-0005-0000-0000-00000E330000}"/>
    <cellStyle name="Normal 8 29 2" xfId="4195" xr:uid="{00000000-0005-0000-0000-00000F330000}"/>
    <cellStyle name="Normal 8 29 3" xfId="6581" xr:uid="{00000000-0005-0000-0000-000010330000}"/>
    <cellStyle name="Normal 8 29 4" xfId="7360" xr:uid="{00000000-0005-0000-0000-000011330000}"/>
    <cellStyle name="Normal 8 29 5" xfId="11046" xr:uid="{00000000-0005-0000-0000-000012330000}"/>
    <cellStyle name="Normal 8 29 6" xfId="12133" xr:uid="{00000000-0005-0000-0000-000013330000}"/>
    <cellStyle name="Normal 8 29 7" xfId="14520" xr:uid="{00000000-0005-0000-0000-000014330000}"/>
    <cellStyle name="Normal 8 3" xfId="32" xr:uid="{00000000-0005-0000-0000-000015330000}"/>
    <cellStyle name="Normal 8 3 10" xfId="654" xr:uid="{00000000-0005-0000-0000-000016330000}"/>
    <cellStyle name="Normal 8 3 10 2" xfId="3035" xr:uid="{00000000-0005-0000-0000-000017330000}"/>
    <cellStyle name="Normal 8 3 10 3" xfId="5421" xr:uid="{00000000-0005-0000-0000-000018330000}"/>
    <cellStyle name="Normal 8 3 10 4" xfId="7493" xr:uid="{00000000-0005-0000-0000-000019330000}"/>
    <cellStyle name="Normal 8 3 10 5" xfId="11485" xr:uid="{00000000-0005-0000-0000-00001A330000}"/>
    <cellStyle name="Normal 8 3 10 6" xfId="12266" xr:uid="{00000000-0005-0000-0000-00001B330000}"/>
    <cellStyle name="Normal 8 3 10 7" xfId="14653" xr:uid="{00000000-0005-0000-0000-00001C330000}"/>
    <cellStyle name="Normal 8 3 11" xfId="731" xr:uid="{00000000-0005-0000-0000-00001D330000}"/>
    <cellStyle name="Normal 8 3 11 2" xfId="3112" xr:uid="{00000000-0005-0000-0000-00001E330000}"/>
    <cellStyle name="Normal 8 3 11 3" xfId="5498" xr:uid="{00000000-0005-0000-0000-00001F330000}"/>
    <cellStyle name="Normal 8 3 11 4" xfId="8723" xr:uid="{00000000-0005-0000-0000-000020330000}"/>
    <cellStyle name="Normal 8 3 11 5" xfId="11896" xr:uid="{00000000-0005-0000-0000-000021330000}"/>
    <cellStyle name="Normal 8 3 11 6" xfId="13497" xr:uid="{00000000-0005-0000-0000-000022330000}"/>
    <cellStyle name="Normal 8 3 11 7" xfId="15884" xr:uid="{00000000-0005-0000-0000-000023330000}"/>
    <cellStyle name="Normal 8 3 12" xfId="808" xr:uid="{00000000-0005-0000-0000-000024330000}"/>
    <cellStyle name="Normal 8 3 12 2" xfId="3189" xr:uid="{00000000-0005-0000-0000-000025330000}"/>
    <cellStyle name="Normal 8 3 12 3" xfId="5575" xr:uid="{00000000-0005-0000-0000-000026330000}"/>
    <cellStyle name="Normal 8 3 12 4" xfId="7528" xr:uid="{00000000-0005-0000-0000-000027330000}"/>
    <cellStyle name="Normal 8 3 12 5" xfId="11442" xr:uid="{00000000-0005-0000-0000-000028330000}"/>
    <cellStyle name="Normal 8 3 12 6" xfId="12301" xr:uid="{00000000-0005-0000-0000-000029330000}"/>
    <cellStyle name="Normal 8 3 12 7" xfId="14688" xr:uid="{00000000-0005-0000-0000-00002A330000}"/>
    <cellStyle name="Normal 8 3 13" xfId="885" xr:uid="{00000000-0005-0000-0000-00002B330000}"/>
    <cellStyle name="Normal 8 3 13 2" xfId="3266" xr:uid="{00000000-0005-0000-0000-00002C330000}"/>
    <cellStyle name="Normal 8 3 13 3" xfId="5652" xr:uid="{00000000-0005-0000-0000-00002D330000}"/>
    <cellStyle name="Normal 8 3 13 4" xfId="7374" xr:uid="{00000000-0005-0000-0000-00002E330000}"/>
    <cellStyle name="Normal 8 3 13 5" xfId="11060" xr:uid="{00000000-0005-0000-0000-00002F330000}"/>
    <cellStyle name="Normal 8 3 13 6" xfId="12147" xr:uid="{00000000-0005-0000-0000-000030330000}"/>
    <cellStyle name="Normal 8 3 13 7" xfId="14534" xr:uid="{00000000-0005-0000-0000-000031330000}"/>
    <cellStyle name="Normal 8 3 14" xfId="962" xr:uid="{00000000-0005-0000-0000-000032330000}"/>
    <cellStyle name="Normal 8 3 14 2" xfId="3343" xr:uid="{00000000-0005-0000-0000-000033330000}"/>
    <cellStyle name="Normal 8 3 14 3" xfId="5729" xr:uid="{00000000-0005-0000-0000-000034330000}"/>
    <cellStyle name="Normal 8 3 14 4" xfId="7642" xr:uid="{00000000-0005-0000-0000-000035330000}"/>
    <cellStyle name="Normal 8 3 14 5" xfId="11628" xr:uid="{00000000-0005-0000-0000-000036330000}"/>
    <cellStyle name="Normal 8 3 14 6" xfId="12415" xr:uid="{00000000-0005-0000-0000-000037330000}"/>
    <cellStyle name="Normal 8 3 14 7" xfId="14802" xr:uid="{00000000-0005-0000-0000-000038330000}"/>
    <cellStyle name="Normal 8 3 15" xfId="1039" xr:uid="{00000000-0005-0000-0000-000039330000}"/>
    <cellStyle name="Normal 8 3 15 2" xfId="3420" xr:uid="{00000000-0005-0000-0000-00003A330000}"/>
    <cellStyle name="Normal 8 3 15 3" xfId="5806" xr:uid="{00000000-0005-0000-0000-00003B330000}"/>
    <cellStyle name="Normal 8 3 15 4" xfId="8872" xr:uid="{00000000-0005-0000-0000-00003C330000}"/>
    <cellStyle name="Normal 8 3 15 5" xfId="9831" xr:uid="{00000000-0005-0000-0000-00003D330000}"/>
    <cellStyle name="Normal 8 3 15 6" xfId="13646" xr:uid="{00000000-0005-0000-0000-00003E330000}"/>
    <cellStyle name="Normal 8 3 15 7" xfId="16033" xr:uid="{00000000-0005-0000-0000-00003F330000}"/>
    <cellStyle name="Normal 8 3 16" xfId="1116" xr:uid="{00000000-0005-0000-0000-000040330000}"/>
    <cellStyle name="Normal 8 3 16 2" xfId="3497" xr:uid="{00000000-0005-0000-0000-000041330000}"/>
    <cellStyle name="Normal 8 3 16 3" xfId="5883" xr:uid="{00000000-0005-0000-0000-000042330000}"/>
    <cellStyle name="Normal 8 3 16 4" xfId="7677" xr:uid="{00000000-0005-0000-0000-000043330000}"/>
    <cellStyle name="Normal 8 3 16 5" xfId="11591" xr:uid="{00000000-0005-0000-0000-000044330000}"/>
    <cellStyle name="Normal 8 3 16 6" xfId="12450" xr:uid="{00000000-0005-0000-0000-000045330000}"/>
    <cellStyle name="Normal 8 3 16 7" xfId="14837" xr:uid="{00000000-0005-0000-0000-000046330000}"/>
    <cellStyle name="Normal 8 3 17" xfId="1193" xr:uid="{00000000-0005-0000-0000-000047330000}"/>
    <cellStyle name="Normal 8 3 17 2" xfId="3574" xr:uid="{00000000-0005-0000-0000-000048330000}"/>
    <cellStyle name="Normal 8 3 17 3" xfId="5960" xr:uid="{00000000-0005-0000-0000-000049330000}"/>
    <cellStyle name="Normal 8 3 17 4" xfId="9511" xr:uid="{00000000-0005-0000-0000-00004A330000}"/>
    <cellStyle name="Normal 8 3 17 5" xfId="11209" xr:uid="{00000000-0005-0000-0000-00004B330000}"/>
    <cellStyle name="Normal 8 3 17 6" xfId="14285" xr:uid="{00000000-0005-0000-0000-00004C330000}"/>
    <cellStyle name="Normal 8 3 17 7" xfId="16668" xr:uid="{00000000-0005-0000-0000-00004D330000}"/>
    <cellStyle name="Normal 8 3 18" xfId="1270" xr:uid="{00000000-0005-0000-0000-00004E330000}"/>
    <cellStyle name="Normal 8 3 18 2" xfId="3651" xr:uid="{00000000-0005-0000-0000-00004F330000}"/>
    <cellStyle name="Normal 8 3 18 3" xfId="6037" xr:uid="{00000000-0005-0000-0000-000050330000}"/>
    <cellStyle name="Normal 8 3 18 4" xfId="7900" xr:uid="{00000000-0005-0000-0000-000051330000}"/>
    <cellStyle name="Normal 8 3 18 5" xfId="11703" xr:uid="{00000000-0005-0000-0000-000052330000}"/>
    <cellStyle name="Normal 8 3 18 6" xfId="12674" xr:uid="{00000000-0005-0000-0000-000053330000}"/>
    <cellStyle name="Normal 8 3 18 7" xfId="15061" xr:uid="{00000000-0005-0000-0000-000054330000}"/>
    <cellStyle name="Normal 8 3 19" xfId="1347" xr:uid="{00000000-0005-0000-0000-000055330000}"/>
    <cellStyle name="Normal 8 3 19 2" xfId="3728" xr:uid="{00000000-0005-0000-0000-000056330000}"/>
    <cellStyle name="Normal 8 3 19 3" xfId="6114" xr:uid="{00000000-0005-0000-0000-000057330000}"/>
    <cellStyle name="Normal 8 3 19 4" xfId="9017" xr:uid="{00000000-0005-0000-0000-000058330000}"/>
    <cellStyle name="Normal 8 3 19 5" xfId="9978" xr:uid="{00000000-0005-0000-0000-000059330000}"/>
    <cellStyle name="Normal 8 3 19 6" xfId="13791" xr:uid="{00000000-0005-0000-0000-00005A330000}"/>
    <cellStyle name="Normal 8 3 19 7" xfId="16176" xr:uid="{00000000-0005-0000-0000-00005B330000}"/>
    <cellStyle name="Normal 8 3 2" xfId="69" xr:uid="{00000000-0005-0000-0000-00005C330000}"/>
    <cellStyle name="Normal 8 3 2 10" xfId="768" xr:uid="{00000000-0005-0000-0000-00005D330000}"/>
    <cellStyle name="Normal 8 3 2 10 2" xfId="3149" xr:uid="{00000000-0005-0000-0000-00005E330000}"/>
    <cellStyle name="Normal 8 3 2 10 3" xfId="5535" xr:uid="{00000000-0005-0000-0000-00005F330000}"/>
    <cellStyle name="Normal 8 3 2 10 4" xfId="8261" xr:uid="{00000000-0005-0000-0000-000060330000}"/>
    <cellStyle name="Normal 8 3 2 10 5" xfId="11709" xr:uid="{00000000-0005-0000-0000-000061330000}"/>
    <cellStyle name="Normal 8 3 2 10 6" xfId="13035" xr:uid="{00000000-0005-0000-0000-000062330000}"/>
    <cellStyle name="Normal 8 3 2 10 7" xfId="15422" xr:uid="{00000000-0005-0000-0000-000063330000}"/>
    <cellStyle name="Normal 8 3 2 11" xfId="845" xr:uid="{00000000-0005-0000-0000-000064330000}"/>
    <cellStyle name="Normal 8 3 2 11 2" xfId="3226" xr:uid="{00000000-0005-0000-0000-000065330000}"/>
    <cellStyle name="Normal 8 3 2 11 3" xfId="5612" xr:uid="{00000000-0005-0000-0000-000066330000}"/>
    <cellStyle name="Normal 8 3 2 11 4" xfId="8946" xr:uid="{00000000-0005-0000-0000-000067330000}"/>
    <cellStyle name="Normal 8 3 2 11 5" xfId="10101" xr:uid="{00000000-0005-0000-0000-000068330000}"/>
    <cellStyle name="Normal 8 3 2 11 6" xfId="13720" xr:uid="{00000000-0005-0000-0000-000069330000}"/>
    <cellStyle name="Normal 8 3 2 11 7" xfId="16106" xr:uid="{00000000-0005-0000-0000-00006A330000}"/>
    <cellStyle name="Normal 8 3 2 12" xfId="922" xr:uid="{00000000-0005-0000-0000-00006B330000}"/>
    <cellStyle name="Normal 8 3 2 12 2" xfId="3303" xr:uid="{00000000-0005-0000-0000-00006C330000}"/>
    <cellStyle name="Normal 8 3 2 12 3" xfId="5689" xr:uid="{00000000-0005-0000-0000-00006D330000}"/>
    <cellStyle name="Normal 8 3 2 12 4" xfId="7797" xr:uid="{00000000-0005-0000-0000-00006E330000}"/>
    <cellStyle name="Normal 8 3 2 12 5" xfId="10056" xr:uid="{00000000-0005-0000-0000-00006F330000}"/>
    <cellStyle name="Normal 8 3 2 12 6" xfId="12570" xr:uid="{00000000-0005-0000-0000-000070330000}"/>
    <cellStyle name="Normal 8 3 2 12 7" xfId="14957" xr:uid="{00000000-0005-0000-0000-000071330000}"/>
    <cellStyle name="Normal 8 3 2 13" xfId="999" xr:uid="{00000000-0005-0000-0000-000072330000}"/>
    <cellStyle name="Normal 8 3 2 13 2" xfId="3380" xr:uid="{00000000-0005-0000-0000-000073330000}"/>
    <cellStyle name="Normal 8 3 2 13 3" xfId="5766" xr:uid="{00000000-0005-0000-0000-000074330000}"/>
    <cellStyle name="Normal 8 3 2 13 4" xfId="8833" xr:uid="{00000000-0005-0000-0000-000075330000}"/>
    <cellStyle name="Normal 8 3 2 13 5" xfId="10519" xr:uid="{00000000-0005-0000-0000-000076330000}"/>
    <cellStyle name="Normal 8 3 2 13 6" xfId="13607" xr:uid="{00000000-0005-0000-0000-000077330000}"/>
    <cellStyle name="Normal 8 3 2 13 7" xfId="15994" xr:uid="{00000000-0005-0000-0000-000078330000}"/>
    <cellStyle name="Normal 8 3 2 14" xfId="1076" xr:uid="{00000000-0005-0000-0000-000079330000}"/>
    <cellStyle name="Normal 8 3 2 14 2" xfId="3457" xr:uid="{00000000-0005-0000-0000-00007A330000}"/>
    <cellStyle name="Normal 8 3 2 14 3" xfId="5843" xr:uid="{00000000-0005-0000-0000-00007B330000}"/>
    <cellStyle name="Normal 8 3 2 14 4" xfId="8410" xr:uid="{00000000-0005-0000-0000-00007C330000}"/>
    <cellStyle name="Normal 8 3 2 14 5" xfId="11851" xr:uid="{00000000-0005-0000-0000-00007D330000}"/>
    <cellStyle name="Normal 8 3 2 14 6" xfId="13184" xr:uid="{00000000-0005-0000-0000-00007E330000}"/>
    <cellStyle name="Normal 8 3 2 14 7" xfId="15571" xr:uid="{00000000-0005-0000-0000-00007F330000}"/>
    <cellStyle name="Normal 8 3 2 15" xfId="1153" xr:uid="{00000000-0005-0000-0000-000080330000}"/>
    <cellStyle name="Normal 8 3 2 15 2" xfId="3534" xr:uid="{00000000-0005-0000-0000-000081330000}"/>
    <cellStyle name="Normal 8 3 2 15 3" xfId="5920" xr:uid="{00000000-0005-0000-0000-000082330000}"/>
    <cellStyle name="Normal 8 3 2 15 4" xfId="7870" xr:uid="{00000000-0005-0000-0000-000083330000}"/>
    <cellStyle name="Normal 8 3 2 15 5" xfId="10709" xr:uid="{00000000-0005-0000-0000-000084330000}"/>
    <cellStyle name="Normal 8 3 2 15 6" xfId="12644" xr:uid="{00000000-0005-0000-0000-000085330000}"/>
    <cellStyle name="Normal 8 3 2 15 7" xfId="15031" xr:uid="{00000000-0005-0000-0000-000086330000}"/>
    <cellStyle name="Normal 8 3 2 16" xfId="1230" xr:uid="{00000000-0005-0000-0000-000087330000}"/>
    <cellStyle name="Normal 8 3 2 16 2" xfId="3611" xr:uid="{00000000-0005-0000-0000-000088330000}"/>
    <cellStyle name="Normal 8 3 2 16 3" xfId="5997" xr:uid="{00000000-0005-0000-0000-000089330000}"/>
    <cellStyle name="Normal 8 3 2 16 4" xfId="7945" xr:uid="{00000000-0005-0000-0000-00008A330000}"/>
    <cellStyle name="Normal 8 3 2 16 5" xfId="10203" xr:uid="{00000000-0005-0000-0000-00008B330000}"/>
    <cellStyle name="Normal 8 3 2 16 6" xfId="12719" xr:uid="{00000000-0005-0000-0000-00008C330000}"/>
    <cellStyle name="Normal 8 3 2 16 7" xfId="15106" xr:uid="{00000000-0005-0000-0000-00008D330000}"/>
    <cellStyle name="Normal 8 3 2 17" xfId="1307" xr:uid="{00000000-0005-0000-0000-00008E330000}"/>
    <cellStyle name="Normal 8 3 2 17 2" xfId="3688" xr:uid="{00000000-0005-0000-0000-00008F330000}"/>
    <cellStyle name="Normal 8 3 2 17 3" xfId="6074" xr:uid="{00000000-0005-0000-0000-000090330000}"/>
    <cellStyle name="Normal 8 3 2 17 4" xfId="8977" xr:uid="{00000000-0005-0000-0000-000091330000}"/>
    <cellStyle name="Normal 8 3 2 17 5" xfId="10668" xr:uid="{00000000-0005-0000-0000-000092330000}"/>
    <cellStyle name="Normal 8 3 2 17 6" xfId="13751" xr:uid="{00000000-0005-0000-0000-000093330000}"/>
    <cellStyle name="Normal 8 3 2 17 7" xfId="16137" xr:uid="{00000000-0005-0000-0000-000094330000}"/>
    <cellStyle name="Normal 8 3 2 18" xfId="1384" xr:uid="{00000000-0005-0000-0000-000095330000}"/>
    <cellStyle name="Normal 8 3 2 18 2" xfId="3765" xr:uid="{00000000-0005-0000-0000-000096330000}"/>
    <cellStyle name="Normal 8 3 2 18 3" xfId="6151" xr:uid="{00000000-0005-0000-0000-000097330000}"/>
    <cellStyle name="Normal 8 3 2 18 4" xfId="7903" xr:uid="{00000000-0005-0000-0000-000098330000}"/>
    <cellStyle name="Normal 8 3 2 18 5" xfId="10169" xr:uid="{00000000-0005-0000-0000-000099330000}"/>
    <cellStyle name="Normal 8 3 2 18 6" xfId="12677" xr:uid="{00000000-0005-0000-0000-00009A330000}"/>
    <cellStyle name="Normal 8 3 2 18 7" xfId="15064" xr:uid="{00000000-0005-0000-0000-00009B330000}"/>
    <cellStyle name="Normal 8 3 2 19" xfId="1461" xr:uid="{00000000-0005-0000-0000-00009C330000}"/>
    <cellStyle name="Normal 8 3 2 19 2" xfId="3842" xr:uid="{00000000-0005-0000-0000-00009D330000}"/>
    <cellStyle name="Normal 8 3 2 19 3" xfId="6228" xr:uid="{00000000-0005-0000-0000-00009E330000}"/>
    <cellStyle name="Normal 8 3 2 19 4" xfId="8019" xr:uid="{00000000-0005-0000-0000-00009F330000}"/>
    <cellStyle name="Normal 8 3 2 19 5" xfId="10858" xr:uid="{00000000-0005-0000-0000-0000A0330000}"/>
    <cellStyle name="Normal 8 3 2 19 6" xfId="12793" xr:uid="{00000000-0005-0000-0000-0000A1330000}"/>
    <cellStyle name="Normal 8 3 2 19 7" xfId="15180" xr:uid="{00000000-0005-0000-0000-0000A2330000}"/>
    <cellStyle name="Normal 8 3 2 2" xfId="151" xr:uid="{00000000-0005-0000-0000-0000A3330000}"/>
    <cellStyle name="Normal 8 3 2 2 2" xfId="2532" xr:uid="{00000000-0005-0000-0000-0000A4330000}"/>
    <cellStyle name="Normal 8 3 2 2 3" xfId="4918" xr:uid="{00000000-0005-0000-0000-0000A5330000}"/>
    <cellStyle name="Normal 8 3 2 2 4" xfId="8039" xr:uid="{00000000-0005-0000-0000-0000A6330000}"/>
    <cellStyle name="Normal 8 3 2 2 5" xfId="11490" xr:uid="{00000000-0005-0000-0000-0000A7330000}"/>
    <cellStyle name="Normal 8 3 2 2 6" xfId="12813" xr:uid="{00000000-0005-0000-0000-0000A8330000}"/>
    <cellStyle name="Normal 8 3 2 2 7" xfId="15200" xr:uid="{00000000-0005-0000-0000-0000A9330000}"/>
    <cellStyle name="Normal 8 3 2 20" xfId="1538" xr:uid="{00000000-0005-0000-0000-0000AA330000}"/>
    <cellStyle name="Normal 8 3 2 20 2" xfId="3919" xr:uid="{00000000-0005-0000-0000-0000AB330000}"/>
    <cellStyle name="Normal 8 3 2 20 3" xfId="6305" xr:uid="{00000000-0005-0000-0000-0000AC330000}"/>
    <cellStyle name="Normal 8 3 2 20 4" xfId="8094" xr:uid="{00000000-0005-0000-0000-0000AD330000}"/>
    <cellStyle name="Normal 8 3 2 20 5" xfId="9811" xr:uid="{00000000-0005-0000-0000-0000AE330000}"/>
    <cellStyle name="Normal 8 3 2 20 6" xfId="12868" xr:uid="{00000000-0005-0000-0000-0000AF330000}"/>
    <cellStyle name="Normal 8 3 2 20 7" xfId="15255" xr:uid="{00000000-0005-0000-0000-0000B0330000}"/>
    <cellStyle name="Normal 8 3 2 21" xfId="1615" xr:uid="{00000000-0005-0000-0000-0000B1330000}"/>
    <cellStyle name="Normal 8 3 2 21 2" xfId="3996" xr:uid="{00000000-0005-0000-0000-0000B2330000}"/>
    <cellStyle name="Normal 8 3 2 21 3" xfId="6382" xr:uid="{00000000-0005-0000-0000-0000B3330000}"/>
    <cellStyle name="Normal 8 3 2 21 4" xfId="8786" xr:uid="{00000000-0005-0000-0000-0000B4330000}"/>
    <cellStyle name="Normal 8 3 2 21 5" xfId="9894" xr:uid="{00000000-0005-0000-0000-0000B5330000}"/>
    <cellStyle name="Normal 8 3 2 21 6" xfId="13560" xr:uid="{00000000-0005-0000-0000-0000B6330000}"/>
    <cellStyle name="Normal 8 3 2 21 7" xfId="15947" xr:uid="{00000000-0005-0000-0000-0000B7330000}"/>
    <cellStyle name="Normal 8 3 2 22" xfId="1692" xr:uid="{00000000-0005-0000-0000-0000B8330000}"/>
    <cellStyle name="Normal 8 3 2 22 2" xfId="4073" xr:uid="{00000000-0005-0000-0000-0000B9330000}"/>
    <cellStyle name="Normal 8 3 2 22 3" xfId="6459" xr:uid="{00000000-0005-0000-0000-0000BA330000}"/>
    <cellStyle name="Normal 8 3 2 22 4" xfId="8669" xr:uid="{00000000-0005-0000-0000-0000BB330000}"/>
    <cellStyle name="Normal 8 3 2 22 5" xfId="10355" xr:uid="{00000000-0005-0000-0000-0000BC330000}"/>
    <cellStyle name="Normal 8 3 2 22 6" xfId="13443" xr:uid="{00000000-0005-0000-0000-0000BD330000}"/>
    <cellStyle name="Normal 8 3 2 22 7" xfId="15830" xr:uid="{00000000-0005-0000-0000-0000BE330000}"/>
    <cellStyle name="Normal 8 3 2 23" xfId="1769" xr:uid="{00000000-0005-0000-0000-0000BF330000}"/>
    <cellStyle name="Normal 8 3 2 23 2" xfId="4150" xr:uid="{00000000-0005-0000-0000-0000C0330000}"/>
    <cellStyle name="Normal 8 3 2 23 3" xfId="6536" xr:uid="{00000000-0005-0000-0000-0000C1330000}"/>
    <cellStyle name="Normal 8 3 2 23 4" xfId="8243" xr:uid="{00000000-0005-0000-0000-0000C2330000}"/>
    <cellStyle name="Normal 8 3 2 23 5" xfId="11692" xr:uid="{00000000-0005-0000-0000-0000C3330000}"/>
    <cellStyle name="Normal 8 3 2 23 6" xfId="13017" xr:uid="{00000000-0005-0000-0000-0000C4330000}"/>
    <cellStyle name="Normal 8 3 2 23 7" xfId="15404" xr:uid="{00000000-0005-0000-0000-0000C5330000}"/>
    <cellStyle name="Normal 8 3 2 24" xfId="1841" xr:uid="{00000000-0005-0000-0000-0000C6330000}"/>
    <cellStyle name="Normal 8 3 2 24 2" xfId="4222" xr:uid="{00000000-0005-0000-0000-0000C7330000}"/>
    <cellStyle name="Normal 8 3 2 24 3" xfId="6608" xr:uid="{00000000-0005-0000-0000-0000C8330000}"/>
    <cellStyle name="Normal 8 3 2 24 4" xfId="8088" xr:uid="{00000000-0005-0000-0000-0000C9330000}"/>
    <cellStyle name="Normal 8 3 2 24 5" xfId="10927" xr:uid="{00000000-0005-0000-0000-0000CA330000}"/>
    <cellStyle name="Normal 8 3 2 24 6" xfId="12862" xr:uid="{00000000-0005-0000-0000-0000CB330000}"/>
    <cellStyle name="Normal 8 3 2 24 7" xfId="15249" xr:uid="{00000000-0005-0000-0000-0000CC330000}"/>
    <cellStyle name="Normal 8 3 2 25" xfId="1919" xr:uid="{00000000-0005-0000-0000-0000CD330000}"/>
    <cellStyle name="Normal 8 3 2 25 2" xfId="4300" xr:uid="{00000000-0005-0000-0000-0000CE330000}"/>
    <cellStyle name="Normal 8 3 2 25 3" xfId="6686" xr:uid="{00000000-0005-0000-0000-0000CF330000}"/>
    <cellStyle name="Normal 8 3 2 25 4" xfId="8086" xr:uid="{00000000-0005-0000-0000-0000D0330000}"/>
    <cellStyle name="Normal 8 3 2 25 5" xfId="10857" xr:uid="{00000000-0005-0000-0000-0000D1330000}"/>
    <cellStyle name="Normal 8 3 2 25 6" xfId="12860" xr:uid="{00000000-0005-0000-0000-0000D2330000}"/>
    <cellStyle name="Normal 8 3 2 25 7" xfId="15247" xr:uid="{00000000-0005-0000-0000-0000D3330000}"/>
    <cellStyle name="Normal 8 3 2 26" xfId="1997" xr:uid="{00000000-0005-0000-0000-0000D4330000}"/>
    <cellStyle name="Normal 8 3 2 26 2" xfId="4378" xr:uid="{00000000-0005-0000-0000-0000D5330000}"/>
    <cellStyle name="Normal 8 3 2 26 3" xfId="6764" xr:uid="{00000000-0005-0000-0000-0000D6330000}"/>
    <cellStyle name="Normal 8 3 2 26 4" xfId="8159" xr:uid="{00000000-0005-0000-0000-0000D7330000}"/>
    <cellStyle name="Normal 8 3 2 26 5" xfId="9579" xr:uid="{00000000-0005-0000-0000-0000D8330000}"/>
    <cellStyle name="Normal 8 3 2 26 6" xfId="12933" xr:uid="{00000000-0005-0000-0000-0000D9330000}"/>
    <cellStyle name="Normal 8 3 2 26 7" xfId="15320" xr:uid="{00000000-0005-0000-0000-0000DA330000}"/>
    <cellStyle name="Normal 8 3 2 27" xfId="2073" xr:uid="{00000000-0005-0000-0000-0000DB330000}"/>
    <cellStyle name="Normal 8 3 2 27 2" xfId="4454" xr:uid="{00000000-0005-0000-0000-0000DC330000}"/>
    <cellStyle name="Normal 8 3 2 27 3" xfId="6840" xr:uid="{00000000-0005-0000-0000-0000DD330000}"/>
    <cellStyle name="Normal 8 3 2 27 4" xfId="7325" xr:uid="{00000000-0005-0000-0000-0000DE330000}"/>
    <cellStyle name="Normal 8 3 2 27 5" xfId="11873" xr:uid="{00000000-0005-0000-0000-0000DF330000}"/>
    <cellStyle name="Normal 8 3 2 27 6" xfId="12098" xr:uid="{00000000-0005-0000-0000-0000E0330000}"/>
    <cellStyle name="Normal 8 3 2 27 7" xfId="14485" xr:uid="{00000000-0005-0000-0000-0000E1330000}"/>
    <cellStyle name="Normal 8 3 2 28" xfId="2145" xr:uid="{00000000-0005-0000-0000-0000E2330000}"/>
    <cellStyle name="Normal 8 3 2 28 2" xfId="4526" xr:uid="{00000000-0005-0000-0000-0000E3330000}"/>
    <cellStyle name="Normal 8 3 2 28 3" xfId="6912" xr:uid="{00000000-0005-0000-0000-0000E4330000}"/>
    <cellStyle name="Normal 8 3 2 28 4" xfId="8818" xr:uid="{00000000-0005-0000-0000-0000E5330000}"/>
    <cellStyle name="Normal 8 3 2 28 5" xfId="10504" xr:uid="{00000000-0005-0000-0000-0000E6330000}"/>
    <cellStyle name="Normal 8 3 2 28 6" xfId="13592" xr:uid="{00000000-0005-0000-0000-0000E7330000}"/>
    <cellStyle name="Normal 8 3 2 28 7" xfId="15979" xr:uid="{00000000-0005-0000-0000-0000E8330000}"/>
    <cellStyle name="Normal 8 3 2 29" xfId="2225" xr:uid="{00000000-0005-0000-0000-0000E9330000}"/>
    <cellStyle name="Normal 8 3 2 29 2" xfId="4606" xr:uid="{00000000-0005-0000-0000-0000EA330000}"/>
    <cellStyle name="Normal 8 3 2 29 3" xfId="6992" xr:uid="{00000000-0005-0000-0000-0000EB330000}"/>
    <cellStyle name="Normal 8 3 2 29 4" xfId="8085" xr:uid="{00000000-0005-0000-0000-0000EC330000}"/>
    <cellStyle name="Normal 8 3 2 29 5" xfId="11546" xr:uid="{00000000-0005-0000-0000-0000ED330000}"/>
    <cellStyle name="Normal 8 3 2 29 6" xfId="12859" xr:uid="{00000000-0005-0000-0000-0000EE330000}"/>
    <cellStyle name="Normal 8 3 2 29 7" xfId="15246" xr:uid="{00000000-0005-0000-0000-0000EF330000}"/>
    <cellStyle name="Normal 8 3 2 3" xfId="229" xr:uid="{00000000-0005-0000-0000-0000F0330000}"/>
    <cellStyle name="Normal 8 3 2 3 2" xfId="2610" xr:uid="{00000000-0005-0000-0000-0000F1330000}"/>
    <cellStyle name="Normal 8 3 2 3 3" xfId="4996" xr:uid="{00000000-0005-0000-0000-0000F2330000}"/>
    <cellStyle name="Normal 8 3 2 3 4" xfId="8652" xr:uid="{00000000-0005-0000-0000-0000F3330000}"/>
    <cellStyle name="Normal 8 3 2 3 5" xfId="9806" xr:uid="{00000000-0005-0000-0000-0000F4330000}"/>
    <cellStyle name="Normal 8 3 2 3 6" xfId="13426" xr:uid="{00000000-0005-0000-0000-0000F5330000}"/>
    <cellStyle name="Normal 8 3 2 3 7" xfId="15813" xr:uid="{00000000-0005-0000-0000-0000F6330000}"/>
    <cellStyle name="Normal 8 3 2 30" xfId="2301" xr:uid="{00000000-0005-0000-0000-0000F7330000}"/>
    <cellStyle name="Normal 8 3 2 30 2" xfId="4682" xr:uid="{00000000-0005-0000-0000-0000F8330000}"/>
    <cellStyle name="Normal 8 3 2 30 3" xfId="7068" xr:uid="{00000000-0005-0000-0000-0000F9330000}"/>
    <cellStyle name="Normal 8 3 2 30 4" xfId="8862" xr:uid="{00000000-0005-0000-0000-0000FA330000}"/>
    <cellStyle name="Normal 8 3 2 30 5" xfId="10011" xr:uid="{00000000-0005-0000-0000-0000FB330000}"/>
    <cellStyle name="Normal 8 3 2 30 6" xfId="13636" xr:uid="{00000000-0005-0000-0000-0000FC330000}"/>
    <cellStyle name="Normal 8 3 2 30 7" xfId="16023" xr:uid="{00000000-0005-0000-0000-0000FD330000}"/>
    <cellStyle name="Normal 8 3 2 31" xfId="2373" xr:uid="{00000000-0005-0000-0000-0000FE330000}"/>
    <cellStyle name="Normal 8 3 2 31 2" xfId="4754" xr:uid="{00000000-0005-0000-0000-0000FF330000}"/>
    <cellStyle name="Normal 8 3 2 31 3" xfId="7140" xr:uid="{00000000-0005-0000-0000-000000340000}"/>
    <cellStyle name="Normal 8 3 2 31 4" xfId="8092" xr:uid="{00000000-0005-0000-0000-000001340000}"/>
    <cellStyle name="Normal 8 3 2 31 5" xfId="11913" xr:uid="{00000000-0005-0000-0000-000002340000}"/>
    <cellStyle name="Normal 8 3 2 31 6" xfId="12866" xr:uid="{00000000-0005-0000-0000-000003340000}"/>
    <cellStyle name="Normal 8 3 2 31 7" xfId="15253" xr:uid="{00000000-0005-0000-0000-000004340000}"/>
    <cellStyle name="Normal 8 3 2 32" xfId="2451" xr:uid="{00000000-0005-0000-0000-000005340000}"/>
    <cellStyle name="Normal 8 3 2 33" xfId="4837" xr:uid="{00000000-0005-0000-0000-000006340000}"/>
    <cellStyle name="Normal 8 3 2 34" xfId="8770" xr:uid="{00000000-0005-0000-0000-000007340000}"/>
    <cellStyle name="Normal 8 3 2 35" xfId="10456" xr:uid="{00000000-0005-0000-0000-000008340000}"/>
    <cellStyle name="Normal 8 3 2 36" xfId="13544" xr:uid="{00000000-0005-0000-0000-000009340000}"/>
    <cellStyle name="Normal 8 3 2 37" xfId="15931" xr:uid="{00000000-0005-0000-0000-00000A340000}"/>
    <cellStyle name="Normal 8 3 2 4" xfId="306" xr:uid="{00000000-0005-0000-0000-00000B340000}"/>
    <cellStyle name="Normal 8 3 2 4 2" xfId="2687" xr:uid="{00000000-0005-0000-0000-00000C340000}"/>
    <cellStyle name="Normal 8 3 2 4 3" xfId="5073" xr:uid="{00000000-0005-0000-0000-00000D340000}"/>
    <cellStyle name="Normal 8 3 2 4 4" xfId="7498" xr:uid="{00000000-0005-0000-0000-00000E340000}"/>
    <cellStyle name="Normal 8 3 2 4 5" xfId="9616" xr:uid="{00000000-0005-0000-0000-00000F340000}"/>
    <cellStyle name="Normal 8 3 2 4 6" xfId="12271" xr:uid="{00000000-0005-0000-0000-000010340000}"/>
    <cellStyle name="Normal 8 3 2 4 7" xfId="14658" xr:uid="{00000000-0005-0000-0000-000011340000}"/>
    <cellStyle name="Normal 8 3 2 5" xfId="383" xr:uid="{00000000-0005-0000-0000-000012340000}"/>
    <cellStyle name="Normal 8 3 2 5 2" xfId="2764" xr:uid="{00000000-0005-0000-0000-000013340000}"/>
    <cellStyle name="Normal 8 3 2 5 3" xfId="5150" xr:uid="{00000000-0005-0000-0000-000014340000}"/>
    <cellStyle name="Normal 8 3 2 5 4" xfId="8611" xr:uid="{00000000-0005-0000-0000-000015340000}"/>
    <cellStyle name="Normal 8 3 2 5 5" xfId="10876" xr:uid="{00000000-0005-0000-0000-000016340000}"/>
    <cellStyle name="Normal 8 3 2 5 6" xfId="13385" xr:uid="{00000000-0005-0000-0000-000017340000}"/>
    <cellStyle name="Normal 8 3 2 5 7" xfId="15772" xr:uid="{00000000-0005-0000-0000-000018340000}"/>
    <cellStyle name="Normal 8 3 2 6" xfId="460" xr:uid="{00000000-0005-0000-0000-000019340000}"/>
    <cellStyle name="Normal 8 3 2 6 2" xfId="2841" xr:uid="{00000000-0005-0000-0000-00001A340000}"/>
    <cellStyle name="Normal 8 3 2 6 3" xfId="5227" xr:uid="{00000000-0005-0000-0000-00001B340000}"/>
    <cellStyle name="Normal 8 3 2 6 4" xfId="8111" xr:uid="{00000000-0005-0000-0000-00001C340000}"/>
    <cellStyle name="Normal 8 3 2 6 5" xfId="11573" xr:uid="{00000000-0005-0000-0000-00001D340000}"/>
    <cellStyle name="Normal 8 3 2 6 6" xfId="12885" xr:uid="{00000000-0005-0000-0000-00001E340000}"/>
    <cellStyle name="Normal 8 3 2 6 7" xfId="15272" xr:uid="{00000000-0005-0000-0000-00001F340000}"/>
    <cellStyle name="Normal 8 3 2 7" xfId="537" xr:uid="{00000000-0005-0000-0000-000020340000}"/>
    <cellStyle name="Normal 8 3 2 7 2" xfId="2918" xr:uid="{00000000-0005-0000-0000-000021340000}"/>
    <cellStyle name="Normal 8 3 2 7 3" xfId="5304" xr:uid="{00000000-0005-0000-0000-000022340000}"/>
    <cellStyle name="Normal 8 3 2 7 4" xfId="8813" xr:uid="{00000000-0005-0000-0000-000023340000}"/>
    <cellStyle name="Normal 8 3 2 7 5" xfId="9953" xr:uid="{00000000-0005-0000-0000-000024340000}"/>
    <cellStyle name="Normal 8 3 2 7 6" xfId="13587" xr:uid="{00000000-0005-0000-0000-000025340000}"/>
    <cellStyle name="Normal 8 3 2 7 7" xfId="15974" xr:uid="{00000000-0005-0000-0000-000026340000}"/>
    <cellStyle name="Normal 8 3 2 8" xfId="614" xr:uid="{00000000-0005-0000-0000-000027340000}"/>
    <cellStyle name="Normal 8 3 2 8 2" xfId="2995" xr:uid="{00000000-0005-0000-0000-000028340000}"/>
    <cellStyle name="Normal 8 3 2 8 3" xfId="5381" xr:uid="{00000000-0005-0000-0000-000029340000}"/>
    <cellStyle name="Normal 8 3 2 8 4" xfId="7659" xr:uid="{00000000-0005-0000-0000-00002A340000}"/>
    <cellStyle name="Normal 8 3 2 8 5" xfId="9909" xr:uid="{00000000-0005-0000-0000-00002B340000}"/>
    <cellStyle name="Normal 8 3 2 8 6" xfId="12432" xr:uid="{00000000-0005-0000-0000-00002C340000}"/>
    <cellStyle name="Normal 8 3 2 8 7" xfId="14819" xr:uid="{00000000-0005-0000-0000-00002D340000}"/>
    <cellStyle name="Normal 8 3 2 9" xfId="691" xr:uid="{00000000-0005-0000-0000-00002E340000}"/>
    <cellStyle name="Normal 8 3 2 9 2" xfId="3072" xr:uid="{00000000-0005-0000-0000-00002F340000}"/>
    <cellStyle name="Normal 8 3 2 9 3" xfId="5458" xr:uid="{00000000-0005-0000-0000-000030340000}"/>
    <cellStyle name="Normal 8 3 2 9 4" xfId="8684" xr:uid="{00000000-0005-0000-0000-000031340000}"/>
    <cellStyle name="Normal 8 3 2 9 5" xfId="10370" xr:uid="{00000000-0005-0000-0000-000032340000}"/>
    <cellStyle name="Normal 8 3 2 9 6" xfId="13458" xr:uid="{00000000-0005-0000-0000-000033340000}"/>
    <cellStyle name="Normal 8 3 2 9 7" xfId="15845" xr:uid="{00000000-0005-0000-0000-000034340000}"/>
    <cellStyle name="Normal 8 3 20" xfId="1424" xr:uid="{00000000-0005-0000-0000-000035340000}"/>
    <cellStyle name="Normal 8 3 20 2" xfId="3805" xr:uid="{00000000-0005-0000-0000-000036340000}"/>
    <cellStyle name="Normal 8 3 20 3" xfId="6191" xr:uid="{00000000-0005-0000-0000-000037340000}"/>
    <cellStyle name="Normal 8 3 20 4" xfId="7826" xr:uid="{00000000-0005-0000-0000-000038340000}"/>
    <cellStyle name="Normal 8 3 20 5" xfId="11738" xr:uid="{00000000-0005-0000-0000-000039340000}"/>
    <cellStyle name="Normal 8 3 20 6" xfId="12599" xr:uid="{00000000-0005-0000-0000-00003A340000}"/>
    <cellStyle name="Normal 8 3 20 7" xfId="14986" xr:uid="{00000000-0005-0000-0000-00003B340000}"/>
    <cellStyle name="Normal 8 3 21" xfId="1501" xr:uid="{00000000-0005-0000-0000-00003C340000}"/>
    <cellStyle name="Normal 8 3 21 2" xfId="3882" xr:uid="{00000000-0005-0000-0000-00003D340000}"/>
    <cellStyle name="Normal 8 3 21 3" xfId="6268" xr:uid="{00000000-0005-0000-0000-00003E340000}"/>
    <cellStyle name="Normal 8 3 21 4" xfId="7440" xr:uid="{00000000-0005-0000-0000-00003F340000}"/>
    <cellStyle name="Normal 8 3 21 5" xfId="11353" xr:uid="{00000000-0005-0000-0000-000040340000}"/>
    <cellStyle name="Normal 8 3 21 6" xfId="12213" xr:uid="{00000000-0005-0000-0000-000041340000}"/>
    <cellStyle name="Normal 8 3 21 7" xfId="14600" xr:uid="{00000000-0005-0000-0000-000042340000}"/>
    <cellStyle name="Normal 8 3 22" xfId="1578" xr:uid="{00000000-0005-0000-0000-000043340000}"/>
    <cellStyle name="Normal 8 3 22 2" xfId="3959" xr:uid="{00000000-0005-0000-0000-000044340000}"/>
    <cellStyle name="Normal 8 3 22 3" xfId="6345" xr:uid="{00000000-0005-0000-0000-000045340000}"/>
    <cellStyle name="Normal 8 3 22 4" xfId="8156" xr:uid="{00000000-0005-0000-0000-000046340000}"/>
    <cellStyle name="Normal 8 3 22 5" xfId="11572" xr:uid="{00000000-0005-0000-0000-000047340000}"/>
    <cellStyle name="Normal 8 3 22 6" xfId="12930" xr:uid="{00000000-0005-0000-0000-000048340000}"/>
    <cellStyle name="Normal 8 3 22 7" xfId="15317" xr:uid="{00000000-0005-0000-0000-000049340000}"/>
    <cellStyle name="Normal 8 3 23" xfId="1655" xr:uid="{00000000-0005-0000-0000-00004A340000}"/>
    <cellStyle name="Normal 8 3 23 2" xfId="4036" xr:uid="{00000000-0005-0000-0000-00004B340000}"/>
    <cellStyle name="Normal 8 3 23 3" xfId="6422" xr:uid="{00000000-0005-0000-0000-00004C340000}"/>
    <cellStyle name="Normal 8 3 23 4" xfId="7475" xr:uid="{00000000-0005-0000-0000-00004D340000}"/>
    <cellStyle name="Normal 8 3 23 5" xfId="11468" xr:uid="{00000000-0005-0000-0000-00004E340000}"/>
    <cellStyle name="Normal 8 3 23 6" xfId="12248" xr:uid="{00000000-0005-0000-0000-00004F340000}"/>
    <cellStyle name="Normal 8 3 23 7" xfId="14635" xr:uid="{00000000-0005-0000-0000-000050340000}"/>
    <cellStyle name="Normal 8 3 24" xfId="1732" xr:uid="{00000000-0005-0000-0000-000051340000}"/>
    <cellStyle name="Normal 8 3 24 2" xfId="4113" xr:uid="{00000000-0005-0000-0000-000052340000}"/>
    <cellStyle name="Normal 8 3 24 3" xfId="6499" xr:uid="{00000000-0005-0000-0000-000053340000}"/>
    <cellStyle name="Normal 8 3 24 4" xfId="8705" xr:uid="{00000000-0005-0000-0000-000054340000}"/>
    <cellStyle name="Normal 8 3 24 5" xfId="11881" xr:uid="{00000000-0005-0000-0000-000055340000}"/>
    <cellStyle name="Normal 8 3 24 6" xfId="13479" xr:uid="{00000000-0005-0000-0000-000056340000}"/>
    <cellStyle name="Normal 8 3 24 7" xfId="15866" xr:uid="{00000000-0005-0000-0000-000057340000}"/>
    <cellStyle name="Normal 8 3 25" xfId="1804" xr:uid="{00000000-0005-0000-0000-000058340000}"/>
    <cellStyle name="Normal 8 3 25 2" xfId="4185" xr:uid="{00000000-0005-0000-0000-000059340000}"/>
    <cellStyle name="Normal 8 3 25 3" xfId="6571" xr:uid="{00000000-0005-0000-0000-00005A340000}"/>
    <cellStyle name="Normal 8 3 25 4" xfId="8550" xr:uid="{00000000-0005-0000-0000-00005B340000}"/>
    <cellStyle name="Normal 8 3 25 5" xfId="9745" xr:uid="{00000000-0005-0000-0000-00005C340000}"/>
    <cellStyle name="Normal 8 3 25 6" xfId="13324" xr:uid="{00000000-0005-0000-0000-00005D340000}"/>
    <cellStyle name="Normal 8 3 25 7" xfId="15711" xr:uid="{00000000-0005-0000-0000-00005E340000}"/>
    <cellStyle name="Normal 8 3 26" xfId="1882" xr:uid="{00000000-0005-0000-0000-00005F340000}"/>
    <cellStyle name="Normal 8 3 26 2" xfId="4263" xr:uid="{00000000-0005-0000-0000-000060340000}"/>
    <cellStyle name="Normal 8 3 26 3" xfId="6649" xr:uid="{00000000-0005-0000-0000-000061340000}"/>
    <cellStyle name="Normal 8 3 26 4" xfId="7435" xr:uid="{00000000-0005-0000-0000-000062340000}"/>
    <cellStyle name="Normal 8 3 26 5" xfId="11348" xr:uid="{00000000-0005-0000-0000-000063340000}"/>
    <cellStyle name="Normal 8 3 26 6" xfId="12208" xr:uid="{00000000-0005-0000-0000-000064340000}"/>
    <cellStyle name="Normal 8 3 26 7" xfId="14595" xr:uid="{00000000-0005-0000-0000-000065340000}"/>
    <cellStyle name="Normal 8 3 27" xfId="1960" xr:uid="{00000000-0005-0000-0000-000066340000}"/>
    <cellStyle name="Normal 8 3 27 2" xfId="4341" xr:uid="{00000000-0005-0000-0000-000067340000}"/>
    <cellStyle name="Normal 8 3 27 3" xfId="6727" xr:uid="{00000000-0005-0000-0000-000068340000}"/>
    <cellStyle name="Normal 8 3 27 4" xfId="8620" xr:uid="{00000000-0005-0000-0000-000069340000}"/>
    <cellStyle name="Normal 8 3 27 5" xfId="10230" xr:uid="{00000000-0005-0000-0000-00006A340000}"/>
    <cellStyle name="Normal 8 3 27 6" xfId="13394" xr:uid="{00000000-0005-0000-0000-00006B340000}"/>
    <cellStyle name="Normal 8 3 27 7" xfId="15781" xr:uid="{00000000-0005-0000-0000-00006C340000}"/>
    <cellStyle name="Normal 8 3 28" xfId="2036" xr:uid="{00000000-0005-0000-0000-00006D340000}"/>
    <cellStyle name="Normal 8 3 28 2" xfId="4417" xr:uid="{00000000-0005-0000-0000-00006E340000}"/>
    <cellStyle name="Normal 8 3 28 3" xfId="6803" xr:uid="{00000000-0005-0000-0000-00006F340000}"/>
    <cellStyle name="Normal 8 3 28 4" xfId="7478" xr:uid="{00000000-0005-0000-0000-000070340000}"/>
    <cellStyle name="Normal 8 3 28 5" xfId="9771" xr:uid="{00000000-0005-0000-0000-000071340000}"/>
    <cellStyle name="Normal 8 3 28 6" xfId="12251" xr:uid="{00000000-0005-0000-0000-000072340000}"/>
    <cellStyle name="Normal 8 3 28 7" xfId="14638" xr:uid="{00000000-0005-0000-0000-000073340000}"/>
    <cellStyle name="Normal 8 3 29" xfId="2108" xr:uid="{00000000-0005-0000-0000-000074340000}"/>
    <cellStyle name="Normal 8 3 29 2" xfId="4489" xr:uid="{00000000-0005-0000-0000-000075340000}"/>
    <cellStyle name="Normal 8 3 29 3" xfId="6875" xr:uid="{00000000-0005-0000-0000-000076340000}"/>
    <cellStyle name="Normal 8 3 29 4" xfId="7546" xr:uid="{00000000-0005-0000-0000-000077340000}"/>
    <cellStyle name="Normal 8 3 29 5" xfId="11538" xr:uid="{00000000-0005-0000-0000-000078340000}"/>
    <cellStyle name="Normal 8 3 29 6" xfId="12319" xr:uid="{00000000-0005-0000-0000-000079340000}"/>
    <cellStyle name="Normal 8 3 29 7" xfId="14706" xr:uid="{00000000-0005-0000-0000-00007A340000}"/>
    <cellStyle name="Normal 8 3 3" xfId="114" xr:uid="{00000000-0005-0000-0000-00007B340000}"/>
    <cellStyle name="Normal 8 3 3 2" xfId="2495" xr:uid="{00000000-0005-0000-0000-00007C340000}"/>
    <cellStyle name="Normal 8 3 3 3" xfId="4881" xr:uid="{00000000-0005-0000-0000-00007D340000}"/>
    <cellStyle name="Normal 8 3 3 4" xfId="7845" xr:uid="{00000000-0005-0000-0000-00007E340000}"/>
    <cellStyle name="Normal 8 3 3 5" xfId="11758" xr:uid="{00000000-0005-0000-0000-00007F340000}"/>
    <cellStyle name="Normal 8 3 3 6" xfId="12619" xr:uid="{00000000-0005-0000-0000-000080340000}"/>
    <cellStyle name="Normal 8 3 3 7" xfId="15006" xr:uid="{00000000-0005-0000-0000-000081340000}"/>
    <cellStyle name="Normal 8 3 30" xfId="2188" xr:uid="{00000000-0005-0000-0000-000082340000}"/>
    <cellStyle name="Normal 8 3 30 2" xfId="4569" xr:uid="{00000000-0005-0000-0000-000083340000}"/>
    <cellStyle name="Normal 8 3 30 3" xfId="6955" xr:uid="{00000000-0005-0000-0000-000084340000}"/>
    <cellStyle name="Normal 8 3 30 4" xfId="8547" xr:uid="{00000000-0005-0000-0000-000085340000}"/>
    <cellStyle name="Normal 8 3 30 5" xfId="11805" xr:uid="{00000000-0005-0000-0000-000086340000}"/>
    <cellStyle name="Normal 8 3 30 6" xfId="13321" xr:uid="{00000000-0005-0000-0000-000087340000}"/>
    <cellStyle name="Normal 8 3 30 7" xfId="15708" xr:uid="{00000000-0005-0000-0000-000088340000}"/>
    <cellStyle name="Normal 8 3 31" xfId="2264" xr:uid="{00000000-0005-0000-0000-000089340000}"/>
    <cellStyle name="Normal 8 3 31 2" xfId="4645" xr:uid="{00000000-0005-0000-0000-00008A340000}"/>
    <cellStyle name="Normal 8 3 31 3" xfId="7031" xr:uid="{00000000-0005-0000-0000-00008B340000}"/>
    <cellStyle name="Normal 8 3 31 4" xfId="7508" xr:uid="{00000000-0005-0000-0000-00008C340000}"/>
    <cellStyle name="Normal 8 3 31 5" xfId="11422" xr:uid="{00000000-0005-0000-0000-00008D340000}"/>
    <cellStyle name="Normal 8 3 31 6" xfId="12281" xr:uid="{00000000-0005-0000-0000-00008E340000}"/>
    <cellStyle name="Normal 8 3 31 7" xfId="14668" xr:uid="{00000000-0005-0000-0000-00008F340000}"/>
    <cellStyle name="Normal 8 3 32" xfId="2336" xr:uid="{00000000-0005-0000-0000-000090340000}"/>
    <cellStyle name="Normal 8 3 32 2" xfId="4717" xr:uid="{00000000-0005-0000-0000-000091340000}"/>
    <cellStyle name="Normal 8 3 32 3" xfId="7103" xr:uid="{00000000-0005-0000-0000-000092340000}"/>
    <cellStyle name="Normal 8 3 32 4" xfId="7507" xr:uid="{00000000-0005-0000-0000-000093340000}"/>
    <cellStyle name="Normal 8 3 32 5" xfId="11421" xr:uid="{00000000-0005-0000-0000-000094340000}"/>
    <cellStyle name="Normal 8 3 32 6" xfId="12280" xr:uid="{00000000-0005-0000-0000-000095340000}"/>
    <cellStyle name="Normal 8 3 32 7" xfId="14667" xr:uid="{00000000-0005-0000-0000-000096340000}"/>
    <cellStyle name="Normal 8 3 33" xfId="2414" xr:uid="{00000000-0005-0000-0000-000097340000}"/>
    <cellStyle name="Normal 8 3 34" xfId="4800" xr:uid="{00000000-0005-0000-0000-000098340000}"/>
    <cellStyle name="Normal 8 3 35" xfId="7579" xr:uid="{00000000-0005-0000-0000-000099340000}"/>
    <cellStyle name="Normal 8 3 36" xfId="11570" xr:uid="{00000000-0005-0000-0000-00009A340000}"/>
    <cellStyle name="Normal 8 3 37" xfId="12352" xr:uid="{00000000-0005-0000-0000-00009B340000}"/>
    <cellStyle name="Normal 8 3 38" xfId="14739" xr:uid="{00000000-0005-0000-0000-00009C340000}"/>
    <cellStyle name="Normal 8 3 4" xfId="192" xr:uid="{00000000-0005-0000-0000-00009D340000}"/>
    <cellStyle name="Normal 8 3 4 2" xfId="2573" xr:uid="{00000000-0005-0000-0000-00009E340000}"/>
    <cellStyle name="Normal 8 3 4 3" xfId="4959" xr:uid="{00000000-0005-0000-0000-00009F340000}"/>
    <cellStyle name="Normal 8 3 4 4" xfId="9454" xr:uid="{00000000-0005-0000-0000-0000A0340000}"/>
    <cellStyle name="Normal 8 3 4 5" xfId="11147" xr:uid="{00000000-0005-0000-0000-0000A1340000}"/>
    <cellStyle name="Normal 8 3 4 6" xfId="14228" xr:uid="{00000000-0005-0000-0000-0000A2340000}"/>
    <cellStyle name="Normal 8 3 4 7" xfId="16611" xr:uid="{00000000-0005-0000-0000-0000A3340000}"/>
    <cellStyle name="Normal 8 3 5" xfId="269" xr:uid="{00000000-0005-0000-0000-0000A4340000}"/>
    <cellStyle name="Normal 8 3 5 2" xfId="2650" xr:uid="{00000000-0005-0000-0000-0000A5340000}"/>
    <cellStyle name="Normal 8 3 5 3" xfId="5036" xr:uid="{00000000-0005-0000-0000-0000A6340000}"/>
    <cellStyle name="Normal 8 3 5 4" xfId="9149" xr:uid="{00000000-0005-0000-0000-0000A7340000}"/>
    <cellStyle name="Normal 8 3 5 5" xfId="10838" xr:uid="{00000000-0005-0000-0000-0000A8340000}"/>
    <cellStyle name="Normal 8 3 5 6" xfId="13923" xr:uid="{00000000-0005-0000-0000-0000A9340000}"/>
    <cellStyle name="Normal 8 3 5 7" xfId="16307" xr:uid="{00000000-0005-0000-0000-0000AA340000}"/>
    <cellStyle name="Normal 8 3 6" xfId="346" xr:uid="{00000000-0005-0000-0000-0000AB340000}"/>
    <cellStyle name="Normal 8 3 6 2" xfId="2727" xr:uid="{00000000-0005-0000-0000-0000AC340000}"/>
    <cellStyle name="Normal 8 3 6 3" xfId="5113" xr:uid="{00000000-0005-0000-0000-0000AD340000}"/>
    <cellStyle name="Normal 8 3 6 4" xfId="7345" xr:uid="{00000000-0005-0000-0000-0000AE340000}"/>
    <cellStyle name="Normal 8 3 6 5" xfId="11333" xr:uid="{00000000-0005-0000-0000-0000AF340000}"/>
    <cellStyle name="Normal 8 3 6 6" xfId="12118" xr:uid="{00000000-0005-0000-0000-0000B0340000}"/>
    <cellStyle name="Normal 8 3 6 7" xfId="14505" xr:uid="{00000000-0005-0000-0000-0000B1340000}"/>
    <cellStyle name="Normal 8 3 7" xfId="423" xr:uid="{00000000-0005-0000-0000-0000B2340000}"/>
    <cellStyle name="Normal 8 3 7 2" xfId="2804" xr:uid="{00000000-0005-0000-0000-0000B3340000}"/>
    <cellStyle name="Normal 8 3 7 3" xfId="5190" xr:uid="{00000000-0005-0000-0000-0000B4340000}"/>
    <cellStyle name="Normal 8 3 7 4" xfId="8573" xr:uid="{00000000-0005-0000-0000-0000B5340000}"/>
    <cellStyle name="Normal 8 3 7 5" xfId="9765" xr:uid="{00000000-0005-0000-0000-0000B6340000}"/>
    <cellStyle name="Normal 8 3 7 6" xfId="13347" xr:uid="{00000000-0005-0000-0000-0000B7340000}"/>
    <cellStyle name="Normal 8 3 7 7" xfId="15734" xr:uid="{00000000-0005-0000-0000-0000B8340000}"/>
    <cellStyle name="Normal 8 3 8" xfId="500" xr:uid="{00000000-0005-0000-0000-0000B9340000}"/>
    <cellStyle name="Normal 8 3 8 2" xfId="2881" xr:uid="{00000000-0005-0000-0000-0000BA340000}"/>
    <cellStyle name="Normal 8 3 8 3" xfId="5267" xr:uid="{00000000-0005-0000-0000-0000BB340000}"/>
    <cellStyle name="Normal 8 3 8 4" xfId="7222" xr:uid="{00000000-0005-0000-0000-0000BC340000}"/>
    <cellStyle name="Normal 8 3 8 5" xfId="11296" xr:uid="{00000000-0005-0000-0000-0000BD340000}"/>
    <cellStyle name="Normal 8 3 8 6" xfId="11995" xr:uid="{00000000-0005-0000-0000-0000BE340000}"/>
    <cellStyle name="Normal 8 3 8 7" xfId="14382" xr:uid="{00000000-0005-0000-0000-0000BF340000}"/>
    <cellStyle name="Normal 8 3 9" xfId="577" xr:uid="{00000000-0005-0000-0000-0000C0340000}"/>
    <cellStyle name="Normal 8 3 9 2" xfId="2958" xr:uid="{00000000-0005-0000-0000-0000C1340000}"/>
    <cellStyle name="Normal 8 3 9 3" xfId="5344" xr:uid="{00000000-0005-0000-0000-0000C2340000}"/>
    <cellStyle name="Normal 8 3 9 4" xfId="9292" xr:uid="{00000000-0005-0000-0000-0000C3340000}"/>
    <cellStyle name="Normal 8 3 9 5" xfId="10987" xr:uid="{00000000-0005-0000-0000-0000C4340000}"/>
    <cellStyle name="Normal 8 3 9 6" xfId="14066" xr:uid="{00000000-0005-0000-0000-0000C5340000}"/>
    <cellStyle name="Normal 8 3 9 7" xfId="16450" xr:uid="{00000000-0005-0000-0000-0000C6340000}"/>
    <cellStyle name="Normal 8 30" xfId="1892" xr:uid="{00000000-0005-0000-0000-0000C7340000}"/>
    <cellStyle name="Normal 8 30 2" xfId="4273" xr:uid="{00000000-0005-0000-0000-0000C8340000}"/>
    <cellStyle name="Normal 8 30 3" xfId="6659" xr:uid="{00000000-0005-0000-0000-0000C9340000}"/>
    <cellStyle name="Normal 8 30 4" xfId="8969" xr:uid="{00000000-0005-0000-0000-0000CA340000}"/>
    <cellStyle name="Normal 8 30 5" xfId="10660" xr:uid="{00000000-0005-0000-0000-0000CB340000}"/>
    <cellStyle name="Normal 8 30 6" xfId="13743" xr:uid="{00000000-0005-0000-0000-0000CC340000}"/>
    <cellStyle name="Normal 8 30 7" xfId="16129" xr:uid="{00000000-0005-0000-0000-0000CD340000}"/>
    <cellStyle name="Normal 8 31" xfId="1970" xr:uid="{00000000-0005-0000-0000-0000CE340000}"/>
    <cellStyle name="Normal 8 31 2" xfId="4351" xr:uid="{00000000-0005-0000-0000-0000CF340000}"/>
    <cellStyle name="Normal 8 31 3" xfId="6737" xr:uid="{00000000-0005-0000-0000-0000D0340000}"/>
    <cellStyle name="Normal 8 31 4" xfId="7851" xr:uid="{00000000-0005-0000-0000-0000D1340000}"/>
    <cellStyle name="Normal 8 31 5" xfId="11764" xr:uid="{00000000-0005-0000-0000-0000D2340000}"/>
    <cellStyle name="Normal 8 31 6" xfId="12625" xr:uid="{00000000-0005-0000-0000-0000D3340000}"/>
    <cellStyle name="Normal 8 31 7" xfId="15012" xr:uid="{00000000-0005-0000-0000-0000D4340000}"/>
    <cellStyle name="Normal 8 32" xfId="2046" xr:uid="{00000000-0005-0000-0000-0000D5340000}"/>
    <cellStyle name="Normal 8 32 2" xfId="4427" xr:uid="{00000000-0005-0000-0000-0000D6340000}"/>
    <cellStyle name="Normal 8 32 3" xfId="6813" xr:uid="{00000000-0005-0000-0000-0000D7340000}"/>
    <cellStyle name="Normal 8 32 4" xfId="7387" xr:uid="{00000000-0005-0000-0000-0000D8340000}"/>
    <cellStyle name="Normal 8 32 5" xfId="11376" xr:uid="{00000000-0005-0000-0000-0000D9340000}"/>
    <cellStyle name="Normal 8 32 6" xfId="12160" xr:uid="{00000000-0005-0000-0000-0000DA340000}"/>
    <cellStyle name="Normal 8 32 7" xfId="14547" xr:uid="{00000000-0005-0000-0000-0000DB340000}"/>
    <cellStyle name="Normal 8 33" xfId="2118" xr:uid="{00000000-0005-0000-0000-0000DC340000}"/>
    <cellStyle name="Normal 8 33 2" xfId="4499" xr:uid="{00000000-0005-0000-0000-0000DD340000}"/>
    <cellStyle name="Normal 8 33 3" xfId="6885" xr:uid="{00000000-0005-0000-0000-0000DE340000}"/>
    <cellStyle name="Normal 8 33 4" xfId="9159" xr:uid="{00000000-0005-0000-0000-0000DF340000}"/>
    <cellStyle name="Normal 8 33 5" xfId="10197" xr:uid="{00000000-0005-0000-0000-0000E0340000}"/>
    <cellStyle name="Normal 8 33 6" xfId="13933" xr:uid="{00000000-0005-0000-0000-0000E1340000}"/>
    <cellStyle name="Normal 8 33 7" xfId="16317" xr:uid="{00000000-0005-0000-0000-0000E2340000}"/>
    <cellStyle name="Normal 8 34" xfId="2198" xr:uid="{00000000-0005-0000-0000-0000E3340000}"/>
    <cellStyle name="Normal 8 34 2" xfId="4579" xr:uid="{00000000-0005-0000-0000-0000E4340000}"/>
    <cellStyle name="Normal 8 34 3" xfId="6965" xr:uid="{00000000-0005-0000-0000-0000E5340000}"/>
    <cellStyle name="Normal 8 34 4" xfId="9426" xr:uid="{00000000-0005-0000-0000-0000E6340000}"/>
    <cellStyle name="Normal 8 34 5" xfId="11119" xr:uid="{00000000-0005-0000-0000-0000E7340000}"/>
    <cellStyle name="Normal 8 34 6" xfId="14200" xr:uid="{00000000-0005-0000-0000-0000E8340000}"/>
    <cellStyle name="Normal 8 34 7" xfId="16584" xr:uid="{00000000-0005-0000-0000-0000E9340000}"/>
    <cellStyle name="Normal 8 35" xfId="2274" xr:uid="{00000000-0005-0000-0000-0000EA340000}"/>
    <cellStyle name="Normal 8 35 2" xfId="4655" xr:uid="{00000000-0005-0000-0000-0000EB340000}"/>
    <cellStyle name="Normal 8 35 3" xfId="7041" xr:uid="{00000000-0005-0000-0000-0000EC340000}"/>
    <cellStyle name="Normal 8 35 4" xfId="9043" xr:uid="{00000000-0005-0000-0000-0000ED340000}"/>
    <cellStyle name="Normal 8 35 5" xfId="10733" xr:uid="{00000000-0005-0000-0000-0000EE340000}"/>
    <cellStyle name="Normal 8 35 6" xfId="13817" xr:uid="{00000000-0005-0000-0000-0000EF340000}"/>
    <cellStyle name="Normal 8 35 7" xfId="16202" xr:uid="{00000000-0005-0000-0000-0000F0340000}"/>
    <cellStyle name="Normal 8 36" xfId="2346" xr:uid="{00000000-0005-0000-0000-0000F1340000}"/>
    <cellStyle name="Normal 8 36 2" xfId="4727" xr:uid="{00000000-0005-0000-0000-0000F2340000}"/>
    <cellStyle name="Normal 8 36 3" xfId="7113" xr:uid="{00000000-0005-0000-0000-0000F3340000}"/>
    <cellStyle name="Normal 8 36 4" xfId="9042" xr:uid="{00000000-0005-0000-0000-0000F4340000}"/>
    <cellStyle name="Normal 8 36 5" xfId="10732" xr:uid="{00000000-0005-0000-0000-0000F5340000}"/>
    <cellStyle name="Normal 8 36 6" xfId="13816" xr:uid="{00000000-0005-0000-0000-0000F6340000}"/>
    <cellStyle name="Normal 8 36 7" xfId="16201" xr:uid="{00000000-0005-0000-0000-0000F7340000}"/>
    <cellStyle name="Normal 8 37" xfId="2424" xr:uid="{00000000-0005-0000-0000-0000F8340000}"/>
    <cellStyle name="Normal 8 38" xfId="4810" xr:uid="{00000000-0005-0000-0000-0000F9340000}"/>
    <cellStyle name="Normal 8 39" xfId="9191" xr:uid="{00000000-0005-0000-0000-0000FA340000}"/>
    <cellStyle name="Normal 8 4" xfId="33" xr:uid="{00000000-0005-0000-0000-0000FB340000}"/>
    <cellStyle name="Normal 8 4 10" xfId="655" xr:uid="{00000000-0005-0000-0000-0000FC340000}"/>
    <cellStyle name="Normal 8 4 10 2" xfId="3036" xr:uid="{00000000-0005-0000-0000-0000FD340000}"/>
    <cellStyle name="Normal 8 4 10 3" xfId="5422" xr:uid="{00000000-0005-0000-0000-0000FE340000}"/>
    <cellStyle name="Normal 8 4 10 4" xfId="7417" xr:uid="{00000000-0005-0000-0000-0000FF340000}"/>
    <cellStyle name="Normal 8 4 10 5" xfId="11407" xr:uid="{00000000-0005-0000-0000-000000350000}"/>
    <cellStyle name="Normal 8 4 10 6" xfId="12190" xr:uid="{00000000-0005-0000-0000-000001350000}"/>
    <cellStyle name="Normal 8 4 10 7" xfId="14577" xr:uid="{00000000-0005-0000-0000-000002350000}"/>
    <cellStyle name="Normal 8 4 11" xfId="732" xr:uid="{00000000-0005-0000-0000-000003350000}"/>
    <cellStyle name="Normal 8 4 11 2" xfId="3113" xr:uid="{00000000-0005-0000-0000-000004350000}"/>
    <cellStyle name="Normal 8 4 11 3" xfId="5499" xr:uid="{00000000-0005-0000-0000-000005350000}"/>
    <cellStyle name="Normal 8 4 11 4" xfId="8646" xr:uid="{00000000-0005-0000-0000-000006350000}"/>
    <cellStyle name="Normal 8 4 11 5" xfId="11825" xr:uid="{00000000-0005-0000-0000-000007350000}"/>
    <cellStyle name="Normal 8 4 11 6" xfId="13420" xr:uid="{00000000-0005-0000-0000-000008350000}"/>
    <cellStyle name="Normal 8 4 11 7" xfId="15807" xr:uid="{00000000-0005-0000-0000-000009350000}"/>
    <cellStyle name="Normal 8 4 12" xfId="809" xr:uid="{00000000-0005-0000-0000-00000A350000}"/>
    <cellStyle name="Normal 8 4 12 2" xfId="3190" xr:uid="{00000000-0005-0000-0000-00000B350000}"/>
    <cellStyle name="Normal 8 4 12 3" xfId="5576" xr:uid="{00000000-0005-0000-0000-00000C350000}"/>
    <cellStyle name="Normal 8 4 12 4" xfId="7451" xr:uid="{00000000-0005-0000-0000-00000D350000}"/>
    <cellStyle name="Normal 8 4 12 5" xfId="11364" xr:uid="{00000000-0005-0000-0000-00000E350000}"/>
    <cellStyle name="Normal 8 4 12 6" xfId="12224" xr:uid="{00000000-0005-0000-0000-00000F350000}"/>
    <cellStyle name="Normal 8 4 12 7" xfId="14611" xr:uid="{00000000-0005-0000-0000-000010350000}"/>
    <cellStyle name="Normal 8 4 13" xfId="886" xr:uid="{00000000-0005-0000-0000-000011350000}"/>
    <cellStyle name="Normal 8 4 13 2" xfId="3267" xr:uid="{00000000-0005-0000-0000-000012350000}"/>
    <cellStyle name="Normal 8 4 13 3" xfId="5653" xr:uid="{00000000-0005-0000-0000-000013350000}"/>
    <cellStyle name="Normal 8 4 13 4" xfId="9368" xr:uid="{00000000-0005-0000-0000-000014350000}"/>
    <cellStyle name="Normal 8 4 13 5" xfId="9682" xr:uid="{00000000-0005-0000-0000-000015350000}"/>
    <cellStyle name="Normal 8 4 13 6" xfId="14142" xr:uid="{00000000-0005-0000-0000-000016350000}"/>
    <cellStyle name="Normal 8 4 13 7" xfId="16526" xr:uid="{00000000-0005-0000-0000-000017350000}"/>
    <cellStyle name="Normal 8 4 14" xfId="963" xr:uid="{00000000-0005-0000-0000-000018350000}"/>
    <cellStyle name="Normal 8 4 14 2" xfId="3344" xr:uid="{00000000-0005-0000-0000-000019350000}"/>
    <cellStyle name="Normal 8 4 14 3" xfId="5730" xr:uid="{00000000-0005-0000-0000-00001A350000}"/>
    <cellStyle name="Normal 8 4 14 4" xfId="7565" xr:uid="{00000000-0005-0000-0000-00001B350000}"/>
    <cellStyle name="Normal 8 4 14 5" xfId="11556" xr:uid="{00000000-0005-0000-0000-00001C350000}"/>
    <cellStyle name="Normal 8 4 14 6" xfId="12338" xr:uid="{00000000-0005-0000-0000-00001D350000}"/>
    <cellStyle name="Normal 8 4 14 7" xfId="14725" xr:uid="{00000000-0005-0000-0000-00001E350000}"/>
    <cellStyle name="Normal 8 4 15" xfId="1040" xr:uid="{00000000-0005-0000-0000-00001F350000}"/>
    <cellStyle name="Normal 8 4 15 2" xfId="3421" xr:uid="{00000000-0005-0000-0000-000020350000}"/>
    <cellStyle name="Normal 8 4 15 3" xfId="5807" xr:uid="{00000000-0005-0000-0000-000021350000}"/>
    <cellStyle name="Normal 8 4 15 4" xfId="8795" xr:uid="{00000000-0005-0000-0000-000022350000}"/>
    <cellStyle name="Normal 8 4 15 5" xfId="9600" xr:uid="{00000000-0005-0000-0000-000023350000}"/>
    <cellStyle name="Normal 8 4 15 6" xfId="13569" xr:uid="{00000000-0005-0000-0000-000024350000}"/>
    <cellStyle name="Normal 8 4 15 7" xfId="15956" xr:uid="{00000000-0005-0000-0000-000025350000}"/>
    <cellStyle name="Normal 8 4 16" xfId="1117" xr:uid="{00000000-0005-0000-0000-000026350000}"/>
    <cellStyle name="Normal 8 4 16 2" xfId="3498" xr:uid="{00000000-0005-0000-0000-000027350000}"/>
    <cellStyle name="Normal 8 4 16 3" xfId="5884" xr:uid="{00000000-0005-0000-0000-000028350000}"/>
    <cellStyle name="Normal 8 4 16 4" xfId="7600" xr:uid="{00000000-0005-0000-0000-000029350000}"/>
    <cellStyle name="Normal 8 4 16 5" xfId="11515" xr:uid="{00000000-0005-0000-0000-00002A350000}"/>
    <cellStyle name="Normal 8 4 16 6" xfId="12373" xr:uid="{00000000-0005-0000-0000-00002B350000}"/>
    <cellStyle name="Normal 8 4 16 7" xfId="14760" xr:uid="{00000000-0005-0000-0000-00002C350000}"/>
    <cellStyle name="Normal 8 4 17" xfId="1194" xr:uid="{00000000-0005-0000-0000-00002D350000}"/>
    <cellStyle name="Normal 8 4 17 2" xfId="3575" xr:uid="{00000000-0005-0000-0000-00002E350000}"/>
    <cellStyle name="Normal 8 4 17 3" xfId="5961" xr:uid="{00000000-0005-0000-0000-00002F350000}"/>
    <cellStyle name="Normal 8 4 17 4" xfId="9439" xr:uid="{00000000-0005-0000-0000-000030350000}"/>
    <cellStyle name="Normal 8 4 17 5" xfId="11132" xr:uid="{00000000-0005-0000-0000-000031350000}"/>
    <cellStyle name="Normal 8 4 17 6" xfId="14213" xr:uid="{00000000-0005-0000-0000-000032350000}"/>
    <cellStyle name="Normal 8 4 17 7" xfId="16597" xr:uid="{00000000-0005-0000-0000-000033350000}"/>
    <cellStyle name="Normal 8 4 18" xfId="1271" xr:uid="{00000000-0005-0000-0000-000034350000}"/>
    <cellStyle name="Normal 8 4 18 2" xfId="3652" xr:uid="{00000000-0005-0000-0000-000035350000}"/>
    <cellStyle name="Normal 8 4 18 3" xfId="6038" xr:uid="{00000000-0005-0000-0000-000036350000}"/>
    <cellStyle name="Normal 8 4 18 4" xfId="7714" xr:uid="{00000000-0005-0000-0000-000037350000}"/>
    <cellStyle name="Normal 8 4 18 5" xfId="9639" xr:uid="{00000000-0005-0000-0000-000038350000}"/>
    <cellStyle name="Normal 8 4 18 6" xfId="12487" xr:uid="{00000000-0005-0000-0000-000039350000}"/>
    <cellStyle name="Normal 8 4 18 7" xfId="14874" xr:uid="{00000000-0005-0000-0000-00003A350000}"/>
    <cellStyle name="Normal 8 4 19" xfId="1348" xr:uid="{00000000-0005-0000-0000-00003B350000}"/>
    <cellStyle name="Normal 8 4 19 2" xfId="3729" xr:uid="{00000000-0005-0000-0000-00003C350000}"/>
    <cellStyle name="Normal 8 4 19 3" xfId="6115" xr:uid="{00000000-0005-0000-0000-00003D350000}"/>
    <cellStyle name="Normal 8 4 19 4" xfId="8939" xr:uid="{00000000-0005-0000-0000-00003E350000}"/>
    <cellStyle name="Normal 8 4 19 5" xfId="9902" xr:uid="{00000000-0005-0000-0000-00003F350000}"/>
    <cellStyle name="Normal 8 4 19 6" xfId="13713" xr:uid="{00000000-0005-0000-0000-000040350000}"/>
    <cellStyle name="Normal 8 4 19 7" xfId="16099" xr:uid="{00000000-0005-0000-0000-000041350000}"/>
    <cellStyle name="Normal 8 4 2" xfId="70" xr:uid="{00000000-0005-0000-0000-000042350000}"/>
    <cellStyle name="Normal 8 4 2 10" xfId="769" xr:uid="{00000000-0005-0000-0000-000043350000}"/>
    <cellStyle name="Normal 8 4 2 10 2" xfId="3150" xr:uid="{00000000-0005-0000-0000-000044350000}"/>
    <cellStyle name="Normal 8 4 2 10 3" xfId="5536" xr:uid="{00000000-0005-0000-0000-000045350000}"/>
    <cellStyle name="Normal 8 4 2 10 4" xfId="8184" xr:uid="{00000000-0005-0000-0000-000046350000}"/>
    <cellStyle name="Normal 8 4 2 10 5" xfId="11629" xr:uid="{00000000-0005-0000-0000-000047350000}"/>
    <cellStyle name="Normal 8 4 2 10 6" xfId="12958" xr:uid="{00000000-0005-0000-0000-000048350000}"/>
    <cellStyle name="Normal 8 4 2 10 7" xfId="15345" xr:uid="{00000000-0005-0000-0000-000049350000}"/>
    <cellStyle name="Normal 8 4 2 11" xfId="846" xr:uid="{00000000-0005-0000-0000-00004A350000}"/>
    <cellStyle name="Normal 8 4 2 11 2" xfId="3227" xr:uid="{00000000-0005-0000-0000-00004B350000}"/>
    <cellStyle name="Normal 8 4 2 11 3" xfId="5613" xr:uid="{00000000-0005-0000-0000-00004C350000}"/>
    <cellStyle name="Normal 8 4 2 11 4" xfId="8874" xr:uid="{00000000-0005-0000-0000-00004D350000}"/>
    <cellStyle name="Normal 8 4 2 11 5" xfId="10025" xr:uid="{00000000-0005-0000-0000-00004E350000}"/>
    <cellStyle name="Normal 8 4 2 11 6" xfId="13648" xr:uid="{00000000-0005-0000-0000-00004F350000}"/>
    <cellStyle name="Normal 8 4 2 11 7" xfId="16035" xr:uid="{00000000-0005-0000-0000-000050350000}"/>
    <cellStyle name="Normal 8 4 2 12" xfId="923" xr:uid="{00000000-0005-0000-0000-000051350000}"/>
    <cellStyle name="Normal 8 4 2 12 2" xfId="3304" xr:uid="{00000000-0005-0000-0000-000052350000}"/>
    <cellStyle name="Normal 8 4 2 12 3" xfId="5690" xr:uid="{00000000-0005-0000-0000-000053350000}"/>
    <cellStyle name="Normal 8 4 2 12 4" xfId="7720" xr:uid="{00000000-0005-0000-0000-000054350000}"/>
    <cellStyle name="Normal 8 4 2 12 5" xfId="9980" xr:uid="{00000000-0005-0000-0000-000055350000}"/>
    <cellStyle name="Normal 8 4 2 12 6" xfId="12493" xr:uid="{00000000-0005-0000-0000-000056350000}"/>
    <cellStyle name="Normal 8 4 2 12 7" xfId="14880" xr:uid="{00000000-0005-0000-0000-000057350000}"/>
    <cellStyle name="Normal 8 4 2 13" xfId="1000" xr:uid="{00000000-0005-0000-0000-000058350000}"/>
    <cellStyle name="Normal 8 4 2 13 2" xfId="3381" xr:uid="{00000000-0005-0000-0000-000059350000}"/>
    <cellStyle name="Normal 8 4 2 13 3" xfId="5767" xr:uid="{00000000-0005-0000-0000-00005A350000}"/>
    <cellStyle name="Normal 8 4 2 13 4" xfId="8756" xr:uid="{00000000-0005-0000-0000-00005B350000}"/>
    <cellStyle name="Normal 8 4 2 13 5" xfId="10442" xr:uid="{00000000-0005-0000-0000-00005C350000}"/>
    <cellStyle name="Normal 8 4 2 13 6" xfId="13530" xr:uid="{00000000-0005-0000-0000-00005D350000}"/>
    <cellStyle name="Normal 8 4 2 13 7" xfId="15917" xr:uid="{00000000-0005-0000-0000-00005E350000}"/>
    <cellStyle name="Normal 8 4 2 14" xfId="1077" xr:uid="{00000000-0005-0000-0000-00005F350000}"/>
    <cellStyle name="Normal 8 4 2 14 2" xfId="3458" xr:uid="{00000000-0005-0000-0000-000060350000}"/>
    <cellStyle name="Normal 8 4 2 14 3" xfId="5844" xr:uid="{00000000-0005-0000-0000-000061350000}"/>
    <cellStyle name="Normal 8 4 2 14 4" xfId="8333" xr:uid="{00000000-0005-0000-0000-000062350000}"/>
    <cellStyle name="Normal 8 4 2 14 5" xfId="11780" xr:uid="{00000000-0005-0000-0000-000063350000}"/>
    <cellStyle name="Normal 8 4 2 14 6" xfId="13107" xr:uid="{00000000-0005-0000-0000-000064350000}"/>
    <cellStyle name="Normal 8 4 2 14 7" xfId="15494" xr:uid="{00000000-0005-0000-0000-000065350000}"/>
    <cellStyle name="Normal 8 4 2 15" xfId="1154" xr:uid="{00000000-0005-0000-0000-000066350000}"/>
    <cellStyle name="Normal 8 4 2 15 2" xfId="3535" xr:uid="{00000000-0005-0000-0000-000067350000}"/>
    <cellStyle name="Normal 8 4 2 15 3" xfId="5921" xr:uid="{00000000-0005-0000-0000-000068350000}"/>
    <cellStyle name="Normal 8 4 2 15 4" xfId="7794" xr:uid="{00000000-0005-0000-0000-000069350000}"/>
    <cellStyle name="Normal 8 4 2 15 5" xfId="10632" xr:uid="{00000000-0005-0000-0000-00006A350000}"/>
    <cellStyle name="Normal 8 4 2 15 6" xfId="12567" xr:uid="{00000000-0005-0000-0000-00006B350000}"/>
    <cellStyle name="Normal 8 4 2 15 7" xfId="14954" xr:uid="{00000000-0005-0000-0000-00006C350000}"/>
    <cellStyle name="Normal 8 4 2 16" xfId="1231" xr:uid="{00000000-0005-0000-0000-00006D350000}"/>
    <cellStyle name="Normal 8 4 2 16 2" xfId="3612" xr:uid="{00000000-0005-0000-0000-00006E350000}"/>
    <cellStyle name="Normal 8 4 2 16 3" xfId="5998" xr:uid="{00000000-0005-0000-0000-00006F350000}"/>
    <cellStyle name="Normal 8 4 2 16 4" xfId="7868" xr:uid="{00000000-0005-0000-0000-000070350000}"/>
    <cellStyle name="Normal 8 4 2 16 5" xfId="10127" xr:uid="{00000000-0005-0000-0000-000071350000}"/>
    <cellStyle name="Normal 8 4 2 16 6" xfId="12642" xr:uid="{00000000-0005-0000-0000-000072350000}"/>
    <cellStyle name="Normal 8 4 2 16 7" xfId="15029" xr:uid="{00000000-0005-0000-0000-000073350000}"/>
    <cellStyle name="Normal 8 4 2 17" xfId="1308" xr:uid="{00000000-0005-0000-0000-000074350000}"/>
    <cellStyle name="Normal 8 4 2 17 2" xfId="3689" xr:uid="{00000000-0005-0000-0000-000075350000}"/>
    <cellStyle name="Normal 8 4 2 17 3" xfId="6075" xr:uid="{00000000-0005-0000-0000-000076350000}"/>
    <cellStyle name="Normal 8 4 2 17 4" xfId="8905" xr:uid="{00000000-0005-0000-0000-000077350000}"/>
    <cellStyle name="Normal 8 4 2 17 5" xfId="10591" xr:uid="{00000000-0005-0000-0000-000078350000}"/>
    <cellStyle name="Normal 8 4 2 17 6" xfId="13679" xr:uid="{00000000-0005-0000-0000-000079350000}"/>
    <cellStyle name="Normal 8 4 2 17 7" xfId="16066" xr:uid="{00000000-0005-0000-0000-00007A350000}"/>
    <cellStyle name="Normal 8 4 2 18" xfId="1385" xr:uid="{00000000-0005-0000-0000-00007B350000}"/>
    <cellStyle name="Normal 8 4 2 18 2" xfId="3766" xr:uid="{00000000-0005-0000-0000-00007C350000}"/>
    <cellStyle name="Normal 8 4 2 18 3" xfId="6152" xr:uid="{00000000-0005-0000-0000-00007D350000}"/>
    <cellStyle name="Normal 8 4 2 18 4" xfId="8482" xr:uid="{00000000-0005-0000-0000-00007E350000}"/>
    <cellStyle name="Normal 8 4 2 18 5" xfId="9555" xr:uid="{00000000-0005-0000-0000-00007F350000}"/>
    <cellStyle name="Normal 8 4 2 18 6" xfId="13256" xr:uid="{00000000-0005-0000-0000-000080350000}"/>
    <cellStyle name="Normal 8 4 2 18 7" xfId="15643" xr:uid="{00000000-0005-0000-0000-000081350000}"/>
    <cellStyle name="Normal 8 4 2 19" xfId="1462" xr:uid="{00000000-0005-0000-0000-000082350000}"/>
    <cellStyle name="Normal 8 4 2 19 2" xfId="3843" xr:uid="{00000000-0005-0000-0000-000083350000}"/>
    <cellStyle name="Normal 8 4 2 19 3" xfId="6229" xr:uid="{00000000-0005-0000-0000-000084350000}"/>
    <cellStyle name="Normal 8 4 2 19 4" xfId="7942" xr:uid="{00000000-0005-0000-0000-000085350000}"/>
    <cellStyle name="Normal 8 4 2 19 5" xfId="10781" xr:uid="{00000000-0005-0000-0000-000086350000}"/>
    <cellStyle name="Normal 8 4 2 19 6" xfId="12716" xr:uid="{00000000-0005-0000-0000-000087350000}"/>
    <cellStyle name="Normal 8 4 2 19 7" xfId="15103" xr:uid="{00000000-0005-0000-0000-000088350000}"/>
    <cellStyle name="Normal 8 4 2 2" xfId="152" xr:uid="{00000000-0005-0000-0000-000089350000}"/>
    <cellStyle name="Normal 8 4 2 2 2" xfId="2533" xr:uid="{00000000-0005-0000-0000-00008A350000}"/>
    <cellStyle name="Normal 8 4 2 2 3" xfId="4919" xr:uid="{00000000-0005-0000-0000-00008B350000}"/>
    <cellStyle name="Normal 8 4 2 2 4" xfId="7962" xr:uid="{00000000-0005-0000-0000-00008C350000}"/>
    <cellStyle name="Normal 8 4 2 2 5" xfId="11412" xr:uid="{00000000-0005-0000-0000-00008D350000}"/>
    <cellStyle name="Normal 8 4 2 2 6" xfId="12736" xr:uid="{00000000-0005-0000-0000-00008E350000}"/>
    <cellStyle name="Normal 8 4 2 2 7" xfId="15123" xr:uid="{00000000-0005-0000-0000-00008F350000}"/>
    <cellStyle name="Normal 8 4 2 20" xfId="1539" xr:uid="{00000000-0005-0000-0000-000090350000}"/>
    <cellStyle name="Normal 8 4 2 20 2" xfId="3920" xr:uid="{00000000-0005-0000-0000-000091350000}"/>
    <cellStyle name="Normal 8 4 2 20 3" xfId="6306" xr:uid="{00000000-0005-0000-0000-000092350000}"/>
    <cellStyle name="Normal 8 4 2 20 4" xfId="8017" xr:uid="{00000000-0005-0000-0000-000093350000}"/>
    <cellStyle name="Normal 8 4 2 20 5" xfId="9736" xr:uid="{00000000-0005-0000-0000-000094350000}"/>
    <cellStyle name="Normal 8 4 2 20 6" xfId="12791" xr:uid="{00000000-0005-0000-0000-000095350000}"/>
    <cellStyle name="Normal 8 4 2 20 7" xfId="15178" xr:uid="{00000000-0005-0000-0000-000096350000}"/>
    <cellStyle name="Normal 8 4 2 21" xfId="1616" xr:uid="{00000000-0005-0000-0000-000097350000}"/>
    <cellStyle name="Normal 8 4 2 21 2" xfId="3997" xr:uid="{00000000-0005-0000-0000-000098350000}"/>
    <cellStyle name="Normal 8 4 2 21 3" xfId="6383" xr:uid="{00000000-0005-0000-0000-000099350000}"/>
    <cellStyle name="Normal 8 4 2 21 4" xfId="8709" xr:uid="{00000000-0005-0000-0000-00009A350000}"/>
    <cellStyle name="Normal 8 4 2 21 5" xfId="9818" xr:uid="{00000000-0005-0000-0000-00009B350000}"/>
    <cellStyle name="Normal 8 4 2 21 6" xfId="13483" xr:uid="{00000000-0005-0000-0000-00009C350000}"/>
    <cellStyle name="Normal 8 4 2 21 7" xfId="15870" xr:uid="{00000000-0005-0000-0000-00009D350000}"/>
    <cellStyle name="Normal 8 4 2 22" xfId="1693" xr:uid="{00000000-0005-0000-0000-00009E350000}"/>
    <cellStyle name="Normal 8 4 2 22 2" xfId="4074" xr:uid="{00000000-0005-0000-0000-00009F350000}"/>
    <cellStyle name="Normal 8 4 2 22 3" xfId="6460" xr:uid="{00000000-0005-0000-0000-0000A0350000}"/>
    <cellStyle name="Normal 8 4 2 22 4" xfId="7285" xr:uid="{00000000-0005-0000-0000-0000A1350000}"/>
    <cellStyle name="Normal 8 4 2 22 5" xfId="10278" xr:uid="{00000000-0005-0000-0000-0000A2350000}"/>
    <cellStyle name="Normal 8 4 2 22 6" xfId="12058" xr:uid="{00000000-0005-0000-0000-0000A3350000}"/>
    <cellStyle name="Normal 8 4 2 22 7" xfId="14445" xr:uid="{00000000-0005-0000-0000-0000A4350000}"/>
    <cellStyle name="Normal 8 4 2 23" xfId="1770" xr:uid="{00000000-0005-0000-0000-0000A5350000}"/>
    <cellStyle name="Normal 8 4 2 23 2" xfId="4151" xr:uid="{00000000-0005-0000-0000-0000A6350000}"/>
    <cellStyle name="Normal 8 4 2 23 3" xfId="6537" xr:uid="{00000000-0005-0000-0000-0000A7350000}"/>
    <cellStyle name="Normal 8 4 2 23 4" xfId="8166" xr:uid="{00000000-0005-0000-0000-0000A8350000}"/>
    <cellStyle name="Normal 8 4 2 23 5" xfId="11614" xr:uid="{00000000-0005-0000-0000-0000A9350000}"/>
    <cellStyle name="Normal 8 4 2 23 6" xfId="12940" xr:uid="{00000000-0005-0000-0000-0000AA350000}"/>
    <cellStyle name="Normal 8 4 2 23 7" xfId="15327" xr:uid="{00000000-0005-0000-0000-0000AB350000}"/>
    <cellStyle name="Normal 8 4 2 24" xfId="1842" xr:uid="{00000000-0005-0000-0000-0000AC350000}"/>
    <cellStyle name="Normal 8 4 2 24 2" xfId="4223" xr:uid="{00000000-0005-0000-0000-0000AD350000}"/>
    <cellStyle name="Normal 8 4 2 24 3" xfId="6609" xr:uid="{00000000-0005-0000-0000-0000AE350000}"/>
    <cellStyle name="Normal 8 4 2 24 4" xfId="8011" xr:uid="{00000000-0005-0000-0000-0000AF350000}"/>
    <cellStyle name="Normal 8 4 2 24 5" xfId="10850" xr:uid="{00000000-0005-0000-0000-0000B0350000}"/>
    <cellStyle name="Normal 8 4 2 24 6" xfId="12785" xr:uid="{00000000-0005-0000-0000-0000B1350000}"/>
    <cellStyle name="Normal 8 4 2 24 7" xfId="15172" xr:uid="{00000000-0005-0000-0000-0000B2350000}"/>
    <cellStyle name="Normal 8 4 2 25" xfId="1920" xr:uid="{00000000-0005-0000-0000-0000B3350000}"/>
    <cellStyle name="Normal 8 4 2 25 2" xfId="4301" xr:uid="{00000000-0005-0000-0000-0000B4350000}"/>
    <cellStyle name="Normal 8 4 2 25 3" xfId="6687" xr:uid="{00000000-0005-0000-0000-0000B5350000}"/>
    <cellStyle name="Normal 8 4 2 25 4" xfId="8009" xr:uid="{00000000-0005-0000-0000-0000B6350000}"/>
    <cellStyle name="Normal 8 4 2 25 5" xfId="10780" xr:uid="{00000000-0005-0000-0000-0000B7350000}"/>
    <cellStyle name="Normal 8 4 2 25 6" xfId="12783" xr:uid="{00000000-0005-0000-0000-0000B8350000}"/>
    <cellStyle name="Normal 8 4 2 25 7" xfId="15170" xr:uid="{00000000-0005-0000-0000-0000B9350000}"/>
    <cellStyle name="Normal 8 4 2 26" xfId="1998" xr:uid="{00000000-0005-0000-0000-0000BA350000}"/>
    <cellStyle name="Normal 8 4 2 26 2" xfId="4379" xr:uid="{00000000-0005-0000-0000-0000BB350000}"/>
    <cellStyle name="Normal 8 4 2 26 3" xfId="6765" xr:uid="{00000000-0005-0000-0000-0000BC350000}"/>
    <cellStyle name="Normal 8 4 2 26 4" xfId="8082" xr:uid="{00000000-0005-0000-0000-0000BD350000}"/>
    <cellStyle name="Normal 8 4 2 26 5" xfId="11870" xr:uid="{00000000-0005-0000-0000-0000BE350000}"/>
    <cellStyle name="Normal 8 4 2 26 6" xfId="12856" xr:uid="{00000000-0005-0000-0000-0000BF350000}"/>
    <cellStyle name="Normal 8 4 2 26 7" xfId="15243" xr:uid="{00000000-0005-0000-0000-0000C0350000}"/>
    <cellStyle name="Normal 8 4 2 27" xfId="2074" xr:uid="{00000000-0005-0000-0000-0000C1350000}"/>
    <cellStyle name="Normal 8 4 2 27 2" xfId="4455" xr:uid="{00000000-0005-0000-0000-0000C2350000}"/>
    <cellStyle name="Normal 8 4 2 27 3" xfId="6841" xr:uid="{00000000-0005-0000-0000-0000C3350000}"/>
    <cellStyle name="Normal 8 4 2 27 4" xfId="7248" xr:uid="{00000000-0005-0000-0000-0000C4350000}"/>
    <cellStyle name="Normal 8 4 2 27 5" xfId="11802" xr:uid="{00000000-0005-0000-0000-0000C5350000}"/>
    <cellStyle name="Normal 8 4 2 27 6" xfId="12021" xr:uid="{00000000-0005-0000-0000-0000C6350000}"/>
    <cellStyle name="Normal 8 4 2 27 7" xfId="14408" xr:uid="{00000000-0005-0000-0000-0000C7350000}"/>
    <cellStyle name="Normal 8 4 2 28" xfId="2146" xr:uid="{00000000-0005-0000-0000-0000C8350000}"/>
    <cellStyle name="Normal 8 4 2 28 2" xfId="4527" xr:uid="{00000000-0005-0000-0000-0000C9350000}"/>
    <cellStyle name="Normal 8 4 2 28 3" xfId="6913" xr:uid="{00000000-0005-0000-0000-0000CA350000}"/>
    <cellStyle name="Normal 8 4 2 28 4" xfId="8741" xr:uid="{00000000-0005-0000-0000-0000CB350000}"/>
    <cellStyle name="Normal 8 4 2 28 5" xfId="10427" xr:uid="{00000000-0005-0000-0000-0000CC350000}"/>
    <cellStyle name="Normal 8 4 2 28 6" xfId="13515" xr:uid="{00000000-0005-0000-0000-0000CD350000}"/>
    <cellStyle name="Normal 8 4 2 28 7" xfId="15902" xr:uid="{00000000-0005-0000-0000-0000CE350000}"/>
    <cellStyle name="Normal 8 4 2 29" xfId="2226" xr:uid="{00000000-0005-0000-0000-0000CF350000}"/>
    <cellStyle name="Normal 8 4 2 29 2" xfId="4607" xr:uid="{00000000-0005-0000-0000-0000D0350000}"/>
    <cellStyle name="Normal 8 4 2 29 3" xfId="6993" xr:uid="{00000000-0005-0000-0000-0000D1350000}"/>
    <cellStyle name="Normal 8 4 2 29 4" xfId="8008" xr:uid="{00000000-0005-0000-0000-0000D2350000}"/>
    <cellStyle name="Normal 8 4 2 29 5" xfId="11470" xr:uid="{00000000-0005-0000-0000-0000D3350000}"/>
    <cellStyle name="Normal 8 4 2 29 6" xfId="12782" xr:uid="{00000000-0005-0000-0000-0000D4350000}"/>
    <cellStyle name="Normal 8 4 2 29 7" xfId="15169" xr:uid="{00000000-0005-0000-0000-0000D5350000}"/>
    <cellStyle name="Normal 8 4 2 3" xfId="230" xr:uid="{00000000-0005-0000-0000-0000D6350000}"/>
    <cellStyle name="Normal 8 4 2 3 2" xfId="2611" xr:uid="{00000000-0005-0000-0000-0000D7350000}"/>
    <cellStyle name="Normal 8 4 2 3 3" xfId="4997" xr:uid="{00000000-0005-0000-0000-0000D8350000}"/>
    <cellStyle name="Normal 8 4 2 3 4" xfId="8575" xr:uid="{00000000-0005-0000-0000-0000D9350000}"/>
    <cellStyle name="Normal 8 4 2 3 5" xfId="9731" xr:uid="{00000000-0005-0000-0000-0000DA350000}"/>
    <cellStyle name="Normal 8 4 2 3 6" xfId="13349" xr:uid="{00000000-0005-0000-0000-0000DB350000}"/>
    <cellStyle name="Normal 8 4 2 3 7" xfId="15736" xr:uid="{00000000-0005-0000-0000-0000DC350000}"/>
    <cellStyle name="Normal 8 4 2 30" xfId="2302" xr:uid="{00000000-0005-0000-0000-0000DD350000}"/>
    <cellStyle name="Normal 8 4 2 30 2" xfId="4683" xr:uid="{00000000-0005-0000-0000-0000DE350000}"/>
    <cellStyle name="Normal 8 4 2 30 3" xfId="7069" xr:uid="{00000000-0005-0000-0000-0000DF350000}"/>
    <cellStyle name="Normal 8 4 2 30 4" xfId="8785" xr:uid="{00000000-0005-0000-0000-0000E0350000}"/>
    <cellStyle name="Normal 8 4 2 30 5" xfId="9935" xr:uid="{00000000-0005-0000-0000-0000E1350000}"/>
    <cellStyle name="Normal 8 4 2 30 6" xfId="13559" xr:uid="{00000000-0005-0000-0000-0000E2350000}"/>
    <cellStyle name="Normal 8 4 2 30 7" xfId="15946" xr:uid="{00000000-0005-0000-0000-0000E3350000}"/>
    <cellStyle name="Normal 8 4 2 31" xfId="2374" xr:uid="{00000000-0005-0000-0000-0000E4350000}"/>
    <cellStyle name="Normal 8 4 2 31 2" xfId="4755" xr:uid="{00000000-0005-0000-0000-0000E5350000}"/>
    <cellStyle name="Normal 8 4 2 31 3" xfId="7141" xr:uid="{00000000-0005-0000-0000-0000E6350000}"/>
    <cellStyle name="Normal 8 4 2 31 4" xfId="8015" xr:uid="{00000000-0005-0000-0000-0000E7350000}"/>
    <cellStyle name="Normal 8 4 2 31 5" xfId="11914" xr:uid="{00000000-0005-0000-0000-0000E8350000}"/>
    <cellStyle name="Normal 8 4 2 31 6" xfId="12789" xr:uid="{00000000-0005-0000-0000-0000E9350000}"/>
    <cellStyle name="Normal 8 4 2 31 7" xfId="15176" xr:uid="{00000000-0005-0000-0000-0000EA350000}"/>
    <cellStyle name="Normal 8 4 2 32" xfId="2452" xr:uid="{00000000-0005-0000-0000-0000EB350000}"/>
    <cellStyle name="Normal 8 4 2 33" xfId="4838" xr:uid="{00000000-0005-0000-0000-0000EC350000}"/>
    <cellStyle name="Normal 8 4 2 34" xfId="8693" xr:uid="{00000000-0005-0000-0000-0000ED350000}"/>
    <cellStyle name="Normal 8 4 2 35" xfId="10379" xr:uid="{00000000-0005-0000-0000-0000EE350000}"/>
    <cellStyle name="Normal 8 4 2 36" xfId="13467" xr:uid="{00000000-0005-0000-0000-0000EF350000}"/>
    <cellStyle name="Normal 8 4 2 37" xfId="15854" xr:uid="{00000000-0005-0000-0000-0000F0350000}"/>
    <cellStyle name="Normal 8 4 2 4" xfId="307" xr:uid="{00000000-0005-0000-0000-0000F1350000}"/>
    <cellStyle name="Normal 8 4 2 4 2" xfId="2688" xr:uid="{00000000-0005-0000-0000-0000F2350000}"/>
    <cellStyle name="Normal 8 4 2 4 3" xfId="5074" xr:uid="{00000000-0005-0000-0000-0000F3350000}"/>
    <cellStyle name="Normal 8 4 2 4 4" xfId="7428" xr:uid="{00000000-0005-0000-0000-0000F4350000}"/>
    <cellStyle name="Normal 8 4 2 4 5" xfId="11908" xr:uid="{00000000-0005-0000-0000-0000F5350000}"/>
    <cellStyle name="Normal 8 4 2 4 6" xfId="12201" xr:uid="{00000000-0005-0000-0000-0000F6350000}"/>
    <cellStyle name="Normal 8 4 2 4 7" xfId="14588" xr:uid="{00000000-0005-0000-0000-0000F7350000}"/>
    <cellStyle name="Normal 8 4 2 5" xfId="384" xr:uid="{00000000-0005-0000-0000-0000F8350000}"/>
    <cellStyle name="Normal 8 4 2 5 2" xfId="2765" xr:uid="{00000000-0005-0000-0000-0000F9350000}"/>
    <cellStyle name="Normal 8 4 2 5 3" xfId="5151" xr:uid="{00000000-0005-0000-0000-0000FA350000}"/>
    <cellStyle name="Normal 8 4 2 5 4" xfId="8534" xr:uid="{00000000-0005-0000-0000-0000FB350000}"/>
    <cellStyle name="Normal 8 4 2 5 5" xfId="10799" xr:uid="{00000000-0005-0000-0000-0000FC350000}"/>
    <cellStyle name="Normal 8 4 2 5 6" xfId="13308" xr:uid="{00000000-0005-0000-0000-0000FD350000}"/>
    <cellStyle name="Normal 8 4 2 5 7" xfId="15695" xr:uid="{00000000-0005-0000-0000-0000FE350000}"/>
    <cellStyle name="Normal 8 4 2 6" xfId="461" xr:uid="{00000000-0005-0000-0000-0000FF350000}"/>
    <cellStyle name="Normal 8 4 2 6 2" xfId="2842" xr:uid="{00000000-0005-0000-0000-000000360000}"/>
    <cellStyle name="Normal 8 4 2 6 3" xfId="5228" xr:uid="{00000000-0005-0000-0000-000001360000}"/>
    <cellStyle name="Normal 8 4 2 6 4" xfId="8034" xr:uid="{00000000-0005-0000-0000-000002360000}"/>
    <cellStyle name="Normal 8 4 2 6 5" xfId="11497" xr:uid="{00000000-0005-0000-0000-000003360000}"/>
    <cellStyle name="Normal 8 4 2 6 6" xfId="12808" xr:uid="{00000000-0005-0000-0000-000004360000}"/>
    <cellStyle name="Normal 8 4 2 6 7" xfId="15195" xr:uid="{00000000-0005-0000-0000-000005360000}"/>
    <cellStyle name="Normal 8 4 2 7" xfId="538" xr:uid="{00000000-0005-0000-0000-000006360000}"/>
    <cellStyle name="Normal 8 4 2 7 2" xfId="2919" xr:uid="{00000000-0005-0000-0000-000007360000}"/>
    <cellStyle name="Normal 8 4 2 7 3" xfId="5305" xr:uid="{00000000-0005-0000-0000-000008360000}"/>
    <cellStyle name="Normal 8 4 2 7 4" xfId="8736" xr:uid="{00000000-0005-0000-0000-000009360000}"/>
    <cellStyle name="Normal 8 4 2 7 5" xfId="9877" xr:uid="{00000000-0005-0000-0000-00000A360000}"/>
    <cellStyle name="Normal 8 4 2 7 6" xfId="13510" xr:uid="{00000000-0005-0000-0000-00000B360000}"/>
    <cellStyle name="Normal 8 4 2 7 7" xfId="15897" xr:uid="{00000000-0005-0000-0000-00000C360000}"/>
    <cellStyle name="Normal 8 4 2 8" xfId="615" xr:uid="{00000000-0005-0000-0000-00000D360000}"/>
    <cellStyle name="Normal 8 4 2 8 2" xfId="2996" xr:uid="{00000000-0005-0000-0000-00000E360000}"/>
    <cellStyle name="Normal 8 4 2 8 3" xfId="5382" xr:uid="{00000000-0005-0000-0000-00000F360000}"/>
    <cellStyle name="Normal 8 4 2 8 4" xfId="7582" xr:uid="{00000000-0005-0000-0000-000010360000}"/>
    <cellStyle name="Normal 8 4 2 8 5" xfId="9833" xr:uid="{00000000-0005-0000-0000-000011360000}"/>
    <cellStyle name="Normal 8 4 2 8 6" xfId="12355" xr:uid="{00000000-0005-0000-0000-000012360000}"/>
    <cellStyle name="Normal 8 4 2 8 7" xfId="14742" xr:uid="{00000000-0005-0000-0000-000013360000}"/>
    <cellStyle name="Normal 8 4 2 9" xfId="692" xr:uid="{00000000-0005-0000-0000-000014360000}"/>
    <cellStyle name="Normal 8 4 2 9 2" xfId="3073" xr:uid="{00000000-0005-0000-0000-000015360000}"/>
    <cellStyle name="Normal 8 4 2 9 3" xfId="5459" xr:uid="{00000000-0005-0000-0000-000016360000}"/>
    <cellStyle name="Normal 8 4 2 9 4" xfId="7300" xr:uid="{00000000-0005-0000-0000-000017360000}"/>
    <cellStyle name="Normal 8 4 2 9 5" xfId="10293" xr:uid="{00000000-0005-0000-0000-000018360000}"/>
    <cellStyle name="Normal 8 4 2 9 6" xfId="12073" xr:uid="{00000000-0005-0000-0000-000019360000}"/>
    <cellStyle name="Normal 8 4 2 9 7" xfId="14460" xr:uid="{00000000-0005-0000-0000-00001A360000}"/>
    <cellStyle name="Normal 8 4 20" xfId="1425" xr:uid="{00000000-0005-0000-0000-00001B360000}"/>
    <cellStyle name="Normal 8 4 20 2" xfId="3806" xr:uid="{00000000-0005-0000-0000-00001C360000}"/>
    <cellStyle name="Normal 8 4 20 3" xfId="6192" xr:uid="{00000000-0005-0000-0000-00001D360000}"/>
    <cellStyle name="Normal 8 4 20 4" xfId="7749" xr:uid="{00000000-0005-0000-0000-00001E360000}"/>
    <cellStyle name="Normal 8 4 20 5" xfId="11658" xr:uid="{00000000-0005-0000-0000-00001F360000}"/>
    <cellStyle name="Normal 8 4 20 6" xfId="12522" xr:uid="{00000000-0005-0000-0000-000020360000}"/>
    <cellStyle name="Normal 8 4 20 7" xfId="14909" xr:uid="{00000000-0005-0000-0000-000021360000}"/>
    <cellStyle name="Normal 8 4 21" xfId="1502" xr:uid="{00000000-0005-0000-0000-000022360000}"/>
    <cellStyle name="Normal 8 4 21 2" xfId="3883" xr:uid="{00000000-0005-0000-0000-000023360000}"/>
    <cellStyle name="Normal 8 4 21 3" xfId="6269" xr:uid="{00000000-0005-0000-0000-000024360000}"/>
    <cellStyle name="Normal 8 4 21 4" xfId="7207" xr:uid="{00000000-0005-0000-0000-000025360000}"/>
    <cellStyle name="Normal 8 4 21 5" xfId="11281" xr:uid="{00000000-0005-0000-0000-000026360000}"/>
    <cellStyle name="Normal 8 4 21 6" xfId="11980" xr:uid="{00000000-0005-0000-0000-000027360000}"/>
    <cellStyle name="Normal 8 4 21 7" xfId="14367" xr:uid="{00000000-0005-0000-0000-000028360000}"/>
    <cellStyle name="Normal 8 4 22" xfId="1579" xr:uid="{00000000-0005-0000-0000-000029360000}"/>
    <cellStyle name="Normal 8 4 22 2" xfId="3960" xr:uid="{00000000-0005-0000-0000-00002A360000}"/>
    <cellStyle name="Normal 8 4 22 3" xfId="6346" xr:uid="{00000000-0005-0000-0000-00002B360000}"/>
    <cellStyle name="Normal 8 4 22 4" xfId="8079" xr:uid="{00000000-0005-0000-0000-00002C360000}"/>
    <cellStyle name="Normal 8 4 22 5" xfId="11496" xr:uid="{00000000-0005-0000-0000-00002D360000}"/>
    <cellStyle name="Normal 8 4 22 6" xfId="12853" xr:uid="{00000000-0005-0000-0000-00002E360000}"/>
    <cellStyle name="Normal 8 4 22 7" xfId="15240" xr:uid="{00000000-0005-0000-0000-00002F360000}"/>
    <cellStyle name="Normal 8 4 23" xfId="1656" xr:uid="{00000000-0005-0000-0000-000030360000}"/>
    <cellStyle name="Normal 8 4 23 2" xfId="4037" xr:uid="{00000000-0005-0000-0000-000031360000}"/>
    <cellStyle name="Normal 8 4 23 3" xfId="6423" xr:uid="{00000000-0005-0000-0000-000032360000}"/>
    <cellStyle name="Normal 8 4 23 4" xfId="7399" xr:uid="{00000000-0005-0000-0000-000033360000}"/>
    <cellStyle name="Normal 8 4 23 5" xfId="11392" xr:uid="{00000000-0005-0000-0000-000034360000}"/>
    <cellStyle name="Normal 8 4 23 6" xfId="12172" xr:uid="{00000000-0005-0000-0000-000035360000}"/>
    <cellStyle name="Normal 8 4 23 7" xfId="14559" xr:uid="{00000000-0005-0000-0000-000036360000}"/>
    <cellStyle name="Normal 8 4 24" xfId="1733" xr:uid="{00000000-0005-0000-0000-000037360000}"/>
    <cellStyle name="Normal 8 4 24 2" xfId="4114" xr:uid="{00000000-0005-0000-0000-000038360000}"/>
    <cellStyle name="Normal 8 4 24 3" xfId="6500" xr:uid="{00000000-0005-0000-0000-000039360000}"/>
    <cellStyle name="Normal 8 4 24 4" xfId="8628" xr:uid="{00000000-0005-0000-0000-00003A360000}"/>
    <cellStyle name="Normal 8 4 24 5" xfId="11810" xr:uid="{00000000-0005-0000-0000-00003B360000}"/>
    <cellStyle name="Normal 8 4 24 6" xfId="13402" xr:uid="{00000000-0005-0000-0000-00003C360000}"/>
    <cellStyle name="Normal 8 4 24 7" xfId="15789" xr:uid="{00000000-0005-0000-0000-00003D360000}"/>
    <cellStyle name="Normal 8 4 25" xfId="1805" xr:uid="{00000000-0005-0000-0000-00003E360000}"/>
    <cellStyle name="Normal 8 4 25 2" xfId="4186" xr:uid="{00000000-0005-0000-0000-00003F360000}"/>
    <cellStyle name="Normal 8 4 25 3" xfId="6572" xr:uid="{00000000-0005-0000-0000-000040360000}"/>
    <cellStyle name="Normal 8 4 25 4" xfId="7821" xr:uid="{00000000-0005-0000-0000-000041360000}"/>
    <cellStyle name="Normal 8 4 25 5" xfId="11733" xr:uid="{00000000-0005-0000-0000-000042360000}"/>
    <cellStyle name="Normal 8 4 25 6" xfId="12594" xr:uid="{00000000-0005-0000-0000-000043360000}"/>
    <cellStyle name="Normal 8 4 25 7" xfId="14981" xr:uid="{00000000-0005-0000-0000-000044360000}"/>
    <cellStyle name="Normal 8 4 26" xfId="1883" xr:uid="{00000000-0005-0000-0000-000045360000}"/>
    <cellStyle name="Normal 8 4 26 2" xfId="4264" xr:uid="{00000000-0005-0000-0000-000046360000}"/>
    <cellStyle name="Normal 8 4 26 3" xfId="6650" xr:uid="{00000000-0005-0000-0000-000047360000}"/>
    <cellStyle name="Normal 8 4 26 4" xfId="7202" xr:uid="{00000000-0005-0000-0000-000048360000}"/>
    <cellStyle name="Normal 8 4 26 5" xfId="11276" xr:uid="{00000000-0005-0000-0000-000049360000}"/>
    <cellStyle name="Normal 8 4 26 6" xfId="11975" xr:uid="{00000000-0005-0000-0000-00004A360000}"/>
    <cellStyle name="Normal 8 4 26 7" xfId="14362" xr:uid="{00000000-0005-0000-0000-00004B360000}"/>
    <cellStyle name="Normal 8 4 27" xfId="1961" xr:uid="{00000000-0005-0000-0000-00004C360000}"/>
    <cellStyle name="Normal 8 4 27 2" xfId="4342" xr:uid="{00000000-0005-0000-0000-00004D360000}"/>
    <cellStyle name="Normal 8 4 27 3" xfId="6728" xr:uid="{00000000-0005-0000-0000-00004E360000}"/>
    <cellStyle name="Normal 8 4 27 4" xfId="8543" xr:uid="{00000000-0005-0000-0000-00004F360000}"/>
    <cellStyle name="Normal 8 4 27 5" xfId="10154" xr:uid="{00000000-0005-0000-0000-000050360000}"/>
    <cellStyle name="Normal 8 4 27 6" xfId="13317" xr:uid="{00000000-0005-0000-0000-000051360000}"/>
    <cellStyle name="Normal 8 4 27 7" xfId="15704" xr:uid="{00000000-0005-0000-0000-000052360000}"/>
    <cellStyle name="Normal 8 4 28" xfId="2037" xr:uid="{00000000-0005-0000-0000-000053360000}"/>
    <cellStyle name="Normal 8 4 28 2" xfId="4418" xr:uid="{00000000-0005-0000-0000-000054360000}"/>
    <cellStyle name="Normal 8 4 28 3" xfId="6804" xr:uid="{00000000-0005-0000-0000-000055360000}"/>
    <cellStyle name="Normal 8 4 28 4" xfId="7402" xr:uid="{00000000-0005-0000-0000-000056360000}"/>
    <cellStyle name="Normal 8 4 28 5" xfId="9619" xr:uid="{00000000-0005-0000-0000-000057360000}"/>
    <cellStyle name="Normal 8 4 28 6" xfId="12175" xr:uid="{00000000-0005-0000-0000-000058360000}"/>
    <cellStyle name="Normal 8 4 28 7" xfId="14562" xr:uid="{00000000-0005-0000-0000-000059360000}"/>
    <cellStyle name="Normal 8 4 29" xfId="2109" xr:uid="{00000000-0005-0000-0000-00005A360000}"/>
    <cellStyle name="Normal 8 4 29 2" xfId="4490" xr:uid="{00000000-0005-0000-0000-00005B360000}"/>
    <cellStyle name="Normal 8 4 29 3" xfId="6876" xr:uid="{00000000-0005-0000-0000-00005C360000}"/>
    <cellStyle name="Normal 8 4 29 4" xfId="7469" xr:uid="{00000000-0005-0000-0000-00005D360000}"/>
    <cellStyle name="Normal 8 4 29 5" xfId="11462" xr:uid="{00000000-0005-0000-0000-00005E360000}"/>
    <cellStyle name="Normal 8 4 29 6" xfId="12242" xr:uid="{00000000-0005-0000-0000-00005F360000}"/>
    <cellStyle name="Normal 8 4 29 7" xfId="14629" xr:uid="{00000000-0005-0000-0000-000060360000}"/>
    <cellStyle name="Normal 8 4 3" xfId="115" xr:uid="{00000000-0005-0000-0000-000061360000}"/>
    <cellStyle name="Normal 8 4 3 2" xfId="2496" xr:uid="{00000000-0005-0000-0000-000062360000}"/>
    <cellStyle name="Normal 8 4 3 3" xfId="4882" xr:uid="{00000000-0005-0000-0000-000063360000}"/>
    <cellStyle name="Normal 8 4 3 4" xfId="7769" xr:uid="{00000000-0005-0000-0000-000064360000}"/>
    <cellStyle name="Normal 8 4 3 5" xfId="11678" xr:uid="{00000000-0005-0000-0000-000065360000}"/>
    <cellStyle name="Normal 8 4 3 6" xfId="12542" xr:uid="{00000000-0005-0000-0000-000066360000}"/>
    <cellStyle name="Normal 8 4 3 7" xfId="14929" xr:uid="{00000000-0005-0000-0000-000067360000}"/>
    <cellStyle name="Normal 8 4 30" xfId="2189" xr:uid="{00000000-0005-0000-0000-000068360000}"/>
    <cellStyle name="Normal 8 4 30 2" xfId="4570" xr:uid="{00000000-0005-0000-0000-000069360000}"/>
    <cellStyle name="Normal 8 4 30 3" xfId="6956" xr:uid="{00000000-0005-0000-0000-00006A360000}"/>
    <cellStyle name="Normal 8 4 30 4" xfId="8470" xr:uid="{00000000-0005-0000-0000-00006B360000}"/>
    <cellStyle name="Normal 8 4 30 5" xfId="9741" xr:uid="{00000000-0005-0000-0000-00006C360000}"/>
    <cellStyle name="Normal 8 4 30 6" xfId="13244" xr:uid="{00000000-0005-0000-0000-00006D360000}"/>
    <cellStyle name="Normal 8 4 30 7" xfId="15631" xr:uid="{00000000-0005-0000-0000-00006E360000}"/>
    <cellStyle name="Normal 8 4 31" xfId="2265" xr:uid="{00000000-0005-0000-0000-00006F360000}"/>
    <cellStyle name="Normal 8 4 31 2" xfId="4646" xr:uid="{00000000-0005-0000-0000-000070360000}"/>
    <cellStyle name="Normal 8 4 31 3" xfId="7032" xr:uid="{00000000-0005-0000-0000-000071360000}"/>
    <cellStyle name="Normal 8 4 31 4" xfId="7431" xr:uid="{00000000-0005-0000-0000-000072360000}"/>
    <cellStyle name="Normal 8 4 31 5" xfId="11344" xr:uid="{00000000-0005-0000-0000-000073360000}"/>
    <cellStyle name="Normal 8 4 31 6" xfId="12204" xr:uid="{00000000-0005-0000-0000-000074360000}"/>
    <cellStyle name="Normal 8 4 31 7" xfId="14591" xr:uid="{00000000-0005-0000-0000-000075360000}"/>
    <cellStyle name="Normal 8 4 32" xfId="2337" xr:uid="{00000000-0005-0000-0000-000076360000}"/>
    <cellStyle name="Normal 8 4 32 2" xfId="4718" xr:uid="{00000000-0005-0000-0000-000077360000}"/>
    <cellStyle name="Normal 8 4 32 3" xfId="7104" xr:uid="{00000000-0005-0000-0000-000078360000}"/>
    <cellStyle name="Normal 8 4 32 4" xfId="7430" xr:uid="{00000000-0005-0000-0000-000079360000}"/>
    <cellStyle name="Normal 8 4 32 5" xfId="11343" xr:uid="{00000000-0005-0000-0000-00007A360000}"/>
    <cellStyle name="Normal 8 4 32 6" xfId="12203" xr:uid="{00000000-0005-0000-0000-00007B360000}"/>
    <cellStyle name="Normal 8 4 32 7" xfId="14590" xr:uid="{00000000-0005-0000-0000-00007C360000}"/>
    <cellStyle name="Normal 8 4 33" xfId="2415" xr:uid="{00000000-0005-0000-0000-00007D360000}"/>
    <cellStyle name="Normal 8 4 34" xfId="4801" xr:uid="{00000000-0005-0000-0000-00007E360000}"/>
    <cellStyle name="Normal 8 4 35" xfId="7502" xr:uid="{00000000-0005-0000-0000-00007F360000}"/>
    <cellStyle name="Normal 8 4 36" xfId="11494" xr:uid="{00000000-0005-0000-0000-000080360000}"/>
    <cellStyle name="Normal 8 4 37" xfId="12275" xr:uid="{00000000-0005-0000-0000-000081360000}"/>
    <cellStyle name="Normal 8 4 38" xfId="14662" xr:uid="{00000000-0005-0000-0000-000082360000}"/>
    <cellStyle name="Normal 8 4 4" xfId="193" xr:uid="{00000000-0005-0000-0000-000083360000}"/>
    <cellStyle name="Normal 8 4 4 2" xfId="2574" xr:uid="{00000000-0005-0000-0000-000084360000}"/>
    <cellStyle name="Normal 8 4 4 3" xfId="4960" xr:uid="{00000000-0005-0000-0000-000085360000}"/>
    <cellStyle name="Normal 8 4 4 4" xfId="7384" xr:uid="{00000000-0005-0000-0000-000086360000}"/>
    <cellStyle name="Normal 8 4 4 5" xfId="11070" xr:uid="{00000000-0005-0000-0000-000087360000}"/>
    <cellStyle name="Normal 8 4 4 6" xfId="12157" xr:uid="{00000000-0005-0000-0000-000088360000}"/>
    <cellStyle name="Normal 8 4 4 7" xfId="14544" xr:uid="{00000000-0005-0000-0000-000089360000}"/>
    <cellStyle name="Normal 8 4 5" xfId="270" xr:uid="{00000000-0005-0000-0000-00008A360000}"/>
    <cellStyle name="Normal 8 4 5 2" xfId="2651" xr:uid="{00000000-0005-0000-0000-00008B360000}"/>
    <cellStyle name="Normal 8 4 5 3" xfId="5037" xr:uid="{00000000-0005-0000-0000-00008C360000}"/>
    <cellStyle name="Normal 8 4 5 4" xfId="9071" xr:uid="{00000000-0005-0000-0000-00008D360000}"/>
    <cellStyle name="Normal 8 4 5 5" xfId="10761" xr:uid="{00000000-0005-0000-0000-00008E360000}"/>
    <cellStyle name="Normal 8 4 5 6" xfId="13845" xr:uid="{00000000-0005-0000-0000-00008F360000}"/>
    <cellStyle name="Normal 8 4 5 7" xfId="16229" xr:uid="{00000000-0005-0000-0000-000090360000}"/>
    <cellStyle name="Normal 8 4 6" xfId="347" xr:uid="{00000000-0005-0000-0000-000091360000}"/>
    <cellStyle name="Normal 8 4 6 2" xfId="2728" xr:uid="{00000000-0005-0000-0000-000092360000}"/>
    <cellStyle name="Normal 8 4 6 3" xfId="5114" xr:uid="{00000000-0005-0000-0000-000093360000}"/>
    <cellStyle name="Normal 8 4 6 4" xfId="7187" xr:uid="{00000000-0005-0000-0000-000094360000}"/>
    <cellStyle name="Normal 8 4 6 5" xfId="11261" xr:uid="{00000000-0005-0000-0000-000095360000}"/>
    <cellStyle name="Normal 8 4 6 6" xfId="11960" xr:uid="{00000000-0005-0000-0000-000096360000}"/>
    <cellStyle name="Normal 8 4 6 7" xfId="14347" xr:uid="{00000000-0005-0000-0000-000097360000}"/>
    <cellStyle name="Normal 8 4 7" xfId="424" xr:uid="{00000000-0005-0000-0000-000098360000}"/>
    <cellStyle name="Normal 8 4 7 2" xfId="2805" xr:uid="{00000000-0005-0000-0000-000099360000}"/>
    <cellStyle name="Normal 8 4 7 3" xfId="5191" xr:uid="{00000000-0005-0000-0000-00009A360000}"/>
    <cellStyle name="Normal 8 4 7 4" xfId="7841" xr:uid="{00000000-0005-0000-0000-00009B360000}"/>
    <cellStyle name="Normal 8 4 7 5" xfId="11753" xr:uid="{00000000-0005-0000-0000-00009C360000}"/>
    <cellStyle name="Normal 8 4 7 6" xfId="12614" xr:uid="{00000000-0005-0000-0000-00009D360000}"/>
    <cellStyle name="Normal 8 4 7 7" xfId="15001" xr:uid="{00000000-0005-0000-0000-00009E360000}"/>
    <cellStyle name="Normal 8 4 8" xfId="501" xr:uid="{00000000-0005-0000-0000-00009F360000}"/>
    <cellStyle name="Normal 8 4 8 2" xfId="2882" xr:uid="{00000000-0005-0000-0000-0000A0360000}"/>
    <cellStyle name="Normal 8 4 8 3" xfId="5268" xr:uid="{00000000-0005-0000-0000-0000A1360000}"/>
    <cellStyle name="Normal 8 4 8 4" xfId="9521" xr:uid="{00000000-0005-0000-0000-0000A2360000}"/>
    <cellStyle name="Normal 8 4 8 5" xfId="11219" xr:uid="{00000000-0005-0000-0000-0000A3360000}"/>
    <cellStyle name="Normal 8 4 8 6" xfId="14295" xr:uid="{00000000-0005-0000-0000-0000A4360000}"/>
    <cellStyle name="Normal 8 4 8 7" xfId="16678" xr:uid="{00000000-0005-0000-0000-0000A5360000}"/>
    <cellStyle name="Normal 8 4 9" xfId="578" xr:uid="{00000000-0005-0000-0000-0000A6360000}"/>
    <cellStyle name="Normal 8 4 9 2" xfId="2959" xr:uid="{00000000-0005-0000-0000-0000A7360000}"/>
    <cellStyle name="Normal 8 4 9 3" xfId="5345" xr:uid="{00000000-0005-0000-0000-0000A8360000}"/>
    <cellStyle name="Normal 8 4 9 4" xfId="9220" xr:uid="{00000000-0005-0000-0000-0000A9360000}"/>
    <cellStyle name="Normal 8 4 9 5" xfId="10910" xr:uid="{00000000-0005-0000-0000-0000AA360000}"/>
    <cellStyle name="Normal 8 4 9 6" xfId="13994" xr:uid="{00000000-0005-0000-0000-0000AB360000}"/>
    <cellStyle name="Normal 8 4 9 7" xfId="16378" xr:uid="{00000000-0005-0000-0000-0000AC360000}"/>
    <cellStyle name="Normal 8 40" xfId="10149" xr:uid="{00000000-0005-0000-0000-0000AD360000}"/>
    <cellStyle name="Normal 8 41" xfId="13965" xr:uid="{00000000-0005-0000-0000-0000AE360000}"/>
    <cellStyle name="Normal 8 42" xfId="16349" xr:uid="{00000000-0005-0000-0000-0000AF360000}"/>
    <cellStyle name="Normal 8 5" xfId="34" xr:uid="{00000000-0005-0000-0000-0000B0360000}"/>
    <cellStyle name="Normal 8 5 10" xfId="656" xr:uid="{00000000-0005-0000-0000-0000B1360000}"/>
    <cellStyle name="Normal 8 5 10 2" xfId="3037" xr:uid="{00000000-0005-0000-0000-0000B2360000}"/>
    <cellStyle name="Normal 8 5 10 3" xfId="5423" xr:uid="{00000000-0005-0000-0000-0000B3360000}"/>
    <cellStyle name="Normal 8 5 10 4" xfId="7341" xr:uid="{00000000-0005-0000-0000-0000B4360000}"/>
    <cellStyle name="Normal 8 5 10 5" xfId="11329" xr:uid="{00000000-0005-0000-0000-0000B5360000}"/>
    <cellStyle name="Normal 8 5 10 6" xfId="12114" xr:uid="{00000000-0005-0000-0000-0000B6360000}"/>
    <cellStyle name="Normal 8 5 10 7" xfId="14501" xr:uid="{00000000-0005-0000-0000-0000B7360000}"/>
    <cellStyle name="Normal 8 5 11" xfId="733" xr:uid="{00000000-0005-0000-0000-0000B8360000}"/>
    <cellStyle name="Normal 8 5 11 2" xfId="3114" xr:uid="{00000000-0005-0000-0000-0000B9360000}"/>
    <cellStyle name="Normal 8 5 11 3" xfId="5500" xr:uid="{00000000-0005-0000-0000-0000BA360000}"/>
    <cellStyle name="Normal 8 5 11 4" xfId="8569" xr:uid="{00000000-0005-0000-0000-0000BB360000}"/>
    <cellStyle name="Normal 8 5 11 5" xfId="9761" xr:uid="{00000000-0005-0000-0000-0000BC360000}"/>
    <cellStyle name="Normal 8 5 11 6" xfId="13343" xr:uid="{00000000-0005-0000-0000-0000BD360000}"/>
    <cellStyle name="Normal 8 5 11 7" xfId="15730" xr:uid="{00000000-0005-0000-0000-0000BE360000}"/>
    <cellStyle name="Normal 8 5 12" xfId="810" xr:uid="{00000000-0005-0000-0000-0000BF360000}"/>
    <cellStyle name="Normal 8 5 12 2" xfId="3191" xr:uid="{00000000-0005-0000-0000-0000C0360000}"/>
    <cellStyle name="Normal 8 5 12 3" xfId="5577" xr:uid="{00000000-0005-0000-0000-0000C1360000}"/>
    <cellStyle name="Normal 8 5 12 4" xfId="7218" xr:uid="{00000000-0005-0000-0000-0000C2360000}"/>
    <cellStyle name="Normal 8 5 12 5" xfId="11292" xr:uid="{00000000-0005-0000-0000-0000C3360000}"/>
    <cellStyle name="Normal 8 5 12 6" xfId="11991" xr:uid="{00000000-0005-0000-0000-0000C4360000}"/>
    <cellStyle name="Normal 8 5 12 7" xfId="14378" xr:uid="{00000000-0005-0000-0000-0000C5360000}"/>
    <cellStyle name="Normal 8 5 13" xfId="887" xr:uid="{00000000-0005-0000-0000-0000C6360000}"/>
    <cellStyle name="Normal 8 5 13 2" xfId="3268" xr:uid="{00000000-0005-0000-0000-0000C7360000}"/>
    <cellStyle name="Normal 8 5 13 3" xfId="5654" xr:uid="{00000000-0005-0000-0000-0000C8360000}"/>
    <cellStyle name="Normal 8 5 13 4" xfId="9288" xr:uid="{00000000-0005-0000-0000-0000C9360000}"/>
    <cellStyle name="Normal 8 5 13 5" xfId="10983" xr:uid="{00000000-0005-0000-0000-0000CA360000}"/>
    <cellStyle name="Normal 8 5 13 6" xfId="14062" xr:uid="{00000000-0005-0000-0000-0000CB360000}"/>
    <cellStyle name="Normal 8 5 13 7" xfId="16446" xr:uid="{00000000-0005-0000-0000-0000CC360000}"/>
    <cellStyle name="Normal 8 5 14" xfId="964" xr:uid="{00000000-0005-0000-0000-0000CD360000}"/>
    <cellStyle name="Normal 8 5 14 2" xfId="3345" xr:uid="{00000000-0005-0000-0000-0000CE360000}"/>
    <cellStyle name="Normal 8 5 14 3" xfId="5731" xr:uid="{00000000-0005-0000-0000-0000CF360000}"/>
    <cellStyle name="Normal 8 5 14 4" xfId="7488" xr:uid="{00000000-0005-0000-0000-0000D0360000}"/>
    <cellStyle name="Normal 8 5 14 5" xfId="11480" xr:uid="{00000000-0005-0000-0000-0000D1360000}"/>
    <cellStyle name="Normal 8 5 14 6" xfId="12261" xr:uid="{00000000-0005-0000-0000-0000D2360000}"/>
    <cellStyle name="Normal 8 5 14 7" xfId="14648" xr:uid="{00000000-0005-0000-0000-0000D3360000}"/>
    <cellStyle name="Normal 8 5 15" xfId="1041" xr:uid="{00000000-0005-0000-0000-0000D4360000}"/>
    <cellStyle name="Normal 8 5 15 2" xfId="3422" xr:uid="{00000000-0005-0000-0000-0000D5360000}"/>
    <cellStyle name="Normal 8 5 15 3" xfId="5808" xr:uid="{00000000-0005-0000-0000-0000D6360000}"/>
    <cellStyle name="Normal 8 5 15 4" xfId="8718" xr:uid="{00000000-0005-0000-0000-0000D7360000}"/>
    <cellStyle name="Normal 8 5 15 5" xfId="11891" xr:uid="{00000000-0005-0000-0000-0000D8360000}"/>
    <cellStyle name="Normal 8 5 15 6" xfId="13492" xr:uid="{00000000-0005-0000-0000-0000D9360000}"/>
    <cellStyle name="Normal 8 5 15 7" xfId="15879" xr:uid="{00000000-0005-0000-0000-0000DA360000}"/>
    <cellStyle name="Normal 8 5 16" xfId="1118" xr:uid="{00000000-0005-0000-0000-0000DB360000}"/>
    <cellStyle name="Normal 8 5 16 2" xfId="3499" xr:uid="{00000000-0005-0000-0000-0000DC360000}"/>
    <cellStyle name="Normal 8 5 16 3" xfId="5885" xr:uid="{00000000-0005-0000-0000-0000DD360000}"/>
    <cellStyle name="Normal 8 5 16 4" xfId="7523" xr:uid="{00000000-0005-0000-0000-0000DE360000}"/>
    <cellStyle name="Normal 8 5 16 5" xfId="11437" xr:uid="{00000000-0005-0000-0000-0000DF360000}"/>
    <cellStyle name="Normal 8 5 16 6" xfId="12296" xr:uid="{00000000-0005-0000-0000-0000E0360000}"/>
    <cellStyle name="Normal 8 5 16 7" xfId="14683" xr:uid="{00000000-0005-0000-0000-0000E1360000}"/>
    <cellStyle name="Normal 8 5 17" xfId="1195" xr:uid="{00000000-0005-0000-0000-0000E2360000}"/>
    <cellStyle name="Normal 8 5 17 2" xfId="3576" xr:uid="{00000000-0005-0000-0000-0000E3360000}"/>
    <cellStyle name="Normal 8 5 17 3" xfId="5962" xr:uid="{00000000-0005-0000-0000-0000E4360000}"/>
    <cellStyle name="Normal 8 5 17 4" xfId="7369" xr:uid="{00000000-0005-0000-0000-0000E5360000}"/>
    <cellStyle name="Normal 8 5 17 5" xfId="11055" xr:uid="{00000000-0005-0000-0000-0000E6360000}"/>
    <cellStyle name="Normal 8 5 17 6" xfId="12142" xr:uid="{00000000-0005-0000-0000-0000E7360000}"/>
    <cellStyle name="Normal 8 5 17 7" xfId="14529" xr:uid="{00000000-0005-0000-0000-0000E8360000}"/>
    <cellStyle name="Normal 8 5 18" xfId="1272" xr:uid="{00000000-0005-0000-0000-0000E9360000}"/>
    <cellStyle name="Normal 8 5 18 2" xfId="3653" xr:uid="{00000000-0005-0000-0000-0000EA360000}"/>
    <cellStyle name="Normal 8 5 18 3" xfId="6039" xr:uid="{00000000-0005-0000-0000-0000EB360000}"/>
    <cellStyle name="Normal 8 5 18 4" xfId="7637" xr:uid="{00000000-0005-0000-0000-0000EC360000}"/>
    <cellStyle name="Normal 8 5 18 5" xfId="11623" xr:uid="{00000000-0005-0000-0000-0000ED360000}"/>
    <cellStyle name="Normal 8 5 18 6" xfId="12410" xr:uid="{00000000-0005-0000-0000-0000EE360000}"/>
    <cellStyle name="Normal 8 5 18 7" xfId="14797" xr:uid="{00000000-0005-0000-0000-0000EF360000}"/>
    <cellStyle name="Normal 8 5 19" xfId="1349" xr:uid="{00000000-0005-0000-0000-0000F0360000}"/>
    <cellStyle name="Normal 8 5 19 2" xfId="3730" xr:uid="{00000000-0005-0000-0000-0000F1360000}"/>
    <cellStyle name="Normal 8 5 19 3" xfId="6116" xr:uid="{00000000-0005-0000-0000-0000F2360000}"/>
    <cellStyle name="Normal 8 5 19 4" xfId="8867" xr:uid="{00000000-0005-0000-0000-0000F3360000}"/>
    <cellStyle name="Normal 8 5 19 5" xfId="9826" xr:uid="{00000000-0005-0000-0000-0000F4360000}"/>
    <cellStyle name="Normal 8 5 19 6" xfId="13641" xr:uid="{00000000-0005-0000-0000-0000F5360000}"/>
    <cellStyle name="Normal 8 5 19 7" xfId="16028" xr:uid="{00000000-0005-0000-0000-0000F6360000}"/>
    <cellStyle name="Normal 8 5 2" xfId="71" xr:uid="{00000000-0005-0000-0000-0000F7360000}"/>
    <cellStyle name="Normal 8 5 2 10" xfId="770" xr:uid="{00000000-0005-0000-0000-0000F8360000}"/>
    <cellStyle name="Normal 8 5 2 10 2" xfId="3151" xr:uid="{00000000-0005-0000-0000-0000F9360000}"/>
    <cellStyle name="Normal 8 5 2 10 3" xfId="5537" xr:uid="{00000000-0005-0000-0000-0000FA360000}"/>
    <cellStyle name="Normal 8 5 2 10 4" xfId="8107" xr:uid="{00000000-0005-0000-0000-0000FB360000}"/>
    <cellStyle name="Normal 8 5 2 10 5" xfId="11557" xr:uid="{00000000-0005-0000-0000-0000FC360000}"/>
    <cellStyle name="Normal 8 5 2 10 6" xfId="12881" xr:uid="{00000000-0005-0000-0000-0000FD360000}"/>
    <cellStyle name="Normal 8 5 2 10 7" xfId="15268" xr:uid="{00000000-0005-0000-0000-0000FE360000}"/>
    <cellStyle name="Normal 8 5 2 11" xfId="847" xr:uid="{00000000-0005-0000-0000-0000FF360000}"/>
    <cellStyle name="Normal 8 5 2 11 2" xfId="3228" xr:uid="{00000000-0005-0000-0000-000000370000}"/>
    <cellStyle name="Normal 8 5 2 11 3" xfId="5614" xr:uid="{00000000-0005-0000-0000-000001370000}"/>
    <cellStyle name="Normal 8 5 2 11 4" xfId="8797" xr:uid="{00000000-0005-0000-0000-000002370000}"/>
    <cellStyle name="Normal 8 5 2 11 5" xfId="9949" xr:uid="{00000000-0005-0000-0000-000003370000}"/>
    <cellStyle name="Normal 8 5 2 11 6" xfId="13571" xr:uid="{00000000-0005-0000-0000-000004370000}"/>
    <cellStyle name="Normal 8 5 2 11 7" xfId="15958" xr:uid="{00000000-0005-0000-0000-000005370000}"/>
    <cellStyle name="Normal 8 5 2 12" xfId="924" xr:uid="{00000000-0005-0000-0000-000006370000}"/>
    <cellStyle name="Normal 8 5 2 12 2" xfId="3305" xr:uid="{00000000-0005-0000-0000-000007370000}"/>
    <cellStyle name="Normal 8 5 2 12 3" xfId="5691" xr:uid="{00000000-0005-0000-0000-000008370000}"/>
    <cellStyle name="Normal 8 5 2 12 4" xfId="7643" xr:uid="{00000000-0005-0000-0000-000009370000}"/>
    <cellStyle name="Normal 8 5 2 12 5" xfId="9904" xr:uid="{00000000-0005-0000-0000-00000A370000}"/>
    <cellStyle name="Normal 8 5 2 12 6" xfId="12416" xr:uid="{00000000-0005-0000-0000-00000B370000}"/>
    <cellStyle name="Normal 8 5 2 12 7" xfId="14803" xr:uid="{00000000-0005-0000-0000-00000C370000}"/>
    <cellStyle name="Normal 8 5 2 13" xfId="1001" xr:uid="{00000000-0005-0000-0000-00000D370000}"/>
    <cellStyle name="Normal 8 5 2 13 2" xfId="3382" xr:uid="{00000000-0005-0000-0000-00000E370000}"/>
    <cellStyle name="Normal 8 5 2 13 3" xfId="5768" xr:uid="{00000000-0005-0000-0000-00000F370000}"/>
    <cellStyle name="Normal 8 5 2 13 4" xfId="8679" xr:uid="{00000000-0005-0000-0000-000010370000}"/>
    <cellStyle name="Normal 8 5 2 13 5" xfId="10365" xr:uid="{00000000-0005-0000-0000-000011370000}"/>
    <cellStyle name="Normal 8 5 2 13 6" xfId="13453" xr:uid="{00000000-0005-0000-0000-000012370000}"/>
    <cellStyle name="Normal 8 5 2 13 7" xfId="15840" xr:uid="{00000000-0005-0000-0000-000013370000}"/>
    <cellStyle name="Normal 8 5 2 14" xfId="1078" xr:uid="{00000000-0005-0000-0000-000014370000}"/>
    <cellStyle name="Normal 8 5 2 14 2" xfId="3459" xr:uid="{00000000-0005-0000-0000-000015370000}"/>
    <cellStyle name="Normal 8 5 2 14 3" xfId="5845" xr:uid="{00000000-0005-0000-0000-000016370000}"/>
    <cellStyle name="Normal 8 5 2 14 4" xfId="8256" xr:uid="{00000000-0005-0000-0000-000017370000}"/>
    <cellStyle name="Normal 8 5 2 14 5" xfId="11704" xr:uid="{00000000-0005-0000-0000-000018370000}"/>
    <cellStyle name="Normal 8 5 2 14 6" xfId="13030" xr:uid="{00000000-0005-0000-0000-000019370000}"/>
    <cellStyle name="Normal 8 5 2 14 7" xfId="15417" xr:uid="{00000000-0005-0000-0000-00001A370000}"/>
    <cellStyle name="Normal 8 5 2 15" xfId="1155" xr:uid="{00000000-0005-0000-0000-00001B370000}"/>
    <cellStyle name="Normal 8 5 2 15 2" xfId="3536" xr:uid="{00000000-0005-0000-0000-00001C370000}"/>
    <cellStyle name="Normal 8 5 2 15 3" xfId="5922" xr:uid="{00000000-0005-0000-0000-00001D370000}"/>
    <cellStyle name="Normal 8 5 2 15 4" xfId="8941" xr:uid="{00000000-0005-0000-0000-00001E370000}"/>
    <cellStyle name="Normal 8 5 2 15 5" xfId="10096" xr:uid="{00000000-0005-0000-0000-00001F370000}"/>
    <cellStyle name="Normal 8 5 2 15 6" xfId="13715" xr:uid="{00000000-0005-0000-0000-000020370000}"/>
    <cellStyle name="Normal 8 5 2 15 7" xfId="16101" xr:uid="{00000000-0005-0000-0000-000021370000}"/>
    <cellStyle name="Normal 8 5 2 16" xfId="1232" xr:uid="{00000000-0005-0000-0000-000022370000}"/>
    <cellStyle name="Normal 8 5 2 16 2" xfId="3613" xr:uid="{00000000-0005-0000-0000-000023370000}"/>
    <cellStyle name="Normal 8 5 2 16 3" xfId="5999" xr:uid="{00000000-0005-0000-0000-000024370000}"/>
    <cellStyle name="Normal 8 5 2 16 4" xfId="7792" xr:uid="{00000000-0005-0000-0000-000025370000}"/>
    <cellStyle name="Normal 8 5 2 16 5" xfId="10051" xr:uid="{00000000-0005-0000-0000-000026370000}"/>
    <cellStyle name="Normal 8 5 2 16 6" xfId="12565" xr:uid="{00000000-0005-0000-0000-000027370000}"/>
    <cellStyle name="Normal 8 5 2 16 7" xfId="14952" xr:uid="{00000000-0005-0000-0000-000028370000}"/>
    <cellStyle name="Normal 8 5 2 17" xfId="1309" xr:uid="{00000000-0005-0000-0000-000029370000}"/>
    <cellStyle name="Normal 8 5 2 17 2" xfId="3690" xr:uid="{00000000-0005-0000-0000-00002A370000}"/>
    <cellStyle name="Normal 8 5 2 17 3" xfId="6076" xr:uid="{00000000-0005-0000-0000-00002B370000}"/>
    <cellStyle name="Normal 8 5 2 17 4" xfId="8828" xr:uid="{00000000-0005-0000-0000-00002C370000}"/>
    <cellStyle name="Normal 8 5 2 17 5" xfId="10514" xr:uid="{00000000-0005-0000-0000-00002D370000}"/>
    <cellStyle name="Normal 8 5 2 17 6" xfId="13602" xr:uid="{00000000-0005-0000-0000-00002E370000}"/>
    <cellStyle name="Normal 8 5 2 17 7" xfId="15989" xr:uid="{00000000-0005-0000-0000-00002F370000}"/>
    <cellStyle name="Normal 8 5 2 18" xfId="1386" xr:uid="{00000000-0005-0000-0000-000030370000}"/>
    <cellStyle name="Normal 8 5 2 18 2" xfId="3767" xr:uid="{00000000-0005-0000-0000-000031370000}"/>
    <cellStyle name="Normal 8 5 2 18 3" xfId="6153" xr:uid="{00000000-0005-0000-0000-000032370000}"/>
    <cellStyle name="Normal 8 5 2 18 4" xfId="8405" xr:uid="{00000000-0005-0000-0000-000033370000}"/>
    <cellStyle name="Normal 8 5 2 18 5" xfId="11846" xr:uid="{00000000-0005-0000-0000-000034370000}"/>
    <cellStyle name="Normal 8 5 2 18 6" xfId="13179" xr:uid="{00000000-0005-0000-0000-000035370000}"/>
    <cellStyle name="Normal 8 5 2 18 7" xfId="15566" xr:uid="{00000000-0005-0000-0000-000036370000}"/>
    <cellStyle name="Normal 8 5 2 19" xfId="1463" xr:uid="{00000000-0005-0000-0000-000037370000}"/>
    <cellStyle name="Normal 8 5 2 19 2" xfId="3844" xr:uid="{00000000-0005-0000-0000-000038370000}"/>
    <cellStyle name="Normal 8 5 2 19 3" xfId="6230" xr:uid="{00000000-0005-0000-0000-000039370000}"/>
    <cellStyle name="Normal 8 5 2 19 4" xfId="7865" xr:uid="{00000000-0005-0000-0000-00003A370000}"/>
    <cellStyle name="Normal 8 5 2 19 5" xfId="10704" xr:uid="{00000000-0005-0000-0000-00003B370000}"/>
    <cellStyle name="Normal 8 5 2 19 6" xfId="12639" xr:uid="{00000000-0005-0000-0000-00003C370000}"/>
    <cellStyle name="Normal 8 5 2 19 7" xfId="15026" xr:uid="{00000000-0005-0000-0000-00003D370000}"/>
    <cellStyle name="Normal 8 5 2 2" xfId="153" xr:uid="{00000000-0005-0000-0000-00003E370000}"/>
    <cellStyle name="Normal 8 5 2 2 2" xfId="2534" xr:uid="{00000000-0005-0000-0000-00003F370000}"/>
    <cellStyle name="Normal 8 5 2 2 3" xfId="4920" xr:uid="{00000000-0005-0000-0000-000040370000}"/>
    <cellStyle name="Normal 8 5 2 2 4" xfId="7885" xr:uid="{00000000-0005-0000-0000-000041370000}"/>
    <cellStyle name="Normal 8 5 2 2 5" xfId="10111" xr:uid="{00000000-0005-0000-0000-000042370000}"/>
    <cellStyle name="Normal 8 5 2 2 6" xfId="12659" xr:uid="{00000000-0005-0000-0000-000043370000}"/>
    <cellStyle name="Normal 8 5 2 2 7" xfId="15046" xr:uid="{00000000-0005-0000-0000-000044370000}"/>
    <cellStyle name="Normal 8 5 2 20" xfId="1540" xr:uid="{00000000-0005-0000-0000-000045370000}"/>
    <cellStyle name="Normal 8 5 2 20 2" xfId="3921" xr:uid="{00000000-0005-0000-0000-000046370000}"/>
    <cellStyle name="Normal 8 5 2 20 3" xfId="6307" xr:uid="{00000000-0005-0000-0000-000047370000}"/>
    <cellStyle name="Normal 8 5 2 20 4" xfId="7940" xr:uid="{00000000-0005-0000-0000-000048370000}"/>
    <cellStyle name="Normal 8 5 2 20 5" xfId="9659" xr:uid="{00000000-0005-0000-0000-000049370000}"/>
    <cellStyle name="Normal 8 5 2 20 6" xfId="12714" xr:uid="{00000000-0005-0000-0000-00004A370000}"/>
    <cellStyle name="Normal 8 5 2 20 7" xfId="15101" xr:uid="{00000000-0005-0000-0000-00004B370000}"/>
    <cellStyle name="Normal 8 5 2 21" xfId="1617" xr:uid="{00000000-0005-0000-0000-00004C370000}"/>
    <cellStyle name="Normal 8 5 2 21 2" xfId="3998" xr:uid="{00000000-0005-0000-0000-00004D370000}"/>
    <cellStyle name="Normal 8 5 2 21 3" xfId="6384" xr:uid="{00000000-0005-0000-0000-00004E370000}"/>
    <cellStyle name="Normal 8 5 2 21 4" xfId="8632" xr:uid="{00000000-0005-0000-0000-00004F370000}"/>
    <cellStyle name="Normal 8 5 2 21 5" xfId="9587" xr:uid="{00000000-0005-0000-0000-000050370000}"/>
    <cellStyle name="Normal 8 5 2 21 6" xfId="13406" xr:uid="{00000000-0005-0000-0000-000051370000}"/>
    <cellStyle name="Normal 8 5 2 21 7" xfId="15793" xr:uid="{00000000-0005-0000-0000-000052370000}"/>
    <cellStyle name="Normal 8 5 2 22" xfId="1694" xr:uid="{00000000-0005-0000-0000-000053370000}"/>
    <cellStyle name="Normal 8 5 2 22 2" xfId="4075" xr:uid="{00000000-0005-0000-0000-000054370000}"/>
    <cellStyle name="Normal 8 5 2 22 3" xfId="6461" xr:uid="{00000000-0005-0000-0000-000055370000}"/>
    <cellStyle name="Normal 8 5 2 22 4" xfId="8592" xr:uid="{00000000-0005-0000-0000-000056370000}"/>
    <cellStyle name="Normal 8 5 2 22 5" xfId="10854" xr:uid="{00000000-0005-0000-0000-000057370000}"/>
    <cellStyle name="Normal 8 5 2 22 6" xfId="13366" xr:uid="{00000000-0005-0000-0000-000058370000}"/>
    <cellStyle name="Normal 8 5 2 22 7" xfId="15753" xr:uid="{00000000-0005-0000-0000-000059370000}"/>
    <cellStyle name="Normal 8 5 2 23" xfId="1771" xr:uid="{00000000-0005-0000-0000-00005A370000}"/>
    <cellStyle name="Normal 8 5 2 23 2" xfId="4152" xr:uid="{00000000-0005-0000-0000-00005B370000}"/>
    <cellStyle name="Normal 8 5 2 23 3" xfId="6538" xr:uid="{00000000-0005-0000-0000-00005C370000}"/>
    <cellStyle name="Normal 8 5 2 23 4" xfId="8089" xr:uid="{00000000-0005-0000-0000-00005D370000}"/>
    <cellStyle name="Normal 8 5 2 23 5" xfId="11540" xr:uid="{00000000-0005-0000-0000-00005E370000}"/>
    <cellStyle name="Normal 8 5 2 23 6" xfId="12863" xr:uid="{00000000-0005-0000-0000-00005F370000}"/>
    <cellStyle name="Normal 8 5 2 23 7" xfId="15250" xr:uid="{00000000-0005-0000-0000-000060370000}"/>
    <cellStyle name="Normal 8 5 2 24" xfId="1843" xr:uid="{00000000-0005-0000-0000-000061370000}"/>
    <cellStyle name="Normal 8 5 2 24 2" xfId="4224" xr:uid="{00000000-0005-0000-0000-000062370000}"/>
    <cellStyle name="Normal 8 5 2 24 3" xfId="6610" xr:uid="{00000000-0005-0000-0000-000063370000}"/>
    <cellStyle name="Normal 8 5 2 24 4" xfId="7934" xr:uid="{00000000-0005-0000-0000-000064370000}"/>
    <cellStyle name="Normal 8 5 2 24 5" xfId="10773" xr:uid="{00000000-0005-0000-0000-000065370000}"/>
    <cellStyle name="Normal 8 5 2 24 6" xfId="12708" xr:uid="{00000000-0005-0000-0000-000066370000}"/>
    <cellStyle name="Normal 8 5 2 24 7" xfId="15095" xr:uid="{00000000-0005-0000-0000-000067370000}"/>
    <cellStyle name="Normal 8 5 2 25" xfId="1921" xr:uid="{00000000-0005-0000-0000-000068370000}"/>
    <cellStyle name="Normal 8 5 2 25 2" xfId="4302" xr:uid="{00000000-0005-0000-0000-000069370000}"/>
    <cellStyle name="Normal 8 5 2 25 3" xfId="6688" xr:uid="{00000000-0005-0000-0000-00006A370000}"/>
    <cellStyle name="Normal 8 5 2 25 4" xfId="7932" xr:uid="{00000000-0005-0000-0000-00006B370000}"/>
    <cellStyle name="Normal 8 5 2 25 5" xfId="10703" xr:uid="{00000000-0005-0000-0000-00006C370000}"/>
    <cellStyle name="Normal 8 5 2 25 6" xfId="12706" xr:uid="{00000000-0005-0000-0000-00006D370000}"/>
    <cellStyle name="Normal 8 5 2 25 7" xfId="15093" xr:uid="{00000000-0005-0000-0000-00006E370000}"/>
    <cellStyle name="Normal 8 5 2 26" xfId="1999" xr:uid="{00000000-0005-0000-0000-00006F370000}"/>
    <cellStyle name="Normal 8 5 2 26 2" xfId="4380" xr:uid="{00000000-0005-0000-0000-000070370000}"/>
    <cellStyle name="Normal 8 5 2 26 3" xfId="6766" xr:uid="{00000000-0005-0000-0000-000071370000}"/>
    <cellStyle name="Normal 8 5 2 26 4" xfId="8005" xr:uid="{00000000-0005-0000-0000-000072370000}"/>
    <cellStyle name="Normal 8 5 2 26 5" xfId="11799" xr:uid="{00000000-0005-0000-0000-000073370000}"/>
    <cellStyle name="Normal 8 5 2 26 6" xfId="12779" xr:uid="{00000000-0005-0000-0000-000074370000}"/>
    <cellStyle name="Normal 8 5 2 26 7" xfId="15166" xr:uid="{00000000-0005-0000-0000-000075370000}"/>
    <cellStyle name="Normal 8 5 2 27" xfId="2075" xr:uid="{00000000-0005-0000-0000-000076370000}"/>
    <cellStyle name="Normal 8 5 2 27 2" xfId="4456" xr:uid="{00000000-0005-0000-0000-000077370000}"/>
    <cellStyle name="Normal 8 5 2 27 3" xfId="6842" xr:uid="{00000000-0005-0000-0000-000078370000}"/>
    <cellStyle name="Normal 8 5 2 27 4" xfId="7235" xr:uid="{00000000-0005-0000-0000-000079370000}"/>
    <cellStyle name="Normal 8 5 2 27 5" xfId="9738" xr:uid="{00000000-0005-0000-0000-00007A370000}"/>
    <cellStyle name="Normal 8 5 2 27 6" xfId="12008" xr:uid="{00000000-0005-0000-0000-00007B370000}"/>
    <cellStyle name="Normal 8 5 2 27 7" xfId="14395" xr:uid="{00000000-0005-0000-0000-00007C370000}"/>
    <cellStyle name="Normal 8 5 2 28" xfId="2147" xr:uid="{00000000-0005-0000-0000-00007D370000}"/>
    <cellStyle name="Normal 8 5 2 28 2" xfId="4528" xr:uid="{00000000-0005-0000-0000-00007E370000}"/>
    <cellStyle name="Normal 8 5 2 28 3" xfId="6914" xr:uid="{00000000-0005-0000-0000-00007F370000}"/>
    <cellStyle name="Normal 8 5 2 28 4" xfId="8664" xr:uid="{00000000-0005-0000-0000-000080370000}"/>
    <cellStyle name="Normal 8 5 2 28 5" xfId="10350" xr:uid="{00000000-0005-0000-0000-000081370000}"/>
    <cellStyle name="Normal 8 5 2 28 6" xfId="13438" xr:uid="{00000000-0005-0000-0000-000082370000}"/>
    <cellStyle name="Normal 8 5 2 28 7" xfId="15825" xr:uid="{00000000-0005-0000-0000-000083370000}"/>
    <cellStyle name="Normal 8 5 2 29" xfId="2227" xr:uid="{00000000-0005-0000-0000-000084370000}"/>
    <cellStyle name="Normal 8 5 2 29 2" xfId="4608" xr:uid="{00000000-0005-0000-0000-000085370000}"/>
    <cellStyle name="Normal 8 5 2 29 3" xfId="6994" xr:uid="{00000000-0005-0000-0000-000086370000}"/>
    <cellStyle name="Normal 8 5 2 29 4" xfId="7931" xr:uid="{00000000-0005-0000-0000-000087370000}"/>
    <cellStyle name="Normal 8 5 2 29 5" xfId="11387" xr:uid="{00000000-0005-0000-0000-000088370000}"/>
    <cellStyle name="Normal 8 5 2 29 6" xfId="12705" xr:uid="{00000000-0005-0000-0000-000089370000}"/>
    <cellStyle name="Normal 8 5 2 29 7" xfId="15092" xr:uid="{00000000-0005-0000-0000-00008A370000}"/>
    <cellStyle name="Normal 8 5 2 3" xfId="231" xr:uid="{00000000-0005-0000-0000-00008B370000}"/>
    <cellStyle name="Normal 8 5 2 3 2" xfId="2612" xr:uid="{00000000-0005-0000-0000-00008C370000}"/>
    <cellStyle name="Normal 8 5 2 3 3" xfId="4998" xr:uid="{00000000-0005-0000-0000-00008D370000}"/>
    <cellStyle name="Normal 8 5 2 3 4" xfId="8498" xr:uid="{00000000-0005-0000-0000-00008E370000}"/>
    <cellStyle name="Normal 8 5 2 3 5" xfId="9575" xr:uid="{00000000-0005-0000-0000-00008F370000}"/>
    <cellStyle name="Normal 8 5 2 3 6" xfId="13272" xr:uid="{00000000-0005-0000-0000-000090370000}"/>
    <cellStyle name="Normal 8 5 2 3 7" xfId="15659" xr:uid="{00000000-0005-0000-0000-000091370000}"/>
    <cellStyle name="Normal 8 5 2 30" xfId="2303" xr:uid="{00000000-0005-0000-0000-000092370000}"/>
    <cellStyle name="Normal 8 5 2 30 2" xfId="4684" xr:uid="{00000000-0005-0000-0000-000093370000}"/>
    <cellStyle name="Normal 8 5 2 30 3" xfId="7070" xr:uid="{00000000-0005-0000-0000-000094370000}"/>
    <cellStyle name="Normal 8 5 2 30 4" xfId="8708" xr:uid="{00000000-0005-0000-0000-000095370000}"/>
    <cellStyle name="Normal 8 5 2 30 5" xfId="9859" xr:uid="{00000000-0005-0000-0000-000096370000}"/>
    <cellStyle name="Normal 8 5 2 30 6" xfId="13482" xr:uid="{00000000-0005-0000-0000-000097370000}"/>
    <cellStyle name="Normal 8 5 2 30 7" xfId="15869" xr:uid="{00000000-0005-0000-0000-000098370000}"/>
    <cellStyle name="Normal 8 5 2 31" xfId="2375" xr:uid="{00000000-0005-0000-0000-000099370000}"/>
    <cellStyle name="Normal 8 5 2 31 2" xfId="4756" xr:uid="{00000000-0005-0000-0000-00009A370000}"/>
    <cellStyle name="Normal 8 5 2 31 3" xfId="7142" xr:uid="{00000000-0005-0000-0000-00009B370000}"/>
    <cellStyle name="Normal 8 5 2 31 4" xfId="7938" xr:uid="{00000000-0005-0000-0000-00009C370000}"/>
    <cellStyle name="Normal 8 5 2 31 5" xfId="11915" xr:uid="{00000000-0005-0000-0000-00009D370000}"/>
    <cellStyle name="Normal 8 5 2 31 6" xfId="12712" xr:uid="{00000000-0005-0000-0000-00009E370000}"/>
    <cellStyle name="Normal 8 5 2 31 7" xfId="15099" xr:uid="{00000000-0005-0000-0000-00009F370000}"/>
    <cellStyle name="Normal 8 5 2 32" xfId="2453" xr:uid="{00000000-0005-0000-0000-0000A0370000}"/>
    <cellStyle name="Normal 8 5 2 33" xfId="4839" xr:uid="{00000000-0005-0000-0000-0000A1370000}"/>
    <cellStyle name="Normal 8 5 2 34" xfId="7309" xr:uid="{00000000-0005-0000-0000-0000A2370000}"/>
    <cellStyle name="Normal 8 5 2 35" xfId="10302" xr:uid="{00000000-0005-0000-0000-0000A3370000}"/>
    <cellStyle name="Normal 8 5 2 36" xfId="12082" xr:uid="{00000000-0005-0000-0000-0000A4370000}"/>
    <cellStyle name="Normal 8 5 2 37" xfId="14469" xr:uid="{00000000-0005-0000-0000-0000A5370000}"/>
    <cellStyle name="Normal 8 5 2 4" xfId="308" xr:uid="{00000000-0005-0000-0000-0000A6370000}"/>
    <cellStyle name="Normal 8 5 2 4 2" xfId="2689" xr:uid="{00000000-0005-0000-0000-0000A7370000}"/>
    <cellStyle name="Normal 8 5 2 4 3" xfId="5075" xr:uid="{00000000-0005-0000-0000-0000A8370000}"/>
    <cellStyle name="Normal 8 5 2 4 4" xfId="7352" xr:uid="{00000000-0005-0000-0000-0000A9370000}"/>
    <cellStyle name="Normal 8 5 2 4 5" xfId="11837" xr:uid="{00000000-0005-0000-0000-0000AA370000}"/>
    <cellStyle name="Normal 8 5 2 4 6" xfId="12125" xr:uid="{00000000-0005-0000-0000-0000AB370000}"/>
    <cellStyle name="Normal 8 5 2 4 7" xfId="14512" xr:uid="{00000000-0005-0000-0000-0000AC370000}"/>
    <cellStyle name="Normal 8 5 2 5" xfId="385" xr:uid="{00000000-0005-0000-0000-0000AD370000}"/>
    <cellStyle name="Normal 8 5 2 5 2" xfId="2766" xr:uid="{00000000-0005-0000-0000-0000AE370000}"/>
    <cellStyle name="Normal 8 5 2 5 3" xfId="5152" xr:uid="{00000000-0005-0000-0000-0000AF370000}"/>
    <cellStyle name="Normal 8 5 2 5 4" xfId="8457" xr:uid="{00000000-0005-0000-0000-0000B0370000}"/>
    <cellStyle name="Normal 8 5 2 5 5" xfId="10722" xr:uid="{00000000-0005-0000-0000-0000B1370000}"/>
    <cellStyle name="Normal 8 5 2 5 6" xfId="13231" xr:uid="{00000000-0005-0000-0000-0000B2370000}"/>
    <cellStyle name="Normal 8 5 2 5 7" xfId="15618" xr:uid="{00000000-0005-0000-0000-0000B3370000}"/>
    <cellStyle name="Normal 8 5 2 6" xfId="462" xr:uid="{00000000-0005-0000-0000-0000B4370000}"/>
    <cellStyle name="Normal 8 5 2 6 2" xfId="2843" xr:uid="{00000000-0005-0000-0000-0000B5370000}"/>
    <cellStyle name="Normal 8 5 2 6 3" xfId="5229" xr:uid="{00000000-0005-0000-0000-0000B6370000}"/>
    <cellStyle name="Normal 8 5 2 6 4" xfId="7957" xr:uid="{00000000-0005-0000-0000-0000B7370000}"/>
    <cellStyle name="Normal 8 5 2 6 5" xfId="11419" xr:uid="{00000000-0005-0000-0000-0000B8370000}"/>
    <cellStyle name="Normal 8 5 2 6 6" xfId="12731" xr:uid="{00000000-0005-0000-0000-0000B9370000}"/>
    <cellStyle name="Normal 8 5 2 6 7" xfId="15118" xr:uid="{00000000-0005-0000-0000-0000BA370000}"/>
    <cellStyle name="Normal 8 5 2 7" xfId="539" xr:uid="{00000000-0005-0000-0000-0000BB370000}"/>
    <cellStyle name="Normal 8 5 2 7 2" xfId="2920" xr:uid="{00000000-0005-0000-0000-0000BC370000}"/>
    <cellStyle name="Normal 8 5 2 7 3" xfId="5306" xr:uid="{00000000-0005-0000-0000-0000BD370000}"/>
    <cellStyle name="Normal 8 5 2 7 4" xfId="8659" xr:uid="{00000000-0005-0000-0000-0000BE370000}"/>
    <cellStyle name="Normal 8 5 2 7 5" xfId="9802" xr:uid="{00000000-0005-0000-0000-0000BF370000}"/>
    <cellStyle name="Normal 8 5 2 7 6" xfId="13433" xr:uid="{00000000-0005-0000-0000-0000C0370000}"/>
    <cellStyle name="Normal 8 5 2 7 7" xfId="15820" xr:uid="{00000000-0005-0000-0000-0000C1370000}"/>
    <cellStyle name="Normal 8 5 2 8" xfId="616" xr:uid="{00000000-0005-0000-0000-0000C2370000}"/>
    <cellStyle name="Normal 8 5 2 8 2" xfId="2997" xr:uid="{00000000-0005-0000-0000-0000C3370000}"/>
    <cellStyle name="Normal 8 5 2 8 3" xfId="5383" xr:uid="{00000000-0005-0000-0000-0000C4370000}"/>
    <cellStyle name="Normal 8 5 2 8 4" xfId="7505" xr:uid="{00000000-0005-0000-0000-0000C5370000}"/>
    <cellStyle name="Normal 8 5 2 8 5" xfId="9602" xr:uid="{00000000-0005-0000-0000-0000C6370000}"/>
    <cellStyle name="Normal 8 5 2 8 6" xfId="12278" xr:uid="{00000000-0005-0000-0000-0000C7370000}"/>
    <cellStyle name="Normal 8 5 2 8 7" xfId="14665" xr:uid="{00000000-0005-0000-0000-0000C8370000}"/>
    <cellStyle name="Normal 8 5 2 9" xfId="693" xr:uid="{00000000-0005-0000-0000-0000C9370000}"/>
    <cellStyle name="Normal 8 5 2 9 2" xfId="3074" xr:uid="{00000000-0005-0000-0000-0000CA370000}"/>
    <cellStyle name="Normal 8 5 2 9 3" xfId="5460" xr:uid="{00000000-0005-0000-0000-0000CB370000}"/>
    <cellStyle name="Normal 8 5 2 9 4" xfId="8607" xr:uid="{00000000-0005-0000-0000-0000CC370000}"/>
    <cellStyle name="Normal 8 5 2 9 5" xfId="10872" xr:uid="{00000000-0005-0000-0000-0000CD370000}"/>
    <cellStyle name="Normal 8 5 2 9 6" xfId="13381" xr:uid="{00000000-0005-0000-0000-0000CE370000}"/>
    <cellStyle name="Normal 8 5 2 9 7" xfId="15768" xr:uid="{00000000-0005-0000-0000-0000CF370000}"/>
    <cellStyle name="Normal 8 5 20" xfId="1426" xr:uid="{00000000-0005-0000-0000-0000D0370000}"/>
    <cellStyle name="Normal 8 5 20 2" xfId="3807" xr:uid="{00000000-0005-0000-0000-0000D1370000}"/>
    <cellStyle name="Normal 8 5 20 3" xfId="6193" xr:uid="{00000000-0005-0000-0000-0000D2370000}"/>
    <cellStyle name="Normal 8 5 20 4" xfId="7672" xr:uid="{00000000-0005-0000-0000-0000D3370000}"/>
    <cellStyle name="Normal 8 5 20 5" xfId="11586" xr:uid="{00000000-0005-0000-0000-0000D4370000}"/>
    <cellStyle name="Normal 8 5 20 6" xfId="12445" xr:uid="{00000000-0005-0000-0000-0000D5370000}"/>
    <cellStyle name="Normal 8 5 20 7" xfId="14832" xr:uid="{00000000-0005-0000-0000-0000D6370000}"/>
    <cellStyle name="Normal 8 5 21" xfId="1503" xr:uid="{00000000-0005-0000-0000-0000D7370000}"/>
    <cellStyle name="Normal 8 5 21 2" xfId="3884" xr:uid="{00000000-0005-0000-0000-0000D8370000}"/>
    <cellStyle name="Normal 8 5 21 3" xfId="6270" xr:uid="{00000000-0005-0000-0000-0000D9370000}"/>
    <cellStyle name="Normal 8 5 21 4" xfId="9506" xr:uid="{00000000-0005-0000-0000-0000DA370000}"/>
    <cellStyle name="Normal 8 5 21 5" xfId="11204" xr:uid="{00000000-0005-0000-0000-0000DB370000}"/>
    <cellStyle name="Normal 8 5 21 6" xfId="14280" xr:uid="{00000000-0005-0000-0000-0000DC370000}"/>
    <cellStyle name="Normal 8 5 21 7" xfId="16663" xr:uid="{00000000-0005-0000-0000-0000DD370000}"/>
    <cellStyle name="Normal 8 5 22" xfId="1580" xr:uid="{00000000-0005-0000-0000-0000DE370000}"/>
    <cellStyle name="Normal 8 5 22 2" xfId="3961" xr:uid="{00000000-0005-0000-0000-0000DF370000}"/>
    <cellStyle name="Normal 8 5 22 3" xfId="6347" xr:uid="{00000000-0005-0000-0000-0000E0370000}"/>
    <cellStyle name="Normal 8 5 22 4" xfId="8002" xr:uid="{00000000-0005-0000-0000-0000E1370000}"/>
    <cellStyle name="Normal 8 5 22 5" xfId="8992" xr:uid="{00000000-0005-0000-0000-0000E2370000}"/>
    <cellStyle name="Normal 8 5 22 6" xfId="12776" xr:uid="{00000000-0005-0000-0000-0000E3370000}"/>
    <cellStyle name="Normal 8 5 22 7" xfId="15163" xr:uid="{00000000-0005-0000-0000-0000E4370000}"/>
    <cellStyle name="Normal 8 5 23" xfId="1657" xr:uid="{00000000-0005-0000-0000-0000E5370000}"/>
    <cellStyle name="Normal 8 5 23 2" xfId="4038" xr:uid="{00000000-0005-0000-0000-0000E6370000}"/>
    <cellStyle name="Normal 8 5 23 3" xfId="6424" xr:uid="{00000000-0005-0000-0000-0000E7370000}"/>
    <cellStyle name="Normal 8 5 23 4" xfId="7323" xr:uid="{00000000-0005-0000-0000-0000E8370000}"/>
    <cellStyle name="Normal 8 5 23 5" xfId="11314" xr:uid="{00000000-0005-0000-0000-0000E9370000}"/>
    <cellStyle name="Normal 8 5 23 6" xfId="12096" xr:uid="{00000000-0005-0000-0000-0000EA370000}"/>
    <cellStyle name="Normal 8 5 23 7" xfId="14483" xr:uid="{00000000-0005-0000-0000-0000EB370000}"/>
    <cellStyle name="Normal 8 5 24" xfId="1734" xr:uid="{00000000-0005-0000-0000-0000EC370000}"/>
    <cellStyle name="Normal 8 5 24 2" xfId="4115" xr:uid="{00000000-0005-0000-0000-0000ED370000}"/>
    <cellStyle name="Normal 8 5 24 3" xfId="6501" xr:uid="{00000000-0005-0000-0000-0000EE370000}"/>
    <cellStyle name="Normal 8 5 24 4" xfId="8551" xr:uid="{00000000-0005-0000-0000-0000EF370000}"/>
    <cellStyle name="Normal 8 5 24 5" xfId="9746" xr:uid="{00000000-0005-0000-0000-0000F0370000}"/>
    <cellStyle name="Normal 8 5 24 6" xfId="13325" xr:uid="{00000000-0005-0000-0000-0000F1370000}"/>
    <cellStyle name="Normal 8 5 24 7" xfId="15712" xr:uid="{00000000-0005-0000-0000-0000F2370000}"/>
    <cellStyle name="Normal 8 5 25" xfId="1806" xr:uid="{00000000-0005-0000-0000-0000F3370000}"/>
    <cellStyle name="Normal 8 5 25 2" xfId="4187" xr:uid="{00000000-0005-0000-0000-0000F4370000}"/>
    <cellStyle name="Normal 8 5 25 3" xfId="6573" xr:uid="{00000000-0005-0000-0000-0000F5370000}"/>
    <cellStyle name="Normal 8 5 25 4" xfId="7744" xr:uid="{00000000-0005-0000-0000-0000F6370000}"/>
    <cellStyle name="Normal 8 5 25 5" xfId="11653" xr:uid="{00000000-0005-0000-0000-0000F7370000}"/>
    <cellStyle name="Normal 8 5 25 6" xfId="12517" xr:uid="{00000000-0005-0000-0000-0000F8370000}"/>
    <cellStyle name="Normal 8 5 25 7" xfId="14904" xr:uid="{00000000-0005-0000-0000-0000F9370000}"/>
    <cellStyle name="Normal 8 5 26" xfId="1884" xr:uid="{00000000-0005-0000-0000-0000FA370000}"/>
    <cellStyle name="Normal 8 5 26 2" xfId="4265" xr:uid="{00000000-0005-0000-0000-0000FB370000}"/>
    <cellStyle name="Normal 8 5 26 3" xfId="6651" xr:uid="{00000000-0005-0000-0000-0000FC370000}"/>
    <cellStyle name="Normal 8 5 26 4" xfId="9501" xr:uid="{00000000-0005-0000-0000-0000FD370000}"/>
    <cellStyle name="Normal 8 5 26 5" xfId="11199" xr:uid="{00000000-0005-0000-0000-0000FE370000}"/>
    <cellStyle name="Normal 8 5 26 6" xfId="14275" xr:uid="{00000000-0005-0000-0000-0000FF370000}"/>
    <cellStyle name="Normal 8 5 26 7" xfId="16658" xr:uid="{00000000-0005-0000-0000-000000380000}"/>
    <cellStyle name="Normal 8 5 27" xfId="1962" xr:uid="{00000000-0005-0000-0000-000001380000}"/>
    <cellStyle name="Normal 8 5 27 2" xfId="4343" xr:uid="{00000000-0005-0000-0000-000002380000}"/>
    <cellStyle name="Normal 8 5 27 3" xfId="6729" xr:uid="{00000000-0005-0000-0000-000003380000}"/>
    <cellStyle name="Normal 8 5 27 4" xfId="8466" xr:uid="{00000000-0005-0000-0000-000004380000}"/>
    <cellStyle name="Normal 8 5 27 5" xfId="10078" xr:uid="{00000000-0005-0000-0000-000005380000}"/>
    <cellStyle name="Normal 8 5 27 6" xfId="13240" xr:uid="{00000000-0005-0000-0000-000006380000}"/>
    <cellStyle name="Normal 8 5 27 7" xfId="15627" xr:uid="{00000000-0005-0000-0000-000007380000}"/>
    <cellStyle name="Normal 8 5 28" xfId="2038" xr:uid="{00000000-0005-0000-0000-000008380000}"/>
    <cellStyle name="Normal 8 5 28 2" xfId="4419" xr:uid="{00000000-0005-0000-0000-000009380000}"/>
    <cellStyle name="Normal 8 5 28 3" xfId="6805" xr:uid="{00000000-0005-0000-0000-00000A380000}"/>
    <cellStyle name="Normal 8 5 28 4" xfId="7326" xr:uid="{00000000-0005-0000-0000-00000B380000}"/>
    <cellStyle name="Normal 8 5 28 5" xfId="11906" xr:uid="{00000000-0005-0000-0000-00000C380000}"/>
    <cellStyle name="Normal 8 5 28 6" xfId="12099" xr:uid="{00000000-0005-0000-0000-00000D380000}"/>
    <cellStyle name="Normal 8 5 28 7" xfId="14486" xr:uid="{00000000-0005-0000-0000-00000E380000}"/>
    <cellStyle name="Normal 8 5 29" xfId="2110" xr:uid="{00000000-0005-0000-0000-00000F380000}"/>
    <cellStyle name="Normal 8 5 29 2" xfId="4491" xr:uid="{00000000-0005-0000-0000-000010380000}"/>
    <cellStyle name="Normal 8 5 29 3" xfId="6877" xr:uid="{00000000-0005-0000-0000-000011380000}"/>
    <cellStyle name="Normal 8 5 29 4" xfId="7393" xr:uid="{00000000-0005-0000-0000-000012380000}"/>
    <cellStyle name="Normal 8 5 29 5" xfId="11461" xr:uid="{00000000-0005-0000-0000-000013380000}"/>
    <cellStyle name="Normal 8 5 29 6" xfId="12166" xr:uid="{00000000-0005-0000-0000-000014380000}"/>
    <cellStyle name="Normal 8 5 29 7" xfId="14553" xr:uid="{00000000-0005-0000-0000-000015380000}"/>
    <cellStyle name="Normal 8 5 3" xfId="116" xr:uid="{00000000-0005-0000-0000-000016380000}"/>
    <cellStyle name="Normal 8 5 3 2" xfId="2497" xr:uid="{00000000-0005-0000-0000-000017380000}"/>
    <cellStyle name="Normal 8 5 3 3" xfId="4883" xr:uid="{00000000-0005-0000-0000-000018380000}"/>
    <cellStyle name="Normal 8 5 3 4" xfId="7692" xr:uid="{00000000-0005-0000-0000-000019380000}"/>
    <cellStyle name="Normal 8 5 3 5" xfId="11606" xr:uid="{00000000-0005-0000-0000-00001A380000}"/>
    <cellStyle name="Normal 8 5 3 6" xfId="12465" xr:uid="{00000000-0005-0000-0000-00001B380000}"/>
    <cellStyle name="Normal 8 5 3 7" xfId="14852" xr:uid="{00000000-0005-0000-0000-00001C380000}"/>
    <cellStyle name="Normal 8 5 30" xfId="2190" xr:uid="{00000000-0005-0000-0000-00001D380000}"/>
    <cellStyle name="Normal 8 5 30 2" xfId="4571" xr:uid="{00000000-0005-0000-0000-00001E380000}"/>
    <cellStyle name="Normal 8 5 30 3" xfId="6957" xr:uid="{00000000-0005-0000-0000-00001F380000}"/>
    <cellStyle name="Normal 8 5 30 4" xfId="7817" xr:uid="{00000000-0005-0000-0000-000020380000}"/>
    <cellStyle name="Normal 8 5 30 5" xfId="11729" xr:uid="{00000000-0005-0000-0000-000021380000}"/>
    <cellStyle name="Normal 8 5 30 6" xfId="12590" xr:uid="{00000000-0005-0000-0000-000022380000}"/>
    <cellStyle name="Normal 8 5 30 7" xfId="14977" xr:uid="{00000000-0005-0000-0000-000023380000}"/>
    <cellStyle name="Normal 8 5 31" xfId="2266" xr:uid="{00000000-0005-0000-0000-000024380000}"/>
    <cellStyle name="Normal 8 5 31 2" xfId="4647" xr:uid="{00000000-0005-0000-0000-000025380000}"/>
    <cellStyle name="Normal 8 5 31 3" xfId="7033" xr:uid="{00000000-0005-0000-0000-000026380000}"/>
    <cellStyle name="Normal 8 5 31 4" xfId="7198" xr:uid="{00000000-0005-0000-0000-000027380000}"/>
    <cellStyle name="Normal 8 5 31 5" xfId="11272" xr:uid="{00000000-0005-0000-0000-000028380000}"/>
    <cellStyle name="Normal 8 5 31 6" xfId="11971" xr:uid="{00000000-0005-0000-0000-000029380000}"/>
    <cellStyle name="Normal 8 5 31 7" xfId="14358" xr:uid="{00000000-0005-0000-0000-00002A380000}"/>
    <cellStyle name="Normal 8 5 32" xfId="2338" xr:uid="{00000000-0005-0000-0000-00002B380000}"/>
    <cellStyle name="Normal 8 5 32 2" xfId="4719" xr:uid="{00000000-0005-0000-0000-00002C380000}"/>
    <cellStyle name="Normal 8 5 32 3" xfId="7105" xr:uid="{00000000-0005-0000-0000-00002D380000}"/>
    <cellStyle name="Normal 8 5 32 4" xfId="7197" xr:uid="{00000000-0005-0000-0000-00002E380000}"/>
    <cellStyle name="Normal 8 5 32 5" xfId="11271" xr:uid="{00000000-0005-0000-0000-00002F380000}"/>
    <cellStyle name="Normal 8 5 32 6" xfId="11970" xr:uid="{00000000-0005-0000-0000-000030380000}"/>
    <cellStyle name="Normal 8 5 32 7" xfId="14357" xr:uid="{00000000-0005-0000-0000-000031380000}"/>
    <cellStyle name="Normal 8 5 33" xfId="2416" xr:uid="{00000000-0005-0000-0000-000032380000}"/>
    <cellStyle name="Normal 8 5 34" xfId="4802" xr:uid="{00000000-0005-0000-0000-000033380000}"/>
    <cellStyle name="Normal 8 5 35" xfId="7425" xr:uid="{00000000-0005-0000-0000-000034380000}"/>
    <cellStyle name="Normal 8 5 36" xfId="11416" xr:uid="{00000000-0005-0000-0000-000035380000}"/>
    <cellStyle name="Normal 8 5 37" xfId="12198" xr:uid="{00000000-0005-0000-0000-000036380000}"/>
    <cellStyle name="Normal 8 5 38" xfId="14585" xr:uid="{00000000-0005-0000-0000-000037380000}"/>
    <cellStyle name="Normal 8 5 4" xfId="194" xr:uid="{00000000-0005-0000-0000-000038380000}"/>
    <cellStyle name="Normal 8 5 4 2" xfId="2575" xr:uid="{00000000-0005-0000-0000-000039380000}"/>
    <cellStyle name="Normal 8 5 4 3" xfId="4961" xr:uid="{00000000-0005-0000-0000-00003A380000}"/>
    <cellStyle name="Normal 8 5 4 4" xfId="9378" xr:uid="{00000000-0005-0000-0000-00003B380000}"/>
    <cellStyle name="Normal 8 5 4 5" xfId="9692" xr:uid="{00000000-0005-0000-0000-00003C380000}"/>
    <cellStyle name="Normal 8 5 4 6" xfId="14152" xr:uid="{00000000-0005-0000-0000-00003D380000}"/>
    <cellStyle name="Normal 8 5 4 7" xfId="16536" xr:uid="{00000000-0005-0000-0000-00003E380000}"/>
    <cellStyle name="Normal 8 5 5" xfId="271" xr:uid="{00000000-0005-0000-0000-00003F380000}"/>
    <cellStyle name="Normal 8 5 5 2" xfId="2652" xr:uid="{00000000-0005-0000-0000-000040380000}"/>
    <cellStyle name="Normal 8 5 5 3" xfId="5038" xr:uid="{00000000-0005-0000-0000-000041380000}"/>
    <cellStyle name="Normal 8 5 5 4" xfId="8993" xr:uid="{00000000-0005-0000-0000-000042380000}"/>
    <cellStyle name="Normal 8 5 5 5" xfId="10684" xr:uid="{00000000-0005-0000-0000-000043380000}"/>
    <cellStyle name="Normal 8 5 5 6" xfId="13767" xr:uid="{00000000-0005-0000-0000-000044380000}"/>
    <cellStyle name="Normal 8 5 5 7" xfId="16152" xr:uid="{00000000-0005-0000-0000-000045380000}"/>
    <cellStyle name="Normal 8 5 6" xfId="348" xr:uid="{00000000-0005-0000-0000-000046380000}"/>
    <cellStyle name="Normal 8 5 6 2" xfId="2729" xr:uid="{00000000-0005-0000-0000-000047380000}"/>
    <cellStyle name="Normal 8 5 6 3" xfId="5115" xr:uid="{00000000-0005-0000-0000-000048380000}"/>
    <cellStyle name="Normal 8 5 6 4" xfId="9486" xr:uid="{00000000-0005-0000-0000-000049380000}"/>
    <cellStyle name="Normal 8 5 6 5" xfId="11184" xr:uid="{00000000-0005-0000-0000-00004A380000}"/>
    <cellStyle name="Normal 8 5 6 6" xfId="14260" xr:uid="{00000000-0005-0000-0000-00004B380000}"/>
    <cellStyle name="Normal 8 5 6 7" xfId="16643" xr:uid="{00000000-0005-0000-0000-00004C380000}"/>
    <cellStyle name="Normal 8 5 7" xfId="425" xr:uid="{00000000-0005-0000-0000-00004D380000}"/>
    <cellStyle name="Normal 8 5 7 2" xfId="2806" xr:uid="{00000000-0005-0000-0000-00004E380000}"/>
    <cellStyle name="Normal 8 5 7 3" xfId="5192" xr:uid="{00000000-0005-0000-0000-00004F380000}"/>
    <cellStyle name="Normal 8 5 7 4" xfId="7764" xr:uid="{00000000-0005-0000-0000-000050380000}"/>
    <cellStyle name="Normal 8 5 7 5" xfId="11673" xr:uid="{00000000-0005-0000-0000-000051380000}"/>
    <cellStyle name="Normal 8 5 7 6" xfId="12537" xr:uid="{00000000-0005-0000-0000-000052380000}"/>
    <cellStyle name="Normal 8 5 7 7" xfId="14924" xr:uid="{00000000-0005-0000-0000-000053380000}"/>
    <cellStyle name="Normal 8 5 8" xfId="502" xr:uid="{00000000-0005-0000-0000-000054380000}"/>
    <cellStyle name="Normal 8 5 8 2" xfId="2883" xr:uid="{00000000-0005-0000-0000-000055380000}"/>
    <cellStyle name="Normal 8 5 8 3" xfId="5269" xr:uid="{00000000-0005-0000-0000-000056380000}"/>
    <cellStyle name="Normal 8 5 8 4" xfId="9449" xr:uid="{00000000-0005-0000-0000-000057380000}"/>
    <cellStyle name="Normal 8 5 8 5" xfId="11142" xr:uid="{00000000-0005-0000-0000-000058380000}"/>
    <cellStyle name="Normal 8 5 8 6" xfId="14223" xr:uid="{00000000-0005-0000-0000-000059380000}"/>
    <cellStyle name="Normal 8 5 8 7" xfId="16607" xr:uid="{00000000-0005-0000-0000-00005A380000}"/>
    <cellStyle name="Normal 8 5 9" xfId="579" xr:uid="{00000000-0005-0000-0000-00005B380000}"/>
    <cellStyle name="Normal 8 5 9 2" xfId="2960" xr:uid="{00000000-0005-0000-0000-00005C380000}"/>
    <cellStyle name="Normal 8 5 9 3" xfId="5346" xr:uid="{00000000-0005-0000-0000-00005D380000}"/>
    <cellStyle name="Normal 8 5 9 4" xfId="9144" xr:uid="{00000000-0005-0000-0000-00005E380000}"/>
    <cellStyle name="Normal 8 5 9 5" xfId="10833" xr:uid="{00000000-0005-0000-0000-00005F380000}"/>
    <cellStyle name="Normal 8 5 9 6" xfId="13918" xr:uid="{00000000-0005-0000-0000-000060380000}"/>
    <cellStyle name="Normal 8 5 9 7" xfId="16302" xr:uid="{00000000-0005-0000-0000-000061380000}"/>
    <cellStyle name="Normal 8 6" xfId="79" xr:uid="{00000000-0005-0000-0000-000062380000}"/>
    <cellStyle name="Normal 8 6 10" xfId="778" xr:uid="{00000000-0005-0000-0000-000063380000}"/>
    <cellStyle name="Normal 8 6 10 2" xfId="3159" xr:uid="{00000000-0005-0000-0000-000064380000}"/>
    <cellStyle name="Normal 8 6 10 3" xfId="5545" xr:uid="{00000000-0005-0000-0000-000065380000}"/>
    <cellStyle name="Normal 8 6 10 4" xfId="9330" xr:uid="{00000000-0005-0000-0000-000066380000}"/>
    <cellStyle name="Normal 8 6 10 5" xfId="9724" xr:uid="{00000000-0005-0000-0000-000067380000}"/>
    <cellStyle name="Normal 8 6 10 6" xfId="14104" xr:uid="{00000000-0005-0000-0000-000068380000}"/>
    <cellStyle name="Normal 8 6 10 7" xfId="16488" xr:uid="{00000000-0005-0000-0000-000069380000}"/>
    <cellStyle name="Normal 8 6 11" xfId="855" xr:uid="{00000000-0005-0000-0000-00006A380000}"/>
    <cellStyle name="Normal 8 6 11 2" xfId="3236" xr:uid="{00000000-0005-0000-0000-00006B380000}"/>
    <cellStyle name="Normal 8 6 11 3" xfId="5622" xr:uid="{00000000-0005-0000-0000-00006C380000}"/>
    <cellStyle name="Normal 8 6 11 4" xfId="7721" xr:uid="{00000000-0005-0000-0000-00006D380000}"/>
    <cellStyle name="Normal 8 6 11 5" xfId="9646" xr:uid="{00000000-0005-0000-0000-00006E380000}"/>
    <cellStyle name="Normal 8 6 11 6" xfId="12494" xr:uid="{00000000-0005-0000-0000-00006F380000}"/>
    <cellStyle name="Normal 8 6 11 7" xfId="14881" xr:uid="{00000000-0005-0000-0000-000070380000}"/>
    <cellStyle name="Normal 8 6 12" xfId="932" xr:uid="{00000000-0005-0000-0000-000071380000}"/>
    <cellStyle name="Normal 8 6 12 2" xfId="3313" xr:uid="{00000000-0005-0000-0000-000072380000}"/>
    <cellStyle name="Normal 8 6 12 3" xfId="5699" xr:uid="{00000000-0005-0000-0000-000073380000}"/>
    <cellStyle name="Normal 8 6 12 4" xfId="7675" xr:uid="{00000000-0005-0000-0000-000074380000}"/>
    <cellStyle name="Normal 8 6 12 5" xfId="11589" xr:uid="{00000000-0005-0000-0000-000075380000}"/>
    <cellStyle name="Normal 8 6 12 6" xfId="12448" xr:uid="{00000000-0005-0000-0000-000076380000}"/>
    <cellStyle name="Normal 8 6 12 7" xfId="14835" xr:uid="{00000000-0005-0000-0000-000077380000}"/>
    <cellStyle name="Normal 8 6 13" xfId="1009" xr:uid="{00000000-0005-0000-0000-000078380000}"/>
    <cellStyle name="Normal 8 6 13 2" xfId="3390" xr:uid="{00000000-0005-0000-0000-000079380000}"/>
    <cellStyle name="Normal 8 6 13 3" xfId="5776" xr:uid="{00000000-0005-0000-0000-00007A380000}"/>
    <cellStyle name="Normal 8 6 13 4" xfId="8140" xr:uid="{00000000-0005-0000-0000-00007B380000}"/>
    <cellStyle name="Normal 8 6 13 5" xfId="10405" xr:uid="{00000000-0005-0000-0000-00007C380000}"/>
    <cellStyle name="Normal 8 6 13 6" xfId="12914" xr:uid="{00000000-0005-0000-0000-00007D380000}"/>
    <cellStyle name="Normal 8 6 13 7" xfId="15301" xr:uid="{00000000-0005-0000-0000-00007E380000}"/>
    <cellStyle name="Normal 8 6 14" xfId="1086" xr:uid="{00000000-0005-0000-0000-00007F380000}"/>
    <cellStyle name="Normal 8 6 14 2" xfId="3467" xr:uid="{00000000-0005-0000-0000-000080380000}"/>
    <cellStyle name="Normal 8 6 14 3" xfId="5853" xr:uid="{00000000-0005-0000-0000-000081380000}"/>
    <cellStyle name="Normal 8 6 14 4" xfId="9473" xr:uid="{00000000-0005-0000-0000-000082380000}"/>
    <cellStyle name="Normal 8 6 14 5" xfId="9869" xr:uid="{00000000-0005-0000-0000-000083380000}"/>
    <cellStyle name="Normal 8 6 14 6" xfId="14247" xr:uid="{00000000-0005-0000-0000-000084380000}"/>
    <cellStyle name="Normal 8 6 14 7" xfId="16630" xr:uid="{00000000-0005-0000-0000-000085380000}"/>
    <cellStyle name="Normal 8 6 15" xfId="1163" xr:uid="{00000000-0005-0000-0000-000086380000}"/>
    <cellStyle name="Normal 8 6 15 2" xfId="3544" xr:uid="{00000000-0005-0000-0000-000087380000}"/>
    <cellStyle name="Normal 8 6 15 3" xfId="5930" xr:uid="{00000000-0005-0000-0000-000088380000}"/>
    <cellStyle name="Normal 8 6 15 4" xfId="8330" xr:uid="{00000000-0005-0000-0000-000089380000}"/>
    <cellStyle name="Normal 8 6 15 5" xfId="11781" xr:uid="{00000000-0005-0000-0000-00008A380000}"/>
    <cellStyle name="Normal 8 6 15 6" xfId="13104" xr:uid="{00000000-0005-0000-0000-00008B380000}"/>
    <cellStyle name="Normal 8 6 15 7" xfId="15491" xr:uid="{00000000-0005-0000-0000-00008C380000}"/>
    <cellStyle name="Normal 8 6 16" xfId="1240" xr:uid="{00000000-0005-0000-0000-00008D380000}"/>
    <cellStyle name="Normal 8 6 16 2" xfId="3621" xr:uid="{00000000-0005-0000-0000-00008E380000}"/>
    <cellStyle name="Normal 8 6 16 3" xfId="6007" xr:uid="{00000000-0005-0000-0000-00008F380000}"/>
    <cellStyle name="Normal 8 6 16 4" xfId="7824" xr:uid="{00000000-0005-0000-0000-000090380000}"/>
    <cellStyle name="Normal 8 6 16 5" xfId="11736" xr:uid="{00000000-0005-0000-0000-000091380000}"/>
    <cellStyle name="Normal 8 6 16 6" xfId="12597" xr:uid="{00000000-0005-0000-0000-000092380000}"/>
    <cellStyle name="Normal 8 6 16 7" xfId="14984" xr:uid="{00000000-0005-0000-0000-000093380000}"/>
    <cellStyle name="Normal 8 6 17" xfId="1317" xr:uid="{00000000-0005-0000-0000-000094380000}"/>
    <cellStyle name="Normal 8 6 17 2" xfId="3698" xr:uid="{00000000-0005-0000-0000-000095380000}"/>
    <cellStyle name="Normal 8 6 17 3" xfId="6084" xr:uid="{00000000-0005-0000-0000-000096380000}"/>
    <cellStyle name="Normal 8 6 17 4" xfId="8289" xr:uid="{00000000-0005-0000-0000-000097380000}"/>
    <cellStyle name="Normal 8 6 17 5" xfId="10554" xr:uid="{00000000-0005-0000-0000-000098380000}"/>
    <cellStyle name="Normal 8 6 17 6" xfId="13063" xr:uid="{00000000-0005-0000-0000-000099380000}"/>
    <cellStyle name="Normal 8 6 17 7" xfId="15450" xr:uid="{00000000-0005-0000-0000-00009A380000}"/>
    <cellStyle name="Normal 8 6 18" xfId="1394" xr:uid="{00000000-0005-0000-0000-00009B380000}"/>
    <cellStyle name="Normal 8 6 18 2" xfId="3775" xr:uid="{00000000-0005-0000-0000-00009C380000}"/>
    <cellStyle name="Normal 8 6 18 3" xfId="6161" xr:uid="{00000000-0005-0000-0000-00009D380000}"/>
    <cellStyle name="Normal 8 6 18 4" xfId="7790" xr:uid="{00000000-0005-0000-0000-00009E380000}"/>
    <cellStyle name="Normal 8 6 18 5" xfId="10016" xr:uid="{00000000-0005-0000-0000-00009F380000}"/>
    <cellStyle name="Normal 8 6 18 6" xfId="12563" xr:uid="{00000000-0005-0000-0000-0000A0380000}"/>
    <cellStyle name="Normal 8 6 18 7" xfId="14950" xr:uid="{00000000-0005-0000-0000-0000A1380000}"/>
    <cellStyle name="Normal 8 6 19" xfId="1471" xr:uid="{00000000-0005-0000-0000-0000A2380000}"/>
    <cellStyle name="Normal 8 6 19 2" xfId="3852" xr:uid="{00000000-0005-0000-0000-0000A3380000}"/>
    <cellStyle name="Normal 8 6 19 3" xfId="6238" xr:uid="{00000000-0005-0000-0000-0000A4380000}"/>
    <cellStyle name="Normal 8 6 19 4" xfId="8479" xr:uid="{00000000-0005-0000-0000-0000A5380000}"/>
    <cellStyle name="Normal 8 6 19 5" xfId="9556" xr:uid="{00000000-0005-0000-0000-0000A6380000}"/>
    <cellStyle name="Normal 8 6 19 6" xfId="13253" xr:uid="{00000000-0005-0000-0000-0000A7380000}"/>
    <cellStyle name="Normal 8 6 19 7" xfId="15640" xr:uid="{00000000-0005-0000-0000-0000A8380000}"/>
    <cellStyle name="Normal 8 6 2" xfId="161" xr:uid="{00000000-0005-0000-0000-0000A9380000}"/>
    <cellStyle name="Normal 8 6 2 2" xfId="2542" xr:uid="{00000000-0005-0000-0000-0000AA380000}"/>
    <cellStyle name="Normal 8 6 2 3" xfId="4928" xr:uid="{00000000-0005-0000-0000-0000AB380000}"/>
    <cellStyle name="Normal 8 6 2 4" xfId="9111" xr:uid="{00000000-0005-0000-0000-0000AC380000}"/>
    <cellStyle name="Normal 8 6 2 5" xfId="11796" xr:uid="{00000000-0005-0000-0000-0000AD380000}"/>
    <cellStyle name="Normal 8 6 2 6" xfId="13885" xr:uid="{00000000-0005-0000-0000-0000AE380000}"/>
    <cellStyle name="Normal 8 6 2 7" xfId="16269" xr:uid="{00000000-0005-0000-0000-0000AF380000}"/>
    <cellStyle name="Normal 8 6 20" xfId="1548" xr:uid="{00000000-0005-0000-0000-0000B0380000}"/>
    <cellStyle name="Normal 8 6 20 2" xfId="3929" xr:uid="{00000000-0005-0000-0000-0000B1380000}"/>
    <cellStyle name="Normal 8 6 20 3" xfId="6315" xr:uid="{00000000-0005-0000-0000-0000B2380000}"/>
    <cellStyle name="Normal 8 6 20 4" xfId="7427" xr:uid="{00000000-0005-0000-0000-0000B3380000}"/>
    <cellStyle name="Normal 8 6 20 5" xfId="11907" xr:uid="{00000000-0005-0000-0000-0000B4380000}"/>
    <cellStyle name="Normal 8 6 20 6" xfId="12200" xr:uid="{00000000-0005-0000-0000-0000B5380000}"/>
    <cellStyle name="Normal 8 6 20 7" xfId="14587" xr:uid="{00000000-0005-0000-0000-0000B6380000}"/>
    <cellStyle name="Normal 8 6 21" xfId="1625" xr:uid="{00000000-0005-0000-0000-0000B7380000}"/>
    <cellStyle name="Normal 8 6 21 2" xfId="4006" xr:uid="{00000000-0005-0000-0000-0000B8380000}"/>
    <cellStyle name="Normal 8 6 21 3" xfId="6392" xr:uid="{00000000-0005-0000-0000-0000B9380000}"/>
    <cellStyle name="Normal 8 6 21 4" xfId="7511" xr:uid="{00000000-0005-0000-0000-0000BA380000}"/>
    <cellStyle name="Normal 8 6 21 5" xfId="11425" xr:uid="{00000000-0005-0000-0000-0000BB380000}"/>
    <cellStyle name="Normal 8 6 21 6" xfId="12284" xr:uid="{00000000-0005-0000-0000-0000BC380000}"/>
    <cellStyle name="Normal 8 6 21 7" xfId="14671" xr:uid="{00000000-0005-0000-0000-0000BD380000}"/>
    <cellStyle name="Normal 8 6 22" xfId="1702" xr:uid="{00000000-0005-0000-0000-0000BE380000}"/>
    <cellStyle name="Normal 8 6 22 2" xfId="4083" xr:uid="{00000000-0005-0000-0000-0000BF380000}"/>
    <cellStyle name="Normal 8 6 22 3" xfId="6469" xr:uid="{00000000-0005-0000-0000-0000C0380000}"/>
    <cellStyle name="Normal 8 6 22 4" xfId="7976" xr:uid="{00000000-0005-0000-0000-0000C1380000}"/>
    <cellStyle name="Normal 8 6 22 5" xfId="10238" xr:uid="{00000000-0005-0000-0000-0000C2380000}"/>
    <cellStyle name="Normal 8 6 22 6" xfId="12750" xr:uid="{00000000-0005-0000-0000-0000C3380000}"/>
    <cellStyle name="Normal 8 6 22 7" xfId="15137" xr:uid="{00000000-0005-0000-0000-0000C4380000}"/>
    <cellStyle name="Normal 8 6 23" xfId="1779" xr:uid="{00000000-0005-0000-0000-0000C5380000}"/>
    <cellStyle name="Normal 8 6 23 2" xfId="4160" xr:uid="{00000000-0005-0000-0000-0000C6380000}"/>
    <cellStyle name="Normal 8 6 23 3" xfId="6546" xr:uid="{00000000-0005-0000-0000-0000C7380000}"/>
    <cellStyle name="Normal 8 6 23 4" xfId="9313" xr:uid="{00000000-0005-0000-0000-0000C8380000}"/>
    <cellStyle name="Normal 8 6 23 5" xfId="9706" xr:uid="{00000000-0005-0000-0000-0000C9380000}"/>
    <cellStyle name="Normal 8 6 23 6" xfId="14087" xr:uid="{00000000-0005-0000-0000-0000CA380000}"/>
    <cellStyle name="Normal 8 6 23 7" xfId="16471" xr:uid="{00000000-0005-0000-0000-0000CB380000}"/>
    <cellStyle name="Normal 8 6 24" xfId="1851" xr:uid="{00000000-0005-0000-0000-0000CC380000}"/>
    <cellStyle name="Normal 8 6 24 2" xfId="4232" xr:uid="{00000000-0005-0000-0000-0000CD380000}"/>
    <cellStyle name="Normal 8 6 24 3" xfId="6618" xr:uid="{00000000-0005-0000-0000-0000CE380000}"/>
    <cellStyle name="Normal 8 6 24 4" xfId="8548" xr:uid="{00000000-0005-0000-0000-0000CF380000}"/>
    <cellStyle name="Normal 8 6 24 5" xfId="9705" xr:uid="{00000000-0005-0000-0000-0000D0380000}"/>
    <cellStyle name="Normal 8 6 24 6" xfId="13322" xr:uid="{00000000-0005-0000-0000-0000D1380000}"/>
    <cellStyle name="Normal 8 6 24 7" xfId="15709" xr:uid="{00000000-0005-0000-0000-0000D2380000}"/>
    <cellStyle name="Normal 8 6 25" xfId="1929" xr:uid="{00000000-0005-0000-0000-0000D3380000}"/>
    <cellStyle name="Normal 8 6 25 2" xfId="4310" xr:uid="{00000000-0005-0000-0000-0000D4380000}"/>
    <cellStyle name="Normal 8 6 25 3" xfId="6696" xr:uid="{00000000-0005-0000-0000-0000D5380000}"/>
    <cellStyle name="Normal 8 6 25 4" xfId="8478" xr:uid="{00000000-0005-0000-0000-0000D6380000}"/>
    <cellStyle name="Normal 8 6 25 5" xfId="10229" xr:uid="{00000000-0005-0000-0000-0000D7380000}"/>
    <cellStyle name="Normal 8 6 25 6" xfId="13252" xr:uid="{00000000-0005-0000-0000-0000D8380000}"/>
    <cellStyle name="Normal 8 6 25 7" xfId="15639" xr:uid="{00000000-0005-0000-0000-0000D9380000}"/>
    <cellStyle name="Normal 8 6 26" xfId="2007" xr:uid="{00000000-0005-0000-0000-0000DA380000}"/>
    <cellStyle name="Normal 8 6 26 2" xfId="4388" xr:uid="{00000000-0005-0000-0000-0000DB380000}"/>
    <cellStyle name="Normal 8 6 26 3" xfId="6774" xr:uid="{00000000-0005-0000-0000-0000DC380000}"/>
    <cellStyle name="Normal 8 6 26 4" xfId="7193" xr:uid="{00000000-0005-0000-0000-0000DD380000}"/>
    <cellStyle name="Normal 8 6 26 5" xfId="11267" xr:uid="{00000000-0005-0000-0000-0000DE380000}"/>
    <cellStyle name="Normal 8 6 26 6" xfId="11966" xr:uid="{00000000-0005-0000-0000-0000DF380000}"/>
    <cellStyle name="Normal 8 6 26 7" xfId="14353" xr:uid="{00000000-0005-0000-0000-0000E0380000}"/>
    <cellStyle name="Normal 8 6 27" xfId="2083" xr:uid="{00000000-0005-0000-0000-0000E1380000}"/>
    <cellStyle name="Normal 8 6 27 2" xfId="4464" xr:uid="{00000000-0005-0000-0000-0000E2380000}"/>
    <cellStyle name="Normal 8 6 27 3" xfId="6850" xr:uid="{00000000-0005-0000-0000-0000E3380000}"/>
    <cellStyle name="Normal 8 6 27 4" xfId="9495" xr:uid="{00000000-0005-0000-0000-0000E4380000}"/>
    <cellStyle name="Normal 8 6 27 5" xfId="11193" xr:uid="{00000000-0005-0000-0000-0000E5380000}"/>
    <cellStyle name="Normal 8 6 27 6" xfId="14269" xr:uid="{00000000-0005-0000-0000-0000E6380000}"/>
    <cellStyle name="Normal 8 6 27 7" xfId="16652" xr:uid="{00000000-0005-0000-0000-0000E7380000}"/>
    <cellStyle name="Normal 8 6 28" xfId="2155" xr:uid="{00000000-0005-0000-0000-0000E8380000}"/>
    <cellStyle name="Normal 8 6 28 2" xfId="4536" xr:uid="{00000000-0005-0000-0000-0000E9380000}"/>
    <cellStyle name="Normal 8 6 28 3" xfId="6922" xr:uid="{00000000-0005-0000-0000-0000EA380000}"/>
    <cellStyle name="Normal 8 6 28 4" xfId="8125" xr:uid="{00000000-0005-0000-0000-0000EB380000}"/>
    <cellStyle name="Normal 8 6 28 5" xfId="10309" xr:uid="{00000000-0005-0000-0000-0000EC380000}"/>
    <cellStyle name="Normal 8 6 28 6" xfId="12899" xr:uid="{00000000-0005-0000-0000-0000ED380000}"/>
    <cellStyle name="Normal 8 6 28 7" xfId="15286" xr:uid="{00000000-0005-0000-0000-0000EE380000}"/>
    <cellStyle name="Normal 8 6 29" xfId="2235" xr:uid="{00000000-0005-0000-0000-0000EF380000}"/>
    <cellStyle name="Normal 8 6 29 2" xfId="4616" xr:uid="{00000000-0005-0000-0000-0000F0380000}"/>
    <cellStyle name="Normal 8 6 29 3" xfId="7002" xr:uid="{00000000-0005-0000-0000-0000F1380000}"/>
    <cellStyle name="Normal 8 6 29 4" xfId="9167" xr:uid="{00000000-0005-0000-0000-0000F2380000}"/>
    <cellStyle name="Normal 8 6 29 5" xfId="9547" xr:uid="{00000000-0005-0000-0000-0000F3380000}"/>
    <cellStyle name="Normal 8 6 29 6" xfId="13941" xr:uid="{00000000-0005-0000-0000-0000F4380000}"/>
    <cellStyle name="Normal 8 6 29 7" xfId="16325" xr:uid="{00000000-0005-0000-0000-0000F5380000}"/>
    <cellStyle name="Normal 8 6 3" xfId="239" xr:uid="{00000000-0005-0000-0000-0000F6380000}"/>
    <cellStyle name="Normal 8 6 3 2" xfId="2620" xr:uid="{00000000-0005-0000-0000-0000F7380000}"/>
    <cellStyle name="Normal 8 6 3 3" xfId="5006" xr:uid="{00000000-0005-0000-0000-0000F8380000}"/>
    <cellStyle name="Normal 8 6 3 4" xfId="7422" xr:uid="{00000000-0005-0000-0000-0000F9380000}"/>
    <cellStyle name="Normal 8 6 3 5" xfId="11413" xr:uid="{00000000-0005-0000-0000-0000FA380000}"/>
    <cellStyle name="Normal 8 6 3 6" xfId="12195" xr:uid="{00000000-0005-0000-0000-0000FB380000}"/>
    <cellStyle name="Normal 8 6 3 7" xfId="14582" xr:uid="{00000000-0005-0000-0000-0000FC380000}"/>
    <cellStyle name="Normal 8 6 30" xfId="2311" xr:uid="{00000000-0005-0000-0000-0000FD380000}"/>
    <cellStyle name="Normal 8 6 30 2" xfId="4692" xr:uid="{00000000-0005-0000-0000-0000FE380000}"/>
    <cellStyle name="Normal 8 6 30 3" xfId="7078" xr:uid="{00000000-0005-0000-0000-0000FF380000}"/>
    <cellStyle name="Normal 8 6 30 4" xfId="7630" xr:uid="{00000000-0005-0000-0000-000000390000}"/>
    <cellStyle name="Normal 8 6 30 5" xfId="9621" xr:uid="{00000000-0005-0000-0000-000001390000}"/>
    <cellStyle name="Normal 8 6 30 6" xfId="12403" xr:uid="{00000000-0005-0000-0000-000002390000}"/>
    <cellStyle name="Normal 8 6 30 7" xfId="14790" xr:uid="{00000000-0005-0000-0000-000003390000}"/>
    <cellStyle name="Normal 8 6 31" xfId="2383" xr:uid="{00000000-0005-0000-0000-000004390000}"/>
    <cellStyle name="Normal 8 6 31 2" xfId="4764" xr:uid="{00000000-0005-0000-0000-000005390000}"/>
    <cellStyle name="Normal 8 6 31 3" xfId="7150" xr:uid="{00000000-0005-0000-0000-000006390000}"/>
    <cellStyle name="Normal 8 6 31 4" xfId="9536" xr:uid="{00000000-0005-0000-0000-000007390000}"/>
    <cellStyle name="Normal 8 6 31 5" xfId="11923" xr:uid="{00000000-0005-0000-0000-000008390000}"/>
    <cellStyle name="Normal 8 6 31 6" xfId="14310" xr:uid="{00000000-0005-0000-0000-000009390000}"/>
    <cellStyle name="Normal 8 6 31 7" xfId="16692" xr:uid="{00000000-0005-0000-0000-00000A390000}"/>
    <cellStyle name="Normal 8 6 32" xfId="2460" xr:uid="{00000000-0005-0000-0000-00000B390000}"/>
    <cellStyle name="Normal 8 6 33" xfId="4846" xr:uid="{00000000-0005-0000-0000-00000C390000}"/>
    <cellStyle name="Normal 8 6 34" xfId="8154" xr:uid="{00000000-0005-0000-0000-00000D390000}"/>
    <cellStyle name="Normal 8 6 35" xfId="10419" xr:uid="{00000000-0005-0000-0000-00000E390000}"/>
    <cellStyle name="Normal 8 6 36" xfId="12928" xr:uid="{00000000-0005-0000-0000-00000F390000}"/>
    <cellStyle name="Normal 8 6 37" xfId="15315" xr:uid="{00000000-0005-0000-0000-000010390000}"/>
    <cellStyle name="Normal 8 6 4" xfId="316" xr:uid="{00000000-0005-0000-0000-000011390000}"/>
    <cellStyle name="Normal 8 6 4 2" xfId="2697" xr:uid="{00000000-0005-0000-0000-000012390000}"/>
    <cellStyle name="Normal 8 6 4 3" xfId="5083" xr:uid="{00000000-0005-0000-0000-000013390000}"/>
    <cellStyle name="Normal 8 6 4 4" xfId="7231" xr:uid="{00000000-0005-0000-0000-000014390000}"/>
    <cellStyle name="Normal 8 6 4 5" xfId="11306" xr:uid="{00000000-0005-0000-0000-000015390000}"/>
    <cellStyle name="Normal 8 6 4 6" xfId="12004" xr:uid="{00000000-0005-0000-0000-000016390000}"/>
    <cellStyle name="Normal 8 6 4 7" xfId="14391" xr:uid="{00000000-0005-0000-0000-000017390000}"/>
    <cellStyle name="Normal 8 6 5" xfId="393" xr:uid="{00000000-0005-0000-0000-000018390000}"/>
    <cellStyle name="Normal 8 6 5 2" xfId="2774" xr:uid="{00000000-0005-0000-0000-000019390000}"/>
    <cellStyle name="Normal 8 6 5 3" xfId="5160" xr:uid="{00000000-0005-0000-0000-00001A390000}"/>
    <cellStyle name="Normal 8 6 5 4" xfId="8497" xr:uid="{00000000-0005-0000-0000-00001B390000}"/>
    <cellStyle name="Normal 8 6 5 5" xfId="10107" xr:uid="{00000000-0005-0000-0000-00001C390000}"/>
    <cellStyle name="Normal 8 6 5 6" xfId="13271" xr:uid="{00000000-0005-0000-0000-00001D390000}"/>
    <cellStyle name="Normal 8 6 5 7" xfId="15658" xr:uid="{00000000-0005-0000-0000-00001E390000}"/>
    <cellStyle name="Normal 8 6 6" xfId="470" xr:uid="{00000000-0005-0000-0000-00001F390000}"/>
    <cellStyle name="Normal 8 6 6 2" xfId="2851" xr:uid="{00000000-0005-0000-0000-000020390000}"/>
    <cellStyle name="Normal 8 6 6 3" xfId="5237" xr:uid="{00000000-0005-0000-0000-000021390000}"/>
    <cellStyle name="Normal 8 6 6 4" xfId="9194" xr:uid="{00000000-0005-0000-0000-000022390000}"/>
    <cellStyle name="Normal 8 6 6 5" xfId="11862" xr:uid="{00000000-0005-0000-0000-000023390000}"/>
    <cellStyle name="Normal 8 6 6 6" xfId="13968" xr:uid="{00000000-0005-0000-0000-000024390000}"/>
    <cellStyle name="Normal 8 6 6 7" xfId="16352" xr:uid="{00000000-0005-0000-0000-000025390000}"/>
    <cellStyle name="Normal 8 6 7" xfId="547" xr:uid="{00000000-0005-0000-0000-000026390000}"/>
    <cellStyle name="Normal 8 6 7 2" xfId="2928" xr:uid="{00000000-0005-0000-0000-000027390000}"/>
    <cellStyle name="Normal 8 6 7 3" xfId="5314" xr:uid="{00000000-0005-0000-0000-000028390000}"/>
    <cellStyle name="Normal 8 6 7 4" xfId="7571" xr:uid="{00000000-0005-0000-0000-000029390000}"/>
    <cellStyle name="Normal 8 6 7 5" xfId="11562" xr:uid="{00000000-0005-0000-0000-00002A390000}"/>
    <cellStyle name="Normal 8 6 7 6" xfId="12344" xr:uid="{00000000-0005-0000-0000-00002B390000}"/>
    <cellStyle name="Normal 8 6 7 7" xfId="14731" xr:uid="{00000000-0005-0000-0000-00002C390000}"/>
    <cellStyle name="Normal 8 6 8" xfId="624" xr:uid="{00000000-0005-0000-0000-00002D390000}"/>
    <cellStyle name="Normal 8 6 8 2" xfId="3005" xr:uid="{00000000-0005-0000-0000-00002E390000}"/>
    <cellStyle name="Normal 8 6 8 3" xfId="5391" xr:uid="{00000000-0005-0000-0000-00002F390000}"/>
    <cellStyle name="Normal 8 6 8 4" xfId="7526" xr:uid="{00000000-0005-0000-0000-000030390000}"/>
    <cellStyle name="Normal 8 6 8 5" xfId="11440" xr:uid="{00000000-0005-0000-0000-000031390000}"/>
    <cellStyle name="Normal 8 6 8 6" xfId="12299" xr:uid="{00000000-0005-0000-0000-000032390000}"/>
    <cellStyle name="Normal 8 6 8 7" xfId="14686" xr:uid="{00000000-0005-0000-0000-000033390000}"/>
    <cellStyle name="Normal 8 6 9" xfId="701" xr:uid="{00000000-0005-0000-0000-000034390000}"/>
    <cellStyle name="Normal 8 6 9 2" xfId="3082" xr:uid="{00000000-0005-0000-0000-000035390000}"/>
    <cellStyle name="Normal 8 6 9 3" xfId="5468" xr:uid="{00000000-0005-0000-0000-000036390000}"/>
    <cellStyle name="Normal 8 6 9 4" xfId="7991" xr:uid="{00000000-0005-0000-0000-000037390000}"/>
    <cellStyle name="Normal 8 6 9 5" xfId="10256" xr:uid="{00000000-0005-0000-0000-000038390000}"/>
    <cellStyle name="Normal 8 6 9 6" xfId="12765" xr:uid="{00000000-0005-0000-0000-000039390000}"/>
    <cellStyle name="Normal 8 6 9 7" xfId="15152" xr:uid="{00000000-0005-0000-0000-00003A390000}"/>
    <cellStyle name="Normal 8 7" xfId="124" xr:uid="{00000000-0005-0000-0000-00003B390000}"/>
    <cellStyle name="Normal 8 7 2" xfId="2505" xr:uid="{00000000-0005-0000-0000-00003C390000}"/>
    <cellStyle name="Normal 8 7 3" xfId="4891" xr:uid="{00000000-0005-0000-0000-00003D390000}"/>
    <cellStyle name="Normal 8 7 4" xfId="9379" xr:uid="{00000000-0005-0000-0000-00003E390000}"/>
    <cellStyle name="Normal 8 7 5" xfId="9693" xr:uid="{00000000-0005-0000-0000-00003F390000}"/>
    <cellStyle name="Normal 8 7 6" xfId="14153" xr:uid="{00000000-0005-0000-0000-000040390000}"/>
    <cellStyle name="Normal 8 7 7" xfId="16537" xr:uid="{00000000-0005-0000-0000-000041390000}"/>
    <cellStyle name="Normal 8 8" xfId="202" xr:uid="{00000000-0005-0000-0000-000042390000}"/>
    <cellStyle name="Normal 8 8 2" xfId="2583" xr:uid="{00000000-0005-0000-0000-000043390000}"/>
    <cellStyle name="Normal 8 8 3" xfId="4969" xr:uid="{00000000-0005-0000-0000-000044390000}"/>
    <cellStyle name="Normal 8 8 4" xfId="8768" xr:uid="{00000000-0005-0000-0000-000045390000}"/>
    <cellStyle name="Normal 8 8 5" xfId="10454" xr:uid="{00000000-0005-0000-0000-000046390000}"/>
    <cellStyle name="Normal 8 8 6" xfId="13542" xr:uid="{00000000-0005-0000-0000-000047390000}"/>
    <cellStyle name="Normal 8 8 7" xfId="15929" xr:uid="{00000000-0005-0000-0000-000048390000}"/>
    <cellStyle name="Normal 8 9" xfId="279" xr:uid="{00000000-0005-0000-0000-000049390000}"/>
    <cellStyle name="Normal 8 9 2" xfId="2660" xr:uid="{00000000-0005-0000-0000-00004A390000}"/>
    <cellStyle name="Normal 8 9 3" xfId="5046" xr:uid="{00000000-0005-0000-0000-00004B390000}"/>
    <cellStyle name="Normal 8 9 4" xfId="8459" xr:uid="{00000000-0005-0000-0000-00004C390000}"/>
    <cellStyle name="Normal 8 9 5" xfId="10724" xr:uid="{00000000-0005-0000-0000-00004D390000}"/>
    <cellStyle name="Normal 8 9 6" xfId="13233" xr:uid="{00000000-0005-0000-0000-00004E390000}"/>
    <cellStyle name="Normal 8 9 7" xfId="15620" xr:uid="{00000000-0005-0000-0000-00004F390000}"/>
    <cellStyle name="Normal 80" xfId="16789" xr:uid="{00000000-0005-0000-0000-000050390000}"/>
    <cellStyle name="Normal 81" xfId="16756" xr:uid="{00000000-0005-0000-0000-000051390000}"/>
    <cellStyle name="Normal 82" xfId="16757" xr:uid="{00000000-0005-0000-0000-000052390000}"/>
    <cellStyle name="Normal 83" xfId="16743" xr:uid="{00000000-0005-0000-0000-000053390000}"/>
    <cellStyle name="Normal 84" xfId="16744" xr:uid="{00000000-0005-0000-0000-000054390000}"/>
    <cellStyle name="Normal 85" xfId="16745" xr:uid="{00000000-0005-0000-0000-000055390000}"/>
    <cellStyle name="Normal 86" xfId="16746" xr:uid="{00000000-0005-0000-0000-000056390000}"/>
    <cellStyle name="Normal 87" xfId="16747" xr:uid="{00000000-0005-0000-0000-000057390000}"/>
    <cellStyle name="Normal 88" xfId="16748" xr:uid="{00000000-0005-0000-0000-000058390000}"/>
    <cellStyle name="Normal 89" xfId="16758" xr:uid="{00000000-0005-0000-0000-000059390000}"/>
    <cellStyle name="Normal 9" xfId="35" xr:uid="{00000000-0005-0000-0000-00005A390000}"/>
    <cellStyle name="Normal 9 10" xfId="349" xr:uid="{00000000-0005-0000-0000-00005B390000}"/>
    <cellStyle name="Normal 9 10 2" xfId="2730" xr:uid="{00000000-0005-0000-0000-00005C390000}"/>
    <cellStyle name="Normal 9 10 3" xfId="5116" xr:uid="{00000000-0005-0000-0000-00005D390000}"/>
    <cellStyle name="Normal 9 10 4" xfId="9414" xr:uid="{00000000-0005-0000-0000-00005E390000}"/>
    <cellStyle name="Normal 9 10 5" xfId="11107" xr:uid="{00000000-0005-0000-0000-00005F390000}"/>
    <cellStyle name="Normal 9 10 6" xfId="14188" xr:uid="{00000000-0005-0000-0000-000060390000}"/>
    <cellStyle name="Normal 9 10 7" xfId="16572" xr:uid="{00000000-0005-0000-0000-000061390000}"/>
    <cellStyle name="Normal 9 11" xfId="426" xr:uid="{00000000-0005-0000-0000-000062390000}"/>
    <cellStyle name="Normal 9 11 2" xfId="2807" xr:uid="{00000000-0005-0000-0000-000063390000}"/>
    <cellStyle name="Normal 9 11 3" xfId="5193" xr:uid="{00000000-0005-0000-0000-000064390000}"/>
    <cellStyle name="Normal 9 11 4" xfId="7687" xr:uid="{00000000-0005-0000-0000-000065390000}"/>
    <cellStyle name="Normal 9 11 5" xfId="11601" xr:uid="{00000000-0005-0000-0000-000066390000}"/>
    <cellStyle name="Normal 9 11 6" xfId="12460" xr:uid="{00000000-0005-0000-0000-000067390000}"/>
    <cellStyle name="Normal 9 11 7" xfId="14847" xr:uid="{00000000-0005-0000-0000-000068390000}"/>
    <cellStyle name="Normal 9 12" xfId="503" xr:uid="{00000000-0005-0000-0000-000069390000}"/>
    <cellStyle name="Normal 9 12 2" xfId="2884" xr:uid="{00000000-0005-0000-0000-00006A390000}"/>
    <cellStyle name="Normal 9 12 3" xfId="5270" xr:uid="{00000000-0005-0000-0000-00006B390000}"/>
    <cellStyle name="Normal 9 12 4" xfId="7379" xr:uid="{00000000-0005-0000-0000-00006C390000}"/>
    <cellStyle name="Normal 9 12 5" xfId="11065" xr:uid="{00000000-0005-0000-0000-00006D390000}"/>
    <cellStyle name="Normal 9 12 6" xfId="12152" xr:uid="{00000000-0005-0000-0000-00006E390000}"/>
    <cellStyle name="Normal 9 12 7" xfId="14539" xr:uid="{00000000-0005-0000-0000-00006F390000}"/>
    <cellStyle name="Normal 9 13" xfId="580" xr:uid="{00000000-0005-0000-0000-000070390000}"/>
    <cellStyle name="Normal 9 13 2" xfId="2961" xr:uid="{00000000-0005-0000-0000-000071390000}"/>
    <cellStyle name="Normal 9 13 3" xfId="5347" xr:uid="{00000000-0005-0000-0000-000072390000}"/>
    <cellStyle name="Normal 9 13 4" xfId="9066" xr:uid="{00000000-0005-0000-0000-000073390000}"/>
    <cellStyle name="Normal 9 13 5" xfId="10756" xr:uid="{00000000-0005-0000-0000-000074390000}"/>
    <cellStyle name="Normal 9 13 6" xfId="13840" xr:uid="{00000000-0005-0000-0000-000075390000}"/>
    <cellStyle name="Normal 9 13 7" xfId="16225" xr:uid="{00000000-0005-0000-0000-000076390000}"/>
    <cellStyle name="Normal 9 14" xfId="657" xr:uid="{00000000-0005-0000-0000-000077390000}"/>
    <cellStyle name="Normal 9 14 2" xfId="3038" xr:uid="{00000000-0005-0000-0000-000078390000}"/>
    <cellStyle name="Normal 9 14 3" xfId="5424" xr:uid="{00000000-0005-0000-0000-000079390000}"/>
    <cellStyle name="Normal 9 14 4" xfId="7183" xr:uid="{00000000-0005-0000-0000-00007A390000}"/>
    <cellStyle name="Normal 9 14 5" xfId="11257" xr:uid="{00000000-0005-0000-0000-00007B390000}"/>
    <cellStyle name="Normal 9 14 6" xfId="11956" xr:uid="{00000000-0005-0000-0000-00007C390000}"/>
    <cellStyle name="Normal 9 14 7" xfId="14343" xr:uid="{00000000-0005-0000-0000-00007D390000}"/>
    <cellStyle name="Normal 9 15" xfId="734" xr:uid="{00000000-0005-0000-0000-00007E390000}"/>
    <cellStyle name="Normal 9 15 2" xfId="3115" xr:uid="{00000000-0005-0000-0000-00007F390000}"/>
    <cellStyle name="Normal 9 15 3" xfId="5501" xr:uid="{00000000-0005-0000-0000-000080390000}"/>
    <cellStyle name="Normal 9 15 4" xfId="7837" xr:uid="{00000000-0005-0000-0000-000081390000}"/>
    <cellStyle name="Normal 9 15 5" xfId="11749" xr:uid="{00000000-0005-0000-0000-000082390000}"/>
    <cellStyle name="Normal 9 15 6" xfId="12610" xr:uid="{00000000-0005-0000-0000-000083390000}"/>
    <cellStyle name="Normal 9 15 7" xfId="14997" xr:uid="{00000000-0005-0000-0000-000084390000}"/>
    <cellStyle name="Normal 9 16" xfId="811" xr:uid="{00000000-0005-0000-0000-000085390000}"/>
    <cellStyle name="Normal 9 16 2" xfId="3192" xr:uid="{00000000-0005-0000-0000-000086390000}"/>
    <cellStyle name="Normal 9 16 3" xfId="5578" xr:uid="{00000000-0005-0000-0000-000087390000}"/>
    <cellStyle name="Normal 9 16 4" xfId="9517" xr:uid="{00000000-0005-0000-0000-000088390000}"/>
    <cellStyle name="Normal 9 16 5" xfId="11215" xr:uid="{00000000-0005-0000-0000-000089390000}"/>
    <cellStyle name="Normal 9 16 6" xfId="14291" xr:uid="{00000000-0005-0000-0000-00008A390000}"/>
    <cellStyle name="Normal 9 16 7" xfId="16674" xr:uid="{00000000-0005-0000-0000-00008B390000}"/>
    <cellStyle name="Normal 9 17" xfId="888" xr:uid="{00000000-0005-0000-0000-00008C390000}"/>
    <cellStyle name="Normal 9 17 2" xfId="3269" xr:uid="{00000000-0005-0000-0000-00008D390000}"/>
    <cellStyle name="Normal 9 17 3" xfId="5655" xr:uid="{00000000-0005-0000-0000-00008E390000}"/>
    <cellStyle name="Normal 9 17 4" xfId="9216" xr:uid="{00000000-0005-0000-0000-00008F390000}"/>
    <cellStyle name="Normal 9 17 5" xfId="10906" xr:uid="{00000000-0005-0000-0000-000090390000}"/>
    <cellStyle name="Normal 9 17 6" xfId="13990" xr:uid="{00000000-0005-0000-0000-000091390000}"/>
    <cellStyle name="Normal 9 17 7" xfId="16374" xr:uid="{00000000-0005-0000-0000-000092390000}"/>
    <cellStyle name="Normal 9 18" xfId="965" xr:uid="{00000000-0005-0000-0000-000093390000}"/>
    <cellStyle name="Normal 9 18 2" xfId="3346" xr:uid="{00000000-0005-0000-0000-000094390000}"/>
    <cellStyle name="Normal 9 18 3" xfId="5732" xr:uid="{00000000-0005-0000-0000-000095390000}"/>
    <cellStyle name="Normal 9 18 4" xfId="7412" xr:uid="{00000000-0005-0000-0000-000096390000}"/>
    <cellStyle name="Normal 9 18 5" xfId="11402" xr:uid="{00000000-0005-0000-0000-000097390000}"/>
    <cellStyle name="Normal 9 18 6" xfId="12185" xr:uid="{00000000-0005-0000-0000-000098390000}"/>
    <cellStyle name="Normal 9 18 7" xfId="14572" xr:uid="{00000000-0005-0000-0000-000099390000}"/>
    <cellStyle name="Normal 9 19" xfId="1042" xr:uid="{00000000-0005-0000-0000-00009A390000}"/>
    <cellStyle name="Normal 9 19 2" xfId="3423" xr:uid="{00000000-0005-0000-0000-00009B390000}"/>
    <cellStyle name="Normal 9 19 3" xfId="5809" xr:uid="{00000000-0005-0000-0000-00009C390000}"/>
    <cellStyle name="Normal 9 19 4" xfId="8641" xr:uid="{00000000-0005-0000-0000-00009D390000}"/>
    <cellStyle name="Normal 9 19 5" xfId="11820" xr:uid="{00000000-0005-0000-0000-00009E390000}"/>
    <cellStyle name="Normal 9 19 6" xfId="13415" xr:uid="{00000000-0005-0000-0000-00009F390000}"/>
    <cellStyle name="Normal 9 19 7" xfId="15802" xr:uid="{00000000-0005-0000-0000-0000A0390000}"/>
    <cellStyle name="Normal 9 2" xfId="36" xr:uid="{00000000-0005-0000-0000-0000A1390000}"/>
    <cellStyle name="Normal 9 2 10" xfId="658" xr:uid="{00000000-0005-0000-0000-0000A2390000}"/>
    <cellStyle name="Normal 9 2 10 2" xfId="3039" xr:uid="{00000000-0005-0000-0000-0000A3390000}"/>
    <cellStyle name="Normal 9 2 10 3" xfId="5425" xr:uid="{00000000-0005-0000-0000-0000A4390000}"/>
    <cellStyle name="Normal 9 2 10 4" xfId="9482" xr:uid="{00000000-0005-0000-0000-0000A5390000}"/>
    <cellStyle name="Normal 9 2 10 5" xfId="11180" xr:uid="{00000000-0005-0000-0000-0000A6390000}"/>
    <cellStyle name="Normal 9 2 10 6" xfId="14256" xr:uid="{00000000-0005-0000-0000-0000A7390000}"/>
    <cellStyle name="Normal 9 2 10 7" xfId="16639" xr:uid="{00000000-0005-0000-0000-0000A8390000}"/>
    <cellStyle name="Normal 9 2 11" xfId="735" xr:uid="{00000000-0005-0000-0000-0000A9390000}"/>
    <cellStyle name="Normal 9 2 11 2" xfId="3116" xr:uid="{00000000-0005-0000-0000-0000AA390000}"/>
    <cellStyle name="Normal 9 2 11 3" xfId="5502" xr:uid="{00000000-0005-0000-0000-0000AB390000}"/>
    <cellStyle name="Normal 9 2 11 4" xfId="7760" xr:uid="{00000000-0005-0000-0000-0000AC390000}"/>
    <cellStyle name="Normal 9 2 11 5" xfId="11669" xr:uid="{00000000-0005-0000-0000-0000AD390000}"/>
    <cellStyle name="Normal 9 2 11 6" xfId="12533" xr:uid="{00000000-0005-0000-0000-0000AE390000}"/>
    <cellStyle name="Normal 9 2 11 7" xfId="14920" xr:uid="{00000000-0005-0000-0000-0000AF390000}"/>
    <cellStyle name="Normal 9 2 12" xfId="812" xr:uid="{00000000-0005-0000-0000-0000B0390000}"/>
    <cellStyle name="Normal 9 2 12 2" xfId="3193" xr:uid="{00000000-0005-0000-0000-0000B1390000}"/>
    <cellStyle name="Normal 9 2 12 3" xfId="5579" xr:uid="{00000000-0005-0000-0000-0000B2390000}"/>
    <cellStyle name="Normal 9 2 12 4" xfId="9445" xr:uid="{00000000-0005-0000-0000-0000B3390000}"/>
    <cellStyle name="Normal 9 2 12 5" xfId="11138" xr:uid="{00000000-0005-0000-0000-0000B4390000}"/>
    <cellStyle name="Normal 9 2 12 6" xfId="14219" xr:uid="{00000000-0005-0000-0000-0000B5390000}"/>
    <cellStyle name="Normal 9 2 12 7" xfId="16603" xr:uid="{00000000-0005-0000-0000-0000B6390000}"/>
    <cellStyle name="Normal 9 2 13" xfId="889" xr:uid="{00000000-0005-0000-0000-0000B7390000}"/>
    <cellStyle name="Normal 9 2 13 2" xfId="3270" xr:uid="{00000000-0005-0000-0000-0000B8390000}"/>
    <cellStyle name="Normal 9 2 13 3" xfId="5656" xr:uid="{00000000-0005-0000-0000-0000B9390000}"/>
    <cellStyle name="Normal 9 2 13 4" xfId="9140" xr:uid="{00000000-0005-0000-0000-0000BA390000}"/>
    <cellStyle name="Normal 9 2 13 5" xfId="10829" xr:uid="{00000000-0005-0000-0000-0000BB390000}"/>
    <cellStyle name="Normal 9 2 13 6" xfId="13914" xr:uid="{00000000-0005-0000-0000-0000BC390000}"/>
    <cellStyle name="Normal 9 2 13 7" xfId="16298" xr:uid="{00000000-0005-0000-0000-0000BD390000}"/>
    <cellStyle name="Normal 9 2 14" xfId="966" xr:uid="{00000000-0005-0000-0000-0000BE390000}"/>
    <cellStyle name="Normal 9 2 14 2" xfId="3347" xr:uid="{00000000-0005-0000-0000-0000BF390000}"/>
    <cellStyle name="Normal 9 2 14 3" xfId="5733" xr:uid="{00000000-0005-0000-0000-0000C0390000}"/>
    <cellStyle name="Normal 9 2 14 4" xfId="7336" xr:uid="{00000000-0005-0000-0000-0000C1390000}"/>
    <cellStyle name="Normal 9 2 14 5" xfId="11324" xr:uid="{00000000-0005-0000-0000-0000C2390000}"/>
    <cellStyle name="Normal 9 2 14 6" xfId="12109" xr:uid="{00000000-0005-0000-0000-0000C3390000}"/>
    <cellStyle name="Normal 9 2 14 7" xfId="14496" xr:uid="{00000000-0005-0000-0000-0000C4390000}"/>
    <cellStyle name="Normal 9 2 15" xfId="1043" xr:uid="{00000000-0005-0000-0000-0000C5390000}"/>
    <cellStyle name="Normal 9 2 15 2" xfId="3424" xr:uid="{00000000-0005-0000-0000-0000C6390000}"/>
    <cellStyle name="Normal 9 2 15 3" xfId="5810" xr:uid="{00000000-0005-0000-0000-0000C7390000}"/>
    <cellStyle name="Normal 9 2 15 4" xfId="8564" xr:uid="{00000000-0005-0000-0000-0000C8390000}"/>
    <cellStyle name="Normal 9 2 15 5" xfId="9756" xr:uid="{00000000-0005-0000-0000-0000C9390000}"/>
    <cellStyle name="Normal 9 2 15 6" xfId="13338" xr:uid="{00000000-0005-0000-0000-0000CA390000}"/>
    <cellStyle name="Normal 9 2 15 7" xfId="15725" xr:uid="{00000000-0005-0000-0000-0000CB390000}"/>
    <cellStyle name="Normal 9 2 16" xfId="1120" xr:uid="{00000000-0005-0000-0000-0000CC390000}"/>
    <cellStyle name="Normal 9 2 16 2" xfId="3501" xr:uid="{00000000-0005-0000-0000-0000CD390000}"/>
    <cellStyle name="Normal 9 2 16 3" xfId="5887" xr:uid="{00000000-0005-0000-0000-0000CE390000}"/>
    <cellStyle name="Normal 9 2 16 4" xfId="7213" xr:uid="{00000000-0005-0000-0000-0000CF390000}"/>
    <cellStyle name="Normal 9 2 16 5" xfId="11287" xr:uid="{00000000-0005-0000-0000-0000D0390000}"/>
    <cellStyle name="Normal 9 2 16 6" xfId="11986" xr:uid="{00000000-0005-0000-0000-0000D1390000}"/>
    <cellStyle name="Normal 9 2 16 7" xfId="14373" xr:uid="{00000000-0005-0000-0000-0000D2390000}"/>
    <cellStyle name="Normal 9 2 17" xfId="1197" xr:uid="{00000000-0005-0000-0000-0000D3390000}"/>
    <cellStyle name="Normal 9 2 17 2" xfId="3578" xr:uid="{00000000-0005-0000-0000-0000D4390000}"/>
    <cellStyle name="Normal 9 2 17 3" xfId="5964" xr:uid="{00000000-0005-0000-0000-0000D5390000}"/>
    <cellStyle name="Normal 9 2 17 4" xfId="9283" xr:uid="{00000000-0005-0000-0000-0000D6390000}"/>
    <cellStyle name="Normal 9 2 17 5" xfId="10978" xr:uid="{00000000-0005-0000-0000-0000D7390000}"/>
    <cellStyle name="Normal 9 2 17 6" xfId="14057" xr:uid="{00000000-0005-0000-0000-0000D8390000}"/>
    <cellStyle name="Normal 9 2 17 7" xfId="16441" xr:uid="{00000000-0005-0000-0000-0000D9390000}"/>
    <cellStyle name="Normal 9 2 18" xfId="1274" xr:uid="{00000000-0005-0000-0000-0000DA390000}"/>
    <cellStyle name="Normal 9 2 18 2" xfId="3655" xr:uid="{00000000-0005-0000-0000-0000DB390000}"/>
    <cellStyle name="Normal 9 2 18 3" xfId="6041" xr:uid="{00000000-0005-0000-0000-0000DC390000}"/>
    <cellStyle name="Normal 9 2 18 4" xfId="7483" xr:uid="{00000000-0005-0000-0000-0000DD390000}"/>
    <cellStyle name="Normal 9 2 18 5" xfId="11475" xr:uid="{00000000-0005-0000-0000-0000DE390000}"/>
    <cellStyle name="Normal 9 2 18 6" xfId="12256" xr:uid="{00000000-0005-0000-0000-0000DF390000}"/>
    <cellStyle name="Normal 9 2 18 7" xfId="14643" xr:uid="{00000000-0005-0000-0000-0000E0390000}"/>
    <cellStyle name="Normal 9 2 19" xfId="1351" xr:uid="{00000000-0005-0000-0000-0000E1390000}"/>
    <cellStyle name="Normal 9 2 19 2" xfId="3732" xr:uid="{00000000-0005-0000-0000-0000E2390000}"/>
    <cellStyle name="Normal 9 2 19 3" xfId="6118" xr:uid="{00000000-0005-0000-0000-0000E3390000}"/>
    <cellStyle name="Normal 9 2 19 4" xfId="8713" xr:uid="{00000000-0005-0000-0000-0000E4390000}"/>
    <cellStyle name="Normal 9 2 19 5" xfId="11886" xr:uid="{00000000-0005-0000-0000-0000E5390000}"/>
    <cellStyle name="Normal 9 2 19 6" xfId="13487" xr:uid="{00000000-0005-0000-0000-0000E6390000}"/>
    <cellStyle name="Normal 9 2 19 7" xfId="15874" xr:uid="{00000000-0005-0000-0000-0000E7390000}"/>
    <cellStyle name="Normal 9 2 2" xfId="73" xr:uid="{00000000-0005-0000-0000-0000E8390000}"/>
    <cellStyle name="Normal 9 2 2 10" xfId="772" xr:uid="{00000000-0005-0000-0000-0000E9390000}"/>
    <cellStyle name="Normal 9 2 2 10 2" xfId="3153" xr:uid="{00000000-0005-0000-0000-0000EA390000}"/>
    <cellStyle name="Normal 9 2 2 10 3" xfId="5539" xr:uid="{00000000-0005-0000-0000-0000EB390000}"/>
    <cellStyle name="Normal 9 2 2 10 4" xfId="7953" xr:uid="{00000000-0005-0000-0000-0000EC390000}"/>
    <cellStyle name="Normal 9 2 2 10 5" xfId="11403" xr:uid="{00000000-0005-0000-0000-0000ED390000}"/>
    <cellStyle name="Normal 9 2 2 10 6" xfId="12727" xr:uid="{00000000-0005-0000-0000-0000EE390000}"/>
    <cellStyle name="Normal 9 2 2 10 7" xfId="15114" xr:uid="{00000000-0005-0000-0000-0000EF390000}"/>
    <cellStyle name="Normal 9 2 2 11" xfId="849" xr:uid="{00000000-0005-0000-0000-0000F0390000}"/>
    <cellStyle name="Normal 9 2 2 11 2" xfId="3230" xr:uid="{00000000-0005-0000-0000-0000F1390000}"/>
    <cellStyle name="Normal 9 2 2 11 3" xfId="5616" xr:uid="{00000000-0005-0000-0000-0000F2390000}"/>
    <cellStyle name="Normal 9 2 2 11 4" xfId="8643" xr:uid="{00000000-0005-0000-0000-0000F3390000}"/>
    <cellStyle name="Normal 9 2 2 11 5" xfId="9798" xr:uid="{00000000-0005-0000-0000-0000F4390000}"/>
    <cellStyle name="Normal 9 2 2 11 6" xfId="13417" xr:uid="{00000000-0005-0000-0000-0000F5390000}"/>
    <cellStyle name="Normal 9 2 2 11 7" xfId="15804" xr:uid="{00000000-0005-0000-0000-0000F6390000}"/>
    <cellStyle name="Normal 9 2 2 12" xfId="926" xr:uid="{00000000-0005-0000-0000-0000F7390000}"/>
    <cellStyle name="Normal 9 2 2 12 2" xfId="3307" xr:uid="{00000000-0005-0000-0000-0000F8390000}"/>
    <cellStyle name="Normal 9 2 2 12 3" xfId="5693" xr:uid="{00000000-0005-0000-0000-0000F9390000}"/>
    <cellStyle name="Normal 9 2 2 12 4" xfId="7489" xr:uid="{00000000-0005-0000-0000-0000FA390000}"/>
    <cellStyle name="Normal 9 2 2 12 5" xfId="9597" xr:uid="{00000000-0005-0000-0000-0000FB390000}"/>
    <cellStyle name="Normal 9 2 2 12 6" xfId="12262" xr:uid="{00000000-0005-0000-0000-0000FC390000}"/>
    <cellStyle name="Normal 9 2 2 12 7" xfId="14649" xr:uid="{00000000-0005-0000-0000-0000FD390000}"/>
    <cellStyle name="Normal 9 2 2 13" xfId="1003" xr:uid="{00000000-0005-0000-0000-0000FE390000}"/>
    <cellStyle name="Normal 9 2 2 13 2" xfId="3384" xr:uid="{00000000-0005-0000-0000-0000FF390000}"/>
    <cellStyle name="Normal 9 2 2 13 3" xfId="5770" xr:uid="{00000000-0005-0000-0000-0000003A0000}"/>
    <cellStyle name="Normal 9 2 2 13 4" xfId="8602" xr:uid="{00000000-0005-0000-0000-0000013A0000}"/>
    <cellStyle name="Normal 9 2 2 13 5" xfId="10867" xr:uid="{00000000-0005-0000-0000-0000023A0000}"/>
    <cellStyle name="Normal 9 2 2 13 6" xfId="13376" xr:uid="{00000000-0005-0000-0000-0000033A0000}"/>
    <cellStyle name="Normal 9 2 2 13 7" xfId="15763" xr:uid="{00000000-0005-0000-0000-0000043A0000}"/>
    <cellStyle name="Normal 9 2 2 14" xfId="1080" xr:uid="{00000000-0005-0000-0000-0000053A0000}"/>
    <cellStyle name="Normal 9 2 2 14 2" xfId="3461" xr:uid="{00000000-0005-0000-0000-0000063A0000}"/>
    <cellStyle name="Normal 9 2 2 14 3" xfId="5847" xr:uid="{00000000-0005-0000-0000-0000073A0000}"/>
    <cellStyle name="Normal 9 2 2 14 4" xfId="8102" xr:uid="{00000000-0005-0000-0000-0000083A0000}"/>
    <cellStyle name="Normal 9 2 2 14 5" xfId="11552" xr:uid="{00000000-0005-0000-0000-0000093A0000}"/>
    <cellStyle name="Normal 9 2 2 14 6" xfId="12876" xr:uid="{00000000-0005-0000-0000-00000A3A0000}"/>
    <cellStyle name="Normal 9 2 2 14 7" xfId="15263" xr:uid="{00000000-0005-0000-0000-00000B3A0000}"/>
    <cellStyle name="Normal 9 2 2 15" xfId="1157" xr:uid="{00000000-0005-0000-0000-00000C3A0000}"/>
    <cellStyle name="Normal 9 2 2 15 2" xfId="3538" xr:uid="{00000000-0005-0000-0000-00000D3A0000}"/>
    <cellStyle name="Normal 9 2 2 15 3" xfId="5924" xr:uid="{00000000-0005-0000-0000-00000E3A0000}"/>
    <cellStyle name="Normal 9 2 2 15 4" xfId="8792" xr:uid="{00000000-0005-0000-0000-00000F3A0000}"/>
    <cellStyle name="Normal 9 2 2 15 5" xfId="9944" xr:uid="{00000000-0005-0000-0000-0000103A0000}"/>
    <cellStyle name="Normal 9 2 2 15 6" xfId="13566" xr:uid="{00000000-0005-0000-0000-0000113A0000}"/>
    <cellStyle name="Normal 9 2 2 15 7" xfId="15953" xr:uid="{00000000-0005-0000-0000-0000123A0000}"/>
    <cellStyle name="Normal 9 2 2 16" xfId="1234" xr:uid="{00000000-0005-0000-0000-0000133A0000}"/>
    <cellStyle name="Normal 9 2 2 16 2" xfId="3615" xr:uid="{00000000-0005-0000-0000-0000143A0000}"/>
    <cellStyle name="Normal 9 2 2 16 3" xfId="6001" xr:uid="{00000000-0005-0000-0000-0000153A0000}"/>
    <cellStyle name="Normal 9 2 2 16 4" xfId="7638" xr:uid="{00000000-0005-0000-0000-0000163A0000}"/>
    <cellStyle name="Normal 9 2 2 16 5" xfId="9899" xr:uid="{00000000-0005-0000-0000-0000173A0000}"/>
    <cellStyle name="Normal 9 2 2 16 6" xfId="12411" xr:uid="{00000000-0005-0000-0000-0000183A0000}"/>
    <cellStyle name="Normal 9 2 2 16 7" xfId="14798" xr:uid="{00000000-0005-0000-0000-0000193A0000}"/>
    <cellStyle name="Normal 9 2 2 17" xfId="1311" xr:uid="{00000000-0005-0000-0000-00001A3A0000}"/>
    <cellStyle name="Normal 9 2 2 17 2" xfId="3692" xr:uid="{00000000-0005-0000-0000-00001B3A0000}"/>
    <cellStyle name="Normal 9 2 2 17 3" xfId="6078" xr:uid="{00000000-0005-0000-0000-00001C3A0000}"/>
    <cellStyle name="Normal 9 2 2 17 4" xfId="8674" xr:uid="{00000000-0005-0000-0000-00001D3A0000}"/>
    <cellStyle name="Normal 9 2 2 17 5" xfId="10360" xr:uid="{00000000-0005-0000-0000-00001E3A0000}"/>
    <cellStyle name="Normal 9 2 2 17 6" xfId="13448" xr:uid="{00000000-0005-0000-0000-00001F3A0000}"/>
    <cellStyle name="Normal 9 2 2 17 7" xfId="15835" xr:uid="{00000000-0005-0000-0000-0000203A0000}"/>
    <cellStyle name="Normal 9 2 2 18" xfId="1388" xr:uid="{00000000-0005-0000-0000-0000213A0000}"/>
    <cellStyle name="Normal 9 2 2 18 2" xfId="3769" xr:uid="{00000000-0005-0000-0000-0000223A0000}"/>
    <cellStyle name="Normal 9 2 2 18 3" xfId="6155" xr:uid="{00000000-0005-0000-0000-0000233A0000}"/>
    <cellStyle name="Normal 9 2 2 18 4" xfId="8251" xr:uid="{00000000-0005-0000-0000-0000243A0000}"/>
    <cellStyle name="Normal 9 2 2 18 5" xfId="11699" xr:uid="{00000000-0005-0000-0000-0000253A0000}"/>
    <cellStyle name="Normal 9 2 2 18 6" xfId="13025" xr:uid="{00000000-0005-0000-0000-0000263A0000}"/>
    <cellStyle name="Normal 9 2 2 18 7" xfId="15412" xr:uid="{00000000-0005-0000-0000-0000273A0000}"/>
    <cellStyle name="Normal 9 2 2 19" xfId="1465" xr:uid="{00000000-0005-0000-0000-0000283A0000}"/>
    <cellStyle name="Normal 9 2 2 19 2" xfId="3846" xr:uid="{00000000-0005-0000-0000-0000293A0000}"/>
    <cellStyle name="Normal 9 2 2 19 3" xfId="6232" xr:uid="{00000000-0005-0000-0000-00002A3A0000}"/>
    <cellStyle name="Normal 9 2 2 19 4" xfId="8936" xr:uid="{00000000-0005-0000-0000-00002B3A0000}"/>
    <cellStyle name="Normal 9 2 2 19 5" xfId="10091" xr:uid="{00000000-0005-0000-0000-00002C3A0000}"/>
    <cellStyle name="Normal 9 2 2 19 6" xfId="13710" xr:uid="{00000000-0005-0000-0000-00002D3A0000}"/>
    <cellStyle name="Normal 9 2 2 19 7" xfId="16096" xr:uid="{00000000-0005-0000-0000-00002E3A0000}"/>
    <cellStyle name="Normal 9 2 2 2" xfId="155" xr:uid="{00000000-0005-0000-0000-00002F3A0000}"/>
    <cellStyle name="Normal 9 2 2 2 2" xfId="2536" xr:uid="{00000000-0005-0000-0000-0000303A0000}"/>
    <cellStyle name="Normal 9 2 2 2 3" xfId="4922" xr:uid="{00000000-0005-0000-0000-0000313A0000}"/>
    <cellStyle name="Normal 9 2 2 2 4" xfId="7188" xr:uid="{00000000-0005-0000-0000-0000323A0000}"/>
    <cellStyle name="Normal 9 2 2 2 5" xfId="9959" xr:uid="{00000000-0005-0000-0000-0000333A0000}"/>
    <cellStyle name="Normal 9 2 2 2 6" xfId="11961" xr:uid="{00000000-0005-0000-0000-0000343A0000}"/>
    <cellStyle name="Normal 9 2 2 2 7" xfId="14348" xr:uid="{00000000-0005-0000-0000-0000353A0000}"/>
    <cellStyle name="Normal 9 2 2 20" xfId="1542" xr:uid="{00000000-0005-0000-0000-0000363A0000}"/>
    <cellStyle name="Normal 9 2 2 20 2" xfId="3923" xr:uid="{00000000-0005-0000-0000-0000373A0000}"/>
    <cellStyle name="Normal 9 2 2 20 3" xfId="6309" xr:uid="{00000000-0005-0000-0000-0000383A0000}"/>
    <cellStyle name="Normal 9 2 2 20 4" xfId="7787" xr:uid="{00000000-0005-0000-0000-0000393A0000}"/>
    <cellStyle name="Normal 9 2 2 20 5" xfId="10151" xr:uid="{00000000-0005-0000-0000-00003A3A0000}"/>
    <cellStyle name="Normal 9 2 2 20 6" xfId="12560" xr:uid="{00000000-0005-0000-0000-00003B3A0000}"/>
    <cellStyle name="Normal 9 2 2 20 7" xfId="14947" xr:uid="{00000000-0005-0000-0000-00003C3A0000}"/>
    <cellStyle name="Normal 9 2 2 21" xfId="1619" xr:uid="{00000000-0005-0000-0000-00003D3A0000}"/>
    <cellStyle name="Normal 9 2 2 21 2" xfId="4000" xr:uid="{00000000-0005-0000-0000-00003E3A0000}"/>
    <cellStyle name="Normal 9 2 2 21 3" xfId="6386" xr:uid="{00000000-0005-0000-0000-00003F3A0000}"/>
    <cellStyle name="Normal 9 2 2 21 4" xfId="7319" xr:uid="{00000000-0005-0000-0000-0000403A0000}"/>
    <cellStyle name="Normal 9 2 2 21 5" xfId="11807" xr:uid="{00000000-0005-0000-0000-0000413A0000}"/>
    <cellStyle name="Normal 9 2 2 21 6" xfId="12092" xr:uid="{00000000-0005-0000-0000-0000423A0000}"/>
    <cellStyle name="Normal 9 2 2 21 7" xfId="14479" xr:uid="{00000000-0005-0000-0000-0000433A0000}"/>
    <cellStyle name="Normal 9 2 2 22" xfId="1696" xr:uid="{00000000-0005-0000-0000-0000443A0000}"/>
    <cellStyle name="Normal 9 2 2 22 2" xfId="4077" xr:uid="{00000000-0005-0000-0000-0000453A0000}"/>
    <cellStyle name="Normal 9 2 2 22 3" xfId="6463" xr:uid="{00000000-0005-0000-0000-0000463A0000}"/>
    <cellStyle name="Normal 9 2 2 22 4" xfId="8438" xr:uid="{00000000-0005-0000-0000-0000473A0000}"/>
    <cellStyle name="Normal 9 2 2 22 5" xfId="10700" xr:uid="{00000000-0005-0000-0000-0000483A0000}"/>
    <cellStyle name="Normal 9 2 2 22 6" xfId="13212" xr:uid="{00000000-0005-0000-0000-0000493A0000}"/>
    <cellStyle name="Normal 9 2 2 22 7" xfId="15599" xr:uid="{00000000-0005-0000-0000-00004A3A0000}"/>
    <cellStyle name="Normal 9 2 2 23" xfId="1773" xr:uid="{00000000-0005-0000-0000-00004B3A0000}"/>
    <cellStyle name="Normal 9 2 2 23 2" xfId="4154" xr:uid="{00000000-0005-0000-0000-00004C3A0000}"/>
    <cellStyle name="Normal 9 2 2 23 3" xfId="6540" xr:uid="{00000000-0005-0000-0000-00004D3A0000}"/>
    <cellStyle name="Normal 9 2 2 23 4" xfId="7935" xr:uid="{00000000-0005-0000-0000-00004E3A0000}"/>
    <cellStyle name="Normal 9 2 2 23 5" xfId="11388" xr:uid="{00000000-0005-0000-0000-00004F3A0000}"/>
    <cellStyle name="Normal 9 2 2 23 6" xfId="12709" xr:uid="{00000000-0005-0000-0000-0000503A0000}"/>
    <cellStyle name="Normal 9 2 2 23 7" xfId="15096" xr:uid="{00000000-0005-0000-0000-0000513A0000}"/>
    <cellStyle name="Normal 9 2 2 24" xfId="1845" xr:uid="{00000000-0005-0000-0000-0000523A0000}"/>
    <cellStyle name="Normal 9 2 2 24 2" xfId="4226" xr:uid="{00000000-0005-0000-0000-0000533A0000}"/>
    <cellStyle name="Normal 9 2 2 24 3" xfId="6612" xr:uid="{00000000-0005-0000-0000-0000543A0000}"/>
    <cellStyle name="Normal 9 2 2 24 4" xfId="7781" xr:uid="{00000000-0005-0000-0000-0000553A0000}"/>
    <cellStyle name="Normal 9 2 2 24 5" xfId="10619" xr:uid="{00000000-0005-0000-0000-0000563A0000}"/>
    <cellStyle name="Normal 9 2 2 24 6" xfId="12554" xr:uid="{00000000-0005-0000-0000-0000573A0000}"/>
    <cellStyle name="Normal 9 2 2 24 7" xfId="14941" xr:uid="{00000000-0005-0000-0000-0000583A0000}"/>
    <cellStyle name="Normal 9 2 2 25" xfId="1923" xr:uid="{00000000-0005-0000-0000-0000593A0000}"/>
    <cellStyle name="Normal 9 2 2 25 2" xfId="4304" xr:uid="{00000000-0005-0000-0000-00005A3A0000}"/>
    <cellStyle name="Normal 9 2 2 25 3" xfId="6690" xr:uid="{00000000-0005-0000-0000-00005B3A0000}"/>
    <cellStyle name="Normal 9 2 2 25 4" xfId="7779" xr:uid="{00000000-0005-0000-0000-00005C3A0000}"/>
    <cellStyle name="Normal 9 2 2 25 5" xfId="10549" xr:uid="{00000000-0005-0000-0000-00005D3A0000}"/>
    <cellStyle name="Normal 9 2 2 25 6" xfId="12552" xr:uid="{00000000-0005-0000-0000-00005E3A0000}"/>
    <cellStyle name="Normal 9 2 2 25 7" xfId="14939" xr:uid="{00000000-0005-0000-0000-00005F3A0000}"/>
    <cellStyle name="Normal 9 2 2 26" xfId="2001" xr:uid="{00000000-0005-0000-0000-0000603A0000}"/>
    <cellStyle name="Normal 9 2 2 26 2" xfId="4382" xr:uid="{00000000-0005-0000-0000-0000613A0000}"/>
    <cellStyle name="Normal 9 2 2 26 3" xfId="6768" xr:uid="{00000000-0005-0000-0000-0000623A0000}"/>
    <cellStyle name="Normal 9 2 2 26 4" xfId="7811" xr:uid="{00000000-0005-0000-0000-0000633A0000}"/>
    <cellStyle name="Normal 9 2 2 26 5" xfId="11723" xr:uid="{00000000-0005-0000-0000-0000643A0000}"/>
    <cellStyle name="Normal 9 2 2 26 6" xfId="12584" xr:uid="{00000000-0005-0000-0000-0000653A0000}"/>
    <cellStyle name="Normal 9 2 2 26 7" xfId="14971" xr:uid="{00000000-0005-0000-0000-0000663A0000}"/>
    <cellStyle name="Normal 9 2 2 27" xfId="2077" xr:uid="{00000000-0005-0000-0000-0000673A0000}"/>
    <cellStyle name="Normal 9 2 2 27 2" xfId="4458" xr:uid="{00000000-0005-0000-0000-0000683A0000}"/>
    <cellStyle name="Normal 9 2 2 27 3" xfId="6844" xr:uid="{00000000-0005-0000-0000-0000693A0000}"/>
    <cellStyle name="Normal 9 2 2 27 4" xfId="7737" xr:uid="{00000000-0005-0000-0000-00006A3A0000}"/>
    <cellStyle name="Normal 9 2 2 27 5" xfId="11646" xr:uid="{00000000-0005-0000-0000-00006B3A0000}"/>
    <cellStyle name="Normal 9 2 2 27 6" xfId="12510" xr:uid="{00000000-0005-0000-0000-00006C3A0000}"/>
    <cellStyle name="Normal 9 2 2 27 7" xfId="14897" xr:uid="{00000000-0005-0000-0000-00006D3A0000}"/>
    <cellStyle name="Normal 9 2 2 28" xfId="2149" xr:uid="{00000000-0005-0000-0000-00006E3A0000}"/>
    <cellStyle name="Normal 9 2 2 28 2" xfId="4530" xr:uid="{00000000-0005-0000-0000-00006F3A0000}"/>
    <cellStyle name="Normal 9 2 2 28 3" xfId="6916" xr:uid="{00000000-0005-0000-0000-0000703A0000}"/>
    <cellStyle name="Normal 9 2 2 28 4" xfId="8587" xr:uid="{00000000-0005-0000-0000-0000713A0000}"/>
    <cellStyle name="Normal 9 2 2 28 5" xfId="10771" xr:uid="{00000000-0005-0000-0000-0000723A0000}"/>
    <cellStyle name="Normal 9 2 2 28 6" xfId="13361" xr:uid="{00000000-0005-0000-0000-0000733A0000}"/>
    <cellStyle name="Normal 9 2 2 28 7" xfId="15748" xr:uid="{00000000-0005-0000-0000-0000743A0000}"/>
    <cellStyle name="Normal 9 2 2 29" xfId="2229" xr:uid="{00000000-0005-0000-0000-0000753A0000}"/>
    <cellStyle name="Normal 9 2 2 29 2" xfId="4610" xr:uid="{00000000-0005-0000-0000-0000763A0000}"/>
    <cellStyle name="Normal 9 2 2 29 3" xfId="6996" xr:uid="{00000000-0005-0000-0000-0000773A0000}"/>
    <cellStyle name="Normal 9 2 2 29 4" xfId="7778" xr:uid="{00000000-0005-0000-0000-0000783A0000}"/>
    <cellStyle name="Normal 9 2 2 29 5" xfId="10079" xr:uid="{00000000-0005-0000-0000-0000793A0000}"/>
    <cellStyle name="Normal 9 2 2 29 6" xfId="12551" xr:uid="{00000000-0005-0000-0000-00007A3A0000}"/>
    <cellStyle name="Normal 9 2 2 29 7" xfId="14938" xr:uid="{00000000-0005-0000-0000-00007B3A0000}"/>
    <cellStyle name="Normal 9 2 2 3" xfId="233" xr:uid="{00000000-0005-0000-0000-00007C3A0000}"/>
    <cellStyle name="Normal 9 2 2 3 2" xfId="2614" xr:uid="{00000000-0005-0000-0000-00007D3A0000}"/>
    <cellStyle name="Normal 9 2 2 3 3" xfId="5000" xr:uid="{00000000-0005-0000-0000-00007E3A0000}"/>
    <cellStyle name="Normal 9 2 2 3 4" xfId="8344" xr:uid="{00000000-0005-0000-0000-00007F3A0000}"/>
    <cellStyle name="Normal 9 2 2 3 5" xfId="11795" xr:uid="{00000000-0005-0000-0000-0000803A0000}"/>
    <cellStyle name="Normal 9 2 2 3 6" xfId="13118" xr:uid="{00000000-0005-0000-0000-0000813A0000}"/>
    <cellStyle name="Normal 9 2 2 3 7" xfId="15505" xr:uid="{00000000-0005-0000-0000-0000823A0000}"/>
    <cellStyle name="Normal 9 2 2 30" xfId="2305" xr:uid="{00000000-0005-0000-0000-0000833A0000}"/>
    <cellStyle name="Normal 9 2 2 30 2" xfId="4686" xr:uid="{00000000-0005-0000-0000-0000843A0000}"/>
    <cellStyle name="Normal 9 2 2 30 3" xfId="7072" xr:uid="{00000000-0005-0000-0000-0000853A0000}"/>
    <cellStyle name="Normal 9 2 2 30 4" xfId="8554" xr:uid="{00000000-0005-0000-0000-0000863A0000}"/>
    <cellStyle name="Normal 9 2 2 30 5" xfId="9709" xr:uid="{00000000-0005-0000-0000-0000873A0000}"/>
    <cellStyle name="Normal 9 2 2 30 6" xfId="13328" xr:uid="{00000000-0005-0000-0000-0000883A0000}"/>
    <cellStyle name="Normal 9 2 2 30 7" xfId="15715" xr:uid="{00000000-0005-0000-0000-0000893A0000}"/>
    <cellStyle name="Normal 9 2 2 31" xfId="2377" xr:uid="{00000000-0005-0000-0000-00008A3A0000}"/>
    <cellStyle name="Normal 9 2 2 31 2" xfId="4758" xr:uid="{00000000-0005-0000-0000-00008B3A0000}"/>
    <cellStyle name="Normal 9 2 2 31 3" xfId="7144" xr:uid="{00000000-0005-0000-0000-00008C3A0000}"/>
    <cellStyle name="Normal 9 2 2 31 4" xfId="7785" xr:uid="{00000000-0005-0000-0000-00008D3A0000}"/>
    <cellStyle name="Normal 9 2 2 31 5" xfId="11917" xr:uid="{00000000-0005-0000-0000-00008E3A0000}"/>
    <cellStyle name="Normal 9 2 2 31 6" xfId="12558" xr:uid="{00000000-0005-0000-0000-00008F3A0000}"/>
    <cellStyle name="Normal 9 2 2 31 7" xfId="14945" xr:uid="{00000000-0005-0000-0000-0000903A0000}"/>
    <cellStyle name="Normal 9 2 2 32" xfId="2455" xr:uid="{00000000-0005-0000-0000-0000913A0000}"/>
    <cellStyle name="Normal 9 2 2 33" xfId="4841" xr:uid="{00000000-0005-0000-0000-0000923A0000}"/>
    <cellStyle name="Normal 9 2 2 34" xfId="8539" xr:uid="{00000000-0005-0000-0000-0000933A0000}"/>
    <cellStyle name="Normal 9 2 2 35" xfId="10804" xr:uid="{00000000-0005-0000-0000-0000943A0000}"/>
    <cellStyle name="Normal 9 2 2 36" xfId="13313" xr:uid="{00000000-0005-0000-0000-0000953A0000}"/>
    <cellStyle name="Normal 9 2 2 37" xfId="15700" xr:uid="{00000000-0005-0000-0000-0000963A0000}"/>
    <cellStyle name="Normal 9 2 2 4" xfId="310" xr:uid="{00000000-0005-0000-0000-0000973A0000}"/>
    <cellStyle name="Normal 9 2 2 4 2" xfId="2691" xr:uid="{00000000-0005-0000-0000-0000983A0000}"/>
    <cellStyle name="Normal 9 2 2 4 3" xfId="5077" xr:uid="{00000000-0005-0000-0000-0000993A0000}"/>
    <cellStyle name="Normal 9 2 2 4 4" xfId="7849" xr:uid="{00000000-0005-0000-0000-00009A3A0000}"/>
    <cellStyle name="Normal 9 2 2 4 5" xfId="11762" xr:uid="{00000000-0005-0000-0000-00009B3A0000}"/>
    <cellStyle name="Normal 9 2 2 4 6" xfId="12623" xr:uid="{00000000-0005-0000-0000-00009C3A0000}"/>
    <cellStyle name="Normal 9 2 2 4 7" xfId="15010" xr:uid="{00000000-0005-0000-0000-00009D3A0000}"/>
    <cellStyle name="Normal 9 2 2 5" xfId="387" xr:uid="{00000000-0005-0000-0000-00009E3A0000}"/>
    <cellStyle name="Normal 9 2 2 5 2" xfId="2768" xr:uid="{00000000-0005-0000-0000-00009F3A0000}"/>
    <cellStyle name="Normal 9 2 2 5 3" xfId="5154" xr:uid="{00000000-0005-0000-0000-0000A03A0000}"/>
    <cellStyle name="Normal 9 2 2 5 4" xfId="8303" xr:uid="{00000000-0005-0000-0000-0000A13A0000}"/>
    <cellStyle name="Normal 9 2 2 5 5" xfId="10568" xr:uid="{00000000-0005-0000-0000-0000A23A0000}"/>
    <cellStyle name="Normal 9 2 2 5 6" xfId="13077" xr:uid="{00000000-0005-0000-0000-0000A33A0000}"/>
    <cellStyle name="Normal 9 2 2 5 7" xfId="15464" xr:uid="{00000000-0005-0000-0000-0000A43A0000}"/>
    <cellStyle name="Normal 9 2 2 6" xfId="464" xr:uid="{00000000-0005-0000-0000-0000A53A0000}"/>
    <cellStyle name="Normal 9 2 2 6 2" xfId="2845" xr:uid="{00000000-0005-0000-0000-0000A63A0000}"/>
    <cellStyle name="Normal 9 2 2 6 3" xfId="5231" xr:uid="{00000000-0005-0000-0000-0000A73A0000}"/>
    <cellStyle name="Normal 9 2 2 6 4" xfId="7804" xr:uid="{00000000-0005-0000-0000-0000A83A0000}"/>
    <cellStyle name="Normal 9 2 2 6 5" xfId="10030" xr:uid="{00000000-0005-0000-0000-0000A93A0000}"/>
    <cellStyle name="Normal 9 2 2 6 6" xfId="12577" xr:uid="{00000000-0005-0000-0000-0000AA3A0000}"/>
    <cellStyle name="Normal 9 2 2 6 7" xfId="14964" xr:uid="{00000000-0005-0000-0000-0000AB3A0000}"/>
    <cellStyle name="Normal 9 2 2 7" xfId="541" xr:uid="{00000000-0005-0000-0000-0000AC3A0000}"/>
    <cellStyle name="Normal 9 2 2 7 2" xfId="2922" xr:uid="{00000000-0005-0000-0000-0000AD3A0000}"/>
    <cellStyle name="Normal 9 2 2 7 3" xfId="5308" xr:uid="{00000000-0005-0000-0000-0000AE3A0000}"/>
    <cellStyle name="Normal 9 2 2 7 4" xfId="8505" xr:uid="{00000000-0005-0000-0000-0000AF3A0000}"/>
    <cellStyle name="Normal 9 2 2 7 5" xfId="9570" xr:uid="{00000000-0005-0000-0000-0000B03A0000}"/>
    <cellStyle name="Normal 9 2 2 7 6" xfId="13279" xr:uid="{00000000-0005-0000-0000-0000B13A0000}"/>
    <cellStyle name="Normal 9 2 2 7 7" xfId="15666" xr:uid="{00000000-0005-0000-0000-0000B23A0000}"/>
    <cellStyle name="Normal 9 2 2 8" xfId="618" xr:uid="{00000000-0005-0000-0000-0000B33A0000}"/>
    <cellStyle name="Normal 9 2 2 8 2" xfId="2999" xr:uid="{00000000-0005-0000-0000-0000B43A0000}"/>
    <cellStyle name="Normal 9 2 2 8 3" xfId="5385" xr:uid="{00000000-0005-0000-0000-0000B53A0000}"/>
    <cellStyle name="Normal 9 2 2 8 4" xfId="7337" xr:uid="{00000000-0005-0000-0000-0000B63A0000}"/>
    <cellStyle name="Normal 9 2 2 8 5" xfId="11822" xr:uid="{00000000-0005-0000-0000-0000B73A0000}"/>
    <cellStyle name="Normal 9 2 2 8 6" xfId="12110" xr:uid="{00000000-0005-0000-0000-0000B83A0000}"/>
    <cellStyle name="Normal 9 2 2 8 7" xfId="14497" xr:uid="{00000000-0005-0000-0000-0000B93A0000}"/>
    <cellStyle name="Normal 9 2 2 9" xfId="695" xr:uid="{00000000-0005-0000-0000-0000BA3A0000}"/>
    <cellStyle name="Normal 9 2 2 9 2" xfId="3076" xr:uid="{00000000-0005-0000-0000-0000BB3A0000}"/>
    <cellStyle name="Normal 9 2 2 9 3" xfId="5462" xr:uid="{00000000-0005-0000-0000-0000BC3A0000}"/>
    <cellStyle name="Normal 9 2 2 9 4" xfId="8453" xr:uid="{00000000-0005-0000-0000-0000BD3A0000}"/>
    <cellStyle name="Normal 9 2 2 9 5" xfId="10718" xr:uid="{00000000-0005-0000-0000-0000BE3A0000}"/>
    <cellStyle name="Normal 9 2 2 9 6" xfId="13227" xr:uid="{00000000-0005-0000-0000-0000BF3A0000}"/>
    <cellStyle name="Normal 9 2 2 9 7" xfId="15614" xr:uid="{00000000-0005-0000-0000-0000C03A0000}"/>
    <cellStyle name="Normal 9 2 20" xfId="1428" xr:uid="{00000000-0005-0000-0000-0000C13A0000}"/>
    <cellStyle name="Normal 9 2 20 2" xfId="3809" xr:uid="{00000000-0005-0000-0000-0000C23A0000}"/>
    <cellStyle name="Normal 9 2 20 3" xfId="6195" xr:uid="{00000000-0005-0000-0000-0000C33A0000}"/>
    <cellStyle name="Normal 9 2 20 4" xfId="7518" xr:uid="{00000000-0005-0000-0000-0000C43A0000}"/>
    <cellStyle name="Normal 9 2 20 5" xfId="11432" xr:uid="{00000000-0005-0000-0000-0000C53A0000}"/>
    <cellStyle name="Normal 9 2 20 6" xfId="12291" xr:uid="{00000000-0005-0000-0000-0000C63A0000}"/>
    <cellStyle name="Normal 9 2 20 7" xfId="14678" xr:uid="{00000000-0005-0000-0000-0000C73A0000}"/>
    <cellStyle name="Normal 9 2 21" xfId="1505" xr:uid="{00000000-0005-0000-0000-0000C83A0000}"/>
    <cellStyle name="Normal 9 2 21 2" xfId="3886" xr:uid="{00000000-0005-0000-0000-0000C93A0000}"/>
    <cellStyle name="Normal 9 2 21 3" xfId="6272" xr:uid="{00000000-0005-0000-0000-0000CA3A0000}"/>
    <cellStyle name="Normal 9 2 21 4" xfId="7364" xr:uid="{00000000-0005-0000-0000-0000CB3A0000}"/>
    <cellStyle name="Normal 9 2 21 5" xfId="11050" xr:uid="{00000000-0005-0000-0000-0000CC3A0000}"/>
    <cellStyle name="Normal 9 2 21 6" xfId="12137" xr:uid="{00000000-0005-0000-0000-0000CD3A0000}"/>
    <cellStyle name="Normal 9 2 21 7" xfId="14524" xr:uid="{00000000-0005-0000-0000-0000CE3A0000}"/>
    <cellStyle name="Normal 9 2 22" xfId="1582" xr:uid="{00000000-0005-0000-0000-0000CF3A0000}"/>
    <cellStyle name="Normal 9 2 22 2" xfId="3963" xr:uid="{00000000-0005-0000-0000-0000D03A0000}"/>
    <cellStyle name="Normal 9 2 22 3" xfId="6349" xr:uid="{00000000-0005-0000-0000-0000D13A0000}"/>
    <cellStyle name="Normal 9 2 22 4" xfId="4783" xr:uid="{00000000-0005-0000-0000-0000D23A0000}"/>
    <cellStyle name="Normal 9 2 22 5" xfId="11340" xr:uid="{00000000-0005-0000-0000-0000D33A0000}"/>
    <cellStyle name="Normal 9 2 22 6" xfId="10606" xr:uid="{00000000-0005-0000-0000-0000D43A0000}"/>
    <cellStyle name="Normal 9 2 22 7" xfId="13694" xr:uid="{00000000-0005-0000-0000-0000D53A0000}"/>
    <cellStyle name="Normal 9 2 23" xfId="1659" xr:uid="{00000000-0005-0000-0000-0000D63A0000}"/>
    <cellStyle name="Normal 9 2 23 2" xfId="4040" xr:uid="{00000000-0005-0000-0000-0000D73A0000}"/>
    <cellStyle name="Normal 9 2 23 3" xfId="6426" xr:uid="{00000000-0005-0000-0000-0000D83A0000}"/>
    <cellStyle name="Normal 9 2 23 4" xfId="9467" xr:uid="{00000000-0005-0000-0000-0000D93A0000}"/>
    <cellStyle name="Normal 9 2 23 5" xfId="11162" xr:uid="{00000000-0005-0000-0000-0000DA3A0000}"/>
    <cellStyle name="Normal 9 2 23 6" xfId="14241" xr:uid="{00000000-0005-0000-0000-0000DB3A0000}"/>
    <cellStyle name="Normal 9 2 23 7" xfId="16624" xr:uid="{00000000-0005-0000-0000-0000DC3A0000}"/>
    <cellStyle name="Normal 9 2 24" xfId="1736" xr:uid="{00000000-0005-0000-0000-0000DD3A0000}"/>
    <cellStyle name="Normal 9 2 24 2" xfId="4117" xr:uid="{00000000-0005-0000-0000-0000DE3A0000}"/>
    <cellStyle name="Normal 9 2 24 3" xfId="6503" xr:uid="{00000000-0005-0000-0000-0000DF3A0000}"/>
    <cellStyle name="Normal 9 2 24 4" xfId="7745" xr:uid="{00000000-0005-0000-0000-0000E03A0000}"/>
    <cellStyle name="Normal 9 2 24 5" xfId="11654" xr:uid="{00000000-0005-0000-0000-0000E13A0000}"/>
    <cellStyle name="Normal 9 2 24 6" xfId="12518" xr:uid="{00000000-0005-0000-0000-0000E23A0000}"/>
    <cellStyle name="Normal 9 2 24 7" xfId="14905" xr:uid="{00000000-0005-0000-0000-0000E33A0000}"/>
    <cellStyle name="Normal 9 2 25" xfId="1808" xr:uid="{00000000-0005-0000-0000-0000E43A0000}"/>
    <cellStyle name="Normal 9 2 25 2" xfId="4189" xr:uid="{00000000-0005-0000-0000-0000E53A0000}"/>
    <cellStyle name="Normal 9 2 25 3" xfId="6575" xr:uid="{00000000-0005-0000-0000-0000E63A0000}"/>
    <cellStyle name="Normal 9 2 25 4" xfId="7590" xr:uid="{00000000-0005-0000-0000-0000E73A0000}"/>
    <cellStyle name="Normal 9 2 25 5" xfId="11505" xr:uid="{00000000-0005-0000-0000-0000E83A0000}"/>
    <cellStyle name="Normal 9 2 25 6" xfId="12363" xr:uid="{00000000-0005-0000-0000-0000E93A0000}"/>
    <cellStyle name="Normal 9 2 25 7" xfId="14750" xr:uid="{00000000-0005-0000-0000-0000EA3A0000}"/>
    <cellStyle name="Normal 9 2 26" xfId="1886" xr:uid="{00000000-0005-0000-0000-0000EB3A0000}"/>
    <cellStyle name="Normal 9 2 26 2" xfId="4267" xr:uid="{00000000-0005-0000-0000-0000EC3A0000}"/>
    <cellStyle name="Normal 9 2 26 3" xfId="6653" xr:uid="{00000000-0005-0000-0000-0000ED3A0000}"/>
    <cellStyle name="Normal 9 2 26 4" xfId="7359" xr:uid="{00000000-0005-0000-0000-0000EE3A0000}"/>
    <cellStyle name="Normal 9 2 26 5" xfId="11045" xr:uid="{00000000-0005-0000-0000-0000EF3A0000}"/>
    <cellStyle name="Normal 9 2 26 6" xfId="12132" xr:uid="{00000000-0005-0000-0000-0000F03A0000}"/>
    <cellStyle name="Normal 9 2 26 7" xfId="14519" xr:uid="{00000000-0005-0000-0000-0000F13A0000}"/>
    <cellStyle name="Normal 9 2 27" xfId="1964" xr:uid="{00000000-0005-0000-0000-0000F23A0000}"/>
    <cellStyle name="Normal 9 2 27 2" xfId="4345" xr:uid="{00000000-0005-0000-0000-0000F33A0000}"/>
    <cellStyle name="Normal 9 2 27 3" xfId="6731" xr:uid="{00000000-0005-0000-0000-0000F43A0000}"/>
    <cellStyle name="Normal 9 2 27 4" xfId="8312" xr:uid="{00000000-0005-0000-0000-0000F53A0000}"/>
    <cellStyle name="Normal 9 2 27 5" xfId="9926" xr:uid="{00000000-0005-0000-0000-0000F63A0000}"/>
    <cellStyle name="Normal 9 2 27 6" xfId="13086" xr:uid="{00000000-0005-0000-0000-0000F73A0000}"/>
    <cellStyle name="Normal 9 2 27 7" xfId="15473" xr:uid="{00000000-0005-0000-0000-0000F83A0000}"/>
    <cellStyle name="Normal 9 2 28" xfId="2040" xr:uid="{00000000-0005-0000-0000-0000F93A0000}"/>
    <cellStyle name="Normal 9 2 28 2" xfId="4421" xr:uid="{00000000-0005-0000-0000-0000FA3A0000}"/>
    <cellStyle name="Normal 9 2 28 3" xfId="6807" xr:uid="{00000000-0005-0000-0000-0000FB3A0000}"/>
    <cellStyle name="Normal 9 2 28 4" xfId="4775" xr:uid="{00000000-0005-0000-0000-0000FC3A0000}"/>
    <cellStyle name="Normal 9 2 28 5" xfId="11760" xr:uid="{00000000-0005-0000-0000-0000FD3A0000}"/>
    <cellStyle name="Normal 9 2 28 6" xfId="11145" xr:uid="{00000000-0005-0000-0000-0000FE3A0000}"/>
    <cellStyle name="Normal 9 2 28 7" xfId="14226" xr:uid="{00000000-0005-0000-0000-0000FF3A0000}"/>
    <cellStyle name="Normal 9 2 29" xfId="2112" xr:uid="{00000000-0005-0000-0000-0000003B0000}"/>
    <cellStyle name="Normal 9 2 29 2" xfId="4493" xr:uid="{00000000-0005-0000-0000-0000013B0000}"/>
    <cellStyle name="Normal 9 2 29 3" xfId="6879" xr:uid="{00000000-0005-0000-0000-0000023B0000}"/>
    <cellStyle name="Normal 9 2 29 4" xfId="7316" xr:uid="{00000000-0005-0000-0000-0000033B0000}"/>
    <cellStyle name="Normal 9 2 29 5" xfId="11233" xr:uid="{00000000-0005-0000-0000-0000043B0000}"/>
    <cellStyle name="Normal 9 2 29 6" xfId="12089" xr:uid="{00000000-0005-0000-0000-0000053B0000}"/>
    <cellStyle name="Normal 9 2 29 7" xfId="14476" xr:uid="{00000000-0005-0000-0000-0000063B0000}"/>
    <cellStyle name="Normal 9 2 3" xfId="118" xr:uid="{00000000-0005-0000-0000-0000073B0000}"/>
    <cellStyle name="Normal 9 2 3 2" xfId="2499" xr:uid="{00000000-0005-0000-0000-0000083B0000}"/>
    <cellStyle name="Normal 9 2 3 3" xfId="4885" xr:uid="{00000000-0005-0000-0000-0000093B0000}"/>
    <cellStyle name="Normal 9 2 3 4" xfId="7538" xr:uid="{00000000-0005-0000-0000-00000A3B0000}"/>
    <cellStyle name="Normal 9 2 3 5" xfId="11452" xr:uid="{00000000-0005-0000-0000-00000B3B0000}"/>
    <cellStyle name="Normal 9 2 3 6" xfId="12311" xr:uid="{00000000-0005-0000-0000-00000C3B0000}"/>
    <cellStyle name="Normal 9 2 3 7" xfId="14698" xr:uid="{00000000-0005-0000-0000-00000D3B0000}"/>
    <cellStyle name="Normal 9 2 30" xfId="2192" xr:uid="{00000000-0005-0000-0000-00000E3B0000}"/>
    <cellStyle name="Normal 9 2 30 2" xfId="4573" xr:uid="{00000000-0005-0000-0000-00000F3B0000}"/>
    <cellStyle name="Normal 9 2 30 3" xfId="6959" xr:uid="{00000000-0005-0000-0000-0000103B0000}"/>
    <cellStyle name="Normal 9 2 30 4" xfId="7663" xr:uid="{00000000-0005-0000-0000-0000113B0000}"/>
    <cellStyle name="Normal 9 2 30 5" xfId="11577" xr:uid="{00000000-0005-0000-0000-0000123B0000}"/>
    <cellStyle name="Normal 9 2 30 6" xfId="12436" xr:uid="{00000000-0005-0000-0000-0000133B0000}"/>
    <cellStyle name="Normal 9 2 30 7" xfId="14823" xr:uid="{00000000-0005-0000-0000-0000143B0000}"/>
    <cellStyle name="Normal 9 2 31" xfId="2268" xr:uid="{00000000-0005-0000-0000-0000153B0000}"/>
    <cellStyle name="Normal 9 2 31 2" xfId="4649" xr:uid="{00000000-0005-0000-0000-0000163B0000}"/>
    <cellStyle name="Normal 9 2 31 3" xfId="7035" xr:uid="{00000000-0005-0000-0000-0000173B0000}"/>
    <cellStyle name="Normal 9 2 31 4" xfId="9425" xr:uid="{00000000-0005-0000-0000-0000183B0000}"/>
    <cellStyle name="Normal 9 2 31 5" xfId="11118" xr:uid="{00000000-0005-0000-0000-0000193B0000}"/>
    <cellStyle name="Normal 9 2 31 6" xfId="14199" xr:uid="{00000000-0005-0000-0000-00001A3B0000}"/>
    <cellStyle name="Normal 9 2 31 7" xfId="16583" xr:uid="{00000000-0005-0000-0000-00001B3B0000}"/>
    <cellStyle name="Normal 9 2 32" xfId="2340" xr:uid="{00000000-0005-0000-0000-00001C3B0000}"/>
    <cellStyle name="Normal 9 2 32 2" xfId="4721" xr:uid="{00000000-0005-0000-0000-00001D3B0000}"/>
    <cellStyle name="Normal 9 2 32 3" xfId="7107" xr:uid="{00000000-0005-0000-0000-00001E3B0000}"/>
    <cellStyle name="Normal 9 2 32 4" xfId="9424" xr:uid="{00000000-0005-0000-0000-00001F3B0000}"/>
    <cellStyle name="Normal 9 2 32 5" xfId="11117" xr:uid="{00000000-0005-0000-0000-0000203B0000}"/>
    <cellStyle name="Normal 9 2 32 6" xfId="14198" xr:uid="{00000000-0005-0000-0000-0000213B0000}"/>
    <cellStyle name="Normal 9 2 32 7" xfId="16582" xr:uid="{00000000-0005-0000-0000-0000223B0000}"/>
    <cellStyle name="Normal 9 2 33" xfId="2418" xr:uid="{00000000-0005-0000-0000-0000233B0000}"/>
    <cellStyle name="Normal 9 2 34" xfId="4804" xr:uid="{00000000-0005-0000-0000-0000243B0000}"/>
    <cellStyle name="Normal 9 2 35" xfId="7192" xr:uid="{00000000-0005-0000-0000-0000253B0000}"/>
    <cellStyle name="Normal 9 2 36" xfId="11266" xr:uid="{00000000-0005-0000-0000-0000263B0000}"/>
    <cellStyle name="Normal 9 2 37" xfId="11965" xr:uid="{00000000-0005-0000-0000-0000273B0000}"/>
    <cellStyle name="Normal 9 2 38" xfId="14352" xr:uid="{00000000-0005-0000-0000-0000283B0000}"/>
    <cellStyle name="Normal 9 2 4" xfId="196" xr:uid="{00000000-0005-0000-0000-0000293B0000}"/>
    <cellStyle name="Normal 9 2 4 2" xfId="2577" xr:uid="{00000000-0005-0000-0000-00002A3B0000}"/>
    <cellStyle name="Normal 9 2 4 3" xfId="4963" xr:uid="{00000000-0005-0000-0000-00002B3B0000}"/>
    <cellStyle name="Normal 9 2 4 4" xfId="9226" xr:uid="{00000000-0005-0000-0000-00002C3B0000}"/>
    <cellStyle name="Normal 9 2 4 5" xfId="10916" xr:uid="{00000000-0005-0000-0000-00002D3B0000}"/>
    <cellStyle name="Normal 9 2 4 6" xfId="14000" xr:uid="{00000000-0005-0000-0000-00002E3B0000}"/>
    <cellStyle name="Normal 9 2 4 7" xfId="16384" xr:uid="{00000000-0005-0000-0000-00002F3B0000}"/>
    <cellStyle name="Normal 9 2 5" xfId="273" xr:uid="{00000000-0005-0000-0000-0000303B0000}"/>
    <cellStyle name="Normal 9 2 5 2" xfId="2654" xr:uid="{00000000-0005-0000-0000-0000313B0000}"/>
    <cellStyle name="Normal 9 2 5 3" xfId="5040" xr:uid="{00000000-0005-0000-0000-0000323B0000}"/>
    <cellStyle name="Normal 9 2 5 4" xfId="8844" xr:uid="{00000000-0005-0000-0000-0000333B0000}"/>
    <cellStyle name="Normal 9 2 5 5" xfId="10530" xr:uid="{00000000-0005-0000-0000-0000343B0000}"/>
    <cellStyle name="Normal 9 2 5 6" xfId="13618" xr:uid="{00000000-0005-0000-0000-0000353B0000}"/>
    <cellStyle name="Normal 9 2 5 7" xfId="16005" xr:uid="{00000000-0005-0000-0000-0000363B0000}"/>
    <cellStyle name="Normal 9 2 6" xfId="350" xr:uid="{00000000-0005-0000-0000-0000373B0000}"/>
    <cellStyle name="Normal 9 2 6 2" xfId="2731" xr:uid="{00000000-0005-0000-0000-0000383B0000}"/>
    <cellStyle name="Normal 9 2 6 3" xfId="5117" xr:uid="{00000000-0005-0000-0000-0000393B0000}"/>
    <cellStyle name="Normal 9 2 6 4" xfId="9338" xr:uid="{00000000-0005-0000-0000-00003A3B0000}"/>
    <cellStyle name="Normal 9 2 6 5" xfId="11030" xr:uid="{00000000-0005-0000-0000-00003B3B0000}"/>
    <cellStyle name="Normal 9 2 6 6" xfId="14112" xr:uid="{00000000-0005-0000-0000-00003C3B0000}"/>
    <cellStyle name="Normal 9 2 6 7" xfId="16496" xr:uid="{00000000-0005-0000-0000-00003D3B0000}"/>
    <cellStyle name="Normal 9 2 7" xfId="427" xr:uid="{00000000-0005-0000-0000-00003E3B0000}"/>
    <cellStyle name="Normal 9 2 7 2" xfId="2808" xr:uid="{00000000-0005-0000-0000-00003F3B0000}"/>
    <cellStyle name="Normal 9 2 7 3" xfId="5194" xr:uid="{00000000-0005-0000-0000-0000403B0000}"/>
    <cellStyle name="Normal 9 2 7 4" xfId="7610" xr:uid="{00000000-0005-0000-0000-0000413B0000}"/>
    <cellStyle name="Normal 9 2 7 5" xfId="11525" xr:uid="{00000000-0005-0000-0000-0000423B0000}"/>
    <cellStyle name="Normal 9 2 7 6" xfId="12383" xr:uid="{00000000-0005-0000-0000-0000433B0000}"/>
    <cellStyle name="Normal 9 2 7 7" xfId="14770" xr:uid="{00000000-0005-0000-0000-0000443B0000}"/>
    <cellStyle name="Normal 9 2 8" xfId="504" xr:uid="{00000000-0005-0000-0000-0000453B0000}"/>
    <cellStyle name="Normal 9 2 8 2" xfId="2885" xr:uid="{00000000-0005-0000-0000-0000463B0000}"/>
    <cellStyle name="Normal 9 2 8 3" xfId="5271" xr:uid="{00000000-0005-0000-0000-0000473B0000}"/>
    <cellStyle name="Normal 9 2 8 4" xfId="9373" xr:uid="{00000000-0005-0000-0000-0000483B0000}"/>
    <cellStyle name="Normal 9 2 8 5" xfId="9687" xr:uid="{00000000-0005-0000-0000-0000493B0000}"/>
    <cellStyle name="Normal 9 2 8 6" xfId="14147" xr:uid="{00000000-0005-0000-0000-00004A3B0000}"/>
    <cellStyle name="Normal 9 2 8 7" xfId="16531" xr:uid="{00000000-0005-0000-0000-00004B3B0000}"/>
    <cellStyle name="Normal 9 2 9" xfId="581" xr:uid="{00000000-0005-0000-0000-00004C3B0000}"/>
    <cellStyle name="Normal 9 2 9 2" xfId="2962" xr:uid="{00000000-0005-0000-0000-00004D3B0000}"/>
    <cellStyle name="Normal 9 2 9 3" xfId="5348" xr:uid="{00000000-0005-0000-0000-00004E3B0000}"/>
    <cellStyle name="Normal 9 2 9 4" xfId="8988" xr:uid="{00000000-0005-0000-0000-00004F3B0000}"/>
    <cellStyle name="Normal 9 2 9 5" xfId="10679" xr:uid="{00000000-0005-0000-0000-0000503B0000}"/>
    <cellStyle name="Normal 9 2 9 6" xfId="13762" xr:uid="{00000000-0005-0000-0000-0000513B0000}"/>
    <cellStyle name="Normal 9 2 9 7" xfId="16148" xr:uid="{00000000-0005-0000-0000-0000523B0000}"/>
    <cellStyle name="Normal 9 20" xfId="1119" xr:uid="{00000000-0005-0000-0000-0000533B0000}"/>
    <cellStyle name="Normal 9 20 2" xfId="3500" xr:uid="{00000000-0005-0000-0000-0000543B0000}"/>
    <cellStyle name="Normal 9 20 3" xfId="5886" xr:uid="{00000000-0005-0000-0000-0000553B0000}"/>
    <cellStyle name="Normal 9 20 4" xfId="7446" xr:uid="{00000000-0005-0000-0000-0000563B0000}"/>
    <cellStyle name="Normal 9 20 5" xfId="11359" xr:uid="{00000000-0005-0000-0000-0000573B0000}"/>
    <cellStyle name="Normal 9 20 6" xfId="12219" xr:uid="{00000000-0005-0000-0000-0000583B0000}"/>
    <cellStyle name="Normal 9 20 7" xfId="14606" xr:uid="{00000000-0005-0000-0000-0000593B0000}"/>
    <cellStyle name="Normal 9 21" xfId="1196" xr:uid="{00000000-0005-0000-0000-00005A3B0000}"/>
    <cellStyle name="Normal 9 21 2" xfId="3577" xr:uid="{00000000-0005-0000-0000-00005B3B0000}"/>
    <cellStyle name="Normal 9 21 3" xfId="5963" xr:uid="{00000000-0005-0000-0000-00005C3B0000}"/>
    <cellStyle name="Normal 9 21 4" xfId="9363" xr:uid="{00000000-0005-0000-0000-00005D3B0000}"/>
    <cellStyle name="Normal 9 21 5" xfId="9677" xr:uid="{00000000-0005-0000-0000-00005E3B0000}"/>
    <cellStyle name="Normal 9 21 6" xfId="14137" xr:uid="{00000000-0005-0000-0000-00005F3B0000}"/>
    <cellStyle name="Normal 9 21 7" xfId="16521" xr:uid="{00000000-0005-0000-0000-0000603B0000}"/>
    <cellStyle name="Normal 9 22" xfId="1273" xr:uid="{00000000-0005-0000-0000-0000613B0000}"/>
    <cellStyle name="Normal 9 22 2" xfId="3654" xr:uid="{00000000-0005-0000-0000-0000623B0000}"/>
    <cellStyle name="Normal 9 22 3" xfId="6040" xr:uid="{00000000-0005-0000-0000-0000633B0000}"/>
    <cellStyle name="Normal 9 22 4" xfId="7560" xr:uid="{00000000-0005-0000-0000-0000643B0000}"/>
    <cellStyle name="Normal 9 22 5" xfId="11551" xr:uid="{00000000-0005-0000-0000-0000653B0000}"/>
    <cellStyle name="Normal 9 22 6" xfId="12333" xr:uid="{00000000-0005-0000-0000-0000663B0000}"/>
    <cellStyle name="Normal 9 22 7" xfId="14720" xr:uid="{00000000-0005-0000-0000-0000673B0000}"/>
    <cellStyle name="Normal 9 23" xfId="1350" xr:uid="{00000000-0005-0000-0000-0000683B0000}"/>
    <cellStyle name="Normal 9 23 2" xfId="3731" xr:uid="{00000000-0005-0000-0000-0000693B0000}"/>
    <cellStyle name="Normal 9 23 3" xfId="6117" xr:uid="{00000000-0005-0000-0000-00006A3B0000}"/>
    <cellStyle name="Normal 9 23 4" xfId="8790" xr:uid="{00000000-0005-0000-0000-00006B3B0000}"/>
    <cellStyle name="Normal 9 23 5" xfId="9595" xr:uid="{00000000-0005-0000-0000-00006C3B0000}"/>
    <cellStyle name="Normal 9 23 6" xfId="13564" xr:uid="{00000000-0005-0000-0000-00006D3B0000}"/>
    <cellStyle name="Normal 9 23 7" xfId="15951" xr:uid="{00000000-0005-0000-0000-00006E3B0000}"/>
    <cellStyle name="Normal 9 24" xfId="1427" xr:uid="{00000000-0005-0000-0000-00006F3B0000}"/>
    <cellStyle name="Normal 9 24 2" xfId="3808" xr:uid="{00000000-0005-0000-0000-0000703B0000}"/>
    <cellStyle name="Normal 9 24 3" xfId="6194" xr:uid="{00000000-0005-0000-0000-0000713B0000}"/>
    <cellStyle name="Normal 9 24 4" xfId="7595" xr:uid="{00000000-0005-0000-0000-0000723B0000}"/>
    <cellStyle name="Normal 9 24 5" xfId="11510" xr:uid="{00000000-0005-0000-0000-0000733B0000}"/>
    <cellStyle name="Normal 9 24 6" xfId="12368" xr:uid="{00000000-0005-0000-0000-0000743B0000}"/>
    <cellStyle name="Normal 9 24 7" xfId="14755" xr:uid="{00000000-0005-0000-0000-0000753B0000}"/>
    <cellStyle name="Normal 9 25" xfId="1504" xr:uid="{00000000-0005-0000-0000-0000763B0000}"/>
    <cellStyle name="Normal 9 25 2" xfId="3885" xr:uid="{00000000-0005-0000-0000-0000773B0000}"/>
    <cellStyle name="Normal 9 25 3" xfId="6271" xr:uid="{00000000-0005-0000-0000-0000783B0000}"/>
    <cellStyle name="Normal 9 25 4" xfId="9434" xr:uid="{00000000-0005-0000-0000-0000793B0000}"/>
    <cellStyle name="Normal 9 25 5" xfId="11127" xr:uid="{00000000-0005-0000-0000-00007A3B0000}"/>
    <cellStyle name="Normal 9 25 6" xfId="14208" xr:uid="{00000000-0005-0000-0000-00007B3B0000}"/>
    <cellStyle name="Normal 9 25 7" xfId="16592" xr:uid="{00000000-0005-0000-0000-00007C3B0000}"/>
    <cellStyle name="Normal 9 26" xfId="1581" xr:uid="{00000000-0005-0000-0000-00007D3B0000}"/>
    <cellStyle name="Normal 9 26 2" xfId="3962" xr:uid="{00000000-0005-0000-0000-00007E3B0000}"/>
    <cellStyle name="Normal 9 26 3" xfId="6348" xr:uid="{00000000-0005-0000-0000-00007F3B0000}"/>
    <cellStyle name="Normal 9 26 4" xfId="7925" xr:uid="{00000000-0005-0000-0000-0000803B0000}"/>
    <cellStyle name="Normal 9 26 5" xfId="11418" xr:uid="{00000000-0005-0000-0000-0000813B0000}"/>
    <cellStyle name="Normal 9 26 6" xfId="12699" xr:uid="{00000000-0005-0000-0000-0000823B0000}"/>
    <cellStyle name="Normal 9 26 7" xfId="15086" xr:uid="{00000000-0005-0000-0000-0000833B0000}"/>
    <cellStyle name="Normal 9 27" xfId="1658" xr:uid="{00000000-0005-0000-0000-0000843B0000}"/>
    <cellStyle name="Normal 9 27 2" xfId="4039" xr:uid="{00000000-0005-0000-0000-0000853B0000}"/>
    <cellStyle name="Normal 9 27 3" xfId="6425" xr:uid="{00000000-0005-0000-0000-0000863B0000}"/>
    <cellStyle name="Normal 9 27 4" xfId="7168" xr:uid="{00000000-0005-0000-0000-0000873B0000}"/>
    <cellStyle name="Normal 9 27 5" xfId="11239" xr:uid="{00000000-0005-0000-0000-0000883B0000}"/>
    <cellStyle name="Normal 9 27 6" xfId="11941" xr:uid="{00000000-0005-0000-0000-0000893B0000}"/>
    <cellStyle name="Normal 9 27 7" xfId="14328" xr:uid="{00000000-0005-0000-0000-00008A3B0000}"/>
    <cellStyle name="Normal 9 28" xfId="1735" xr:uid="{00000000-0005-0000-0000-00008B3B0000}"/>
    <cellStyle name="Normal 9 28 2" xfId="4116" xr:uid="{00000000-0005-0000-0000-00008C3B0000}"/>
    <cellStyle name="Normal 9 28 3" xfId="6502" xr:uid="{00000000-0005-0000-0000-00008D3B0000}"/>
    <cellStyle name="Normal 9 28 4" xfId="7822" xr:uid="{00000000-0005-0000-0000-00008E3B0000}"/>
    <cellStyle name="Normal 9 28 5" xfId="11734" xr:uid="{00000000-0005-0000-0000-00008F3B0000}"/>
    <cellStyle name="Normal 9 28 6" xfId="12595" xr:uid="{00000000-0005-0000-0000-0000903B0000}"/>
    <cellStyle name="Normal 9 28 7" xfId="14982" xr:uid="{00000000-0005-0000-0000-0000913B0000}"/>
    <cellStyle name="Normal 9 29" xfId="1807" xr:uid="{00000000-0005-0000-0000-0000923B0000}"/>
    <cellStyle name="Normal 9 29 2" xfId="4188" xr:uid="{00000000-0005-0000-0000-0000933B0000}"/>
    <cellStyle name="Normal 9 29 3" xfId="6574" xr:uid="{00000000-0005-0000-0000-0000943B0000}"/>
    <cellStyle name="Normal 9 29 4" xfId="7667" xr:uid="{00000000-0005-0000-0000-0000953B0000}"/>
    <cellStyle name="Normal 9 29 5" xfId="11581" xr:uid="{00000000-0005-0000-0000-0000963B0000}"/>
    <cellStyle name="Normal 9 29 6" xfId="12440" xr:uid="{00000000-0005-0000-0000-0000973B0000}"/>
    <cellStyle name="Normal 9 29 7" xfId="14827" xr:uid="{00000000-0005-0000-0000-0000983B0000}"/>
    <cellStyle name="Normal 9 3" xfId="37" xr:uid="{00000000-0005-0000-0000-0000993B0000}"/>
    <cellStyle name="Normal 9 3 10" xfId="659" xr:uid="{00000000-0005-0000-0000-00009A3B0000}"/>
    <cellStyle name="Normal 9 3 10 2" xfId="3040" xr:uid="{00000000-0005-0000-0000-00009B3B0000}"/>
    <cellStyle name="Normal 9 3 10 3" xfId="5426" xr:uid="{00000000-0005-0000-0000-00009C3B0000}"/>
    <cellStyle name="Normal 9 3 10 4" xfId="9410" xr:uid="{00000000-0005-0000-0000-00009D3B0000}"/>
    <cellStyle name="Normal 9 3 10 5" xfId="11103" xr:uid="{00000000-0005-0000-0000-00009E3B0000}"/>
    <cellStyle name="Normal 9 3 10 6" xfId="14184" xr:uid="{00000000-0005-0000-0000-00009F3B0000}"/>
    <cellStyle name="Normal 9 3 10 7" xfId="16568" xr:uid="{00000000-0005-0000-0000-0000A03B0000}"/>
    <cellStyle name="Normal 9 3 11" xfId="736" xr:uid="{00000000-0005-0000-0000-0000A13B0000}"/>
    <cellStyle name="Normal 9 3 11 2" xfId="3117" xr:uid="{00000000-0005-0000-0000-0000A23B0000}"/>
    <cellStyle name="Normal 9 3 11 3" xfId="5503" xr:uid="{00000000-0005-0000-0000-0000A33B0000}"/>
    <cellStyle name="Normal 9 3 11 4" xfId="7683" xr:uid="{00000000-0005-0000-0000-0000A43B0000}"/>
    <cellStyle name="Normal 9 3 11 5" xfId="11597" xr:uid="{00000000-0005-0000-0000-0000A53B0000}"/>
    <cellStyle name="Normal 9 3 11 6" xfId="12456" xr:uid="{00000000-0005-0000-0000-0000A63B0000}"/>
    <cellStyle name="Normal 9 3 11 7" xfId="14843" xr:uid="{00000000-0005-0000-0000-0000A73B0000}"/>
    <cellStyle name="Normal 9 3 12" xfId="813" xr:uid="{00000000-0005-0000-0000-0000A83B0000}"/>
    <cellStyle name="Normal 9 3 12 2" xfId="3194" xr:uid="{00000000-0005-0000-0000-0000A93B0000}"/>
    <cellStyle name="Normal 9 3 12 3" xfId="5580" xr:uid="{00000000-0005-0000-0000-0000AA3B0000}"/>
    <cellStyle name="Normal 9 3 12 4" xfId="7375" xr:uid="{00000000-0005-0000-0000-0000AB3B0000}"/>
    <cellStyle name="Normal 9 3 12 5" xfId="11061" xr:uid="{00000000-0005-0000-0000-0000AC3B0000}"/>
    <cellStyle name="Normal 9 3 12 6" xfId="12148" xr:uid="{00000000-0005-0000-0000-0000AD3B0000}"/>
    <cellStyle name="Normal 9 3 12 7" xfId="14535" xr:uid="{00000000-0005-0000-0000-0000AE3B0000}"/>
    <cellStyle name="Normal 9 3 13" xfId="890" xr:uid="{00000000-0005-0000-0000-0000AF3B0000}"/>
    <cellStyle name="Normal 9 3 13 2" xfId="3271" xr:uid="{00000000-0005-0000-0000-0000B03B0000}"/>
    <cellStyle name="Normal 9 3 13 3" xfId="5657" xr:uid="{00000000-0005-0000-0000-0000B13B0000}"/>
    <cellStyle name="Normal 9 3 13 4" xfId="9062" xr:uid="{00000000-0005-0000-0000-0000B23B0000}"/>
    <cellStyle name="Normal 9 3 13 5" xfId="10752" xr:uid="{00000000-0005-0000-0000-0000B33B0000}"/>
    <cellStyle name="Normal 9 3 13 6" xfId="13836" xr:uid="{00000000-0005-0000-0000-0000B43B0000}"/>
    <cellStyle name="Normal 9 3 13 7" xfId="16221" xr:uid="{00000000-0005-0000-0000-0000B53B0000}"/>
    <cellStyle name="Normal 9 3 14" xfId="967" xr:uid="{00000000-0005-0000-0000-0000B63B0000}"/>
    <cellStyle name="Normal 9 3 14 2" xfId="3348" xr:uid="{00000000-0005-0000-0000-0000B73B0000}"/>
    <cellStyle name="Normal 9 3 14 3" xfId="5734" xr:uid="{00000000-0005-0000-0000-0000B83B0000}"/>
    <cellStyle name="Normal 9 3 14 4" xfId="7178" xr:uid="{00000000-0005-0000-0000-0000B93B0000}"/>
    <cellStyle name="Normal 9 3 14 5" xfId="11252" xr:uid="{00000000-0005-0000-0000-0000BA3B0000}"/>
    <cellStyle name="Normal 9 3 14 6" xfId="11951" xr:uid="{00000000-0005-0000-0000-0000BB3B0000}"/>
    <cellStyle name="Normal 9 3 14 7" xfId="14338" xr:uid="{00000000-0005-0000-0000-0000BC3B0000}"/>
    <cellStyle name="Normal 9 3 15" xfId="1044" xr:uid="{00000000-0005-0000-0000-0000BD3B0000}"/>
    <cellStyle name="Normal 9 3 15 2" xfId="3425" xr:uid="{00000000-0005-0000-0000-0000BE3B0000}"/>
    <cellStyle name="Normal 9 3 15 3" xfId="5811" xr:uid="{00000000-0005-0000-0000-0000BF3B0000}"/>
    <cellStyle name="Normal 9 3 15 4" xfId="7832" xr:uid="{00000000-0005-0000-0000-0000C03B0000}"/>
    <cellStyle name="Normal 9 3 15 5" xfId="11744" xr:uid="{00000000-0005-0000-0000-0000C13B0000}"/>
    <cellStyle name="Normal 9 3 15 6" xfId="12605" xr:uid="{00000000-0005-0000-0000-0000C23B0000}"/>
    <cellStyle name="Normal 9 3 15 7" xfId="14992" xr:uid="{00000000-0005-0000-0000-0000C33B0000}"/>
    <cellStyle name="Normal 9 3 16" xfId="1121" xr:uid="{00000000-0005-0000-0000-0000C43B0000}"/>
    <cellStyle name="Normal 9 3 16 2" xfId="3502" xr:uid="{00000000-0005-0000-0000-0000C53B0000}"/>
    <cellStyle name="Normal 9 3 16 3" xfId="5888" xr:uid="{00000000-0005-0000-0000-0000C63B0000}"/>
    <cellStyle name="Normal 9 3 16 4" xfId="9512" xr:uid="{00000000-0005-0000-0000-0000C73B0000}"/>
    <cellStyle name="Normal 9 3 16 5" xfId="11210" xr:uid="{00000000-0005-0000-0000-0000C83B0000}"/>
    <cellStyle name="Normal 9 3 16 6" xfId="14286" xr:uid="{00000000-0005-0000-0000-0000C93B0000}"/>
    <cellStyle name="Normal 9 3 16 7" xfId="16669" xr:uid="{00000000-0005-0000-0000-0000CA3B0000}"/>
    <cellStyle name="Normal 9 3 17" xfId="1198" xr:uid="{00000000-0005-0000-0000-0000CB3B0000}"/>
    <cellStyle name="Normal 9 3 17 2" xfId="3579" xr:uid="{00000000-0005-0000-0000-0000CC3B0000}"/>
    <cellStyle name="Normal 9 3 17 3" xfId="5965" xr:uid="{00000000-0005-0000-0000-0000CD3B0000}"/>
    <cellStyle name="Normal 9 3 17 4" xfId="9211" xr:uid="{00000000-0005-0000-0000-0000CE3B0000}"/>
    <cellStyle name="Normal 9 3 17 5" xfId="10901" xr:uid="{00000000-0005-0000-0000-0000CF3B0000}"/>
    <cellStyle name="Normal 9 3 17 6" xfId="13985" xr:uid="{00000000-0005-0000-0000-0000D03B0000}"/>
    <cellStyle name="Normal 9 3 17 7" xfId="16369" xr:uid="{00000000-0005-0000-0000-0000D13B0000}"/>
    <cellStyle name="Normal 9 3 18" xfId="1275" xr:uid="{00000000-0005-0000-0000-0000D23B0000}"/>
    <cellStyle name="Normal 9 3 18 2" xfId="3656" xr:uid="{00000000-0005-0000-0000-0000D33B0000}"/>
    <cellStyle name="Normal 9 3 18 3" xfId="6042" xr:uid="{00000000-0005-0000-0000-0000D43B0000}"/>
    <cellStyle name="Normal 9 3 18 4" xfId="7407" xr:uid="{00000000-0005-0000-0000-0000D53B0000}"/>
    <cellStyle name="Normal 9 3 18 5" xfId="11397" xr:uid="{00000000-0005-0000-0000-0000D63B0000}"/>
    <cellStyle name="Normal 9 3 18 6" xfId="12180" xr:uid="{00000000-0005-0000-0000-0000D73B0000}"/>
    <cellStyle name="Normal 9 3 18 7" xfId="14567" xr:uid="{00000000-0005-0000-0000-0000D83B0000}"/>
    <cellStyle name="Normal 9 3 19" xfId="1352" xr:uid="{00000000-0005-0000-0000-0000D93B0000}"/>
    <cellStyle name="Normal 9 3 19 2" xfId="3733" xr:uid="{00000000-0005-0000-0000-0000DA3B0000}"/>
    <cellStyle name="Normal 9 3 19 3" xfId="6119" xr:uid="{00000000-0005-0000-0000-0000DB3B0000}"/>
    <cellStyle name="Normal 9 3 19 4" xfId="8636" xr:uid="{00000000-0005-0000-0000-0000DC3B0000}"/>
    <cellStyle name="Normal 9 3 19 5" xfId="11815" xr:uid="{00000000-0005-0000-0000-0000DD3B0000}"/>
    <cellStyle name="Normal 9 3 19 6" xfId="13410" xr:uid="{00000000-0005-0000-0000-0000DE3B0000}"/>
    <cellStyle name="Normal 9 3 19 7" xfId="15797" xr:uid="{00000000-0005-0000-0000-0000DF3B0000}"/>
    <cellStyle name="Normal 9 3 2" xfId="74" xr:uid="{00000000-0005-0000-0000-0000E03B0000}"/>
    <cellStyle name="Normal 9 3 2 10" xfId="773" xr:uid="{00000000-0005-0000-0000-0000E13B0000}"/>
    <cellStyle name="Normal 9 3 2 10 2" xfId="3154" xr:uid="{00000000-0005-0000-0000-0000E23B0000}"/>
    <cellStyle name="Normal 9 3 2 10 3" xfId="5540" xr:uid="{00000000-0005-0000-0000-0000E33B0000}"/>
    <cellStyle name="Normal 9 3 2 10 4" xfId="7876" xr:uid="{00000000-0005-0000-0000-0000E43B0000}"/>
    <cellStyle name="Normal 9 3 2 10 5" xfId="10102" xr:uid="{00000000-0005-0000-0000-0000E53B0000}"/>
    <cellStyle name="Normal 9 3 2 10 6" xfId="12650" xr:uid="{00000000-0005-0000-0000-0000E63B0000}"/>
    <cellStyle name="Normal 9 3 2 10 7" xfId="15037" xr:uid="{00000000-0005-0000-0000-0000E73B0000}"/>
    <cellStyle name="Normal 9 3 2 11" xfId="850" xr:uid="{00000000-0005-0000-0000-0000E83B0000}"/>
    <cellStyle name="Normal 9 3 2 11 2" xfId="3231" xr:uid="{00000000-0005-0000-0000-0000E93B0000}"/>
    <cellStyle name="Normal 9 3 2 11 3" xfId="5617" xr:uid="{00000000-0005-0000-0000-0000EA3B0000}"/>
    <cellStyle name="Normal 9 3 2 11 4" xfId="8566" xr:uid="{00000000-0005-0000-0000-0000EB3B0000}"/>
    <cellStyle name="Normal 9 3 2 11 5" xfId="9723" xr:uid="{00000000-0005-0000-0000-0000EC3B0000}"/>
    <cellStyle name="Normal 9 3 2 11 6" xfId="13340" xr:uid="{00000000-0005-0000-0000-0000ED3B0000}"/>
    <cellStyle name="Normal 9 3 2 11 7" xfId="15727" xr:uid="{00000000-0005-0000-0000-0000EE3B0000}"/>
    <cellStyle name="Normal 9 3 2 12" xfId="927" xr:uid="{00000000-0005-0000-0000-0000EF3B0000}"/>
    <cellStyle name="Normal 9 3 2 12 2" xfId="3308" xr:uid="{00000000-0005-0000-0000-0000F03B0000}"/>
    <cellStyle name="Normal 9 3 2 12 3" xfId="5694" xr:uid="{00000000-0005-0000-0000-0000F13B0000}"/>
    <cellStyle name="Normal 9 3 2 12 4" xfId="7408" xr:uid="{00000000-0005-0000-0000-0000F23B0000}"/>
    <cellStyle name="Normal 9 3 2 12 5" xfId="11888" xr:uid="{00000000-0005-0000-0000-0000F33B0000}"/>
    <cellStyle name="Normal 9 3 2 12 6" xfId="12181" xr:uid="{00000000-0005-0000-0000-0000F43B0000}"/>
    <cellStyle name="Normal 9 3 2 12 7" xfId="14568" xr:uid="{00000000-0005-0000-0000-0000F53B0000}"/>
    <cellStyle name="Normal 9 3 2 13" xfId="1004" xr:uid="{00000000-0005-0000-0000-0000F63B0000}"/>
    <cellStyle name="Normal 9 3 2 13 2" xfId="3385" xr:uid="{00000000-0005-0000-0000-0000F73B0000}"/>
    <cellStyle name="Normal 9 3 2 13 3" xfId="5771" xr:uid="{00000000-0005-0000-0000-0000F83B0000}"/>
    <cellStyle name="Normal 9 3 2 13 4" xfId="8525" xr:uid="{00000000-0005-0000-0000-0000F93B0000}"/>
    <cellStyle name="Normal 9 3 2 13 5" xfId="10790" xr:uid="{00000000-0005-0000-0000-0000FA3B0000}"/>
    <cellStyle name="Normal 9 3 2 13 6" xfId="13299" xr:uid="{00000000-0005-0000-0000-0000FB3B0000}"/>
    <cellStyle name="Normal 9 3 2 13 7" xfId="15686" xr:uid="{00000000-0005-0000-0000-0000FC3B0000}"/>
    <cellStyle name="Normal 9 3 2 14" xfId="1081" xr:uid="{00000000-0005-0000-0000-0000FD3B0000}"/>
    <cellStyle name="Normal 9 3 2 14 2" xfId="3462" xr:uid="{00000000-0005-0000-0000-0000FE3B0000}"/>
    <cellStyle name="Normal 9 3 2 14 3" xfId="5848" xr:uid="{00000000-0005-0000-0000-0000FF3B0000}"/>
    <cellStyle name="Normal 9 3 2 14 4" xfId="8025" xr:uid="{00000000-0005-0000-0000-0000003C0000}"/>
    <cellStyle name="Normal 9 3 2 14 5" xfId="11476" xr:uid="{00000000-0005-0000-0000-0000013C0000}"/>
    <cellStyle name="Normal 9 3 2 14 6" xfId="12799" xr:uid="{00000000-0005-0000-0000-0000023C0000}"/>
    <cellStyle name="Normal 9 3 2 14 7" xfId="15186" xr:uid="{00000000-0005-0000-0000-0000033C0000}"/>
    <cellStyle name="Normal 9 3 2 15" xfId="1158" xr:uid="{00000000-0005-0000-0000-0000043C0000}"/>
    <cellStyle name="Normal 9 3 2 15 2" xfId="3539" xr:uid="{00000000-0005-0000-0000-0000053C0000}"/>
    <cellStyle name="Normal 9 3 2 15 3" xfId="5925" xr:uid="{00000000-0005-0000-0000-0000063C0000}"/>
    <cellStyle name="Normal 9 3 2 15 4" xfId="8715" xr:uid="{00000000-0005-0000-0000-0000073C0000}"/>
    <cellStyle name="Normal 9 3 2 15 5" xfId="9868" xr:uid="{00000000-0005-0000-0000-0000083C0000}"/>
    <cellStyle name="Normal 9 3 2 15 6" xfId="13489" xr:uid="{00000000-0005-0000-0000-0000093C0000}"/>
    <cellStyle name="Normal 9 3 2 15 7" xfId="15876" xr:uid="{00000000-0005-0000-0000-00000A3C0000}"/>
    <cellStyle name="Normal 9 3 2 16" xfId="1235" xr:uid="{00000000-0005-0000-0000-00000B3C0000}"/>
    <cellStyle name="Normal 9 3 2 16 2" xfId="3616" xr:uid="{00000000-0005-0000-0000-00000C3C0000}"/>
    <cellStyle name="Normal 9 3 2 16 3" xfId="6002" xr:uid="{00000000-0005-0000-0000-00000D3C0000}"/>
    <cellStyle name="Normal 9 3 2 16 4" xfId="7561" xr:uid="{00000000-0005-0000-0000-00000E3C0000}"/>
    <cellStyle name="Normal 9 3 2 16 5" xfId="9823" xr:uid="{00000000-0005-0000-0000-00000F3C0000}"/>
    <cellStyle name="Normal 9 3 2 16 6" xfId="12334" xr:uid="{00000000-0005-0000-0000-0000103C0000}"/>
    <cellStyle name="Normal 9 3 2 16 7" xfId="14721" xr:uid="{00000000-0005-0000-0000-0000113C0000}"/>
    <cellStyle name="Normal 9 3 2 17" xfId="1312" xr:uid="{00000000-0005-0000-0000-0000123C0000}"/>
    <cellStyle name="Normal 9 3 2 17 2" xfId="3693" xr:uid="{00000000-0005-0000-0000-0000133C0000}"/>
    <cellStyle name="Normal 9 3 2 17 3" xfId="6079" xr:uid="{00000000-0005-0000-0000-0000143C0000}"/>
    <cellStyle name="Normal 9 3 2 17 4" xfId="7290" xr:uid="{00000000-0005-0000-0000-0000153C0000}"/>
    <cellStyle name="Normal 9 3 2 17 5" xfId="10283" xr:uid="{00000000-0005-0000-0000-0000163C0000}"/>
    <cellStyle name="Normal 9 3 2 17 6" xfId="12063" xr:uid="{00000000-0005-0000-0000-0000173C0000}"/>
    <cellStyle name="Normal 9 3 2 17 7" xfId="14450" xr:uid="{00000000-0005-0000-0000-0000183C0000}"/>
    <cellStyle name="Normal 9 3 2 18" xfId="1389" xr:uid="{00000000-0005-0000-0000-0000193C0000}"/>
    <cellStyle name="Normal 9 3 2 18 2" xfId="3770" xr:uid="{00000000-0005-0000-0000-00001A3C0000}"/>
    <cellStyle name="Normal 9 3 2 18 3" xfId="6156" xr:uid="{00000000-0005-0000-0000-00001B3C0000}"/>
    <cellStyle name="Normal 9 3 2 18 4" xfId="8174" xr:uid="{00000000-0005-0000-0000-00001C3C0000}"/>
    <cellStyle name="Normal 9 3 2 18 5" xfId="11619" xr:uid="{00000000-0005-0000-0000-00001D3C0000}"/>
    <cellStyle name="Normal 9 3 2 18 6" xfId="12948" xr:uid="{00000000-0005-0000-0000-00001E3C0000}"/>
    <cellStyle name="Normal 9 3 2 18 7" xfId="15335" xr:uid="{00000000-0005-0000-0000-00001F3C0000}"/>
    <cellStyle name="Normal 9 3 2 19" xfId="1466" xr:uid="{00000000-0005-0000-0000-0000203C0000}"/>
    <cellStyle name="Normal 9 3 2 19 2" xfId="3847" xr:uid="{00000000-0005-0000-0000-0000213C0000}"/>
    <cellStyle name="Normal 9 3 2 19 3" xfId="6233" xr:uid="{00000000-0005-0000-0000-0000223C0000}"/>
    <cellStyle name="Normal 9 3 2 19 4" xfId="8864" xr:uid="{00000000-0005-0000-0000-0000233C0000}"/>
    <cellStyle name="Normal 9 3 2 19 5" xfId="10015" xr:uid="{00000000-0005-0000-0000-0000243C0000}"/>
    <cellStyle name="Normal 9 3 2 19 6" xfId="13638" xr:uid="{00000000-0005-0000-0000-0000253C0000}"/>
    <cellStyle name="Normal 9 3 2 19 7" xfId="16025" xr:uid="{00000000-0005-0000-0000-0000263C0000}"/>
    <cellStyle name="Normal 9 3 2 2" xfId="156" xr:uid="{00000000-0005-0000-0000-0000273C0000}"/>
    <cellStyle name="Normal 9 3 2 2 2" xfId="2537" xr:uid="{00000000-0005-0000-0000-0000283C0000}"/>
    <cellStyle name="Normal 9 3 2 2 3" xfId="4923" xr:uid="{00000000-0005-0000-0000-0000293C0000}"/>
    <cellStyle name="Normal 9 3 2 2 4" xfId="9487" xr:uid="{00000000-0005-0000-0000-00002A3C0000}"/>
    <cellStyle name="Normal 9 3 2 2 5" xfId="9883" xr:uid="{00000000-0005-0000-0000-00002B3C0000}"/>
    <cellStyle name="Normal 9 3 2 2 6" xfId="14261" xr:uid="{00000000-0005-0000-0000-00002C3C0000}"/>
    <cellStyle name="Normal 9 3 2 2 7" xfId="16644" xr:uid="{00000000-0005-0000-0000-00002D3C0000}"/>
    <cellStyle name="Normal 9 3 2 20" xfId="1543" xr:uid="{00000000-0005-0000-0000-00002E3C0000}"/>
    <cellStyle name="Normal 9 3 2 20 2" xfId="3924" xr:uid="{00000000-0005-0000-0000-00002F3C0000}"/>
    <cellStyle name="Normal 9 3 2 20 3" xfId="6310" xr:uid="{00000000-0005-0000-0000-0000303C0000}"/>
    <cellStyle name="Normal 9 3 2 20 4" xfId="7710" xr:uid="{00000000-0005-0000-0000-0000313C0000}"/>
    <cellStyle name="Normal 9 3 2 20 5" xfId="10075" xr:uid="{00000000-0005-0000-0000-0000323C0000}"/>
    <cellStyle name="Normal 9 3 2 20 6" xfId="12483" xr:uid="{00000000-0005-0000-0000-0000333C0000}"/>
    <cellStyle name="Normal 9 3 2 20 7" xfId="14870" xr:uid="{00000000-0005-0000-0000-0000343C0000}"/>
    <cellStyle name="Normal 9 3 2 21" xfId="1620" xr:uid="{00000000-0005-0000-0000-0000353C0000}"/>
    <cellStyle name="Normal 9 3 2 21 2" xfId="4001" xr:uid="{00000000-0005-0000-0000-0000363C0000}"/>
    <cellStyle name="Normal 9 3 2 21 3" xfId="6387" xr:uid="{00000000-0005-0000-0000-0000373C0000}"/>
    <cellStyle name="Normal 9 3 2 21 4" xfId="7242" xr:uid="{00000000-0005-0000-0000-0000383C0000}"/>
    <cellStyle name="Normal 9 3 2 21 5" xfId="9743" xr:uid="{00000000-0005-0000-0000-0000393C0000}"/>
    <cellStyle name="Normal 9 3 2 21 6" xfId="12015" xr:uid="{00000000-0005-0000-0000-00003A3C0000}"/>
    <cellStyle name="Normal 9 3 2 21 7" xfId="14402" xr:uid="{00000000-0005-0000-0000-00003B3C0000}"/>
    <cellStyle name="Normal 9 3 2 22" xfId="1697" xr:uid="{00000000-0005-0000-0000-00003C3C0000}"/>
    <cellStyle name="Normal 9 3 2 22 2" xfId="4078" xr:uid="{00000000-0005-0000-0000-00003D3C0000}"/>
    <cellStyle name="Normal 9 3 2 22 3" xfId="6464" xr:uid="{00000000-0005-0000-0000-00003E3C0000}"/>
    <cellStyle name="Normal 9 3 2 22 4" xfId="8361" xr:uid="{00000000-0005-0000-0000-00003F3C0000}"/>
    <cellStyle name="Normal 9 3 2 22 5" xfId="10623" xr:uid="{00000000-0005-0000-0000-0000403C0000}"/>
    <cellStyle name="Normal 9 3 2 22 6" xfId="13135" xr:uid="{00000000-0005-0000-0000-0000413C0000}"/>
    <cellStyle name="Normal 9 3 2 22 7" xfId="15522" xr:uid="{00000000-0005-0000-0000-0000423C0000}"/>
    <cellStyle name="Normal 9 3 2 23" xfId="1774" xr:uid="{00000000-0005-0000-0000-0000433C0000}"/>
    <cellStyle name="Normal 9 3 2 23 2" xfId="4155" xr:uid="{00000000-0005-0000-0000-0000443C0000}"/>
    <cellStyle name="Normal 9 3 2 23 3" xfId="6541" xr:uid="{00000000-0005-0000-0000-0000453C0000}"/>
    <cellStyle name="Normal 9 3 2 23 4" xfId="7858" xr:uid="{00000000-0005-0000-0000-0000463C0000}"/>
    <cellStyle name="Normal 9 3 2 23 5" xfId="10084" xr:uid="{00000000-0005-0000-0000-0000473C0000}"/>
    <cellStyle name="Normal 9 3 2 23 6" xfId="12632" xr:uid="{00000000-0005-0000-0000-0000483C0000}"/>
    <cellStyle name="Normal 9 3 2 23 7" xfId="15019" xr:uid="{00000000-0005-0000-0000-0000493C0000}"/>
    <cellStyle name="Normal 9 3 2 24" xfId="1846" xr:uid="{00000000-0005-0000-0000-00004A3C0000}"/>
    <cellStyle name="Normal 9 3 2 24 2" xfId="4227" xr:uid="{00000000-0005-0000-0000-00004B3C0000}"/>
    <cellStyle name="Normal 9 3 2 24 3" xfId="6613" xr:uid="{00000000-0005-0000-0000-00004C3C0000}"/>
    <cellStyle name="Normal 9 3 2 24 4" xfId="8931" xr:uid="{00000000-0005-0000-0000-00004D3C0000}"/>
    <cellStyle name="Normal 9 3 2 24 5" xfId="10083" xr:uid="{00000000-0005-0000-0000-00004E3C0000}"/>
    <cellStyle name="Normal 9 3 2 24 6" xfId="13705" xr:uid="{00000000-0005-0000-0000-00004F3C0000}"/>
    <cellStyle name="Normal 9 3 2 24 7" xfId="16091" xr:uid="{00000000-0005-0000-0000-0000503C0000}"/>
    <cellStyle name="Normal 9 3 2 25" xfId="1924" xr:uid="{00000000-0005-0000-0000-0000513C0000}"/>
    <cellStyle name="Normal 9 3 2 25 2" xfId="4305" xr:uid="{00000000-0005-0000-0000-0000523C0000}"/>
    <cellStyle name="Normal 9 3 2 25 3" xfId="6691" xr:uid="{00000000-0005-0000-0000-0000533C0000}"/>
    <cellStyle name="Normal 9 3 2 25 4" xfId="7702" xr:uid="{00000000-0005-0000-0000-0000543C0000}"/>
    <cellStyle name="Normal 9 3 2 25 5" xfId="10472" xr:uid="{00000000-0005-0000-0000-0000553C0000}"/>
    <cellStyle name="Normal 9 3 2 25 6" xfId="12475" xr:uid="{00000000-0005-0000-0000-0000563C0000}"/>
    <cellStyle name="Normal 9 3 2 25 7" xfId="14862" xr:uid="{00000000-0005-0000-0000-0000573C0000}"/>
    <cellStyle name="Normal 9 3 2 26" xfId="2002" xr:uid="{00000000-0005-0000-0000-0000583C0000}"/>
    <cellStyle name="Normal 9 3 2 26 2" xfId="4383" xr:uid="{00000000-0005-0000-0000-0000593C0000}"/>
    <cellStyle name="Normal 9 3 2 26 3" xfId="6769" xr:uid="{00000000-0005-0000-0000-00005A3C0000}"/>
    <cellStyle name="Normal 9 3 2 26 4" xfId="7734" xr:uid="{00000000-0005-0000-0000-00005B3C0000}"/>
    <cellStyle name="Normal 9 3 2 26 5" xfId="11643" xr:uid="{00000000-0005-0000-0000-00005C3C0000}"/>
    <cellStyle name="Normal 9 3 2 26 6" xfId="12507" xr:uid="{00000000-0005-0000-0000-00005D3C0000}"/>
    <cellStyle name="Normal 9 3 2 26 7" xfId="14894" xr:uid="{00000000-0005-0000-0000-00005E3C0000}"/>
    <cellStyle name="Normal 9 3 2 27" xfId="2078" xr:uid="{00000000-0005-0000-0000-00005F3C0000}"/>
    <cellStyle name="Normal 9 3 2 27 2" xfId="4459" xr:uid="{00000000-0005-0000-0000-0000603C0000}"/>
    <cellStyle name="Normal 9 3 2 27 3" xfId="6845" xr:uid="{00000000-0005-0000-0000-0000613C0000}"/>
    <cellStyle name="Normal 9 3 2 27 4" xfId="7660" xr:uid="{00000000-0005-0000-0000-0000623C0000}"/>
    <cellStyle name="Normal 9 3 2 27 5" xfId="11574" xr:uid="{00000000-0005-0000-0000-0000633C0000}"/>
    <cellStyle name="Normal 9 3 2 27 6" xfId="12433" xr:uid="{00000000-0005-0000-0000-0000643C0000}"/>
    <cellStyle name="Normal 9 3 2 27 7" xfId="14820" xr:uid="{00000000-0005-0000-0000-0000653C0000}"/>
    <cellStyle name="Normal 9 3 2 28" xfId="2150" xr:uid="{00000000-0005-0000-0000-0000663C0000}"/>
    <cellStyle name="Normal 9 3 2 28 2" xfId="4531" xr:uid="{00000000-0005-0000-0000-0000673C0000}"/>
    <cellStyle name="Normal 9 3 2 28 3" xfId="6917" xr:uid="{00000000-0005-0000-0000-0000683C0000}"/>
    <cellStyle name="Normal 9 3 2 28 4" xfId="8510" xr:uid="{00000000-0005-0000-0000-0000693C0000}"/>
    <cellStyle name="Normal 9 3 2 28 5" xfId="10694" xr:uid="{00000000-0005-0000-0000-00006A3C0000}"/>
    <cellStyle name="Normal 9 3 2 28 6" xfId="13284" xr:uid="{00000000-0005-0000-0000-00006B3C0000}"/>
    <cellStyle name="Normal 9 3 2 28 7" xfId="15671" xr:uid="{00000000-0005-0000-0000-00006C3C0000}"/>
    <cellStyle name="Normal 9 3 2 29" xfId="2230" xr:uid="{00000000-0005-0000-0000-00006D3C0000}"/>
    <cellStyle name="Normal 9 3 2 29 2" xfId="4611" xr:uid="{00000000-0005-0000-0000-00006E3C0000}"/>
    <cellStyle name="Normal 9 3 2 29 3" xfId="6997" xr:uid="{00000000-0005-0000-0000-00006F3C0000}"/>
    <cellStyle name="Normal 9 3 2 29 4" xfId="7701" xr:uid="{00000000-0005-0000-0000-0000703C0000}"/>
    <cellStyle name="Normal 9 3 2 29 5" xfId="10003" xr:uid="{00000000-0005-0000-0000-0000713C0000}"/>
    <cellStyle name="Normal 9 3 2 29 6" xfId="12474" xr:uid="{00000000-0005-0000-0000-0000723C0000}"/>
    <cellStyle name="Normal 9 3 2 29 7" xfId="14861" xr:uid="{00000000-0005-0000-0000-0000733C0000}"/>
    <cellStyle name="Normal 9 3 2 3" xfId="234" xr:uid="{00000000-0005-0000-0000-0000743C0000}"/>
    <cellStyle name="Normal 9 3 2 3 2" xfId="2615" xr:uid="{00000000-0005-0000-0000-0000753C0000}"/>
    <cellStyle name="Normal 9 3 2 3 3" xfId="5001" xr:uid="{00000000-0005-0000-0000-0000763C0000}"/>
    <cellStyle name="Normal 9 3 2 3 4" xfId="8267" xr:uid="{00000000-0005-0000-0000-0000773C0000}"/>
    <cellStyle name="Normal 9 3 2 3 5" xfId="11719" xr:uid="{00000000-0005-0000-0000-0000783C0000}"/>
    <cellStyle name="Normal 9 3 2 3 6" xfId="13041" xr:uid="{00000000-0005-0000-0000-0000793C0000}"/>
    <cellStyle name="Normal 9 3 2 3 7" xfId="15428" xr:uid="{00000000-0005-0000-0000-00007A3C0000}"/>
    <cellStyle name="Normal 9 3 2 30" xfId="2306" xr:uid="{00000000-0005-0000-0000-00007B3C0000}"/>
    <cellStyle name="Normal 9 3 2 30 2" xfId="4687" xr:uid="{00000000-0005-0000-0000-00007C3C0000}"/>
    <cellStyle name="Normal 9 3 2 30 3" xfId="7073" xr:uid="{00000000-0005-0000-0000-00007D3C0000}"/>
    <cellStyle name="Normal 9 3 2 30 4" xfId="8477" xr:uid="{00000000-0005-0000-0000-00007E3C0000}"/>
    <cellStyle name="Normal 9 3 2 30 5" xfId="9632" xr:uid="{00000000-0005-0000-0000-00007F3C0000}"/>
    <cellStyle name="Normal 9 3 2 30 6" xfId="13251" xr:uid="{00000000-0005-0000-0000-0000803C0000}"/>
    <cellStyle name="Normal 9 3 2 30 7" xfId="15638" xr:uid="{00000000-0005-0000-0000-0000813C0000}"/>
    <cellStyle name="Normal 9 3 2 31" xfId="2378" xr:uid="{00000000-0005-0000-0000-0000823C0000}"/>
    <cellStyle name="Normal 9 3 2 31 2" xfId="4759" xr:uid="{00000000-0005-0000-0000-0000833C0000}"/>
    <cellStyle name="Normal 9 3 2 31 3" xfId="7145" xr:uid="{00000000-0005-0000-0000-0000843C0000}"/>
    <cellStyle name="Normal 9 3 2 31 4" xfId="7708" xr:uid="{00000000-0005-0000-0000-0000853C0000}"/>
    <cellStyle name="Normal 9 3 2 31 5" xfId="11918" xr:uid="{00000000-0005-0000-0000-0000863C0000}"/>
    <cellStyle name="Normal 9 3 2 31 6" xfId="12481" xr:uid="{00000000-0005-0000-0000-0000873C0000}"/>
    <cellStyle name="Normal 9 3 2 31 7" xfId="14868" xr:uid="{00000000-0005-0000-0000-0000883C0000}"/>
    <cellStyle name="Normal 9 3 2 32" xfId="2456" xr:uid="{00000000-0005-0000-0000-0000893C0000}"/>
    <cellStyle name="Normal 9 3 2 33" xfId="4842" xr:uid="{00000000-0005-0000-0000-00008A3C0000}"/>
    <cellStyle name="Normal 9 3 2 34" xfId="8462" xr:uid="{00000000-0005-0000-0000-00008B3C0000}"/>
    <cellStyle name="Normal 9 3 2 35" xfId="10727" xr:uid="{00000000-0005-0000-0000-00008C3C0000}"/>
    <cellStyle name="Normal 9 3 2 36" xfId="13236" xr:uid="{00000000-0005-0000-0000-00008D3C0000}"/>
    <cellStyle name="Normal 9 3 2 37" xfId="15623" xr:uid="{00000000-0005-0000-0000-00008E3C0000}"/>
    <cellStyle name="Normal 9 3 2 4" xfId="311" xr:uid="{00000000-0005-0000-0000-00008F3C0000}"/>
    <cellStyle name="Normal 9 3 2 4 2" xfId="2692" xr:uid="{00000000-0005-0000-0000-0000903C0000}"/>
    <cellStyle name="Normal 9 3 2 4 3" xfId="5078" xr:uid="{00000000-0005-0000-0000-0000913C0000}"/>
    <cellStyle name="Normal 9 3 2 4 4" xfId="7773" xr:uid="{00000000-0005-0000-0000-0000923C0000}"/>
    <cellStyle name="Normal 9 3 2 4 5" xfId="11682" xr:uid="{00000000-0005-0000-0000-0000933C0000}"/>
    <cellStyle name="Normal 9 3 2 4 6" xfId="12546" xr:uid="{00000000-0005-0000-0000-0000943C0000}"/>
    <cellStyle name="Normal 9 3 2 4 7" xfId="14933" xr:uid="{00000000-0005-0000-0000-0000953C0000}"/>
    <cellStyle name="Normal 9 3 2 5" xfId="388" xr:uid="{00000000-0005-0000-0000-0000963C0000}"/>
    <cellStyle name="Normal 9 3 2 5 2" xfId="2769" xr:uid="{00000000-0005-0000-0000-0000973C0000}"/>
    <cellStyle name="Normal 9 3 2 5 3" xfId="5155" xr:uid="{00000000-0005-0000-0000-0000983C0000}"/>
    <cellStyle name="Normal 9 3 2 5 4" xfId="8226" xr:uid="{00000000-0005-0000-0000-0000993C0000}"/>
    <cellStyle name="Normal 9 3 2 5 5" xfId="10491" xr:uid="{00000000-0005-0000-0000-00009A3C0000}"/>
    <cellStyle name="Normal 9 3 2 5 6" xfId="13000" xr:uid="{00000000-0005-0000-0000-00009B3C0000}"/>
    <cellStyle name="Normal 9 3 2 5 7" xfId="15387" xr:uid="{00000000-0005-0000-0000-00009C3C0000}"/>
    <cellStyle name="Normal 9 3 2 6" xfId="465" xr:uid="{00000000-0005-0000-0000-00009D3C0000}"/>
    <cellStyle name="Normal 9 3 2 6 2" xfId="2846" xr:uid="{00000000-0005-0000-0000-00009E3C0000}"/>
    <cellStyle name="Normal 9 3 2 6 3" xfId="5232" xr:uid="{00000000-0005-0000-0000-00009F3C0000}"/>
    <cellStyle name="Normal 9 3 2 6 4" xfId="7195" xr:uid="{00000000-0005-0000-0000-0000A03C0000}"/>
    <cellStyle name="Normal 9 3 2 6 5" xfId="9954" xr:uid="{00000000-0005-0000-0000-0000A13C0000}"/>
    <cellStyle name="Normal 9 3 2 6 6" xfId="11968" xr:uid="{00000000-0005-0000-0000-0000A23C0000}"/>
    <cellStyle name="Normal 9 3 2 6 7" xfId="14355" xr:uid="{00000000-0005-0000-0000-0000A33C0000}"/>
    <cellStyle name="Normal 9 3 2 7" xfId="542" xr:uid="{00000000-0005-0000-0000-0000A43C0000}"/>
    <cellStyle name="Normal 9 3 2 7 2" xfId="2923" xr:uid="{00000000-0005-0000-0000-0000A53C0000}"/>
    <cellStyle name="Normal 9 3 2 7 3" xfId="5309" xr:uid="{00000000-0005-0000-0000-0000A63C0000}"/>
    <cellStyle name="Normal 9 3 2 7 4" xfId="8428" xr:uid="{00000000-0005-0000-0000-0000A73C0000}"/>
    <cellStyle name="Normal 9 3 2 7 5" xfId="11861" xr:uid="{00000000-0005-0000-0000-0000A83C0000}"/>
    <cellStyle name="Normal 9 3 2 7 6" xfId="13202" xr:uid="{00000000-0005-0000-0000-0000A93C0000}"/>
    <cellStyle name="Normal 9 3 2 7 7" xfId="15589" xr:uid="{00000000-0005-0000-0000-0000AA3C0000}"/>
    <cellStyle name="Normal 9 3 2 8" xfId="619" xr:uid="{00000000-0005-0000-0000-0000AB3C0000}"/>
    <cellStyle name="Normal 9 3 2 8 2" xfId="3000" xr:uid="{00000000-0005-0000-0000-0000AC3C0000}"/>
    <cellStyle name="Normal 9 3 2 8 3" xfId="5386" xr:uid="{00000000-0005-0000-0000-0000AD3C0000}"/>
    <cellStyle name="Normal 9 3 2 8 4" xfId="7260" xr:uid="{00000000-0005-0000-0000-0000AE3C0000}"/>
    <cellStyle name="Normal 9 3 2 8 5" xfId="9758" xr:uid="{00000000-0005-0000-0000-0000AF3C0000}"/>
    <cellStyle name="Normal 9 3 2 8 6" xfId="12033" xr:uid="{00000000-0005-0000-0000-0000B03C0000}"/>
    <cellStyle name="Normal 9 3 2 8 7" xfId="14420" xr:uid="{00000000-0005-0000-0000-0000B13C0000}"/>
    <cellStyle name="Normal 9 3 2 9" xfId="696" xr:uid="{00000000-0005-0000-0000-0000B23C0000}"/>
    <cellStyle name="Normal 9 3 2 9 2" xfId="3077" xr:uid="{00000000-0005-0000-0000-0000B33C0000}"/>
    <cellStyle name="Normal 9 3 2 9 3" xfId="5463" xr:uid="{00000000-0005-0000-0000-0000B43C0000}"/>
    <cellStyle name="Normal 9 3 2 9 4" xfId="8376" xr:uid="{00000000-0005-0000-0000-0000B53C0000}"/>
    <cellStyle name="Normal 9 3 2 9 5" xfId="10641" xr:uid="{00000000-0005-0000-0000-0000B63C0000}"/>
    <cellStyle name="Normal 9 3 2 9 6" xfId="13150" xr:uid="{00000000-0005-0000-0000-0000B73C0000}"/>
    <cellStyle name="Normal 9 3 2 9 7" xfId="15537" xr:uid="{00000000-0005-0000-0000-0000B83C0000}"/>
    <cellStyle name="Normal 9 3 20" xfId="1429" xr:uid="{00000000-0005-0000-0000-0000B93C0000}"/>
    <cellStyle name="Normal 9 3 20 2" xfId="3810" xr:uid="{00000000-0005-0000-0000-0000BA3C0000}"/>
    <cellStyle name="Normal 9 3 20 3" xfId="6196" xr:uid="{00000000-0005-0000-0000-0000BB3C0000}"/>
    <cellStyle name="Normal 9 3 20 4" xfId="7441" xr:uid="{00000000-0005-0000-0000-0000BC3C0000}"/>
    <cellStyle name="Normal 9 3 20 5" xfId="11354" xr:uid="{00000000-0005-0000-0000-0000BD3C0000}"/>
    <cellStyle name="Normal 9 3 20 6" xfId="12214" xr:uid="{00000000-0005-0000-0000-0000BE3C0000}"/>
    <cellStyle name="Normal 9 3 20 7" xfId="14601" xr:uid="{00000000-0005-0000-0000-0000BF3C0000}"/>
    <cellStyle name="Normal 9 3 21" xfId="1506" xr:uid="{00000000-0005-0000-0000-0000C03C0000}"/>
    <cellStyle name="Normal 9 3 21 2" xfId="3887" xr:uid="{00000000-0005-0000-0000-0000C13C0000}"/>
    <cellStyle name="Normal 9 3 21 3" xfId="6273" xr:uid="{00000000-0005-0000-0000-0000C23C0000}"/>
    <cellStyle name="Normal 9 3 21 4" xfId="9358" xr:uid="{00000000-0005-0000-0000-0000C33C0000}"/>
    <cellStyle name="Normal 9 3 21 5" xfId="9672" xr:uid="{00000000-0005-0000-0000-0000C43C0000}"/>
    <cellStyle name="Normal 9 3 21 6" xfId="14132" xr:uid="{00000000-0005-0000-0000-0000C53C0000}"/>
    <cellStyle name="Normal 9 3 21 7" xfId="16516" xr:uid="{00000000-0005-0000-0000-0000C63C0000}"/>
    <cellStyle name="Normal 9 3 22" xfId="1583" xr:uid="{00000000-0005-0000-0000-0000C73C0000}"/>
    <cellStyle name="Normal 9 3 22 2" xfId="3964" xr:uid="{00000000-0005-0000-0000-0000C83C0000}"/>
    <cellStyle name="Normal 9 3 22 3" xfId="6350" xr:uid="{00000000-0005-0000-0000-0000C93C0000}"/>
    <cellStyle name="Normal 9 3 22 4" xfId="7194" xr:uid="{00000000-0005-0000-0000-0000CA3C0000}"/>
    <cellStyle name="Normal 9 3 22 5" xfId="11268" xr:uid="{00000000-0005-0000-0000-0000CB3C0000}"/>
    <cellStyle name="Normal 9 3 22 6" xfId="11967" xr:uid="{00000000-0005-0000-0000-0000CC3C0000}"/>
    <cellStyle name="Normal 9 3 22 7" xfId="14354" xr:uid="{00000000-0005-0000-0000-0000CD3C0000}"/>
    <cellStyle name="Normal 9 3 23" xfId="1660" xr:uid="{00000000-0005-0000-0000-0000CE3C0000}"/>
    <cellStyle name="Normal 9 3 23 2" xfId="4041" xr:uid="{00000000-0005-0000-0000-0000CF3C0000}"/>
    <cellStyle name="Normal 9 3 23 3" xfId="6427" xr:uid="{00000000-0005-0000-0000-0000D03C0000}"/>
    <cellStyle name="Normal 9 3 23 4" xfId="9393" xr:uid="{00000000-0005-0000-0000-0000D13C0000}"/>
    <cellStyle name="Normal 9 3 23 5" xfId="11085" xr:uid="{00000000-0005-0000-0000-0000D23C0000}"/>
    <cellStyle name="Normal 9 3 23 6" xfId="14167" xr:uid="{00000000-0005-0000-0000-0000D33C0000}"/>
    <cellStyle name="Normal 9 3 23 7" xfId="16551" xr:uid="{00000000-0005-0000-0000-0000D43C0000}"/>
    <cellStyle name="Normal 9 3 24" xfId="1737" xr:uid="{00000000-0005-0000-0000-0000D53C0000}"/>
    <cellStyle name="Normal 9 3 24 2" xfId="4118" xr:uid="{00000000-0005-0000-0000-0000D63C0000}"/>
    <cellStyle name="Normal 9 3 24 3" xfId="6504" xr:uid="{00000000-0005-0000-0000-0000D73C0000}"/>
    <cellStyle name="Normal 9 3 24 4" xfId="7668" xr:uid="{00000000-0005-0000-0000-0000D83C0000}"/>
    <cellStyle name="Normal 9 3 24 5" xfId="11582" xr:uid="{00000000-0005-0000-0000-0000D93C0000}"/>
    <cellStyle name="Normal 9 3 24 6" xfId="12441" xr:uid="{00000000-0005-0000-0000-0000DA3C0000}"/>
    <cellStyle name="Normal 9 3 24 7" xfId="14828" xr:uid="{00000000-0005-0000-0000-0000DB3C0000}"/>
    <cellStyle name="Normal 9 3 25" xfId="1809" xr:uid="{00000000-0005-0000-0000-0000DC3C0000}"/>
    <cellStyle name="Normal 9 3 25 2" xfId="4190" xr:uid="{00000000-0005-0000-0000-0000DD3C0000}"/>
    <cellStyle name="Normal 9 3 25 3" xfId="6576" xr:uid="{00000000-0005-0000-0000-0000DE3C0000}"/>
    <cellStyle name="Normal 9 3 25 4" xfId="7513" xr:uid="{00000000-0005-0000-0000-0000DF3C0000}"/>
    <cellStyle name="Normal 9 3 25 5" xfId="11427" xr:uid="{00000000-0005-0000-0000-0000E03C0000}"/>
    <cellStyle name="Normal 9 3 25 6" xfId="12286" xr:uid="{00000000-0005-0000-0000-0000E13C0000}"/>
    <cellStyle name="Normal 9 3 25 7" xfId="14673" xr:uid="{00000000-0005-0000-0000-0000E23C0000}"/>
    <cellStyle name="Normal 9 3 26" xfId="1887" xr:uid="{00000000-0005-0000-0000-0000E33C0000}"/>
    <cellStyle name="Normal 9 3 26 2" xfId="4268" xr:uid="{00000000-0005-0000-0000-0000E43C0000}"/>
    <cellStyle name="Normal 9 3 26 3" xfId="6654" xr:uid="{00000000-0005-0000-0000-0000E53C0000}"/>
    <cellStyle name="Normal 9 3 26 4" xfId="9353" xr:uid="{00000000-0005-0000-0000-0000E63C0000}"/>
    <cellStyle name="Normal 9 3 26 5" xfId="9667" xr:uid="{00000000-0005-0000-0000-0000E73C0000}"/>
    <cellStyle name="Normal 9 3 26 6" xfId="14127" xr:uid="{00000000-0005-0000-0000-0000E83C0000}"/>
    <cellStyle name="Normal 9 3 26 7" xfId="16511" xr:uid="{00000000-0005-0000-0000-0000E93C0000}"/>
    <cellStyle name="Normal 9 3 27" xfId="1965" xr:uid="{00000000-0005-0000-0000-0000EA3C0000}"/>
    <cellStyle name="Normal 9 3 27 2" xfId="4346" xr:uid="{00000000-0005-0000-0000-0000EB3C0000}"/>
    <cellStyle name="Normal 9 3 27 3" xfId="6732" xr:uid="{00000000-0005-0000-0000-0000EC3C0000}"/>
    <cellStyle name="Normal 9 3 27 4" xfId="8235" xr:uid="{00000000-0005-0000-0000-0000ED3C0000}"/>
    <cellStyle name="Normal 9 3 27 5" xfId="9850" xr:uid="{00000000-0005-0000-0000-0000EE3C0000}"/>
    <cellStyle name="Normal 9 3 27 6" xfId="13009" xr:uid="{00000000-0005-0000-0000-0000EF3C0000}"/>
    <cellStyle name="Normal 9 3 27 7" xfId="15396" xr:uid="{00000000-0005-0000-0000-0000F03C0000}"/>
    <cellStyle name="Normal 9 3 28" xfId="2041" xr:uid="{00000000-0005-0000-0000-0000F13C0000}"/>
    <cellStyle name="Normal 9 3 28 2" xfId="4422" xr:uid="{00000000-0005-0000-0000-0000F23C0000}"/>
    <cellStyle name="Normal 9 3 28 3" xfId="6808" xr:uid="{00000000-0005-0000-0000-0000F33C0000}"/>
    <cellStyle name="Normal 9 3 28 4" xfId="7771" xr:uid="{00000000-0005-0000-0000-0000F43C0000}"/>
    <cellStyle name="Normal 9 3 28 5" xfId="9695" xr:uid="{00000000-0005-0000-0000-0000F53C0000}"/>
    <cellStyle name="Normal 9 3 28 6" xfId="12544" xr:uid="{00000000-0005-0000-0000-0000F63C0000}"/>
    <cellStyle name="Normal 9 3 28 7" xfId="14931" xr:uid="{00000000-0005-0000-0000-0000F73C0000}"/>
    <cellStyle name="Normal 9 3 29" xfId="2113" xr:uid="{00000000-0005-0000-0000-0000F83C0000}"/>
    <cellStyle name="Normal 9 3 29 2" xfId="4494" xr:uid="{00000000-0005-0000-0000-0000F93C0000}"/>
    <cellStyle name="Normal 9 3 29 3" xfId="6880" xr:uid="{00000000-0005-0000-0000-0000FA3C0000}"/>
    <cellStyle name="Normal 9 3 29 4" xfId="7163" xr:uid="{00000000-0005-0000-0000-0000FB3C0000}"/>
    <cellStyle name="Normal 9 3 29 5" xfId="11156" xr:uid="{00000000-0005-0000-0000-0000FC3C0000}"/>
    <cellStyle name="Normal 9 3 29 6" xfId="11936" xr:uid="{00000000-0005-0000-0000-0000FD3C0000}"/>
    <cellStyle name="Normal 9 3 29 7" xfId="14323" xr:uid="{00000000-0005-0000-0000-0000FE3C0000}"/>
    <cellStyle name="Normal 9 3 3" xfId="119" xr:uid="{00000000-0005-0000-0000-0000FF3C0000}"/>
    <cellStyle name="Normal 9 3 3 2" xfId="2500" xr:uid="{00000000-0005-0000-0000-0000003D0000}"/>
    <cellStyle name="Normal 9 3 3 3" xfId="4886" xr:uid="{00000000-0005-0000-0000-0000013D0000}"/>
    <cellStyle name="Normal 9 3 3 4" xfId="7461" xr:uid="{00000000-0005-0000-0000-0000023D0000}"/>
    <cellStyle name="Normal 9 3 3 5" xfId="11374" xr:uid="{00000000-0005-0000-0000-0000033D0000}"/>
    <cellStyle name="Normal 9 3 3 6" xfId="12234" xr:uid="{00000000-0005-0000-0000-0000043D0000}"/>
    <cellStyle name="Normal 9 3 3 7" xfId="14621" xr:uid="{00000000-0005-0000-0000-0000053D0000}"/>
    <cellStyle name="Normal 9 3 30" xfId="2193" xr:uid="{00000000-0005-0000-0000-0000063D0000}"/>
    <cellStyle name="Normal 9 3 30 2" xfId="4574" xr:uid="{00000000-0005-0000-0000-0000073D0000}"/>
    <cellStyle name="Normal 9 3 30 3" xfId="6960" xr:uid="{00000000-0005-0000-0000-0000083D0000}"/>
    <cellStyle name="Normal 9 3 30 4" xfId="7586" xr:uid="{00000000-0005-0000-0000-0000093D0000}"/>
    <cellStyle name="Normal 9 3 30 5" xfId="11501" xr:uid="{00000000-0005-0000-0000-00000A3D0000}"/>
    <cellStyle name="Normal 9 3 30 6" xfId="12359" xr:uid="{00000000-0005-0000-0000-00000B3D0000}"/>
    <cellStyle name="Normal 9 3 30 7" xfId="14746" xr:uid="{00000000-0005-0000-0000-00000C3D0000}"/>
    <cellStyle name="Normal 9 3 31" xfId="2269" xr:uid="{00000000-0005-0000-0000-00000D3D0000}"/>
    <cellStyle name="Normal 9 3 31 2" xfId="4650" xr:uid="{00000000-0005-0000-0000-00000E3D0000}"/>
    <cellStyle name="Normal 9 3 31 3" xfId="7036" xr:uid="{00000000-0005-0000-0000-00000F3D0000}"/>
    <cellStyle name="Normal 9 3 31 4" xfId="7355" xr:uid="{00000000-0005-0000-0000-0000103D0000}"/>
    <cellStyle name="Normal 9 3 31 5" xfId="11041" xr:uid="{00000000-0005-0000-0000-0000113D0000}"/>
    <cellStyle name="Normal 9 3 31 6" xfId="12128" xr:uid="{00000000-0005-0000-0000-0000123D0000}"/>
    <cellStyle name="Normal 9 3 31 7" xfId="14515" xr:uid="{00000000-0005-0000-0000-0000133D0000}"/>
    <cellStyle name="Normal 9 3 32" xfId="2341" xr:uid="{00000000-0005-0000-0000-0000143D0000}"/>
    <cellStyle name="Normal 9 3 32 2" xfId="4722" xr:uid="{00000000-0005-0000-0000-0000153D0000}"/>
    <cellStyle name="Normal 9 3 32 3" xfId="7108" xr:uid="{00000000-0005-0000-0000-0000163D0000}"/>
    <cellStyle name="Normal 9 3 32 4" xfId="7354" xr:uid="{00000000-0005-0000-0000-0000173D0000}"/>
    <cellStyle name="Normal 9 3 32 5" xfId="11040" xr:uid="{00000000-0005-0000-0000-0000183D0000}"/>
    <cellStyle name="Normal 9 3 32 6" xfId="12127" xr:uid="{00000000-0005-0000-0000-0000193D0000}"/>
    <cellStyle name="Normal 9 3 32 7" xfId="14514" xr:uid="{00000000-0005-0000-0000-00001A3D0000}"/>
    <cellStyle name="Normal 9 3 33" xfId="2419" xr:uid="{00000000-0005-0000-0000-00001B3D0000}"/>
    <cellStyle name="Normal 9 3 34" xfId="4805" xr:uid="{00000000-0005-0000-0000-00001C3D0000}"/>
    <cellStyle name="Normal 9 3 35" xfId="9491" xr:uid="{00000000-0005-0000-0000-00001D3D0000}"/>
    <cellStyle name="Normal 9 3 36" xfId="11189" xr:uid="{00000000-0005-0000-0000-00001E3D0000}"/>
    <cellStyle name="Normal 9 3 37" xfId="14265" xr:uid="{00000000-0005-0000-0000-00001F3D0000}"/>
    <cellStyle name="Normal 9 3 38" xfId="16648" xr:uid="{00000000-0005-0000-0000-0000203D0000}"/>
    <cellStyle name="Normal 9 3 4" xfId="197" xr:uid="{00000000-0005-0000-0000-0000213D0000}"/>
    <cellStyle name="Normal 9 3 4 2" xfId="2578" xr:uid="{00000000-0005-0000-0000-0000223D0000}"/>
    <cellStyle name="Normal 9 3 4 3" xfId="4964" xr:uid="{00000000-0005-0000-0000-0000233D0000}"/>
    <cellStyle name="Normal 9 3 4 4" xfId="9150" xr:uid="{00000000-0005-0000-0000-0000243D0000}"/>
    <cellStyle name="Normal 9 3 4 5" xfId="10839" xr:uid="{00000000-0005-0000-0000-0000253D0000}"/>
    <cellStyle name="Normal 9 3 4 6" xfId="13924" xr:uid="{00000000-0005-0000-0000-0000263D0000}"/>
    <cellStyle name="Normal 9 3 4 7" xfId="16308" xr:uid="{00000000-0005-0000-0000-0000273D0000}"/>
    <cellStyle name="Normal 9 3 5" xfId="274" xr:uid="{00000000-0005-0000-0000-0000283D0000}"/>
    <cellStyle name="Normal 9 3 5 2" xfId="2655" xr:uid="{00000000-0005-0000-0000-0000293D0000}"/>
    <cellStyle name="Normal 9 3 5 3" xfId="5041" xr:uid="{00000000-0005-0000-0000-00002A3D0000}"/>
    <cellStyle name="Normal 9 3 5 4" xfId="8767" xr:uid="{00000000-0005-0000-0000-00002B3D0000}"/>
    <cellStyle name="Normal 9 3 5 5" xfId="10453" xr:uid="{00000000-0005-0000-0000-00002C3D0000}"/>
    <cellStyle name="Normal 9 3 5 6" xfId="13541" xr:uid="{00000000-0005-0000-0000-00002D3D0000}"/>
    <cellStyle name="Normal 9 3 5 7" xfId="15928" xr:uid="{00000000-0005-0000-0000-00002E3D0000}"/>
    <cellStyle name="Normal 9 3 6" xfId="351" xr:uid="{00000000-0005-0000-0000-00002F3D0000}"/>
    <cellStyle name="Normal 9 3 6 2" xfId="2732" xr:uid="{00000000-0005-0000-0000-0000303D0000}"/>
    <cellStyle name="Normal 9 3 6 3" xfId="5118" xr:uid="{00000000-0005-0000-0000-0000313D0000}"/>
    <cellStyle name="Normal 9 3 6 4" xfId="7268" xr:uid="{00000000-0005-0000-0000-0000323D0000}"/>
    <cellStyle name="Normal 9 3 6 5" xfId="10953" xr:uid="{00000000-0005-0000-0000-0000333D0000}"/>
    <cellStyle name="Normal 9 3 6 6" xfId="12041" xr:uid="{00000000-0005-0000-0000-0000343D0000}"/>
    <cellStyle name="Normal 9 3 6 7" xfId="14428" xr:uid="{00000000-0005-0000-0000-0000353D0000}"/>
    <cellStyle name="Normal 9 3 7" xfId="428" xr:uid="{00000000-0005-0000-0000-0000363D0000}"/>
    <cellStyle name="Normal 9 3 7 2" xfId="2809" xr:uid="{00000000-0005-0000-0000-0000373D0000}"/>
    <cellStyle name="Normal 9 3 7 3" xfId="5195" xr:uid="{00000000-0005-0000-0000-0000383D0000}"/>
    <cellStyle name="Normal 9 3 7 4" xfId="7533" xr:uid="{00000000-0005-0000-0000-0000393D0000}"/>
    <cellStyle name="Normal 9 3 7 5" xfId="11447" xr:uid="{00000000-0005-0000-0000-00003A3D0000}"/>
    <cellStyle name="Normal 9 3 7 6" xfId="12306" xr:uid="{00000000-0005-0000-0000-00003B3D0000}"/>
    <cellStyle name="Normal 9 3 7 7" xfId="14693" xr:uid="{00000000-0005-0000-0000-00003C3D0000}"/>
    <cellStyle name="Normal 9 3 8" xfId="505" xr:uid="{00000000-0005-0000-0000-00003D3D0000}"/>
    <cellStyle name="Normal 9 3 8 2" xfId="2886" xr:uid="{00000000-0005-0000-0000-00003E3D0000}"/>
    <cellStyle name="Normal 9 3 8 3" xfId="5272" xr:uid="{00000000-0005-0000-0000-00003F3D0000}"/>
    <cellStyle name="Normal 9 3 8 4" xfId="9293" xr:uid="{00000000-0005-0000-0000-0000403D0000}"/>
    <cellStyle name="Normal 9 3 8 5" xfId="10988" xr:uid="{00000000-0005-0000-0000-0000413D0000}"/>
    <cellStyle name="Normal 9 3 8 6" xfId="14067" xr:uid="{00000000-0005-0000-0000-0000423D0000}"/>
    <cellStyle name="Normal 9 3 8 7" xfId="16451" xr:uid="{00000000-0005-0000-0000-0000433D0000}"/>
    <cellStyle name="Normal 9 3 9" xfId="582" xr:uid="{00000000-0005-0000-0000-0000443D0000}"/>
    <cellStyle name="Normal 9 3 9 2" xfId="2963" xr:uid="{00000000-0005-0000-0000-0000453D0000}"/>
    <cellStyle name="Normal 9 3 9 3" xfId="5349" xr:uid="{00000000-0005-0000-0000-0000463D0000}"/>
    <cellStyle name="Normal 9 3 9 4" xfId="8916" xr:uid="{00000000-0005-0000-0000-0000473D0000}"/>
    <cellStyle name="Normal 9 3 9 5" xfId="10602" xr:uid="{00000000-0005-0000-0000-0000483D0000}"/>
    <cellStyle name="Normal 9 3 9 6" xfId="13690" xr:uid="{00000000-0005-0000-0000-0000493D0000}"/>
    <cellStyle name="Normal 9 3 9 7" xfId="16077" xr:uid="{00000000-0005-0000-0000-00004A3D0000}"/>
    <cellStyle name="Normal 9 30" xfId="1885" xr:uid="{00000000-0005-0000-0000-00004B3D0000}"/>
    <cellStyle name="Normal 9 30 2" xfId="4266" xr:uid="{00000000-0005-0000-0000-00004C3D0000}"/>
    <cellStyle name="Normal 9 30 3" xfId="6652" xr:uid="{00000000-0005-0000-0000-00004D3D0000}"/>
    <cellStyle name="Normal 9 30 4" xfId="9429" xr:uid="{00000000-0005-0000-0000-00004E3D0000}"/>
    <cellStyle name="Normal 9 30 5" xfId="11122" xr:uid="{00000000-0005-0000-0000-00004F3D0000}"/>
    <cellStyle name="Normal 9 30 6" xfId="14203" xr:uid="{00000000-0005-0000-0000-0000503D0000}"/>
    <cellStyle name="Normal 9 30 7" xfId="16587" xr:uid="{00000000-0005-0000-0000-0000513D0000}"/>
    <cellStyle name="Normal 9 31" xfId="1963" xr:uid="{00000000-0005-0000-0000-0000523D0000}"/>
    <cellStyle name="Normal 9 31 2" xfId="4344" xr:uid="{00000000-0005-0000-0000-0000533D0000}"/>
    <cellStyle name="Normal 9 31 3" xfId="6730" xr:uid="{00000000-0005-0000-0000-0000543D0000}"/>
    <cellStyle name="Normal 9 31 4" xfId="8389" xr:uid="{00000000-0005-0000-0000-0000553D0000}"/>
    <cellStyle name="Normal 9 31 5" xfId="10002" xr:uid="{00000000-0005-0000-0000-0000563D0000}"/>
    <cellStyle name="Normal 9 31 6" xfId="13163" xr:uid="{00000000-0005-0000-0000-0000573D0000}"/>
    <cellStyle name="Normal 9 31 7" xfId="15550" xr:uid="{00000000-0005-0000-0000-0000583D0000}"/>
    <cellStyle name="Normal 9 32" xfId="2039" xr:uid="{00000000-0005-0000-0000-0000593D0000}"/>
    <cellStyle name="Normal 9 32 2" xfId="4420" xr:uid="{00000000-0005-0000-0000-00005A3D0000}"/>
    <cellStyle name="Normal 9 32 3" xfId="6806" xr:uid="{00000000-0005-0000-0000-00005B3D0000}"/>
    <cellStyle name="Normal 9 32 4" xfId="7249" xr:uid="{00000000-0005-0000-0000-00005C3D0000}"/>
    <cellStyle name="Normal 9 32 5" xfId="11835" xr:uid="{00000000-0005-0000-0000-00005D3D0000}"/>
    <cellStyle name="Normal 9 32 6" xfId="12022" xr:uid="{00000000-0005-0000-0000-00005E3D0000}"/>
    <cellStyle name="Normal 9 32 7" xfId="14409" xr:uid="{00000000-0005-0000-0000-00005F3D0000}"/>
    <cellStyle name="Normal 9 33" xfId="2111" xr:uid="{00000000-0005-0000-0000-0000603D0000}"/>
    <cellStyle name="Normal 9 33 2" xfId="4492" xr:uid="{00000000-0005-0000-0000-0000613D0000}"/>
    <cellStyle name="Normal 9 33 3" xfId="6878" xr:uid="{00000000-0005-0000-0000-0000623D0000}"/>
    <cellStyle name="Normal 9 33 4" xfId="7317" xr:uid="{00000000-0005-0000-0000-0000633D0000}"/>
    <cellStyle name="Normal 9 33 5" xfId="11385" xr:uid="{00000000-0005-0000-0000-0000643D0000}"/>
    <cellStyle name="Normal 9 33 6" xfId="12090" xr:uid="{00000000-0005-0000-0000-0000653D0000}"/>
    <cellStyle name="Normal 9 33 7" xfId="14477" xr:uid="{00000000-0005-0000-0000-0000663D0000}"/>
    <cellStyle name="Normal 9 34" xfId="2191" xr:uid="{00000000-0005-0000-0000-0000673D0000}"/>
    <cellStyle name="Normal 9 34 2" xfId="4572" xr:uid="{00000000-0005-0000-0000-0000683D0000}"/>
    <cellStyle name="Normal 9 34 3" xfId="6958" xr:uid="{00000000-0005-0000-0000-0000693D0000}"/>
    <cellStyle name="Normal 9 34 4" xfId="7740" xr:uid="{00000000-0005-0000-0000-00006A3D0000}"/>
    <cellStyle name="Normal 9 34 5" xfId="11649" xr:uid="{00000000-0005-0000-0000-00006B3D0000}"/>
    <cellStyle name="Normal 9 34 6" xfId="12513" xr:uid="{00000000-0005-0000-0000-00006C3D0000}"/>
    <cellStyle name="Normal 9 34 7" xfId="14900" xr:uid="{00000000-0005-0000-0000-00006D3D0000}"/>
    <cellStyle name="Normal 9 35" xfId="2267" xr:uid="{00000000-0005-0000-0000-00006E3D0000}"/>
    <cellStyle name="Normal 9 35 2" xfId="4648" xr:uid="{00000000-0005-0000-0000-00006F3D0000}"/>
    <cellStyle name="Normal 9 35 3" xfId="7034" xr:uid="{00000000-0005-0000-0000-0000703D0000}"/>
    <cellStyle name="Normal 9 35 4" xfId="9497" xr:uid="{00000000-0005-0000-0000-0000713D0000}"/>
    <cellStyle name="Normal 9 35 5" xfId="11195" xr:uid="{00000000-0005-0000-0000-0000723D0000}"/>
    <cellStyle name="Normal 9 35 6" xfId="14271" xr:uid="{00000000-0005-0000-0000-0000733D0000}"/>
    <cellStyle name="Normal 9 35 7" xfId="16654" xr:uid="{00000000-0005-0000-0000-0000743D0000}"/>
    <cellStyle name="Normal 9 36" xfId="2339" xr:uid="{00000000-0005-0000-0000-0000753D0000}"/>
    <cellStyle name="Normal 9 36 2" xfId="4720" xr:uid="{00000000-0005-0000-0000-0000763D0000}"/>
    <cellStyle name="Normal 9 36 3" xfId="7106" xr:uid="{00000000-0005-0000-0000-0000773D0000}"/>
    <cellStyle name="Normal 9 36 4" xfId="9496" xr:uid="{00000000-0005-0000-0000-0000783D0000}"/>
    <cellStyle name="Normal 9 36 5" xfId="11194" xr:uid="{00000000-0005-0000-0000-0000793D0000}"/>
    <cellStyle name="Normal 9 36 6" xfId="14270" xr:uid="{00000000-0005-0000-0000-00007A3D0000}"/>
    <cellStyle name="Normal 9 36 7" xfId="16653" xr:uid="{00000000-0005-0000-0000-00007B3D0000}"/>
    <cellStyle name="Normal 9 37" xfId="2417" xr:uid="{00000000-0005-0000-0000-00007C3D0000}"/>
    <cellStyle name="Normal 9 38" xfId="4803" xr:uid="{00000000-0005-0000-0000-00007D3D0000}"/>
    <cellStyle name="Normal 9 39" xfId="7349" xr:uid="{00000000-0005-0000-0000-00007E3D0000}"/>
    <cellStyle name="Normal 9 4" xfId="38" xr:uid="{00000000-0005-0000-0000-00007F3D0000}"/>
    <cellStyle name="Normal 9 4 10" xfId="660" xr:uid="{00000000-0005-0000-0000-0000803D0000}"/>
    <cellStyle name="Normal 9 4 10 2" xfId="3041" xr:uid="{00000000-0005-0000-0000-0000813D0000}"/>
    <cellStyle name="Normal 9 4 10 3" xfId="5427" xr:uid="{00000000-0005-0000-0000-0000823D0000}"/>
    <cellStyle name="Normal 9 4 10 4" xfId="9334" xr:uid="{00000000-0005-0000-0000-0000833D0000}"/>
    <cellStyle name="Normal 9 4 10 5" xfId="11026" xr:uid="{00000000-0005-0000-0000-0000843D0000}"/>
    <cellStyle name="Normal 9 4 10 6" xfId="14108" xr:uid="{00000000-0005-0000-0000-0000853D0000}"/>
    <cellStyle name="Normal 9 4 10 7" xfId="16492" xr:uid="{00000000-0005-0000-0000-0000863D0000}"/>
    <cellStyle name="Normal 9 4 11" xfId="737" xr:uid="{00000000-0005-0000-0000-0000873D0000}"/>
    <cellStyle name="Normal 9 4 11 2" xfId="3118" xr:uid="{00000000-0005-0000-0000-0000883D0000}"/>
    <cellStyle name="Normal 9 4 11 3" xfId="5504" xr:uid="{00000000-0005-0000-0000-0000893D0000}"/>
    <cellStyle name="Normal 9 4 11 4" xfId="7606" xr:uid="{00000000-0005-0000-0000-00008A3D0000}"/>
    <cellStyle name="Normal 9 4 11 5" xfId="11521" xr:uid="{00000000-0005-0000-0000-00008B3D0000}"/>
    <cellStyle name="Normal 9 4 11 6" xfId="12379" xr:uid="{00000000-0005-0000-0000-00008C3D0000}"/>
    <cellStyle name="Normal 9 4 11 7" xfId="14766" xr:uid="{00000000-0005-0000-0000-00008D3D0000}"/>
    <cellStyle name="Normal 9 4 12" xfId="814" xr:uid="{00000000-0005-0000-0000-00008E3D0000}"/>
    <cellStyle name="Normal 9 4 12 2" xfId="3195" xr:uid="{00000000-0005-0000-0000-00008F3D0000}"/>
    <cellStyle name="Normal 9 4 12 3" xfId="5581" xr:uid="{00000000-0005-0000-0000-0000903D0000}"/>
    <cellStyle name="Normal 9 4 12 4" xfId="9369" xr:uid="{00000000-0005-0000-0000-0000913D0000}"/>
    <cellStyle name="Normal 9 4 12 5" xfId="9683" xr:uid="{00000000-0005-0000-0000-0000923D0000}"/>
    <cellStyle name="Normal 9 4 12 6" xfId="14143" xr:uid="{00000000-0005-0000-0000-0000933D0000}"/>
    <cellStyle name="Normal 9 4 12 7" xfId="16527" xr:uid="{00000000-0005-0000-0000-0000943D0000}"/>
    <cellStyle name="Normal 9 4 13" xfId="891" xr:uid="{00000000-0005-0000-0000-0000953D0000}"/>
    <cellStyle name="Normal 9 4 13 2" xfId="3272" xr:uid="{00000000-0005-0000-0000-0000963D0000}"/>
    <cellStyle name="Normal 9 4 13 3" xfId="5658" xr:uid="{00000000-0005-0000-0000-0000973D0000}"/>
    <cellStyle name="Normal 9 4 13 4" xfId="8984" xr:uid="{00000000-0005-0000-0000-0000983D0000}"/>
    <cellStyle name="Normal 9 4 13 5" xfId="10675" xr:uid="{00000000-0005-0000-0000-0000993D0000}"/>
    <cellStyle name="Normal 9 4 13 6" xfId="13758" xr:uid="{00000000-0005-0000-0000-00009A3D0000}"/>
    <cellStyle name="Normal 9 4 13 7" xfId="16144" xr:uid="{00000000-0005-0000-0000-00009B3D0000}"/>
    <cellStyle name="Normal 9 4 14" xfId="968" xr:uid="{00000000-0005-0000-0000-00009C3D0000}"/>
    <cellStyle name="Normal 9 4 14 2" xfId="3349" xr:uid="{00000000-0005-0000-0000-00009D3D0000}"/>
    <cellStyle name="Normal 9 4 14 3" xfId="5735" xr:uid="{00000000-0005-0000-0000-00009E3D0000}"/>
    <cellStyle name="Normal 9 4 14 4" xfId="9477" xr:uid="{00000000-0005-0000-0000-00009F3D0000}"/>
    <cellStyle name="Normal 9 4 14 5" xfId="11175" xr:uid="{00000000-0005-0000-0000-0000A03D0000}"/>
    <cellStyle name="Normal 9 4 14 6" xfId="14251" xr:uid="{00000000-0005-0000-0000-0000A13D0000}"/>
    <cellStyle name="Normal 9 4 14 7" xfId="16634" xr:uid="{00000000-0005-0000-0000-0000A23D0000}"/>
    <cellStyle name="Normal 9 4 15" xfId="1045" xr:uid="{00000000-0005-0000-0000-0000A33D0000}"/>
    <cellStyle name="Normal 9 4 15 2" xfId="3426" xr:uid="{00000000-0005-0000-0000-0000A43D0000}"/>
    <cellStyle name="Normal 9 4 15 3" xfId="5812" xr:uid="{00000000-0005-0000-0000-0000A53D0000}"/>
    <cellStyle name="Normal 9 4 15 4" xfId="7755" xr:uid="{00000000-0005-0000-0000-0000A63D0000}"/>
    <cellStyle name="Normal 9 4 15 5" xfId="11664" xr:uid="{00000000-0005-0000-0000-0000A73D0000}"/>
    <cellStyle name="Normal 9 4 15 6" xfId="12528" xr:uid="{00000000-0005-0000-0000-0000A83D0000}"/>
    <cellStyle name="Normal 9 4 15 7" xfId="14915" xr:uid="{00000000-0005-0000-0000-0000A93D0000}"/>
    <cellStyle name="Normal 9 4 16" xfId="1122" xr:uid="{00000000-0005-0000-0000-0000AA3D0000}"/>
    <cellStyle name="Normal 9 4 16 2" xfId="3503" xr:uid="{00000000-0005-0000-0000-0000AB3D0000}"/>
    <cellStyle name="Normal 9 4 16 3" xfId="5889" xr:uid="{00000000-0005-0000-0000-0000AC3D0000}"/>
    <cellStyle name="Normal 9 4 16 4" xfId="9440" xr:uid="{00000000-0005-0000-0000-0000AD3D0000}"/>
    <cellStyle name="Normal 9 4 16 5" xfId="11133" xr:uid="{00000000-0005-0000-0000-0000AE3D0000}"/>
    <cellStyle name="Normal 9 4 16 6" xfId="14214" xr:uid="{00000000-0005-0000-0000-0000AF3D0000}"/>
    <cellStyle name="Normal 9 4 16 7" xfId="16598" xr:uid="{00000000-0005-0000-0000-0000B03D0000}"/>
    <cellStyle name="Normal 9 4 17" xfId="1199" xr:uid="{00000000-0005-0000-0000-0000B13D0000}"/>
    <cellStyle name="Normal 9 4 17 2" xfId="3580" xr:uid="{00000000-0005-0000-0000-0000B23D0000}"/>
    <cellStyle name="Normal 9 4 17 3" xfId="5966" xr:uid="{00000000-0005-0000-0000-0000B33D0000}"/>
    <cellStyle name="Normal 9 4 17 4" xfId="9135" xr:uid="{00000000-0005-0000-0000-0000B43D0000}"/>
    <cellStyle name="Normal 9 4 17 5" xfId="10824" xr:uid="{00000000-0005-0000-0000-0000B53D0000}"/>
    <cellStyle name="Normal 9 4 17 6" xfId="13909" xr:uid="{00000000-0005-0000-0000-0000B63D0000}"/>
    <cellStyle name="Normal 9 4 17 7" xfId="16293" xr:uid="{00000000-0005-0000-0000-0000B73D0000}"/>
    <cellStyle name="Normal 9 4 18" xfId="1276" xr:uid="{00000000-0005-0000-0000-0000B83D0000}"/>
    <cellStyle name="Normal 9 4 18 2" xfId="3657" xr:uid="{00000000-0005-0000-0000-0000B93D0000}"/>
    <cellStyle name="Normal 9 4 18 3" xfId="6043" xr:uid="{00000000-0005-0000-0000-0000BA3D0000}"/>
    <cellStyle name="Normal 9 4 18 4" xfId="7331" xr:uid="{00000000-0005-0000-0000-0000BB3D0000}"/>
    <cellStyle name="Normal 9 4 18 5" xfId="11319" xr:uid="{00000000-0005-0000-0000-0000BC3D0000}"/>
    <cellStyle name="Normal 9 4 18 6" xfId="12104" xr:uid="{00000000-0005-0000-0000-0000BD3D0000}"/>
    <cellStyle name="Normal 9 4 18 7" xfId="14491" xr:uid="{00000000-0005-0000-0000-0000BE3D0000}"/>
    <cellStyle name="Normal 9 4 19" xfId="1353" xr:uid="{00000000-0005-0000-0000-0000BF3D0000}"/>
    <cellStyle name="Normal 9 4 19 2" xfId="3734" xr:uid="{00000000-0005-0000-0000-0000C03D0000}"/>
    <cellStyle name="Normal 9 4 19 3" xfId="6120" xr:uid="{00000000-0005-0000-0000-0000C13D0000}"/>
    <cellStyle name="Normal 9 4 19 4" xfId="8559" xr:uid="{00000000-0005-0000-0000-0000C23D0000}"/>
    <cellStyle name="Normal 9 4 19 5" xfId="9751" xr:uid="{00000000-0005-0000-0000-0000C33D0000}"/>
    <cellStyle name="Normal 9 4 19 6" xfId="13333" xr:uid="{00000000-0005-0000-0000-0000C43D0000}"/>
    <cellStyle name="Normal 9 4 19 7" xfId="15720" xr:uid="{00000000-0005-0000-0000-0000C53D0000}"/>
    <cellStyle name="Normal 9 4 2" xfId="75" xr:uid="{00000000-0005-0000-0000-0000C63D0000}"/>
    <cellStyle name="Normal 9 4 2 10" xfId="774" xr:uid="{00000000-0005-0000-0000-0000C73D0000}"/>
    <cellStyle name="Normal 9 4 2 10 2" xfId="3155" xr:uid="{00000000-0005-0000-0000-0000C83D0000}"/>
    <cellStyle name="Normal 9 4 2 10 3" xfId="5541" xr:uid="{00000000-0005-0000-0000-0000C93D0000}"/>
    <cellStyle name="Normal 9 4 2 10 4" xfId="7800" xr:uid="{00000000-0005-0000-0000-0000CA3D0000}"/>
    <cellStyle name="Normal 9 4 2 10 5" xfId="10026" xr:uid="{00000000-0005-0000-0000-0000CB3D0000}"/>
    <cellStyle name="Normal 9 4 2 10 6" xfId="12573" xr:uid="{00000000-0005-0000-0000-0000CC3D0000}"/>
    <cellStyle name="Normal 9 4 2 10 7" xfId="14960" xr:uid="{00000000-0005-0000-0000-0000CD3D0000}"/>
    <cellStyle name="Normal 9 4 2 11" xfId="851" xr:uid="{00000000-0005-0000-0000-0000CE3D0000}"/>
    <cellStyle name="Normal 9 4 2 11 2" xfId="3232" xr:uid="{00000000-0005-0000-0000-0000CF3D0000}"/>
    <cellStyle name="Normal 9 4 2 11 3" xfId="5618" xr:uid="{00000000-0005-0000-0000-0000D03D0000}"/>
    <cellStyle name="Normal 9 4 2 11 4" xfId="8489" xr:uid="{00000000-0005-0000-0000-0000D13D0000}"/>
    <cellStyle name="Normal 9 4 2 11 5" xfId="9566" xr:uid="{00000000-0005-0000-0000-0000D23D0000}"/>
    <cellStyle name="Normal 9 4 2 11 6" xfId="13263" xr:uid="{00000000-0005-0000-0000-0000D33D0000}"/>
    <cellStyle name="Normal 9 4 2 11 7" xfId="15650" xr:uid="{00000000-0005-0000-0000-0000D43D0000}"/>
    <cellStyle name="Normal 9 4 2 12" xfId="928" xr:uid="{00000000-0005-0000-0000-0000D53D0000}"/>
    <cellStyle name="Normal 9 4 2 12 2" xfId="3309" xr:uid="{00000000-0005-0000-0000-0000D63D0000}"/>
    <cellStyle name="Normal 9 4 2 12 3" xfId="5695" xr:uid="{00000000-0005-0000-0000-0000D73D0000}"/>
    <cellStyle name="Normal 9 4 2 12 4" xfId="7332" xr:uid="{00000000-0005-0000-0000-0000D83D0000}"/>
    <cellStyle name="Normal 9 4 2 12 5" xfId="11817" xr:uid="{00000000-0005-0000-0000-0000D93D0000}"/>
    <cellStyle name="Normal 9 4 2 12 6" xfId="12105" xr:uid="{00000000-0005-0000-0000-0000DA3D0000}"/>
    <cellStyle name="Normal 9 4 2 12 7" xfId="14492" xr:uid="{00000000-0005-0000-0000-0000DB3D0000}"/>
    <cellStyle name="Normal 9 4 2 13" xfId="1005" xr:uid="{00000000-0005-0000-0000-0000DC3D0000}"/>
    <cellStyle name="Normal 9 4 2 13 2" xfId="3386" xr:uid="{00000000-0005-0000-0000-0000DD3D0000}"/>
    <cellStyle name="Normal 9 4 2 13 3" xfId="5772" xr:uid="{00000000-0005-0000-0000-0000DE3D0000}"/>
    <cellStyle name="Normal 9 4 2 13 4" xfId="8448" xr:uid="{00000000-0005-0000-0000-0000DF3D0000}"/>
    <cellStyle name="Normal 9 4 2 13 5" xfId="10713" xr:uid="{00000000-0005-0000-0000-0000E03D0000}"/>
    <cellStyle name="Normal 9 4 2 13 6" xfId="13222" xr:uid="{00000000-0005-0000-0000-0000E13D0000}"/>
    <cellStyle name="Normal 9 4 2 13 7" xfId="15609" xr:uid="{00000000-0005-0000-0000-0000E23D0000}"/>
    <cellStyle name="Normal 9 4 2 14" xfId="1082" xr:uid="{00000000-0005-0000-0000-0000E33D0000}"/>
    <cellStyle name="Normal 9 4 2 14 2" xfId="3463" xr:uid="{00000000-0005-0000-0000-0000E43D0000}"/>
    <cellStyle name="Normal 9 4 2 14 3" xfId="5849" xr:uid="{00000000-0005-0000-0000-0000E53D0000}"/>
    <cellStyle name="Normal 9 4 2 14 4" xfId="7948" xr:uid="{00000000-0005-0000-0000-0000E63D0000}"/>
    <cellStyle name="Normal 9 4 2 14 5" xfId="11398" xr:uid="{00000000-0005-0000-0000-0000E73D0000}"/>
    <cellStyle name="Normal 9 4 2 14 6" xfId="12722" xr:uid="{00000000-0005-0000-0000-0000E83D0000}"/>
    <cellStyle name="Normal 9 4 2 14 7" xfId="15109" xr:uid="{00000000-0005-0000-0000-0000E93D0000}"/>
    <cellStyle name="Normal 9 4 2 15" xfId="1159" xr:uid="{00000000-0005-0000-0000-0000EA3D0000}"/>
    <cellStyle name="Normal 9 4 2 15 2" xfId="3540" xr:uid="{00000000-0005-0000-0000-0000EB3D0000}"/>
    <cellStyle name="Normal 9 4 2 15 3" xfId="5926" xr:uid="{00000000-0005-0000-0000-0000EC3D0000}"/>
    <cellStyle name="Normal 9 4 2 15 4" xfId="8638" xr:uid="{00000000-0005-0000-0000-0000ED3D0000}"/>
    <cellStyle name="Normal 9 4 2 15 5" xfId="9793" xr:uid="{00000000-0005-0000-0000-0000EE3D0000}"/>
    <cellStyle name="Normal 9 4 2 15 6" xfId="13412" xr:uid="{00000000-0005-0000-0000-0000EF3D0000}"/>
    <cellStyle name="Normal 9 4 2 15 7" xfId="15799" xr:uid="{00000000-0005-0000-0000-0000F03D0000}"/>
    <cellStyle name="Normal 9 4 2 16" xfId="1236" xr:uid="{00000000-0005-0000-0000-0000F13D0000}"/>
    <cellStyle name="Normal 9 4 2 16 2" xfId="3617" xr:uid="{00000000-0005-0000-0000-0000F23D0000}"/>
    <cellStyle name="Normal 9 4 2 16 3" xfId="6003" xr:uid="{00000000-0005-0000-0000-0000F33D0000}"/>
    <cellStyle name="Normal 9 4 2 16 4" xfId="7484" xr:uid="{00000000-0005-0000-0000-0000F43D0000}"/>
    <cellStyle name="Normal 9 4 2 16 5" xfId="9592" xr:uid="{00000000-0005-0000-0000-0000F53D0000}"/>
    <cellStyle name="Normal 9 4 2 16 6" xfId="12257" xr:uid="{00000000-0005-0000-0000-0000F63D0000}"/>
    <cellStyle name="Normal 9 4 2 16 7" xfId="14644" xr:uid="{00000000-0005-0000-0000-0000F73D0000}"/>
    <cellStyle name="Normal 9 4 2 17" xfId="1313" xr:uid="{00000000-0005-0000-0000-0000F83D0000}"/>
    <cellStyle name="Normal 9 4 2 17 2" xfId="3694" xr:uid="{00000000-0005-0000-0000-0000F93D0000}"/>
    <cellStyle name="Normal 9 4 2 17 3" xfId="6080" xr:uid="{00000000-0005-0000-0000-0000FA3D0000}"/>
    <cellStyle name="Normal 9 4 2 17 4" xfId="8597" xr:uid="{00000000-0005-0000-0000-0000FB3D0000}"/>
    <cellStyle name="Normal 9 4 2 17 5" xfId="10862" xr:uid="{00000000-0005-0000-0000-0000FC3D0000}"/>
    <cellStyle name="Normal 9 4 2 17 6" xfId="13371" xr:uid="{00000000-0005-0000-0000-0000FD3D0000}"/>
    <cellStyle name="Normal 9 4 2 17 7" xfId="15758" xr:uid="{00000000-0005-0000-0000-0000FE3D0000}"/>
    <cellStyle name="Normal 9 4 2 18" xfId="1390" xr:uid="{00000000-0005-0000-0000-0000FF3D0000}"/>
    <cellStyle name="Normal 9 4 2 18 2" xfId="3771" xr:uid="{00000000-0005-0000-0000-0000003E0000}"/>
    <cellStyle name="Normal 9 4 2 18 3" xfId="6157" xr:uid="{00000000-0005-0000-0000-0000013E0000}"/>
    <cellStyle name="Normal 9 4 2 18 4" xfId="8097" xr:uid="{00000000-0005-0000-0000-0000023E0000}"/>
    <cellStyle name="Normal 9 4 2 18 5" xfId="11547" xr:uid="{00000000-0005-0000-0000-0000033E0000}"/>
    <cellStyle name="Normal 9 4 2 18 6" xfId="12871" xr:uid="{00000000-0005-0000-0000-0000043E0000}"/>
    <cellStyle name="Normal 9 4 2 18 7" xfId="15258" xr:uid="{00000000-0005-0000-0000-0000053E0000}"/>
    <cellStyle name="Normal 9 4 2 19" xfId="1467" xr:uid="{00000000-0005-0000-0000-0000063E0000}"/>
    <cellStyle name="Normal 9 4 2 19 2" xfId="3848" xr:uid="{00000000-0005-0000-0000-0000073E0000}"/>
    <cellStyle name="Normal 9 4 2 19 3" xfId="6234" xr:uid="{00000000-0005-0000-0000-0000083E0000}"/>
    <cellStyle name="Normal 9 4 2 19 4" xfId="8787" xr:uid="{00000000-0005-0000-0000-0000093E0000}"/>
    <cellStyle name="Normal 9 4 2 19 5" xfId="9939" xr:uid="{00000000-0005-0000-0000-00000A3E0000}"/>
    <cellStyle name="Normal 9 4 2 19 6" xfId="13561" xr:uid="{00000000-0005-0000-0000-00000B3E0000}"/>
    <cellStyle name="Normal 9 4 2 19 7" xfId="15948" xr:uid="{00000000-0005-0000-0000-00000C3E0000}"/>
    <cellStyle name="Normal 9 4 2 2" xfId="157" xr:uid="{00000000-0005-0000-0000-00000D3E0000}"/>
    <cellStyle name="Normal 9 4 2 2 2" xfId="2538" xr:uid="{00000000-0005-0000-0000-00000E3E0000}"/>
    <cellStyle name="Normal 9 4 2 2 3" xfId="4924" xr:uid="{00000000-0005-0000-0000-00000F3E0000}"/>
    <cellStyle name="Normal 9 4 2 2 4" xfId="9415" xr:uid="{00000000-0005-0000-0000-0000103E0000}"/>
    <cellStyle name="Normal 9 4 2 2 5" xfId="9807" xr:uid="{00000000-0005-0000-0000-0000113E0000}"/>
    <cellStyle name="Normal 9 4 2 2 6" xfId="14189" xr:uid="{00000000-0005-0000-0000-0000123E0000}"/>
    <cellStyle name="Normal 9 4 2 2 7" xfId="16573" xr:uid="{00000000-0005-0000-0000-0000133E0000}"/>
    <cellStyle name="Normal 9 4 2 20" xfId="1544" xr:uid="{00000000-0005-0000-0000-0000143E0000}"/>
    <cellStyle name="Normal 9 4 2 20 2" xfId="3925" xr:uid="{00000000-0005-0000-0000-0000153E0000}"/>
    <cellStyle name="Normal 9 4 2 20 3" xfId="6311" xr:uid="{00000000-0005-0000-0000-0000163E0000}"/>
    <cellStyle name="Normal 9 4 2 20 4" xfId="7633" xr:uid="{00000000-0005-0000-0000-0000173E0000}"/>
    <cellStyle name="Normal 9 4 2 20 5" xfId="9999" xr:uid="{00000000-0005-0000-0000-0000183E0000}"/>
    <cellStyle name="Normal 9 4 2 20 6" xfId="12406" xr:uid="{00000000-0005-0000-0000-0000193E0000}"/>
    <cellStyle name="Normal 9 4 2 20 7" xfId="14793" xr:uid="{00000000-0005-0000-0000-00001A3E0000}"/>
    <cellStyle name="Normal 9 4 2 21" xfId="1621" xr:uid="{00000000-0005-0000-0000-00001B3E0000}"/>
    <cellStyle name="Normal 9 4 2 21 2" xfId="4002" xr:uid="{00000000-0005-0000-0000-00001C3E0000}"/>
    <cellStyle name="Normal 9 4 2 21 3" xfId="6388" xr:uid="{00000000-0005-0000-0000-00001D3E0000}"/>
    <cellStyle name="Normal 9 4 2 21 4" xfId="7819" xr:uid="{00000000-0005-0000-0000-00001E3E0000}"/>
    <cellStyle name="Normal 9 4 2 21 5" xfId="11731" xr:uid="{00000000-0005-0000-0000-00001F3E0000}"/>
    <cellStyle name="Normal 9 4 2 21 6" xfId="12592" xr:uid="{00000000-0005-0000-0000-0000203E0000}"/>
    <cellStyle name="Normal 9 4 2 21 7" xfId="14979" xr:uid="{00000000-0005-0000-0000-0000213E0000}"/>
    <cellStyle name="Normal 9 4 2 22" xfId="1698" xr:uid="{00000000-0005-0000-0000-0000223E0000}"/>
    <cellStyle name="Normal 9 4 2 22 2" xfId="4079" xr:uid="{00000000-0005-0000-0000-0000233E0000}"/>
    <cellStyle name="Normal 9 4 2 22 3" xfId="6465" xr:uid="{00000000-0005-0000-0000-0000243E0000}"/>
    <cellStyle name="Normal 9 4 2 22 4" xfId="8284" xr:uid="{00000000-0005-0000-0000-0000253E0000}"/>
    <cellStyle name="Normal 9 4 2 22 5" xfId="10546" xr:uid="{00000000-0005-0000-0000-0000263E0000}"/>
    <cellStyle name="Normal 9 4 2 22 6" xfId="13058" xr:uid="{00000000-0005-0000-0000-0000273E0000}"/>
    <cellStyle name="Normal 9 4 2 22 7" xfId="15445" xr:uid="{00000000-0005-0000-0000-0000283E0000}"/>
    <cellStyle name="Normal 9 4 2 23" xfId="1775" xr:uid="{00000000-0005-0000-0000-0000293E0000}"/>
    <cellStyle name="Normal 9 4 2 23 2" xfId="4156" xr:uid="{00000000-0005-0000-0000-00002A3E0000}"/>
    <cellStyle name="Normal 9 4 2 23 3" xfId="6542" xr:uid="{00000000-0005-0000-0000-00002B3E0000}"/>
    <cellStyle name="Normal 9 4 2 23 4" xfId="7782" xr:uid="{00000000-0005-0000-0000-00002C3E0000}"/>
    <cellStyle name="Normal 9 4 2 23 5" xfId="10008" xr:uid="{00000000-0005-0000-0000-00002D3E0000}"/>
    <cellStyle name="Normal 9 4 2 23 6" xfId="12555" xr:uid="{00000000-0005-0000-0000-00002E3E0000}"/>
    <cellStyle name="Normal 9 4 2 23 7" xfId="14942" xr:uid="{00000000-0005-0000-0000-00002F3E0000}"/>
    <cellStyle name="Normal 9 4 2 24" xfId="1847" xr:uid="{00000000-0005-0000-0000-0000303E0000}"/>
    <cellStyle name="Normal 9 4 2 24 2" xfId="4228" xr:uid="{00000000-0005-0000-0000-0000313E0000}"/>
    <cellStyle name="Normal 9 4 2 24 3" xfId="6614" xr:uid="{00000000-0005-0000-0000-0000323E0000}"/>
    <cellStyle name="Normal 9 4 2 24 4" xfId="8856" xr:uid="{00000000-0005-0000-0000-0000333E0000}"/>
    <cellStyle name="Normal 9 4 2 24 5" xfId="10007" xr:uid="{00000000-0005-0000-0000-0000343E0000}"/>
    <cellStyle name="Normal 9 4 2 24 6" xfId="13630" xr:uid="{00000000-0005-0000-0000-0000353E0000}"/>
    <cellStyle name="Normal 9 4 2 24 7" xfId="16017" xr:uid="{00000000-0005-0000-0000-0000363E0000}"/>
    <cellStyle name="Normal 9 4 2 25" xfId="1925" xr:uid="{00000000-0005-0000-0000-0000373E0000}"/>
    <cellStyle name="Normal 9 4 2 25 2" xfId="4306" xr:uid="{00000000-0005-0000-0000-0000383E0000}"/>
    <cellStyle name="Normal 9 4 2 25 3" xfId="6692" xr:uid="{00000000-0005-0000-0000-0000393E0000}"/>
    <cellStyle name="Normal 9 4 2 25 4" xfId="7625" xr:uid="{00000000-0005-0000-0000-00003A3E0000}"/>
    <cellStyle name="Normal 9 4 2 25 5" xfId="10395" xr:uid="{00000000-0005-0000-0000-00003B3E0000}"/>
    <cellStyle name="Normal 9 4 2 25 6" xfId="12398" xr:uid="{00000000-0005-0000-0000-00003C3E0000}"/>
    <cellStyle name="Normal 9 4 2 25 7" xfId="14785" xr:uid="{00000000-0005-0000-0000-00003D3E0000}"/>
    <cellStyle name="Normal 9 4 2 26" xfId="2003" xr:uid="{00000000-0005-0000-0000-00003E3E0000}"/>
    <cellStyle name="Normal 9 4 2 26 2" xfId="4384" xr:uid="{00000000-0005-0000-0000-00003F3E0000}"/>
    <cellStyle name="Normal 9 4 2 26 3" xfId="6770" xr:uid="{00000000-0005-0000-0000-0000403E0000}"/>
    <cellStyle name="Normal 9 4 2 26 4" xfId="7657" xr:uid="{00000000-0005-0000-0000-0000413E0000}"/>
    <cellStyle name="Normal 9 4 2 26 5" xfId="11571" xr:uid="{00000000-0005-0000-0000-0000423E0000}"/>
    <cellStyle name="Normal 9 4 2 26 6" xfId="12430" xr:uid="{00000000-0005-0000-0000-0000433E0000}"/>
    <cellStyle name="Normal 9 4 2 26 7" xfId="14817" xr:uid="{00000000-0005-0000-0000-0000443E0000}"/>
    <cellStyle name="Normal 9 4 2 27" xfId="2079" xr:uid="{00000000-0005-0000-0000-0000453E0000}"/>
    <cellStyle name="Normal 9 4 2 27 2" xfId="4460" xr:uid="{00000000-0005-0000-0000-0000463E0000}"/>
    <cellStyle name="Normal 9 4 2 27 3" xfId="6846" xr:uid="{00000000-0005-0000-0000-0000473E0000}"/>
    <cellStyle name="Normal 9 4 2 27 4" xfId="7583" xr:uid="{00000000-0005-0000-0000-0000483E0000}"/>
    <cellStyle name="Normal 9 4 2 27 5" xfId="11498" xr:uid="{00000000-0005-0000-0000-0000493E0000}"/>
    <cellStyle name="Normal 9 4 2 27 6" xfId="12356" xr:uid="{00000000-0005-0000-0000-00004A3E0000}"/>
    <cellStyle name="Normal 9 4 2 27 7" xfId="14743" xr:uid="{00000000-0005-0000-0000-00004B3E0000}"/>
    <cellStyle name="Normal 9 4 2 28" xfId="2151" xr:uid="{00000000-0005-0000-0000-00004C3E0000}"/>
    <cellStyle name="Normal 9 4 2 28 2" xfId="4532" xr:uid="{00000000-0005-0000-0000-00004D3E0000}"/>
    <cellStyle name="Normal 9 4 2 28 3" xfId="6918" xr:uid="{00000000-0005-0000-0000-00004E3E0000}"/>
    <cellStyle name="Normal 9 4 2 28 4" xfId="8433" xr:uid="{00000000-0005-0000-0000-00004F3E0000}"/>
    <cellStyle name="Normal 9 4 2 28 5" xfId="10617" xr:uid="{00000000-0005-0000-0000-0000503E0000}"/>
    <cellStyle name="Normal 9 4 2 28 6" xfId="13207" xr:uid="{00000000-0005-0000-0000-0000513E0000}"/>
    <cellStyle name="Normal 9 4 2 28 7" xfId="15594" xr:uid="{00000000-0005-0000-0000-0000523E0000}"/>
    <cellStyle name="Normal 9 4 2 29" xfId="2231" xr:uid="{00000000-0005-0000-0000-0000533E0000}"/>
    <cellStyle name="Normal 9 4 2 29 2" xfId="4612" xr:uid="{00000000-0005-0000-0000-0000543E0000}"/>
    <cellStyle name="Normal 9 4 2 29 3" xfId="6998" xr:uid="{00000000-0005-0000-0000-0000553E0000}"/>
    <cellStyle name="Normal 9 4 2 29 4" xfId="7159" xr:uid="{00000000-0005-0000-0000-0000563E0000}"/>
    <cellStyle name="Normal 9 4 2 29 5" xfId="9927" xr:uid="{00000000-0005-0000-0000-0000573E0000}"/>
    <cellStyle name="Normal 9 4 2 29 6" xfId="11932" xr:uid="{00000000-0005-0000-0000-0000583E0000}"/>
    <cellStyle name="Normal 9 4 2 29 7" xfId="14319" xr:uid="{00000000-0005-0000-0000-0000593E0000}"/>
    <cellStyle name="Normal 9 4 2 3" xfId="235" xr:uid="{00000000-0005-0000-0000-00005A3E0000}"/>
    <cellStyle name="Normal 9 4 2 3 2" xfId="2616" xr:uid="{00000000-0005-0000-0000-00005B3E0000}"/>
    <cellStyle name="Normal 9 4 2 3 3" xfId="5002" xr:uid="{00000000-0005-0000-0000-00005C3E0000}"/>
    <cellStyle name="Normal 9 4 2 3 4" xfId="7730" xr:uid="{00000000-0005-0000-0000-00005D3E0000}"/>
    <cellStyle name="Normal 9 4 2 3 5" xfId="9654" xr:uid="{00000000-0005-0000-0000-00005E3E0000}"/>
    <cellStyle name="Normal 9 4 2 3 6" xfId="12503" xr:uid="{00000000-0005-0000-0000-00005F3E0000}"/>
    <cellStyle name="Normal 9 4 2 3 7" xfId="14890" xr:uid="{00000000-0005-0000-0000-0000603E0000}"/>
    <cellStyle name="Normal 9 4 2 30" xfId="2307" xr:uid="{00000000-0005-0000-0000-0000613E0000}"/>
    <cellStyle name="Normal 9 4 2 30 2" xfId="4688" xr:uid="{00000000-0005-0000-0000-0000623E0000}"/>
    <cellStyle name="Normal 9 4 2 30 3" xfId="7074" xr:uid="{00000000-0005-0000-0000-0000633E0000}"/>
    <cellStyle name="Normal 9 4 2 30 4" xfId="8400" xr:uid="{00000000-0005-0000-0000-0000643E0000}"/>
    <cellStyle name="Normal 9 4 2 30 5" xfId="9546" xr:uid="{00000000-0005-0000-0000-0000653E0000}"/>
    <cellStyle name="Normal 9 4 2 30 6" xfId="13174" xr:uid="{00000000-0005-0000-0000-0000663E0000}"/>
    <cellStyle name="Normal 9 4 2 30 7" xfId="15561" xr:uid="{00000000-0005-0000-0000-0000673E0000}"/>
    <cellStyle name="Normal 9 4 2 31" xfId="2379" xr:uid="{00000000-0005-0000-0000-0000683E0000}"/>
    <cellStyle name="Normal 9 4 2 31 2" xfId="4760" xr:uid="{00000000-0005-0000-0000-0000693E0000}"/>
    <cellStyle name="Normal 9 4 2 31 3" xfId="7146" xr:uid="{00000000-0005-0000-0000-00006A3E0000}"/>
    <cellStyle name="Normal 9 4 2 31 4" xfId="7631" xr:uid="{00000000-0005-0000-0000-00006B3E0000}"/>
    <cellStyle name="Normal 9 4 2 31 5" xfId="11919" xr:uid="{00000000-0005-0000-0000-00006C3E0000}"/>
    <cellStyle name="Normal 9 4 2 31 6" xfId="12404" xr:uid="{00000000-0005-0000-0000-00006D3E0000}"/>
    <cellStyle name="Normal 9 4 2 31 7" xfId="14791" xr:uid="{00000000-0005-0000-0000-00006E3E0000}"/>
    <cellStyle name="Normal 9 4 2 32" xfId="2457" xr:uid="{00000000-0005-0000-0000-00006F3E0000}"/>
    <cellStyle name="Normal 9 4 2 33" xfId="4843" xr:uid="{00000000-0005-0000-0000-0000703E0000}"/>
    <cellStyle name="Normal 9 4 2 34" xfId="8385" xr:uid="{00000000-0005-0000-0000-0000713E0000}"/>
    <cellStyle name="Normal 9 4 2 35" xfId="10650" xr:uid="{00000000-0005-0000-0000-0000723E0000}"/>
    <cellStyle name="Normal 9 4 2 36" xfId="13159" xr:uid="{00000000-0005-0000-0000-0000733E0000}"/>
    <cellStyle name="Normal 9 4 2 37" xfId="15546" xr:uid="{00000000-0005-0000-0000-0000743E0000}"/>
    <cellStyle name="Normal 9 4 2 4" xfId="312" xr:uid="{00000000-0005-0000-0000-0000753E0000}"/>
    <cellStyle name="Normal 9 4 2 4 2" xfId="2693" xr:uid="{00000000-0005-0000-0000-0000763E0000}"/>
    <cellStyle name="Normal 9 4 2 4 3" xfId="5079" xr:uid="{00000000-0005-0000-0000-0000773E0000}"/>
    <cellStyle name="Normal 9 4 2 4 4" xfId="7696" xr:uid="{00000000-0005-0000-0000-0000783E0000}"/>
    <cellStyle name="Normal 9 4 2 4 5" xfId="11610" xr:uid="{00000000-0005-0000-0000-0000793E0000}"/>
    <cellStyle name="Normal 9 4 2 4 6" xfId="12469" xr:uid="{00000000-0005-0000-0000-00007A3E0000}"/>
    <cellStyle name="Normal 9 4 2 4 7" xfId="14856" xr:uid="{00000000-0005-0000-0000-00007B3E0000}"/>
    <cellStyle name="Normal 9 4 2 5" xfId="389" xr:uid="{00000000-0005-0000-0000-00007C3E0000}"/>
    <cellStyle name="Normal 9 4 2 5 2" xfId="2770" xr:uid="{00000000-0005-0000-0000-00007D3E0000}"/>
    <cellStyle name="Normal 9 4 2 5 3" xfId="5156" xr:uid="{00000000-0005-0000-0000-00007E3E0000}"/>
    <cellStyle name="Normal 9 4 2 5 4" xfId="8149" xr:uid="{00000000-0005-0000-0000-00007F3E0000}"/>
    <cellStyle name="Normal 9 4 2 5 5" xfId="10414" xr:uid="{00000000-0005-0000-0000-0000803E0000}"/>
    <cellStyle name="Normal 9 4 2 5 6" xfId="12923" xr:uid="{00000000-0005-0000-0000-0000813E0000}"/>
    <cellStyle name="Normal 9 4 2 5 7" xfId="15310" xr:uid="{00000000-0005-0000-0000-0000823E0000}"/>
    <cellStyle name="Normal 9 4 2 6" xfId="466" xr:uid="{00000000-0005-0000-0000-0000833E0000}"/>
    <cellStyle name="Normal 9 4 2 6 2" xfId="2847" xr:uid="{00000000-0005-0000-0000-0000843E0000}"/>
    <cellStyle name="Normal 9 4 2 6 3" xfId="5233" xr:uid="{00000000-0005-0000-0000-0000853E0000}"/>
    <cellStyle name="Normal 9 4 2 6 4" xfId="9494" xr:uid="{00000000-0005-0000-0000-0000863E0000}"/>
    <cellStyle name="Normal 9 4 2 6 5" xfId="9878" xr:uid="{00000000-0005-0000-0000-0000873E0000}"/>
    <cellStyle name="Normal 9 4 2 6 6" xfId="14268" xr:uid="{00000000-0005-0000-0000-0000883E0000}"/>
    <cellStyle name="Normal 9 4 2 6 7" xfId="16651" xr:uid="{00000000-0005-0000-0000-0000893E0000}"/>
    <cellStyle name="Normal 9 4 2 7" xfId="543" xr:uid="{00000000-0005-0000-0000-00008A3E0000}"/>
    <cellStyle name="Normal 9 4 2 7 2" xfId="2924" xr:uid="{00000000-0005-0000-0000-00008B3E0000}"/>
    <cellStyle name="Normal 9 4 2 7 3" xfId="5310" xr:uid="{00000000-0005-0000-0000-00008C3E0000}"/>
    <cellStyle name="Normal 9 4 2 7 4" xfId="8351" xr:uid="{00000000-0005-0000-0000-00008D3E0000}"/>
    <cellStyle name="Normal 9 4 2 7 5" xfId="11790" xr:uid="{00000000-0005-0000-0000-00008E3E0000}"/>
    <cellStyle name="Normal 9 4 2 7 6" xfId="13125" xr:uid="{00000000-0005-0000-0000-00008F3E0000}"/>
    <cellStyle name="Normal 9 4 2 7 7" xfId="15512" xr:uid="{00000000-0005-0000-0000-0000903E0000}"/>
    <cellStyle name="Normal 9 4 2 8" xfId="620" xr:uid="{00000000-0005-0000-0000-0000913E0000}"/>
    <cellStyle name="Normal 9 4 2 8 2" xfId="3001" xr:uid="{00000000-0005-0000-0000-0000923E0000}"/>
    <cellStyle name="Normal 9 4 2 8 3" xfId="5387" xr:uid="{00000000-0005-0000-0000-0000933E0000}"/>
    <cellStyle name="Normal 9 4 2 8 4" xfId="7834" xr:uid="{00000000-0005-0000-0000-0000943E0000}"/>
    <cellStyle name="Normal 9 4 2 8 5" xfId="11746" xr:uid="{00000000-0005-0000-0000-0000953E0000}"/>
    <cellStyle name="Normal 9 4 2 8 6" xfId="12607" xr:uid="{00000000-0005-0000-0000-0000963E0000}"/>
    <cellStyle name="Normal 9 4 2 8 7" xfId="14994" xr:uid="{00000000-0005-0000-0000-0000973E0000}"/>
    <cellStyle name="Normal 9 4 2 9" xfId="697" xr:uid="{00000000-0005-0000-0000-0000983E0000}"/>
    <cellStyle name="Normal 9 4 2 9 2" xfId="3078" xr:uid="{00000000-0005-0000-0000-0000993E0000}"/>
    <cellStyle name="Normal 9 4 2 9 3" xfId="5464" xr:uid="{00000000-0005-0000-0000-00009A3E0000}"/>
    <cellStyle name="Normal 9 4 2 9 4" xfId="8299" xr:uid="{00000000-0005-0000-0000-00009B3E0000}"/>
    <cellStyle name="Normal 9 4 2 9 5" xfId="10564" xr:uid="{00000000-0005-0000-0000-00009C3E0000}"/>
    <cellStyle name="Normal 9 4 2 9 6" xfId="13073" xr:uid="{00000000-0005-0000-0000-00009D3E0000}"/>
    <cellStyle name="Normal 9 4 2 9 7" xfId="15460" xr:uid="{00000000-0005-0000-0000-00009E3E0000}"/>
    <cellStyle name="Normal 9 4 20" xfId="1430" xr:uid="{00000000-0005-0000-0000-00009F3E0000}"/>
    <cellStyle name="Normal 9 4 20 2" xfId="3811" xr:uid="{00000000-0005-0000-0000-0000A03E0000}"/>
    <cellStyle name="Normal 9 4 20 3" xfId="6197" xr:uid="{00000000-0005-0000-0000-0000A13E0000}"/>
    <cellStyle name="Normal 9 4 20 4" xfId="7208" xr:uid="{00000000-0005-0000-0000-0000A23E0000}"/>
    <cellStyle name="Normal 9 4 20 5" xfId="11282" xr:uid="{00000000-0005-0000-0000-0000A33E0000}"/>
    <cellStyle name="Normal 9 4 20 6" xfId="11981" xr:uid="{00000000-0005-0000-0000-0000A43E0000}"/>
    <cellStyle name="Normal 9 4 20 7" xfId="14368" xr:uid="{00000000-0005-0000-0000-0000A53E0000}"/>
    <cellStyle name="Normal 9 4 21" xfId="1507" xr:uid="{00000000-0005-0000-0000-0000A63E0000}"/>
    <cellStyle name="Normal 9 4 21 2" xfId="3888" xr:uid="{00000000-0005-0000-0000-0000A73E0000}"/>
    <cellStyle name="Normal 9 4 21 3" xfId="6274" xr:uid="{00000000-0005-0000-0000-0000A83E0000}"/>
    <cellStyle name="Normal 9 4 21 4" xfId="9278" xr:uid="{00000000-0005-0000-0000-0000A93E0000}"/>
    <cellStyle name="Normal 9 4 21 5" xfId="10973" xr:uid="{00000000-0005-0000-0000-0000AA3E0000}"/>
    <cellStyle name="Normal 9 4 21 6" xfId="14052" xr:uid="{00000000-0005-0000-0000-0000AB3E0000}"/>
    <cellStyle name="Normal 9 4 21 7" xfId="16436" xr:uid="{00000000-0005-0000-0000-0000AC3E0000}"/>
    <cellStyle name="Normal 9 4 22" xfId="1584" xr:uid="{00000000-0005-0000-0000-0000AD3E0000}"/>
    <cellStyle name="Normal 9 4 22 2" xfId="3965" xr:uid="{00000000-0005-0000-0000-0000AE3E0000}"/>
    <cellStyle name="Normal 9 4 22 3" xfId="6351" xr:uid="{00000000-0005-0000-0000-0000AF3E0000}"/>
    <cellStyle name="Normal 9 4 22 4" xfId="9493" xr:uid="{00000000-0005-0000-0000-0000B03E0000}"/>
    <cellStyle name="Normal 9 4 22 5" xfId="11191" xr:uid="{00000000-0005-0000-0000-0000B13E0000}"/>
    <cellStyle name="Normal 9 4 22 6" xfId="14267" xr:uid="{00000000-0005-0000-0000-0000B23E0000}"/>
    <cellStyle name="Normal 9 4 22 7" xfId="16650" xr:uid="{00000000-0005-0000-0000-0000B33E0000}"/>
    <cellStyle name="Normal 9 4 23" xfId="1661" xr:uid="{00000000-0005-0000-0000-0000B43E0000}"/>
    <cellStyle name="Normal 9 4 23 2" xfId="4042" xr:uid="{00000000-0005-0000-0000-0000B53E0000}"/>
    <cellStyle name="Normal 9 4 23 3" xfId="6428" xr:uid="{00000000-0005-0000-0000-0000B63E0000}"/>
    <cellStyle name="Normal 9 4 23 4" xfId="9317" xr:uid="{00000000-0005-0000-0000-0000B73E0000}"/>
    <cellStyle name="Normal 9 4 23 5" xfId="11008" xr:uid="{00000000-0005-0000-0000-0000B83E0000}"/>
    <cellStyle name="Normal 9 4 23 6" xfId="14091" xr:uid="{00000000-0005-0000-0000-0000B93E0000}"/>
    <cellStyle name="Normal 9 4 23 7" xfId="16475" xr:uid="{00000000-0005-0000-0000-0000BA3E0000}"/>
    <cellStyle name="Normal 9 4 24" xfId="1738" xr:uid="{00000000-0005-0000-0000-0000BB3E0000}"/>
    <cellStyle name="Normal 9 4 24 2" xfId="4119" xr:uid="{00000000-0005-0000-0000-0000BC3E0000}"/>
    <cellStyle name="Normal 9 4 24 3" xfId="6505" xr:uid="{00000000-0005-0000-0000-0000BD3E0000}"/>
    <cellStyle name="Normal 9 4 24 4" xfId="7591" xr:uid="{00000000-0005-0000-0000-0000BE3E0000}"/>
    <cellStyle name="Normal 9 4 24 5" xfId="11506" xr:uid="{00000000-0005-0000-0000-0000BF3E0000}"/>
    <cellStyle name="Normal 9 4 24 6" xfId="12364" xr:uid="{00000000-0005-0000-0000-0000C03E0000}"/>
    <cellStyle name="Normal 9 4 24 7" xfId="14751" xr:uid="{00000000-0005-0000-0000-0000C13E0000}"/>
    <cellStyle name="Normal 9 4 25" xfId="1810" xr:uid="{00000000-0005-0000-0000-0000C23E0000}"/>
    <cellStyle name="Normal 9 4 25 2" xfId="4191" xr:uid="{00000000-0005-0000-0000-0000C33E0000}"/>
    <cellStyle name="Normal 9 4 25 3" xfId="6577" xr:uid="{00000000-0005-0000-0000-0000C43E0000}"/>
    <cellStyle name="Normal 9 4 25 4" xfId="7436" xr:uid="{00000000-0005-0000-0000-0000C53E0000}"/>
    <cellStyle name="Normal 9 4 25 5" xfId="11349" xr:uid="{00000000-0005-0000-0000-0000C63E0000}"/>
    <cellStyle name="Normal 9 4 25 6" xfId="12209" xr:uid="{00000000-0005-0000-0000-0000C73E0000}"/>
    <cellStyle name="Normal 9 4 25 7" xfId="14596" xr:uid="{00000000-0005-0000-0000-0000C83E0000}"/>
    <cellStyle name="Normal 9 4 26" xfId="1888" xr:uid="{00000000-0005-0000-0000-0000C93E0000}"/>
    <cellStyle name="Normal 9 4 26 2" xfId="4269" xr:uid="{00000000-0005-0000-0000-0000CA3E0000}"/>
    <cellStyle name="Normal 9 4 26 3" xfId="6655" xr:uid="{00000000-0005-0000-0000-0000CB3E0000}"/>
    <cellStyle name="Normal 9 4 26 4" xfId="9273" xr:uid="{00000000-0005-0000-0000-0000CC3E0000}"/>
    <cellStyle name="Normal 9 4 26 5" xfId="10968" xr:uid="{00000000-0005-0000-0000-0000CD3E0000}"/>
    <cellStyle name="Normal 9 4 26 6" xfId="14047" xr:uid="{00000000-0005-0000-0000-0000CE3E0000}"/>
    <cellStyle name="Normal 9 4 26 7" xfId="16431" xr:uid="{00000000-0005-0000-0000-0000CF3E0000}"/>
    <cellStyle name="Normal 9 4 27" xfId="1966" xr:uid="{00000000-0005-0000-0000-0000D03E0000}"/>
    <cellStyle name="Normal 9 4 27 2" xfId="4347" xr:uid="{00000000-0005-0000-0000-0000D13E0000}"/>
    <cellStyle name="Normal 9 4 27 3" xfId="6733" xr:uid="{00000000-0005-0000-0000-0000D23E0000}"/>
    <cellStyle name="Normal 9 4 27 4" xfId="8158" xr:uid="{00000000-0005-0000-0000-0000D33E0000}"/>
    <cellStyle name="Normal 9 4 27 5" xfId="9618" xr:uid="{00000000-0005-0000-0000-0000D43E0000}"/>
    <cellStyle name="Normal 9 4 27 6" xfId="12932" xr:uid="{00000000-0005-0000-0000-0000D53E0000}"/>
    <cellStyle name="Normal 9 4 27 7" xfId="15319" xr:uid="{00000000-0005-0000-0000-0000D63E0000}"/>
    <cellStyle name="Normal 9 4 28" xfId="2042" xr:uid="{00000000-0005-0000-0000-0000D73E0000}"/>
    <cellStyle name="Normal 9 4 28 2" xfId="4423" xr:uid="{00000000-0005-0000-0000-0000D83E0000}"/>
    <cellStyle name="Normal 9 4 28 3" xfId="6809" xr:uid="{00000000-0005-0000-0000-0000D93E0000}"/>
    <cellStyle name="Normal 9 4 28 4" xfId="7694" xr:uid="{00000000-0005-0000-0000-0000DA3E0000}"/>
    <cellStyle name="Normal 9 4 28 5" xfId="11680" xr:uid="{00000000-0005-0000-0000-0000DB3E0000}"/>
    <cellStyle name="Normal 9 4 28 6" xfId="12467" xr:uid="{00000000-0005-0000-0000-0000DC3E0000}"/>
    <cellStyle name="Normal 9 4 28 7" xfId="14854" xr:uid="{00000000-0005-0000-0000-0000DD3E0000}"/>
    <cellStyle name="Normal 9 4 29" xfId="2114" xr:uid="{00000000-0005-0000-0000-0000DE3E0000}"/>
    <cellStyle name="Normal 9 4 29 2" xfId="4495" xr:uid="{00000000-0005-0000-0000-0000DF3E0000}"/>
    <cellStyle name="Normal 9 4 29 3" xfId="6881" xr:uid="{00000000-0005-0000-0000-0000E03E0000}"/>
    <cellStyle name="Normal 9 4 29 4" xfId="9387" xr:uid="{00000000-0005-0000-0000-0000E13E0000}"/>
    <cellStyle name="Normal 9 4 29 5" xfId="11079" xr:uid="{00000000-0005-0000-0000-0000E23E0000}"/>
    <cellStyle name="Normal 9 4 29 6" xfId="14161" xr:uid="{00000000-0005-0000-0000-0000E33E0000}"/>
    <cellStyle name="Normal 9 4 29 7" xfId="16545" xr:uid="{00000000-0005-0000-0000-0000E43E0000}"/>
    <cellStyle name="Normal 9 4 3" xfId="120" xr:uid="{00000000-0005-0000-0000-0000E53E0000}"/>
    <cellStyle name="Normal 9 4 3 2" xfId="2501" xr:uid="{00000000-0005-0000-0000-0000E63E0000}"/>
    <cellStyle name="Normal 9 4 3 3" xfId="4887" xr:uid="{00000000-0005-0000-0000-0000E73E0000}"/>
    <cellStyle name="Normal 9 4 3 4" xfId="7228" xr:uid="{00000000-0005-0000-0000-0000E83E0000}"/>
    <cellStyle name="Normal 9 4 3 5" xfId="11302" xr:uid="{00000000-0005-0000-0000-0000E93E0000}"/>
    <cellStyle name="Normal 9 4 3 6" xfId="12001" xr:uid="{00000000-0005-0000-0000-0000EA3E0000}"/>
    <cellStyle name="Normal 9 4 3 7" xfId="14388" xr:uid="{00000000-0005-0000-0000-0000EB3E0000}"/>
    <cellStyle name="Normal 9 4 30" xfId="2194" xr:uid="{00000000-0005-0000-0000-0000EC3E0000}"/>
    <cellStyle name="Normal 9 4 30 2" xfId="4575" xr:uid="{00000000-0005-0000-0000-0000ED3E0000}"/>
    <cellStyle name="Normal 9 4 30 3" xfId="6961" xr:uid="{00000000-0005-0000-0000-0000EE3E0000}"/>
    <cellStyle name="Normal 9 4 30 4" xfId="7509" xr:uid="{00000000-0005-0000-0000-0000EF3E0000}"/>
    <cellStyle name="Normal 9 4 30 5" xfId="11423" xr:uid="{00000000-0005-0000-0000-0000F03E0000}"/>
    <cellStyle name="Normal 9 4 30 6" xfId="12282" xr:uid="{00000000-0005-0000-0000-0000F13E0000}"/>
    <cellStyle name="Normal 9 4 30 7" xfId="14669" xr:uid="{00000000-0005-0000-0000-0000F23E0000}"/>
    <cellStyle name="Normal 9 4 31" xfId="2270" xr:uid="{00000000-0005-0000-0000-0000F33E0000}"/>
    <cellStyle name="Normal 9 4 31 2" xfId="4651" xr:uid="{00000000-0005-0000-0000-0000F43E0000}"/>
    <cellStyle name="Normal 9 4 31 3" xfId="7037" xr:uid="{00000000-0005-0000-0000-0000F53E0000}"/>
    <cellStyle name="Normal 9 4 31 4" xfId="9349" xr:uid="{00000000-0005-0000-0000-0000F63E0000}"/>
    <cellStyle name="Normal 9 4 31 5" xfId="9663" xr:uid="{00000000-0005-0000-0000-0000F73E0000}"/>
    <cellStyle name="Normal 9 4 31 6" xfId="14123" xr:uid="{00000000-0005-0000-0000-0000F83E0000}"/>
    <cellStyle name="Normal 9 4 31 7" xfId="16507" xr:uid="{00000000-0005-0000-0000-0000F93E0000}"/>
    <cellStyle name="Normal 9 4 32" xfId="2342" xr:uid="{00000000-0005-0000-0000-0000FA3E0000}"/>
    <cellStyle name="Normal 9 4 32 2" xfId="4723" xr:uid="{00000000-0005-0000-0000-0000FB3E0000}"/>
    <cellStyle name="Normal 9 4 32 3" xfId="7109" xr:uid="{00000000-0005-0000-0000-0000FC3E0000}"/>
    <cellStyle name="Normal 9 4 32 4" xfId="9348" xr:uid="{00000000-0005-0000-0000-0000FD3E0000}"/>
    <cellStyle name="Normal 9 4 32 5" xfId="9662" xr:uid="{00000000-0005-0000-0000-0000FE3E0000}"/>
    <cellStyle name="Normal 9 4 32 6" xfId="14122" xr:uid="{00000000-0005-0000-0000-0000FF3E0000}"/>
    <cellStyle name="Normal 9 4 32 7" xfId="16506" xr:uid="{00000000-0005-0000-0000-0000003F0000}"/>
    <cellStyle name="Normal 9 4 33" xfId="2420" xr:uid="{00000000-0005-0000-0000-0000013F0000}"/>
    <cellStyle name="Normal 9 4 34" xfId="4806" xr:uid="{00000000-0005-0000-0000-0000023F0000}"/>
    <cellStyle name="Normal 9 4 35" xfId="9419" xr:uid="{00000000-0005-0000-0000-0000033F0000}"/>
    <cellStyle name="Normal 9 4 36" xfId="11112" xr:uid="{00000000-0005-0000-0000-0000043F0000}"/>
    <cellStyle name="Normal 9 4 37" xfId="14193" xr:uid="{00000000-0005-0000-0000-0000053F0000}"/>
    <cellStyle name="Normal 9 4 38" xfId="16577" xr:uid="{00000000-0005-0000-0000-0000063F0000}"/>
    <cellStyle name="Normal 9 4 4" xfId="198" xr:uid="{00000000-0005-0000-0000-0000073F0000}"/>
    <cellStyle name="Normal 9 4 4 2" xfId="2579" xr:uid="{00000000-0005-0000-0000-0000083F0000}"/>
    <cellStyle name="Normal 9 4 4 3" xfId="4965" xr:uid="{00000000-0005-0000-0000-0000093F0000}"/>
    <cellStyle name="Normal 9 4 4 4" xfId="9072" xr:uid="{00000000-0005-0000-0000-00000A3F0000}"/>
    <cellStyle name="Normal 9 4 4 5" xfId="10762" xr:uid="{00000000-0005-0000-0000-00000B3F0000}"/>
    <cellStyle name="Normal 9 4 4 6" xfId="13846" xr:uid="{00000000-0005-0000-0000-00000C3F0000}"/>
    <cellStyle name="Normal 9 4 4 7" xfId="16230" xr:uid="{00000000-0005-0000-0000-00000D3F0000}"/>
    <cellStyle name="Normal 9 4 5" xfId="275" xr:uid="{00000000-0005-0000-0000-00000E3F0000}"/>
    <cellStyle name="Normal 9 4 5 2" xfId="2656" xr:uid="{00000000-0005-0000-0000-00000F3F0000}"/>
    <cellStyle name="Normal 9 4 5 3" xfId="5042" xr:uid="{00000000-0005-0000-0000-0000103F0000}"/>
    <cellStyle name="Normal 9 4 5 4" xfId="8690" xr:uid="{00000000-0005-0000-0000-0000113F0000}"/>
    <cellStyle name="Normal 9 4 5 5" xfId="10376" xr:uid="{00000000-0005-0000-0000-0000123F0000}"/>
    <cellStyle name="Normal 9 4 5 6" xfId="13464" xr:uid="{00000000-0005-0000-0000-0000133F0000}"/>
    <cellStyle name="Normal 9 4 5 7" xfId="15851" xr:uid="{00000000-0005-0000-0000-0000143F0000}"/>
    <cellStyle name="Normal 9 4 6" xfId="352" xr:uid="{00000000-0005-0000-0000-0000153F0000}"/>
    <cellStyle name="Normal 9 4 6 2" xfId="2733" xr:uid="{00000000-0005-0000-0000-0000163F0000}"/>
    <cellStyle name="Normal 9 4 6 3" xfId="5119" xr:uid="{00000000-0005-0000-0000-0000173F0000}"/>
    <cellStyle name="Normal 9 4 6 4" xfId="9258" xr:uid="{00000000-0005-0000-0000-0000183F0000}"/>
    <cellStyle name="Normal 9 4 6 5" xfId="10221" xr:uid="{00000000-0005-0000-0000-0000193F0000}"/>
    <cellStyle name="Normal 9 4 6 6" xfId="14032" xr:uid="{00000000-0005-0000-0000-00001A3F0000}"/>
    <cellStyle name="Normal 9 4 6 7" xfId="16416" xr:uid="{00000000-0005-0000-0000-00001B3F0000}"/>
    <cellStyle name="Normal 9 4 7" xfId="429" xr:uid="{00000000-0005-0000-0000-00001C3F0000}"/>
    <cellStyle name="Normal 9 4 7 2" xfId="2810" xr:uid="{00000000-0005-0000-0000-00001D3F0000}"/>
    <cellStyle name="Normal 9 4 7 3" xfId="5196" xr:uid="{00000000-0005-0000-0000-00001E3F0000}"/>
    <cellStyle name="Normal 9 4 7 4" xfId="7456" xr:uid="{00000000-0005-0000-0000-00001F3F0000}"/>
    <cellStyle name="Normal 9 4 7 5" xfId="11369" xr:uid="{00000000-0005-0000-0000-0000203F0000}"/>
    <cellStyle name="Normal 9 4 7 6" xfId="12229" xr:uid="{00000000-0005-0000-0000-0000213F0000}"/>
    <cellStyle name="Normal 9 4 7 7" xfId="14616" xr:uid="{00000000-0005-0000-0000-0000223F0000}"/>
    <cellStyle name="Normal 9 4 8" xfId="506" xr:uid="{00000000-0005-0000-0000-0000233F0000}"/>
    <cellStyle name="Normal 9 4 8 2" xfId="2887" xr:uid="{00000000-0005-0000-0000-0000243F0000}"/>
    <cellStyle name="Normal 9 4 8 3" xfId="5273" xr:uid="{00000000-0005-0000-0000-0000253F0000}"/>
    <cellStyle name="Normal 9 4 8 4" xfId="9221" xr:uid="{00000000-0005-0000-0000-0000263F0000}"/>
    <cellStyle name="Normal 9 4 8 5" xfId="10911" xr:uid="{00000000-0005-0000-0000-0000273F0000}"/>
    <cellStyle name="Normal 9 4 8 6" xfId="13995" xr:uid="{00000000-0005-0000-0000-0000283F0000}"/>
    <cellStyle name="Normal 9 4 8 7" xfId="16379" xr:uid="{00000000-0005-0000-0000-0000293F0000}"/>
    <cellStyle name="Normal 9 4 9" xfId="583" xr:uid="{00000000-0005-0000-0000-00002A3F0000}"/>
    <cellStyle name="Normal 9 4 9 2" xfId="2964" xr:uid="{00000000-0005-0000-0000-00002B3F0000}"/>
    <cellStyle name="Normal 9 4 9 3" xfId="5350" xr:uid="{00000000-0005-0000-0000-00002C3F0000}"/>
    <cellStyle name="Normal 9 4 9 4" xfId="8839" xr:uid="{00000000-0005-0000-0000-00002D3F0000}"/>
    <cellStyle name="Normal 9 4 9 5" xfId="10525" xr:uid="{00000000-0005-0000-0000-00002E3F0000}"/>
    <cellStyle name="Normal 9 4 9 6" xfId="13613" xr:uid="{00000000-0005-0000-0000-00002F3F0000}"/>
    <cellStyle name="Normal 9 4 9 7" xfId="16000" xr:uid="{00000000-0005-0000-0000-0000303F0000}"/>
    <cellStyle name="Normal 9 40" xfId="11338" xr:uid="{00000000-0005-0000-0000-0000313F0000}"/>
    <cellStyle name="Normal 9 41" xfId="12122" xr:uid="{00000000-0005-0000-0000-0000323F0000}"/>
    <cellStyle name="Normal 9 42" xfId="14509" xr:uid="{00000000-0005-0000-0000-0000333F0000}"/>
    <cellStyle name="Normal 9 5" xfId="39" xr:uid="{00000000-0005-0000-0000-0000343F0000}"/>
    <cellStyle name="Normal 9 5 10" xfId="661" xr:uid="{00000000-0005-0000-0000-0000353F0000}"/>
    <cellStyle name="Normal 9 5 10 2" xfId="3042" xr:uid="{00000000-0005-0000-0000-0000363F0000}"/>
    <cellStyle name="Normal 9 5 10 3" xfId="5428" xr:uid="{00000000-0005-0000-0000-0000373F0000}"/>
    <cellStyle name="Normal 9 5 10 4" xfId="7264" xr:uid="{00000000-0005-0000-0000-0000383F0000}"/>
    <cellStyle name="Normal 9 5 10 5" xfId="10949" xr:uid="{00000000-0005-0000-0000-0000393F0000}"/>
    <cellStyle name="Normal 9 5 10 6" xfId="12037" xr:uid="{00000000-0005-0000-0000-00003A3F0000}"/>
    <cellStyle name="Normal 9 5 10 7" xfId="14424" xr:uid="{00000000-0005-0000-0000-00003B3F0000}"/>
    <cellStyle name="Normal 9 5 11" xfId="738" xr:uid="{00000000-0005-0000-0000-00003C3F0000}"/>
    <cellStyle name="Normal 9 5 11 2" xfId="3119" xr:uid="{00000000-0005-0000-0000-00003D3F0000}"/>
    <cellStyle name="Normal 9 5 11 3" xfId="5505" xr:uid="{00000000-0005-0000-0000-00003E3F0000}"/>
    <cellStyle name="Normal 9 5 11 4" xfId="7529" xr:uid="{00000000-0005-0000-0000-00003F3F0000}"/>
    <cellStyle name="Normal 9 5 11 5" xfId="11443" xr:uid="{00000000-0005-0000-0000-0000403F0000}"/>
    <cellStyle name="Normal 9 5 11 6" xfId="12302" xr:uid="{00000000-0005-0000-0000-0000413F0000}"/>
    <cellStyle name="Normal 9 5 11 7" xfId="14689" xr:uid="{00000000-0005-0000-0000-0000423F0000}"/>
    <cellStyle name="Normal 9 5 12" xfId="815" xr:uid="{00000000-0005-0000-0000-0000433F0000}"/>
    <cellStyle name="Normal 9 5 12 2" xfId="3196" xr:uid="{00000000-0005-0000-0000-0000443F0000}"/>
    <cellStyle name="Normal 9 5 12 3" xfId="5582" xr:uid="{00000000-0005-0000-0000-0000453F0000}"/>
    <cellStyle name="Normal 9 5 12 4" xfId="9289" xr:uid="{00000000-0005-0000-0000-0000463F0000}"/>
    <cellStyle name="Normal 9 5 12 5" xfId="10984" xr:uid="{00000000-0005-0000-0000-0000473F0000}"/>
    <cellStyle name="Normal 9 5 12 6" xfId="14063" xr:uid="{00000000-0005-0000-0000-0000483F0000}"/>
    <cellStyle name="Normal 9 5 12 7" xfId="16447" xr:uid="{00000000-0005-0000-0000-0000493F0000}"/>
    <cellStyle name="Normal 9 5 13" xfId="892" xr:uid="{00000000-0005-0000-0000-00004A3F0000}"/>
    <cellStyle name="Normal 9 5 13 2" xfId="3273" xr:uid="{00000000-0005-0000-0000-00004B3F0000}"/>
    <cellStyle name="Normal 9 5 13 3" xfId="5659" xr:uid="{00000000-0005-0000-0000-00004C3F0000}"/>
    <cellStyle name="Normal 9 5 13 4" xfId="8912" xr:uid="{00000000-0005-0000-0000-00004D3F0000}"/>
    <cellStyle name="Normal 9 5 13 5" xfId="10598" xr:uid="{00000000-0005-0000-0000-00004E3F0000}"/>
    <cellStyle name="Normal 9 5 13 6" xfId="13686" xr:uid="{00000000-0005-0000-0000-00004F3F0000}"/>
    <cellStyle name="Normal 9 5 13 7" xfId="16073" xr:uid="{00000000-0005-0000-0000-0000503F0000}"/>
    <cellStyle name="Normal 9 5 14" xfId="969" xr:uid="{00000000-0005-0000-0000-0000513F0000}"/>
    <cellStyle name="Normal 9 5 14 2" xfId="3350" xr:uid="{00000000-0005-0000-0000-0000523F0000}"/>
    <cellStyle name="Normal 9 5 14 3" xfId="5736" xr:uid="{00000000-0005-0000-0000-0000533F0000}"/>
    <cellStyle name="Normal 9 5 14 4" xfId="9405" xr:uid="{00000000-0005-0000-0000-0000543F0000}"/>
    <cellStyle name="Normal 9 5 14 5" xfId="11098" xr:uid="{00000000-0005-0000-0000-0000553F0000}"/>
    <cellStyle name="Normal 9 5 14 6" xfId="14179" xr:uid="{00000000-0005-0000-0000-0000563F0000}"/>
    <cellStyle name="Normal 9 5 14 7" xfId="16563" xr:uid="{00000000-0005-0000-0000-0000573F0000}"/>
    <cellStyle name="Normal 9 5 15" xfId="1046" xr:uid="{00000000-0005-0000-0000-0000583F0000}"/>
    <cellStyle name="Normal 9 5 15 2" xfId="3427" xr:uid="{00000000-0005-0000-0000-0000593F0000}"/>
    <cellStyle name="Normal 9 5 15 3" xfId="5813" xr:uid="{00000000-0005-0000-0000-00005A3F0000}"/>
    <cellStyle name="Normal 9 5 15 4" xfId="7678" xr:uid="{00000000-0005-0000-0000-00005B3F0000}"/>
    <cellStyle name="Normal 9 5 15 5" xfId="11592" xr:uid="{00000000-0005-0000-0000-00005C3F0000}"/>
    <cellStyle name="Normal 9 5 15 6" xfId="12451" xr:uid="{00000000-0005-0000-0000-00005D3F0000}"/>
    <cellStyle name="Normal 9 5 15 7" xfId="14838" xr:uid="{00000000-0005-0000-0000-00005E3F0000}"/>
    <cellStyle name="Normal 9 5 16" xfId="1123" xr:uid="{00000000-0005-0000-0000-00005F3F0000}"/>
    <cellStyle name="Normal 9 5 16 2" xfId="3504" xr:uid="{00000000-0005-0000-0000-0000603F0000}"/>
    <cellStyle name="Normal 9 5 16 3" xfId="5890" xr:uid="{00000000-0005-0000-0000-0000613F0000}"/>
    <cellStyle name="Normal 9 5 16 4" xfId="7370" xr:uid="{00000000-0005-0000-0000-0000623F0000}"/>
    <cellStyle name="Normal 9 5 16 5" xfId="11056" xr:uid="{00000000-0005-0000-0000-0000633F0000}"/>
    <cellStyle name="Normal 9 5 16 6" xfId="12143" xr:uid="{00000000-0005-0000-0000-0000643F0000}"/>
    <cellStyle name="Normal 9 5 16 7" xfId="14530" xr:uid="{00000000-0005-0000-0000-0000653F0000}"/>
    <cellStyle name="Normal 9 5 17" xfId="1200" xr:uid="{00000000-0005-0000-0000-0000663F0000}"/>
    <cellStyle name="Normal 9 5 17 2" xfId="3581" xr:uid="{00000000-0005-0000-0000-0000673F0000}"/>
    <cellStyle name="Normal 9 5 17 3" xfId="5967" xr:uid="{00000000-0005-0000-0000-0000683F0000}"/>
    <cellStyle name="Normal 9 5 17 4" xfId="9057" xr:uid="{00000000-0005-0000-0000-0000693F0000}"/>
    <cellStyle name="Normal 9 5 17 5" xfId="10747" xr:uid="{00000000-0005-0000-0000-00006A3F0000}"/>
    <cellStyle name="Normal 9 5 17 6" xfId="13831" xr:uid="{00000000-0005-0000-0000-00006B3F0000}"/>
    <cellStyle name="Normal 9 5 17 7" xfId="16216" xr:uid="{00000000-0005-0000-0000-00006C3F0000}"/>
    <cellStyle name="Normal 9 5 18" xfId="1277" xr:uid="{00000000-0005-0000-0000-00006D3F0000}"/>
    <cellStyle name="Normal 9 5 18 2" xfId="3658" xr:uid="{00000000-0005-0000-0000-00006E3F0000}"/>
    <cellStyle name="Normal 9 5 18 3" xfId="6044" xr:uid="{00000000-0005-0000-0000-00006F3F0000}"/>
    <cellStyle name="Normal 9 5 18 4" xfId="7173" xr:uid="{00000000-0005-0000-0000-0000703F0000}"/>
    <cellStyle name="Normal 9 5 18 5" xfId="11247" xr:uid="{00000000-0005-0000-0000-0000713F0000}"/>
    <cellStyle name="Normal 9 5 18 6" xfId="11946" xr:uid="{00000000-0005-0000-0000-0000723F0000}"/>
    <cellStyle name="Normal 9 5 18 7" xfId="14333" xr:uid="{00000000-0005-0000-0000-0000733F0000}"/>
    <cellStyle name="Normal 9 5 19" xfId="1354" xr:uid="{00000000-0005-0000-0000-0000743F0000}"/>
    <cellStyle name="Normal 9 5 19 2" xfId="3735" xr:uid="{00000000-0005-0000-0000-0000753F0000}"/>
    <cellStyle name="Normal 9 5 19 3" xfId="6121" xr:uid="{00000000-0005-0000-0000-0000763F0000}"/>
    <cellStyle name="Normal 9 5 19 4" xfId="7827" xr:uid="{00000000-0005-0000-0000-0000773F0000}"/>
    <cellStyle name="Normal 9 5 19 5" xfId="11739" xr:uid="{00000000-0005-0000-0000-0000783F0000}"/>
    <cellStyle name="Normal 9 5 19 6" xfId="12600" xr:uid="{00000000-0005-0000-0000-0000793F0000}"/>
    <cellStyle name="Normal 9 5 19 7" xfId="14987" xr:uid="{00000000-0005-0000-0000-00007A3F0000}"/>
    <cellStyle name="Normal 9 5 2" xfId="76" xr:uid="{00000000-0005-0000-0000-00007B3F0000}"/>
    <cellStyle name="Normal 9 5 2 10" xfId="775" xr:uid="{00000000-0005-0000-0000-00007C3F0000}"/>
    <cellStyle name="Normal 9 5 2 10 2" xfId="3156" xr:uid="{00000000-0005-0000-0000-00007D3F0000}"/>
    <cellStyle name="Normal 9 5 2 10 3" xfId="5542" xr:uid="{00000000-0005-0000-0000-00007E3F0000}"/>
    <cellStyle name="Normal 9 5 2 10 4" xfId="7179" xr:uid="{00000000-0005-0000-0000-00007F3F0000}"/>
    <cellStyle name="Normal 9 5 2 10 5" xfId="9950" xr:uid="{00000000-0005-0000-0000-0000803F0000}"/>
    <cellStyle name="Normal 9 5 2 10 6" xfId="11952" xr:uid="{00000000-0005-0000-0000-0000813F0000}"/>
    <cellStyle name="Normal 9 5 2 10 7" xfId="14339" xr:uid="{00000000-0005-0000-0000-0000823F0000}"/>
    <cellStyle name="Normal 9 5 2 11" xfId="852" xr:uid="{00000000-0005-0000-0000-0000833F0000}"/>
    <cellStyle name="Normal 9 5 2 11 2" xfId="3233" xr:uid="{00000000-0005-0000-0000-0000843F0000}"/>
    <cellStyle name="Normal 9 5 2 11 3" xfId="5619" xr:uid="{00000000-0005-0000-0000-0000853F0000}"/>
    <cellStyle name="Normal 9 5 2 11 4" xfId="8412" xr:uid="{00000000-0005-0000-0000-0000863F0000}"/>
    <cellStyle name="Normal 9 5 2 11 5" xfId="11857" xr:uid="{00000000-0005-0000-0000-0000873F0000}"/>
    <cellStyle name="Normal 9 5 2 11 6" xfId="13186" xr:uid="{00000000-0005-0000-0000-0000883F0000}"/>
    <cellStyle name="Normal 9 5 2 11 7" xfId="15573" xr:uid="{00000000-0005-0000-0000-0000893F0000}"/>
    <cellStyle name="Normal 9 5 2 12" xfId="929" xr:uid="{00000000-0005-0000-0000-00008A3F0000}"/>
    <cellStyle name="Normal 9 5 2 12 2" xfId="3310" xr:uid="{00000000-0005-0000-0000-00008B3F0000}"/>
    <cellStyle name="Normal 9 5 2 12 3" xfId="5696" xr:uid="{00000000-0005-0000-0000-00008C3F0000}"/>
    <cellStyle name="Normal 9 5 2 12 4" xfId="7255" xr:uid="{00000000-0005-0000-0000-00008D3F0000}"/>
    <cellStyle name="Normal 9 5 2 12 5" xfId="9753" xr:uid="{00000000-0005-0000-0000-00008E3F0000}"/>
    <cellStyle name="Normal 9 5 2 12 6" xfId="12028" xr:uid="{00000000-0005-0000-0000-00008F3F0000}"/>
    <cellStyle name="Normal 9 5 2 12 7" xfId="14415" xr:uid="{00000000-0005-0000-0000-0000903F0000}"/>
    <cellStyle name="Normal 9 5 2 13" xfId="1006" xr:uid="{00000000-0005-0000-0000-0000913F0000}"/>
    <cellStyle name="Normal 9 5 2 13 2" xfId="3387" xr:uid="{00000000-0005-0000-0000-0000923F0000}"/>
    <cellStyle name="Normal 9 5 2 13 3" xfId="5773" xr:uid="{00000000-0005-0000-0000-0000933F0000}"/>
    <cellStyle name="Normal 9 5 2 13 4" xfId="8371" xr:uid="{00000000-0005-0000-0000-0000943F0000}"/>
    <cellStyle name="Normal 9 5 2 13 5" xfId="10636" xr:uid="{00000000-0005-0000-0000-0000953F0000}"/>
    <cellStyle name="Normal 9 5 2 13 6" xfId="13145" xr:uid="{00000000-0005-0000-0000-0000963F0000}"/>
    <cellStyle name="Normal 9 5 2 13 7" xfId="15532" xr:uid="{00000000-0005-0000-0000-0000973F0000}"/>
    <cellStyle name="Normal 9 5 2 14" xfId="1083" xr:uid="{00000000-0005-0000-0000-0000983F0000}"/>
    <cellStyle name="Normal 9 5 2 14 2" xfId="3464" xr:uid="{00000000-0005-0000-0000-0000993F0000}"/>
    <cellStyle name="Normal 9 5 2 14 3" xfId="5850" xr:uid="{00000000-0005-0000-0000-00009A3F0000}"/>
    <cellStyle name="Normal 9 5 2 14 4" xfId="7871" xr:uid="{00000000-0005-0000-0000-00009B3F0000}"/>
    <cellStyle name="Normal 9 5 2 14 5" xfId="10097" xr:uid="{00000000-0005-0000-0000-00009C3F0000}"/>
    <cellStyle name="Normal 9 5 2 14 6" xfId="12645" xr:uid="{00000000-0005-0000-0000-00009D3F0000}"/>
    <cellStyle name="Normal 9 5 2 14 7" xfId="15032" xr:uid="{00000000-0005-0000-0000-00009E3F0000}"/>
    <cellStyle name="Normal 9 5 2 15" xfId="1160" xr:uid="{00000000-0005-0000-0000-00009F3F0000}"/>
    <cellStyle name="Normal 9 5 2 15 2" xfId="3541" xr:uid="{00000000-0005-0000-0000-0000A03F0000}"/>
    <cellStyle name="Normal 9 5 2 15 3" xfId="5927" xr:uid="{00000000-0005-0000-0000-0000A13F0000}"/>
    <cellStyle name="Normal 9 5 2 15 4" xfId="8561" xr:uid="{00000000-0005-0000-0000-0000A23F0000}"/>
    <cellStyle name="Normal 9 5 2 15 5" xfId="9718" xr:uid="{00000000-0005-0000-0000-0000A33F0000}"/>
    <cellStyle name="Normal 9 5 2 15 6" xfId="13335" xr:uid="{00000000-0005-0000-0000-0000A43F0000}"/>
    <cellStyle name="Normal 9 5 2 15 7" xfId="15722" xr:uid="{00000000-0005-0000-0000-0000A53F0000}"/>
    <cellStyle name="Normal 9 5 2 16" xfId="1237" xr:uid="{00000000-0005-0000-0000-0000A63F0000}"/>
    <cellStyle name="Normal 9 5 2 16 2" xfId="3618" xr:uid="{00000000-0005-0000-0000-0000A73F0000}"/>
    <cellStyle name="Normal 9 5 2 16 3" xfId="6004" xr:uid="{00000000-0005-0000-0000-0000A83F0000}"/>
    <cellStyle name="Normal 9 5 2 16 4" xfId="7403" xr:uid="{00000000-0005-0000-0000-0000A93F0000}"/>
    <cellStyle name="Normal 9 5 2 16 5" xfId="11883" xr:uid="{00000000-0005-0000-0000-0000AA3F0000}"/>
    <cellStyle name="Normal 9 5 2 16 6" xfId="12176" xr:uid="{00000000-0005-0000-0000-0000AB3F0000}"/>
    <cellStyle name="Normal 9 5 2 16 7" xfId="14563" xr:uid="{00000000-0005-0000-0000-0000AC3F0000}"/>
    <cellStyle name="Normal 9 5 2 17" xfId="1314" xr:uid="{00000000-0005-0000-0000-0000AD3F0000}"/>
    <cellStyle name="Normal 9 5 2 17 2" xfId="3695" xr:uid="{00000000-0005-0000-0000-0000AE3F0000}"/>
    <cellStyle name="Normal 9 5 2 17 3" xfId="6081" xr:uid="{00000000-0005-0000-0000-0000AF3F0000}"/>
    <cellStyle name="Normal 9 5 2 17 4" xfId="8520" xr:uid="{00000000-0005-0000-0000-0000B03F0000}"/>
    <cellStyle name="Normal 9 5 2 17 5" xfId="10785" xr:uid="{00000000-0005-0000-0000-0000B13F0000}"/>
    <cellStyle name="Normal 9 5 2 17 6" xfId="13294" xr:uid="{00000000-0005-0000-0000-0000B23F0000}"/>
    <cellStyle name="Normal 9 5 2 17 7" xfId="15681" xr:uid="{00000000-0005-0000-0000-0000B33F0000}"/>
    <cellStyle name="Normal 9 5 2 18" xfId="1391" xr:uid="{00000000-0005-0000-0000-0000B43F0000}"/>
    <cellStyle name="Normal 9 5 2 18 2" xfId="3772" xr:uid="{00000000-0005-0000-0000-0000B53F0000}"/>
    <cellStyle name="Normal 9 5 2 18 3" xfId="6158" xr:uid="{00000000-0005-0000-0000-0000B63F0000}"/>
    <cellStyle name="Normal 9 5 2 18 4" xfId="8020" xr:uid="{00000000-0005-0000-0000-0000B73F0000}"/>
    <cellStyle name="Normal 9 5 2 18 5" xfId="11471" xr:uid="{00000000-0005-0000-0000-0000B83F0000}"/>
    <cellStyle name="Normal 9 5 2 18 6" xfId="12794" xr:uid="{00000000-0005-0000-0000-0000B93F0000}"/>
    <cellStyle name="Normal 9 5 2 18 7" xfId="15181" xr:uid="{00000000-0005-0000-0000-0000BA3F0000}"/>
    <cellStyle name="Normal 9 5 2 19" xfId="1468" xr:uid="{00000000-0005-0000-0000-0000BB3F0000}"/>
    <cellStyle name="Normal 9 5 2 19 2" xfId="3849" xr:uid="{00000000-0005-0000-0000-0000BC3F0000}"/>
    <cellStyle name="Normal 9 5 2 19 3" xfId="6235" xr:uid="{00000000-0005-0000-0000-0000BD3F0000}"/>
    <cellStyle name="Normal 9 5 2 19 4" xfId="8710" xr:uid="{00000000-0005-0000-0000-0000BE3F0000}"/>
    <cellStyle name="Normal 9 5 2 19 5" xfId="9863" xr:uid="{00000000-0005-0000-0000-0000BF3F0000}"/>
    <cellStyle name="Normal 9 5 2 19 6" xfId="13484" xr:uid="{00000000-0005-0000-0000-0000C03F0000}"/>
    <cellStyle name="Normal 9 5 2 19 7" xfId="15871" xr:uid="{00000000-0005-0000-0000-0000C13F0000}"/>
    <cellStyle name="Normal 9 5 2 2" xfId="158" xr:uid="{00000000-0005-0000-0000-0000C23F0000}"/>
    <cellStyle name="Normal 9 5 2 2 2" xfId="2539" xr:uid="{00000000-0005-0000-0000-0000C33F0000}"/>
    <cellStyle name="Normal 9 5 2 2 3" xfId="4925" xr:uid="{00000000-0005-0000-0000-0000C43F0000}"/>
    <cellStyle name="Normal 9 5 2 2 4" xfId="9339" xr:uid="{00000000-0005-0000-0000-0000C53F0000}"/>
    <cellStyle name="Normal 9 5 2 2 5" xfId="9732" xr:uid="{00000000-0005-0000-0000-0000C63F0000}"/>
    <cellStyle name="Normal 9 5 2 2 6" xfId="14113" xr:uid="{00000000-0005-0000-0000-0000C73F0000}"/>
    <cellStyle name="Normal 9 5 2 2 7" xfId="16497" xr:uid="{00000000-0005-0000-0000-0000C83F0000}"/>
    <cellStyle name="Normal 9 5 2 20" xfId="1545" xr:uid="{00000000-0005-0000-0000-0000C93F0000}"/>
    <cellStyle name="Normal 9 5 2 20 2" xfId="3926" xr:uid="{00000000-0005-0000-0000-0000CA3F0000}"/>
    <cellStyle name="Normal 9 5 2 20 3" xfId="6312" xr:uid="{00000000-0005-0000-0000-0000CB3F0000}"/>
    <cellStyle name="Normal 9 5 2 20 4" xfId="7556" xr:uid="{00000000-0005-0000-0000-0000CC3F0000}"/>
    <cellStyle name="Normal 9 5 2 20 5" xfId="9923" xr:uid="{00000000-0005-0000-0000-0000CD3F0000}"/>
    <cellStyle name="Normal 9 5 2 20 6" xfId="12329" xr:uid="{00000000-0005-0000-0000-0000CE3F0000}"/>
    <cellStyle name="Normal 9 5 2 20 7" xfId="14716" xr:uid="{00000000-0005-0000-0000-0000CF3F0000}"/>
    <cellStyle name="Normal 9 5 2 21" xfId="1622" xr:uid="{00000000-0005-0000-0000-0000D03F0000}"/>
    <cellStyle name="Normal 9 5 2 21 2" xfId="4003" xr:uid="{00000000-0005-0000-0000-0000D13F0000}"/>
    <cellStyle name="Normal 9 5 2 21 3" xfId="6389" xr:uid="{00000000-0005-0000-0000-0000D23F0000}"/>
    <cellStyle name="Normal 9 5 2 21 4" xfId="7742" xr:uid="{00000000-0005-0000-0000-0000D33F0000}"/>
    <cellStyle name="Normal 9 5 2 21 5" xfId="11651" xr:uid="{00000000-0005-0000-0000-0000D43F0000}"/>
    <cellStyle name="Normal 9 5 2 21 6" xfId="12515" xr:uid="{00000000-0005-0000-0000-0000D53F0000}"/>
    <cellStyle name="Normal 9 5 2 21 7" xfId="14902" xr:uid="{00000000-0005-0000-0000-0000D63F0000}"/>
    <cellStyle name="Normal 9 5 2 22" xfId="1699" xr:uid="{00000000-0005-0000-0000-0000D73F0000}"/>
    <cellStyle name="Normal 9 5 2 22 2" xfId="4080" xr:uid="{00000000-0005-0000-0000-0000D83F0000}"/>
    <cellStyle name="Normal 9 5 2 22 3" xfId="6466" xr:uid="{00000000-0005-0000-0000-0000D93F0000}"/>
    <cellStyle name="Normal 9 5 2 22 4" xfId="8207" xr:uid="{00000000-0005-0000-0000-0000DA3F0000}"/>
    <cellStyle name="Normal 9 5 2 22 5" xfId="10469" xr:uid="{00000000-0005-0000-0000-0000DB3F0000}"/>
    <cellStyle name="Normal 9 5 2 22 6" xfId="12981" xr:uid="{00000000-0005-0000-0000-0000DC3F0000}"/>
    <cellStyle name="Normal 9 5 2 22 7" xfId="15368" xr:uid="{00000000-0005-0000-0000-0000DD3F0000}"/>
    <cellStyle name="Normal 9 5 2 23" xfId="1776" xr:uid="{00000000-0005-0000-0000-0000DE3F0000}"/>
    <cellStyle name="Normal 9 5 2 23 2" xfId="4157" xr:uid="{00000000-0005-0000-0000-0000DF3F0000}"/>
    <cellStyle name="Normal 9 5 2 23 3" xfId="6543" xr:uid="{00000000-0005-0000-0000-0000E03F0000}"/>
    <cellStyle name="Normal 9 5 2 23 4" xfId="7164" xr:uid="{00000000-0005-0000-0000-0000E13F0000}"/>
    <cellStyle name="Normal 9 5 2 23 5" xfId="9932" xr:uid="{00000000-0005-0000-0000-0000E23F0000}"/>
    <cellStyle name="Normal 9 5 2 23 6" xfId="11937" xr:uid="{00000000-0005-0000-0000-0000E33F0000}"/>
    <cellStyle name="Normal 9 5 2 23 7" xfId="14324" xr:uid="{00000000-0005-0000-0000-0000E43F0000}"/>
    <cellStyle name="Normal 9 5 2 24" xfId="1848" xr:uid="{00000000-0005-0000-0000-0000E53F0000}"/>
    <cellStyle name="Normal 9 5 2 24 2" xfId="4229" xr:uid="{00000000-0005-0000-0000-0000E63F0000}"/>
    <cellStyle name="Normal 9 5 2 24 3" xfId="6615" xr:uid="{00000000-0005-0000-0000-0000E73F0000}"/>
    <cellStyle name="Normal 9 5 2 24 4" xfId="8779" xr:uid="{00000000-0005-0000-0000-0000E83F0000}"/>
    <cellStyle name="Normal 9 5 2 24 5" xfId="9931" xr:uid="{00000000-0005-0000-0000-0000E93F0000}"/>
    <cellStyle name="Normal 9 5 2 24 6" xfId="13553" xr:uid="{00000000-0005-0000-0000-0000EA3F0000}"/>
    <cellStyle name="Normal 9 5 2 24 7" xfId="15940" xr:uid="{00000000-0005-0000-0000-0000EB3F0000}"/>
    <cellStyle name="Normal 9 5 2 25" xfId="1926" xr:uid="{00000000-0005-0000-0000-0000EC3F0000}"/>
    <cellStyle name="Normal 9 5 2 25 2" xfId="4307" xr:uid="{00000000-0005-0000-0000-0000ED3F0000}"/>
    <cellStyle name="Normal 9 5 2 25 3" xfId="6693" xr:uid="{00000000-0005-0000-0000-0000EE3F0000}"/>
    <cellStyle name="Normal 9 5 2 25 4" xfId="7548" xr:uid="{00000000-0005-0000-0000-0000EF3F0000}"/>
    <cellStyle name="Normal 9 5 2 25 5" xfId="10318" xr:uid="{00000000-0005-0000-0000-0000F03F0000}"/>
    <cellStyle name="Normal 9 5 2 25 6" xfId="12321" xr:uid="{00000000-0005-0000-0000-0000F13F0000}"/>
    <cellStyle name="Normal 9 5 2 25 7" xfId="14708" xr:uid="{00000000-0005-0000-0000-0000F23F0000}"/>
    <cellStyle name="Normal 9 5 2 26" xfId="2004" xr:uid="{00000000-0005-0000-0000-0000F33F0000}"/>
    <cellStyle name="Normal 9 5 2 26 2" xfId="4385" xr:uid="{00000000-0005-0000-0000-0000F43F0000}"/>
    <cellStyle name="Normal 9 5 2 26 3" xfId="6771" xr:uid="{00000000-0005-0000-0000-0000F53F0000}"/>
    <cellStyle name="Normal 9 5 2 26 4" xfId="7580" xr:uid="{00000000-0005-0000-0000-0000F63F0000}"/>
    <cellStyle name="Normal 9 5 2 26 5" xfId="11495" xr:uid="{00000000-0005-0000-0000-0000F73F0000}"/>
    <cellStyle name="Normal 9 5 2 26 6" xfId="12353" xr:uid="{00000000-0005-0000-0000-0000F83F0000}"/>
    <cellStyle name="Normal 9 5 2 26 7" xfId="14740" xr:uid="{00000000-0005-0000-0000-0000F93F0000}"/>
    <cellStyle name="Normal 9 5 2 27" xfId="2080" xr:uid="{00000000-0005-0000-0000-0000FA3F0000}"/>
    <cellStyle name="Normal 9 5 2 27 2" xfId="4461" xr:uid="{00000000-0005-0000-0000-0000FB3F0000}"/>
    <cellStyle name="Normal 9 5 2 27 3" xfId="6847" xr:uid="{00000000-0005-0000-0000-0000FC3F0000}"/>
    <cellStyle name="Normal 9 5 2 27 4" xfId="7506" xr:uid="{00000000-0005-0000-0000-0000FD3F0000}"/>
    <cellStyle name="Normal 9 5 2 27 5" xfId="11420" xr:uid="{00000000-0005-0000-0000-0000FE3F0000}"/>
    <cellStyle name="Normal 9 5 2 27 6" xfId="12279" xr:uid="{00000000-0005-0000-0000-0000FF3F0000}"/>
    <cellStyle name="Normal 9 5 2 27 7" xfId="14666" xr:uid="{00000000-0005-0000-0000-000000400000}"/>
    <cellStyle name="Normal 9 5 2 28" xfId="2152" xr:uid="{00000000-0005-0000-0000-000001400000}"/>
    <cellStyle name="Normal 9 5 2 28 2" xfId="4533" xr:uid="{00000000-0005-0000-0000-000002400000}"/>
    <cellStyle name="Normal 9 5 2 28 3" xfId="6919" xr:uid="{00000000-0005-0000-0000-000003400000}"/>
    <cellStyle name="Normal 9 5 2 28 4" xfId="8356" xr:uid="{00000000-0005-0000-0000-000004400000}"/>
    <cellStyle name="Normal 9 5 2 28 5" xfId="10540" xr:uid="{00000000-0005-0000-0000-000005400000}"/>
    <cellStyle name="Normal 9 5 2 28 6" xfId="13130" xr:uid="{00000000-0005-0000-0000-000006400000}"/>
    <cellStyle name="Normal 9 5 2 28 7" xfId="15517" xr:uid="{00000000-0005-0000-0000-000007400000}"/>
    <cellStyle name="Normal 9 5 2 29" xfId="2232" xr:uid="{00000000-0005-0000-0000-000008400000}"/>
    <cellStyle name="Normal 9 5 2 29 2" xfId="4613" xr:uid="{00000000-0005-0000-0000-000009400000}"/>
    <cellStyle name="Normal 9 5 2 29 3" xfId="6999" xr:uid="{00000000-0005-0000-0000-00000A400000}"/>
    <cellStyle name="Normal 9 5 2 29 4" xfId="9395" xr:uid="{00000000-0005-0000-0000-00000B400000}"/>
    <cellStyle name="Normal 9 5 2 29 5" xfId="9851" xr:uid="{00000000-0005-0000-0000-00000C400000}"/>
    <cellStyle name="Normal 9 5 2 29 6" xfId="14169" xr:uid="{00000000-0005-0000-0000-00000D400000}"/>
    <cellStyle name="Normal 9 5 2 29 7" xfId="16553" xr:uid="{00000000-0005-0000-0000-00000E400000}"/>
    <cellStyle name="Normal 9 5 2 3" xfId="236" xr:uid="{00000000-0005-0000-0000-00000F400000}"/>
    <cellStyle name="Normal 9 5 2 3 2" xfId="2617" xr:uid="{00000000-0005-0000-0000-000010400000}"/>
    <cellStyle name="Normal 9 5 2 3 3" xfId="5003" xr:uid="{00000000-0005-0000-0000-000011400000}"/>
    <cellStyle name="Normal 9 5 2 3 4" xfId="7653" xr:uid="{00000000-0005-0000-0000-000012400000}"/>
    <cellStyle name="Normal 9 5 2 3 5" xfId="11639" xr:uid="{00000000-0005-0000-0000-000013400000}"/>
    <cellStyle name="Normal 9 5 2 3 6" xfId="12426" xr:uid="{00000000-0005-0000-0000-000014400000}"/>
    <cellStyle name="Normal 9 5 2 3 7" xfId="14813" xr:uid="{00000000-0005-0000-0000-000015400000}"/>
    <cellStyle name="Normal 9 5 2 30" xfId="2308" xr:uid="{00000000-0005-0000-0000-000016400000}"/>
    <cellStyle name="Normal 9 5 2 30 2" xfId="4689" xr:uid="{00000000-0005-0000-0000-000017400000}"/>
    <cellStyle name="Normal 9 5 2 30 3" xfId="7075" xr:uid="{00000000-0005-0000-0000-000018400000}"/>
    <cellStyle name="Normal 9 5 2 30 4" xfId="8323" xr:uid="{00000000-0005-0000-0000-000019400000}"/>
    <cellStyle name="Normal 9 5 2 30 5" xfId="11773" xr:uid="{00000000-0005-0000-0000-00001A400000}"/>
    <cellStyle name="Normal 9 5 2 30 6" xfId="13097" xr:uid="{00000000-0005-0000-0000-00001B400000}"/>
    <cellStyle name="Normal 9 5 2 30 7" xfId="15484" xr:uid="{00000000-0005-0000-0000-00001C400000}"/>
    <cellStyle name="Normal 9 5 2 31" xfId="2380" xr:uid="{00000000-0005-0000-0000-00001D400000}"/>
    <cellStyle name="Normal 9 5 2 31 2" xfId="4761" xr:uid="{00000000-0005-0000-0000-00001E400000}"/>
    <cellStyle name="Normal 9 5 2 31 3" xfId="7147" xr:uid="{00000000-0005-0000-0000-00001F400000}"/>
    <cellStyle name="Normal 9 5 2 31 4" xfId="7554" xr:uid="{00000000-0005-0000-0000-000020400000}"/>
    <cellStyle name="Normal 9 5 2 31 5" xfId="11920" xr:uid="{00000000-0005-0000-0000-000021400000}"/>
    <cellStyle name="Normal 9 5 2 31 6" xfId="12327" xr:uid="{00000000-0005-0000-0000-000022400000}"/>
    <cellStyle name="Normal 9 5 2 31 7" xfId="14714" xr:uid="{00000000-0005-0000-0000-000023400000}"/>
    <cellStyle name="Normal 9 5 2 32" xfId="2458" xr:uid="{00000000-0005-0000-0000-000024400000}"/>
    <cellStyle name="Normal 9 5 2 33" xfId="4844" xr:uid="{00000000-0005-0000-0000-000025400000}"/>
    <cellStyle name="Normal 9 5 2 34" xfId="8308" xr:uid="{00000000-0005-0000-0000-000026400000}"/>
    <cellStyle name="Normal 9 5 2 35" xfId="10573" xr:uid="{00000000-0005-0000-0000-000027400000}"/>
    <cellStyle name="Normal 9 5 2 36" xfId="13082" xr:uid="{00000000-0005-0000-0000-000028400000}"/>
    <cellStyle name="Normal 9 5 2 37" xfId="15469" xr:uid="{00000000-0005-0000-0000-000029400000}"/>
    <cellStyle name="Normal 9 5 2 4" xfId="313" xr:uid="{00000000-0005-0000-0000-00002A400000}"/>
    <cellStyle name="Normal 9 5 2 4 2" xfId="2694" xr:uid="{00000000-0005-0000-0000-00002B400000}"/>
    <cellStyle name="Normal 9 5 2 4 3" xfId="5080" xr:uid="{00000000-0005-0000-0000-00002C400000}"/>
    <cellStyle name="Normal 9 5 2 4 4" xfId="7619" xr:uid="{00000000-0005-0000-0000-00002D400000}"/>
    <cellStyle name="Normal 9 5 2 4 5" xfId="11534" xr:uid="{00000000-0005-0000-0000-00002E400000}"/>
    <cellStyle name="Normal 9 5 2 4 6" xfId="12392" xr:uid="{00000000-0005-0000-0000-00002F400000}"/>
    <cellStyle name="Normal 9 5 2 4 7" xfId="14779" xr:uid="{00000000-0005-0000-0000-000030400000}"/>
    <cellStyle name="Normal 9 5 2 5" xfId="390" xr:uid="{00000000-0005-0000-0000-000031400000}"/>
    <cellStyle name="Normal 9 5 2 5 2" xfId="2771" xr:uid="{00000000-0005-0000-0000-000032400000}"/>
    <cellStyle name="Normal 9 5 2 5 3" xfId="5157" xr:uid="{00000000-0005-0000-0000-000033400000}"/>
    <cellStyle name="Normal 9 5 2 5 4" xfId="8072" xr:uid="{00000000-0005-0000-0000-000034400000}"/>
    <cellStyle name="Normal 9 5 2 5 5" xfId="10337" xr:uid="{00000000-0005-0000-0000-000035400000}"/>
    <cellStyle name="Normal 9 5 2 5 6" xfId="12846" xr:uid="{00000000-0005-0000-0000-000036400000}"/>
    <cellStyle name="Normal 9 5 2 5 7" xfId="15233" xr:uid="{00000000-0005-0000-0000-000037400000}"/>
    <cellStyle name="Normal 9 5 2 6" xfId="467" xr:uid="{00000000-0005-0000-0000-000038400000}"/>
    <cellStyle name="Normal 9 5 2 6 2" xfId="2848" xr:uid="{00000000-0005-0000-0000-000039400000}"/>
    <cellStyle name="Normal 9 5 2 6 3" xfId="5234" xr:uid="{00000000-0005-0000-0000-00003A400000}"/>
    <cellStyle name="Normal 9 5 2 6 4" xfId="9422" xr:uid="{00000000-0005-0000-0000-00003B400000}"/>
    <cellStyle name="Normal 9 5 2 6 5" xfId="9803" xr:uid="{00000000-0005-0000-0000-00003C400000}"/>
    <cellStyle name="Normal 9 5 2 6 6" xfId="14196" xr:uid="{00000000-0005-0000-0000-00003D400000}"/>
    <cellStyle name="Normal 9 5 2 6 7" xfId="16580" xr:uid="{00000000-0005-0000-0000-00003E400000}"/>
    <cellStyle name="Normal 9 5 2 7" xfId="544" xr:uid="{00000000-0005-0000-0000-00003F400000}"/>
    <cellStyle name="Normal 9 5 2 7 2" xfId="2925" xr:uid="{00000000-0005-0000-0000-000040400000}"/>
    <cellStyle name="Normal 9 5 2 7 3" xfId="5311" xr:uid="{00000000-0005-0000-0000-000041400000}"/>
    <cellStyle name="Normal 9 5 2 7 4" xfId="8274" xr:uid="{00000000-0005-0000-0000-000042400000}"/>
    <cellStyle name="Normal 9 5 2 7 5" xfId="11714" xr:uid="{00000000-0005-0000-0000-000043400000}"/>
    <cellStyle name="Normal 9 5 2 7 6" xfId="13048" xr:uid="{00000000-0005-0000-0000-000044400000}"/>
    <cellStyle name="Normal 9 5 2 7 7" xfId="15435" xr:uid="{00000000-0005-0000-0000-000045400000}"/>
    <cellStyle name="Normal 9 5 2 8" xfId="621" xr:uid="{00000000-0005-0000-0000-000046400000}"/>
    <cellStyle name="Normal 9 5 2 8 2" xfId="3002" xr:uid="{00000000-0005-0000-0000-000047400000}"/>
    <cellStyle name="Normal 9 5 2 8 3" xfId="5388" xr:uid="{00000000-0005-0000-0000-000048400000}"/>
    <cellStyle name="Normal 9 5 2 8 4" xfId="7757" xr:uid="{00000000-0005-0000-0000-000049400000}"/>
    <cellStyle name="Normal 9 5 2 8 5" xfId="11666" xr:uid="{00000000-0005-0000-0000-00004A400000}"/>
    <cellStyle name="Normal 9 5 2 8 6" xfId="12530" xr:uid="{00000000-0005-0000-0000-00004B400000}"/>
    <cellStyle name="Normal 9 5 2 8 7" xfId="14917" xr:uid="{00000000-0005-0000-0000-00004C400000}"/>
    <cellStyle name="Normal 9 5 2 9" xfId="698" xr:uid="{00000000-0005-0000-0000-00004D400000}"/>
    <cellStyle name="Normal 9 5 2 9 2" xfId="3079" xr:uid="{00000000-0005-0000-0000-00004E400000}"/>
    <cellStyle name="Normal 9 5 2 9 3" xfId="5465" xr:uid="{00000000-0005-0000-0000-00004F400000}"/>
    <cellStyle name="Normal 9 5 2 9 4" xfId="8222" xr:uid="{00000000-0005-0000-0000-000050400000}"/>
    <cellStyle name="Normal 9 5 2 9 5" xfId="10487" xr:uid="{00000000-0005-0000-0000-000051400000}"/>
    <cellStyle name="Normal 9 5 2 9 6" xfId="12996" xr:uid="{00000000-0005-0000-0000-000052400000}"/>
    <cellStyle name="Normal 9 5 2 9 7" xfId="15383" xr:uid="{00000000-0005-0000-0000-000053400000}"/>
    <cellStyle name="Normal 9 5 20" xfId="1431" xr:uid="{00000000-0005-0000-0000-000054400000}"/>
    <cellStyle name="Normal 9 5 20 2" xfId="3812" xr:uid="{00000000-0005-0000-0000-000055400000}"/>
    <cellStyle name="Normal 9 5 20 3" xfId="6198" xr:uid="{00000000-0005-0000-0000-000056400000}"/>
    <cellStyle name="Normal 9 5 20 4" xfId="9507" xr:uid="{00000000-0005-0000-0000-000057400000}"/>
    <cellStyle name="Normal 9 5 20 5" xfId="11205" xr:uid="{00000000-0005-0000-0000-000058400000}"/>
    <cellStyle name="Normal 9 5 20 6" xfId="14281" xr:uid="{00000000-0005-0000-0000-000059400000}"/>
    <cellStyle name="Normal 9 5 20 7" xfId="16664" xr:uid="{00000000-0005-0000-0000-00005A400000}"/>
    <cellStyle name="Normal 9 5 21" xfId="1508" xr:uid="{00000000-0005-0000-0000-00005B400000}"/>
    <cellStyle name="Normal 9 5 21 2" xfId="3889" xr:uid="{00000000-0005-0000-0000-00005C400000}"/>
    <cellStyle name="Normal 9 5 21 3" xfId="6275" xr:uid="{00000000-0005-0000-0000-00005D400000}"/>
    <cellStyle name="Normal 9 5 21 4" xfId="9206" xr:uid="{00000000-0005-0000-0000-00005E400000}"/>
    <cellStyle name="Normal 9 5 21 5" xfId="10896" xr:uid="{00000000-0005-0000-0000-00005F400000}"/>
    <cellStyle name="Normal 9 5 21 6" xfId="13980" xr:uid="{00000000-0005-0000-0000-000060400000}"/>
    <cellStyle name="Normal 9 5 21 7" xfId="16364" xr:uid="{00000000-0005-0000-0000-000061400000}"/>
    <cellStyle name="Normal 9 5 22" xfId="1585" xr:uid="{00000000-0005-0000-0000-000062400000}"/>
    <cellStyle name="Normal 9 5 22 2" xfId="3966" xr:uid="{00000000-0005-0000-0000-000063400000}"/>
    <cellStyle name="Normal 9 5 22 3" xfId="6352" xr:uid="{00000000-0005-0000-0000-000064400000}"/>
    <cellStyle name="Normal 9 5 22 4" xfId="9421" xr:uid="{00000000-0005-0000-0000-000065400000}"/>
    <cellStyle name="Normal 9 5 22 5" xfId="11114" xr:uid="{00000000-0005-0000-0000-000066400000}"/>
    <cellStyle name="Normal 9 5 22 6" xfId="14195" xr:uid="{00000000-0005-0000-0000-000067400000}"/>
    <cellStyle name="Normal 9 5 22 7" xfId="16579" xr:uid="{00000000-0005-0000-0000-000068400000}"/>
    <cellStyle name="Normal 9 5 23" xfId="1662" xr:uid="{00000000-0005-0000-0000-000069400000}"/>
    <cellStyle name="Normal 9 5 23 2" xfId="4043" xr:uid="{00000000-0005-0000-0000-00006A400000}"/>
    <cellStyle name="Normal 9 5 23 3" xfId="6429" xr:uid="{00000000-0005-0000-0000-00006B400000}"/>
    <cellStyle name="Normal 9 5 23 4" xfId="7246" xr:uid="{00000000-0005-0000-0000-00006C400000}"/>
    <cellStyle name="Normal 9 5 23 5" xfId="10931" xr:uid="{00000000-0005-0000-0000-00006D400000}"/>
    <cellStyle name="Normal 9 5 23 6" xfId="12019" xr:uid="{00000000-0005-0000-0000-00006E400000}"/>
    <cellStyle name="Normal 9 5 23 7" xfId="14406" xr:uid="{00000000-0005-0000-0000-00006F400000}"/>
    <cellStyle name="Normal 9 5 24" xfId="1739" xr:uid="{00000000-0005-0000-0000-000070400000}"/>
    <cellStyle name="Normal 9 5 24 2" xfId="4120" xr:uid="{00000000-0005-0000-0000-000071400000}"/>
    <cellStyle name="Normal 9 5 24 3" xfId="6506" xr:uid="{00000000-0005-0000-0000-000072400000}"/>
    <cellStyle name="Normal 9 5 24 4" xfId="7514" xr:uid="{00000000-0005-0000-0000-000073400000}"/>
    <cellStyle name="Normal 9 5 24 5" xfId="11428" xr:uid="{00000000-0005-0000-0000-000074400000}"/>
    <cellStyle name="Normal 9 5 24 6" xfId="12287" xr:uid="{00000000-0005-0000-0000-000075400000}"/>
    <cellStyle name="Normal 9 5 24 7" xfId="14674" xr:uid="{00000000-0005-0000-0000-000076400000}"/>
    <cellStyle name="Normal 9 5 25" xfId="1811" xr:uid="{00000000-0005-0000-0000-000077400000}"/>
    <cellStyle name="Normal 9 5 25 2" xfId="4192" xr:uid="{00000000-0005-0000-0000-000078400000}"/>
    <cellStyle name="Normal 9 5 25 3" xfId="6578" xr:uid="{00000000-0005-0000-0000-000079400000}"/>
    <cellStyle name="Normal 9 5 25 4" xfId="7203" xr:uid="{00000000-0005-0000-0000-00007A400000}"/>
    <cellStyle name="Normal 9 5 25 5" xfId="11277" xr:uid="{00000000-0005-0000-0000-00007B400000}"/>
    <cellStyle name="Normal 9 5 25 6" xfId="11976" xr:uid="{00000000-0005-0000-0000-00007C400000}"/>
    <cellStyle name="Normal 9 5 25 7" xfId="14363" xr:uid="{00000000-0005-0000-0000-00007D400000}"/>
    <cellStyle name="Normal 9 5 26" xfId="1889" xr:uid="{00000000-0005-0000-0000-00007E400000}"/>
    <cellStyle name="Normal 9 5 26 2" xfId="4270" xr:uid="{00000000-0005-0000-0000-00007F400000}"/>
    <cellStyle name="Normal 9 5 26 3" xfId="6656" xr:uid="{00000000-0005-0000-0000-000080400000}"/>
    <cellStyle name="Normal 9 5 26 4" xfId="9201" xr:uid="{00000000-0005-0000-0000-000081400000}"/>
    <cellStyle name="Normal 9 5 26 5" xfId="10891" xr:uid="{00000000-0005-0000-0000-000082400000}"/>
    <cellStyle name="Normal 9 5 26 6" xfId="13975" xr:uid="{00000000-0005-0000-0000-000083400000}"/>
    <cellStyle name="Normal 9 5 26 7" xfId="16359" xr:uid="{00000000-0005-0000-0000-000084400000}"/>
    <cellStyle name="Normal 9 5 27" xfId="1967" xr:uid="{00000000-0005-0000-0000-000085400000}"/>
    <cellStyle name="Normal 9 5 27 2" xfId="4348" xr:uid="{00000000-0005-0000-0000-000086400000}"/>
    <cellStyle name="Normal 9 5 27 3" xfId="6734" xr:uid="{00000000-0005-0000-0000-000087400000}"/>
    <cellStyle name="Normal 9 5 27 4" xfId="8081" xr:uid="{00000000-0005-0000-0000-000088400000}"/>
    <cellStyle name="Normal 9 5 27 5" xfId="11910" xr:uid="{00000000-0005-0000-0000-000089400000}"/>
    <cellStyle name="Normal 9 5 27 6" xfId="12855" xr:uid="{00000000-0005-0000-0000-00008A400000}"/>
    <cellStyle name="Normal 9 5 27 7" xfId="15242" xr:uid="{00000000-0005-0000-0000-00008B400000}"/>
    <cellStyle name="Normal 9 5 28" xfId="2043" xr:uid="{00000000-0005-0000-0000-00008C400000}"/>
    <cellStyle name="Normal 9 5 28 2" xfId="4424" xr:uid="{00000000-0005-0000-0000-00008D400000}"/>
    <cellStyle name="Normal 9 5 28 3" xfId="6810" xr:uid="{00000000-0005-0000-0000-00008E400000}"/>
    <cellStyle name="Normal 9 5 28 4" xfId="7617" xr:uid="{00000000-0005-0000-0000-00008F400000}"/>
    <cellStyle name="Normal 9 5 28 5" xfId="11608" xr:uid="{00000000-0005-0000-0000-000090400000}"/>
    <cellStyle name="Normal 9 5 28 6" xfId="12390" xr:uid="{00000000-0005-0000-0000-000091400000}"/>
    <cellStyle name="Normal 9 5 28 7" xfId="14777" xr:uid="{00000000-0005-0000-0000-000092400000}"/>
    <cellStyle name="Normal 9 5 29" xfId="2115" xr:uid="{00000000-0005-0000-0000-000093400000}"/>
    <cellStyle name="Normal 9 5 29 2" xfId="4496" xr:uid="{00000000-0005-0000-0000-000094400000}"/>
    <cellStyle name="Normal 9 5 29 3" xfId="6882" xr:uid="{00000000-0005-0000-0000-000095400000}"/>
    <cellStyle name="Normal 9 5 29 4" xfId="9311" xr:uid="{00000000-0005-0000-0000-000096400000}"/>
    <cellStyle name="Normal 9 5 29 5" xfId="11002" xr:uid="{00000000-0005-0000-0000-000097400000}"/>
    <cellStyle name="Normal 9 5 29 6" xfId="14085" xr:uid="{00000000-0005-0000-0000-000098400000}"/>
    <cellStyle name="Normal 9 5 29 7" xfId="16469" xr:uid="{00000000-0005-0000-0000-000099400000}"/>
    <cellStyle name="Normal 9 5 3" xfId="121" xr:uid="{00000000-0005-0000-0000-00009A400000}"/>
    <cellStyle name="Normal 9 5 3 2" xfId="2502" xr:uid="{00000000-0005-0000-0000-00009B400000}"/>
    <cellStyle name="Normal 9 5 3 3" xfId="4888" xr:uid="{00000000-0005-0000-0000-00009C400000}"/>
    <cellStyle name="Normal 9 5 3 4" xfId="9527" xr:uid="{00000000-0005-0000-0000-00009D400000}"/>
    <cellStyle name="Normal 9 5 3 5" xfId="11225" xr:uid="{00000000-0005-0000-0000-00009E400000}"/>
    <cellStyle name="Normal 9 5 3 6" xfId="14301" xr:uid="{00000000-0005-0000-0000-00009F400000}"/>
    <cellStyle name="Normal 9 5 3 7" xfId="16683" xr:uid="{00000000-0005-0000-0000-0000A0400000}"/>
    <cellStyle name="Normal 9 5 30" xfId="2195" xr:uid="{00000000-0005-0000-0000-0000A1400000}"/>
    <cellStyle name="Normal 9 5 30 2" xfId="4576" xr:uid="{00000000-0005-0000-0000-0000A2400000}"/>
    <cellStyle name="Normal 9 5 30 3" xfId="6962" xr:uid="{00000000-0005-0000-0000-0000A3400000}"/>
    <cellStyle name="Normal 9 5 30 4" xfId="7432" xr:uid="{00000000-0005-0000-0000-0000A4400000}"/>
    <cellStyle name="Normal 9 5 30 5" xfId="11345" xr:uid="{00000000-0005-0000-0000-0000A5400000}"/>
    <cellStyle name="Normal 9 5 30 6" xfId="12205" xr:uid="{00000000-0005-0000-0000-0000A6400000}"/>
    <cellStyle name="Normal 9 5 30 7" xfId="14592" xr:uid="{00000000-0005-0000-0000-0000A7400000}"/>
    <cellStyle name="Normal 9 5 31" xfId="2271" xr:uid="{00000000-0005-0000-0000-0000A8400000}"/>
    <cellStyle name="Normal 9 5 31 2" xfId="4652" xr:uid="{00000000-0005-0000-0000-0000A9400000}"/>
    <cellStyle name="Normal 9 5 31 3" xfId="7038" xr:uid="{00000000-0005-0000-0000-0000AA400000}"/>
    <cellStyle name="Normal 9 5 31 4" xfId="9269" xr:uid="{00000000-0005-0000-0000-0000AB400000}"/>
    <cellStyle name="Normal 9 5 31 5" xfId="10964" xr:uid="{00000000-0005-0000-0000-0000AC400000}"/>
    <cellStyle name="Normal 9 5 31 6" xfId="14043" xr:uid="{00000000-0005-0000-0000-0000AD400000}"/>
    <cellStyle name="Normal 9 5 31 7" xfId="16427" xr:uid="{00000000-0005-0000-0000-0000AE400000}"/>
    <cellStyle name="Normal 9 5 32" xfId="2343" xr:uid="{00000000-0005-0000-0000-0000AF400000}"/>
    <cellStyle name="Normal 9 5 32 2" xfId="4724" xr:uid="{00000000-0005-0000-0000-0000B0400000}"/>
    <cellStyle name="Normal 9 5 32 3" xfId="7110" xr:uid="{00000000-0005-0000-0000-0000B1400000}"/>
    <cellStyle name="Normal 9 5 32 4" xfId="9268" xr:uid="{00000000-0005-0000-0000-0000B2400000}"/>
    <cellStyle name="Normal 9 5 32 5" xfId="10963" xr:uid="{00000000-0005-0000-0000-0000B3400000}"/>
    <cellStyle name="Normal 9 5 32 6" xfId="14042" xr:uid="{00000000-0005-0000-0000-0000B4400000}"/>
    <cellStyle name="Normal 9 5 32 7" xfId="16426" xr:uid="{00000000-0005-0000-0000-0000B5400000}"/>
    <cellStyle name="Normal 9 5 33" xfId="2421" xr:uid="{00000000-0005-0000-0000-0000B6400000}"/>
    <cellStyle name="Normal 9 5 34" xfId="4807" xr:uid="{00000000-0005-0000-0000-0000B7400000}"/>
    <cellStyle name="Normal 9 5 35" xfId="9343" xr:uid="{00000000-0005-0000-0000-0000B8400000}"/>
    <cellStyle name="Normal 9 5 36" xfId="11035" xr:uid="{00000000-0005-0000-0000-0000B9400000}"/>
    <cellStyle name="Normal 9 5 37" xfId="14117" xr:uid="{00000000-0005-0000-0000-0000BA400000}"/>
    <cellStyle name="Normal 9 5 38" xfId="16501" xr:uid="{00000000-0005-0000-0000-0000BB400000}"/>
    <cellStyle name="Normal 9 5 4" xfId="199" xr:uid="{00000000-0005-0000-0000-0000BC400000}"/>
    <cellStyle name="Normal 9 5 4 2" xfId="2580" xr:uid="{00000000-0005-0000-0000-0000BD400000}"/>
    <cellStyle name="Normal 9 5 4 3" xfId="4966" xr:uid="{00000000-0005-0000-0000-0000BE400000}"/>
    <cellStyle name="Normal 9 5 4 4" xfId="8994" xr:uid="{00000000-0005-0000-0000-0000BF400000}"/>
    <cellStyle name="Normal 9 5 4 5" xfId="10685" xr:uid="{00000000-0005-0000-0000-0000C0400000}"/>
    <cellStyle name="Normal 9 5 4 6" xfId="13768" xr:uid="{00000000-0005-0000-0000-0000C1400000}"/>
    <cellStyle name="Normal 9 5 4 7" xfId="16153" xr:uid="{00000000-0005-0000-0000-0000C2400000}"/>
    <cellStyle name="Normal 9 5 5" xfId="276" xr:uid="{00000000-0005-0000-0000-0000C3400000}"/>
    <cellStyle name="Normal 9 5 5 2" xfId="2657" xr:uid="{00000000-0005-0000-0000-0000C4400000}"/>
    <cellStyle name="Normal 9 5 5 3" xfId="5043" xr:uid="{00000000-0005-0000-0000-0000C5400000}"/>
    <cellStyle name="Normal 9 5 5 4" xfId="7306" xr:uid="{00000000-0005-0000-0000-0000C6400000}"/>
    <cellStyle name="Normal 9 5 5 5" xfId="10299" xr:uid="{00000000-0005-0000-0000-0000C7400000}"/>
    <cellStyle name="Normal 9 5 5 6" xfId="12079" xr:uid="{00000000-0005-0000-0000-0000C8400000}"/>
    <cellStyle name="Normal 9 5 5 7" xfId="14466" xr:uid="{00000000-0005-0000-0000-0000C9400000}"/>
    <cellStyle name="Normal 9 5 6" xfId="353" xr:uid="{00000000-0005-0000-0000-0000CA400000}"/>
    <cellStyle name="Normal 9 5 6 2" xfId="2734" xr:uid="{00000000-0005-0000-0000-0000CB400000}"/>
    <cellStyle name="Normal 9 5 6 3" xfId="5120" xr:uid="{00000000-0005-0000-0000-0000CC400000}"/>
    <cellStyle name="Normal 9 5 6 4" xfId="9186" xr:uid="{00000000-0005-0000-0000-0000CD400000}"/>
    <cellStyle name="Normal 9 5 6 5" xfId="10145" xr:uid="{00000000-0005-0000-0000-0000CE400000}"/>
    <cellStyle name="Normal 9 5 6 6" xfId="13960" xr:uid="{00000000-0005-0000-0000-0000CF400000}"/>
    <cellStyle name="Normal 9 5 6 7" xfId="16344" xr:uid="{00000000-0005-0000-0000-0000D0400000}"/>
    <cellStyle name="Normal 9 5 7" xfId="430" xr:uid="{00000000-0005-0000-0000-0000D1400000}"/>
    <cellStyle name="Normal 9 5 7 2" xfId="2811" xr:uid="{00000000-0005-0000-0000-0000D2400000}"/>
    <cellStyle name="Normal 9 5 7 3" xfId="5197" xr:uid="{00000000-0005-0000-0000-0000D3400000}"/>
    <cellStyle name="Normal 9 5 7 4" xfId="7223" xr:uid="{00000000-0005-0000-0000-0000D4400000}"/>
    <cellStyle name="Normal 9 5 7 5" xfId="11297" xr:uid="{00000000-0005-0000-0000-0000D5400000}"/>
    <cellStyle name="Normal 9 5 7 6" xfId="11996" xr:uid="{00000000-0005-0000-0000-0000D6400000}"/>
    <cellStyle name="Normal 9 5 7 7" xfId="14383" xr:uid="{00000000-0005-0000-0000-0000D7400000}"/>
    <cellStyle name="Normal 9 5 8" xfId="507" xr:uid="{00000000-0005-0000-0000-0000D8400000}"/>
    <cellStyle name="Normal 9 5 8 2" xfId="2888" xr:uid="{00000000-0005-0000-0000-0000D9400000}"/>
    <cellStyle name="Normal 9 5 8 3" xfId="5274" xr:uid="{00000000-0005-0000-0000-0000DA400000}"/>
    <cellStyle name="Normal 9 5 8 4" xfId="9145" xr:uid="{00000000-0005-0000-0000-0000DB400000}"/>
    <cellStyle name="Normal 9 5 8 5" xfId="10834" xr:uid="{00000000-0005-0000-0000-0000DC400000}"/>
    <cellStyle name="Normal 9 5 8 6" xfId="13919" xr:uid="{00000000-0005-0000-0000-0000DD400000}"/>
    <cellStyle name="Normal 9 5 8 7" xfId="16303" xr:uid="{00000000-0005-0000-0000-0000DE400000}"/>
    <cellStyle name="Normal 9 5 9" xfId="584" xr:uid="{00000000-0005-0000-0000-0000DF400000}"/>
    <cellStyle name="Normal 9 5 9 2" xfId="2965" xr:uid="{00000000-0005-0000-0000-0000E0400000}"/>
    <cellStyle name="Normal 9 5 9 3" xfId="5351" xr:uid="{00000000-0005-0000-0000-0000E1400000}"/>
    <cellStyle name="Normal 9 5 9 4" xfId="8762" xr:uid="{00000000-0005-0000-0000-0000E2400000}"/>
    <cellStyle name="Normal 9 5 9 5" xfId="10448" xr:uid="{00000000-0005-0000-0000-0000E3400000}"/>
    <cellStyle name="Normal 9 5 9 6" xfId="13536" xr:uid="{00000000-0005-0000-0000-0000E4400000}"/>
    <cellStyle name="Normal 9 5 9 7" xfId="15923" xr:uid="{00000000-0005-0000-0000-0000E5400000}"/>
    <cellStyle name="Normal 9 6" xfId="72" xr:uid="{00000000-0005-0000-0000-0000E6400000}"/>
    <cellStyle name="Normal 9 6 10" xfId="771" xr:uid="{00000000-0005-0000-0000-0000E7400000}"/>
    <cellStyle name="Normal 9 6 10 2" xfId="3152" xr:uid="{00000000-0005-0000-0000-0000E8400000}"/>
    <cellStyle name="Normal 9 6 10 3" xfId="5538" xr:uid="{00000000-0005-0000-0000-0000E9400000}"/>
    <cellStyle name="Normal 9 6 10 4" xfId="8030" xr:uid="{00000000-0005-0000-0000-0000EA400000}"/>
    <cellStyle name="Normal 9 6 10 5" xfId="11481" xr:uid="{00000000-0005-0000-0000-0000EB400000}"/>
    <cellStyle name="Normal 9 6 10 6" xfId="12804" xr:uid="{00000000-0005-0000-0000-0000EC400000}"/>
    <cellStyle name="Normal 9 6 10 7" xfId="15191" xr:uid="{00000000-0005-0000-0000-0000ED400000}"/>
    <cellStyle name="Normal 9 6 11" xfId="848" xr:uid="{00000000-0005-0000-0000-0000EE400000}"/>
    <cellStyle name="Normal 9 6 11 2" xfId="3229" xr:uid="{00000000-0005-0000-0000-0000EF400000}"/>
    <cellStyle name="Normal 9 6 11 3" xfId="5615" xr:uid="{00000000-0005-0000-0000-0000F0400000}"/>
    <cellStyle name="Normal 9 6 11 4" xfId="8720" xr:uid="{00000000-0005-0000-0000-0000F1400000}"/>
    <cellStyle name="Normal 9 6 11 5" xfId="9873" xr:uid="{00000000-0005-0000-0000-0000F2400000}"/>
    <cellStyle name="Normal 9 6 11 6" xfId="13494" xr:uid="{00000000-0005-0000-0000-0000F3400000}"/>
    <cellStyle name="Normal 9 6 11 7" xfId="15881" xr:uid="{00000000-0005-0000-0000-0000F4400000}"/>
    <cellStyle name="Normal 9 6 12" xfId="925" xr:uid="{00000000-0005-0000-0000-0000F5400000}"/>
    <cellStyle name="Normal 9 6 12 2" xfId="3306" xr:uid="{00000000-0005-0000-0000-0000F6400000}"/>
    <cellStyle name="Normal 9 6 12 3" xfId="5692" xr:uid="{00000000-0005-0000-0000-0000F7400000}"/>
    <cellStyle name="Normal 9 6 12 4" xfId="7566" xr:uid="{00000000-0005-0000-0000-0000F8400000}"/>
    <cellStyle name="Normal 9 6 12 5" xfId="9828" xr:uid="{00000000-0005-0000-0000-0000F9400000}"/>
    <cellStyle name="Normal 9 6 12 6" xfId="12339" xr:uid="{00000000-0005-0000-0000-0000FA400000}"/>
    <cellStyle name="Normal 9 6 12 7" xfId="14726" xr:uid="{00000000-0005-0000-0000-0000FB400000}"/>
    <cellStyle name="Normal 9 6 13" xfId="1002" xr:uid="{00000000-0005-0000-0000-0000FC400000}"/>
    <cellStyle name="Normal 9 6 13 2" xfId="3383" xr:uid="{00000000-0005-0000-0000-0000FD400000}"/>
    <cellStyle name="Normal 9 6 13 3" xfId="5769" xr:uid="{00000000-0005-0000-0000-0000FE400000}"/>
    <cellStyle name="Normal 9 6 13 4" xfId="7295" xr:uid="{00000000-0005-0000-0000-0000FF400000}"/>
    <cellStyle name="Normal 9 6 13 5" xfId="10288" xr:uid="{00000000-0005-0000-0000-000000410000}"/>
    <cellStyle name="Normal 9 6 13 6" xfId="12068" xr:uid="{00000000-0005-0000-0000-000001410000}"/>
    <cellStyle name="Normal 9 6 13 7" xfId="14455" xr:uid="{00000000-0005-0000-0000-000002410000}"/>
    <cellStyle name="Normal 9 6 14" xfId="1079" xr:uid="{00000000-0005-0000-0000-000003410000}"/>
    <cellStyle name="Normal 9 6 14 2" xfId="3460" xr:uid="{00000000-0005-0000-0000-000004410000}"/>
    <cellStyle name="Normal 9 6 14 3" xfId="5846" xr:uid="{00000000-0005-0000-0000-000005410000}"/>
    <cellStyle name="Normal 9 6 14 4" xfId="8179" xr:uid="{00000000-0005-0000-0000-000006410000}"/>
    <cellStyle name="Normal 9 6 14 5" xfId="11624" xr:uid="{00000000-0005-0000-0000-000007410000}"/>
    <cellStyle name="Normal 9 6 14 6" xfId="12953" xr:uid="{00000000-0005-0000-0000-000008410000}"/>
    <cellStyle name="Normal 9 6 14 7" xfId="15340" xr:uid="{00000000-0005-0000-0000-000009410000}"/>
    <cellStyle name="Normal 9 6 15" xfId="1156" xr:uid="{00000000-0005-0000-0000-00000A410000}"/>
    <cellStyle name="Normal 9 6 15 2" xfId="3537" xr:uid="{00000000-0005-0000-0000-00000B410000}"/>
    <cellStyle name="Normal 9 6 15 3" xfId="5923" xr:uid="{00000000-0005-0000-0000-00000C410000}"/>
    <cellStyle name="Normal 9 6 15 4" xfId="8869" xr:uid="{00000000-0005-0000-0000-00000D410000}"/>
    <cellStyle name="Normal 9 6 15 5" xfId="10020" xr:uid="{00000000-0005-0000-0000-00000E410000}"/>
    <cellStyle name="Normal 9 6 15 6" xfId="13643" xr:uid="{00000000-0005-0000-0000-00000F410000}"/>
    <cellStyle name="Normal 9 6 15 7" xfId="16030" xr:uid="{00000000-0005-0000-0000-000010410000}"/>
    <cellStyle name="Normal 9 6 16" xfId="1233" xr:uid="{00000000-0005-0000-0000-000011410000}"/>
    <cellStyle name="Normal 9 6 16 2" xfId="3614" xr:uid="{00000000-0005-0000-0000-000012410000}"/>
    <cellStyle name="Normal 9 6 16 3" xfId="6000" xr:uid="{00000000-0005-0000-0000-000013410000}"/>
    <cellStyle name="Normal 9 6 16 4" xfId="7715" xr:uid="{00000000-0005-0000-0000-000014410000}"/>
    <cellStyle name="Normal 9 6 16 5" xfId="9975" xr:uid="{00000000-0005-0000-0000-000015410000}"/>
    <cellStyle name="Normal 9 6 16 6" xfId="12488" xr:uid="{00000000-0005-0000-0000-000016410000}"/>
    <cellStyle name="Normal 9 6 16 7" xfId="14875" xr:uid="{00000000-0005-0000-0000-000017410000}"/>
    <cellStyle name="Normal 9 6 17" xfId="1310" xr:uid="{00000000-0005-0000-0000-000018410000}"/>
    <cellStyle name="Normal 9 6 17 2" xfId="3691" xr:uid="{00000000-0005-0000-0000-000019410000}"/>
    <cellStyle name="Normal 9 6 17 3" xfId="6077" xr:uid="{00000000-0005-0000-0000-00001A410000}"/>
    <cellStyle name="Normal 9 6 17 4" xfId="8751" xr:uid="{00000000-0005-0000-0000-00001B410000}"/>
    <cellStyle name="Normal 9 6 17 5" xfId="10437" xr:uid="{00000000-0005-0000-0000-00001C410000}"/>
    <cellStyle name="Normal 9 6 17 6" xfId="13525" xr:uid="{00000000-0005-0000-0000-00001D410000}"/>
    <cellStyle name="Normal 9 6 17 7" xfId="15912" xr:uid="{00000000-0005-0000-0000-00001E410000}"/>
    <cellStyle name="Normal 9 6 18" xfId="1387" xr:uid="{00000000-0005-0000-0000-00001F410000}"/>
    <cellStyle name="Normal 9 6 18 2" xfId="3768" xr:uid="{00000000-0005-0000-0000-000020410000}"/>
    <cellStyle name="Normal 9 6 18 3" xfId="6154" xr:uid="{00000000-0005-0000-0000-000021410000}"/>
    <cellStyle name="Normal 9 6 18 4" xfId="8328" xr:uid="{00000000-0005-0000-0000-000022410000}"/>
    <cellStyle name="Normal 9 6 18 5" xfId="11775" xr:uid="{00000000-0005-0000-0000-000023410000}"/>
    <cellStyle name="Normal 9 6 18 6" xfId="13102" xr:uid="{00000000-0005-0000-0000-000024410000}"/>
    <cellStyle name="Normal 9 6 18 7" xfId="15489" xr:uid="{00000000-0005-0000-0000-000025410000}"/>
    <cellStyle name="Normal 9 6 19" xfId="1464" xr:uid="{00000000-0005-0000-0000-000026410000}"/>
    <cellStyle name="Normal 9 6 19 2" xfId="3845" xr:uid="{00000000-0005-0000-0000-000027410000}"/>
    <cellStyle name="Normal 9 6 19 3" xfId="6231" xr:uid="{00000000-0005-0000-0000-000028410000}"/>
    <cellStyle name="Normal 9 6 19 4" xfId="7789" xr:uid="{00000000-0005-0000-0000-000029410000}"/>
    <cellStyle name="Normal 9 6 19 5" xfId="10627" xr:uid="{00000000-0005-0000-0000-00002A410000}"/>
    <cellStyle name="Normal 9 6 19 6" xfId="12562" xr:uid="{00000000-0005-0000-0000-00002B410000}"/>
    <cellStyle name="Normal 9 6 19 7" xfId="14949" xr:uid="{00000000-0005-0000-0000-00002C410000}"/>
    <cellStyle name="Normal 9 6 2" xfId="154" xr:uid="{00000000-0005-0000-0000-00002D410000}"/>
    <cellStyle name="Normal 9 6 2 2" xfId="2535" xr:uid="{00000000-0005-0000-0000-00002E410000}"/>
    <cellStyle name="Normal 9 6 2 3" xfId="4921" xr:uid="{00000000-0005-0000-0000-00002F410000}"/>
    <cellStyle name="Normal 9 6 2 4" xfId="7809" xr:uid="{00000000-0005-0000-0000-000030410000}"/>
    <cellStyle name="Normal 9 6 2 5" xfId="10035" xr:uid="{00000000-0005-0000-0000-000031410000}"/>
    <cellStyle name="Normal 9 6 2 6" xfId="12582" xr:uid="{00000000-0005-0000-0000-000032410000}"/>
    <cellStyle name="Normal 9 6 2 7" xfId="14969" xr:uid="{00000000-0005-0000-0000-000033410000}"/>
    <cellStyle name="Normal 9 6 20" xfId="1541" xr:uid="{00000000-0005-0000-0000-000034410000}"/>
    <cellStyle name="Normal 9 6 20 2" xfId="3922" xr:uid="{00000000-0005-0000-0000-000035410000}"/>
    <cellStyle name="Normal 9 6 20 3" xfId="6308" xr:uid="{00000000-0005-0000-0000-000036410000}"/>
    <cellStyle name="Normal 9 6 20 4" xfId="7863" xr:uid="{00000000-0005-0000-0000-000037410000}"/>
    <cellStyle name="Normal 9 6 20 5" xfId="10227" xr:uid="{00000000-0005-0000-0000-000038410000}"/>
    <cellStyle name="Normal 9 6 20 6" xfId="12637" xr:uid="{00000000-0005-0000-0000-000039410000}"/>
    <cellStyle name="Normal 9 6 20 7" xfId="15024" xr:uid="{00000000-0005-0000-0000-00003A410000}"/>
    <cellStyle name="Normal 9 6 21" xfId="1618" xr:uid="{00000000-0005-0000-0000-00003B410000}"/>
    <cellStyle name="Normal 9 6 21 2" xfId="3999" xr:uid="{00000000-0005-0000-0000-00003C410000}"/>
    <cellStyle name="Normal 9 6 21 3" xfId="6385" xr:uid="{00000000-0005-0000-0000-00003D410000}"/>
    <cellStyle name="Normal 9 6 21 4" xfId="7395" xr:uid="{00000000-0005-0000-0000-00003E410000}"/>
    <cellStyle name="Normal 9 6 21 5" xfId="11878" xr:uid="{00000000-0005-0000-0000-00003F410000}"/>
    <cellStyle name="Normal 9 6 21 6" xfId="12168" xr:uid="{00000000-0005-0000-0000-000040410000}"/>
    <cellStyle name="Normal 9 6 21 7" xfId="14555" xr:uid="{00000000-0005-0000-0000-000041410000}"/>
    <cellStyle name="Normal 9 6 22" xfId="1695" xr:uid="{00000000-0005-0000-0000-000042410000}"/>
    <cellStyle name="Normal 9 6 22 2" xfId="4076" xr:uid="{00000000-0005-0000-0000-000043410000}"/>
    <cellStyle name="Normal 9 6 22 3" xfId="6462" xr:uid="{00000000-0005-0000-0000-000044410000}"/>
    <cellStyle name="Normal 9 6 22 4" xfId="8515" xr:uid="{00000000-0005-0000-0000-000045410000}"/>
    <cellStyle name="Normal 9 6 22 5" xfId="10777" xr:uid="{00000000-0005-0000-0000-000046410000}"/>
    <cellStyle name="Normal 9 6 22 6" xfId="13289" xr:uid="{00000000-0005-0000-0000-000047410000}"/>
    <cellStyle name="Normal 9 6 22 7" xfId="15676" xr:uid="{00000000-0005-0000-0000-000048410000}"/>
    <cellStyle name="Normal 9 6 23" xfId="1772" xr:uid="{00000000-0005-0000-0000-000049410000}"/>
    <cellStyle name="Normal 9 6 23 2" xfId="4153" xr:uid="{00000000-0005-0000-0000-00004A410000}"/>
    <cellStyle name="Normal 9 6 23 3" xfId="6539" xr:uid="{00000000-0005-0000-0000-00004B410000}"/>
    <cellStyle name="Normal 9 6 23 4" xfId="8012" xr:uid="{00000000-0005-0000-0000-00004C410000}"/>
    <cellStyle name="Normal 9 6 23 5" xfId="11464" xr:uid="{00000000-0005-0000-0000-00004D410000}"/>
    <cellStyle name="Normal 9 6 23 6" xfId="12786" xr:uid="{00000000-0005-0000-0000-00004E410000}"/>
    <cellStyle name="Normal 9 6 23 7" xfId="15173" xr:uid="{00000000-0005-0000-0000-00004F410000}"/>
    <cellStyle name="Normal 9 6 24" xfId="1844" xr:uid="{00000000-0005-0000-0000-000050410000}"/>
    <cellStyle name="Normal 9 6 24 2" xfId="4225" xr:uid="{00000000-0005-0000-0000-000051410000}"/>
    <cellStyle name="Normal 9 6 24 3" xfId="6611" xr:uid="{00000000-0005-0000-0000-000052410000}"/>
    <cellStyle name="Normal 9 6 24 4" xfId="7857" xr:uid="{00000000-0005-0000-0000-000053410000}"/>
    <cellStyle name="Normal 9 6 24 5" xfId="10696" xr:uid="{00000000-0005-0000-0000-000054410000}"/>
    <cellStyle name="Normal 9 6 24 6" xfId="12631" xr:uid="{00000000-0005-0000-0000-000055410000}"/>
    <cellStyle name="Normal 9 6 24 7" xfId="15018" xr:uid="{00000000-0005-0000-0000-000056410000}"/>
    <cellStyle name="Normal 9 6 25" xfId="1922" xr:uid="{00000000-0005-0000-0000-000057410000}"/>
    <cellStyle name="Normal 9 6 25 2" xfId="4303" xr:uid="{00000000-0005-0000-0000-000058410000}"/>
    <cellStyle name="Normal 9 6 25 3" xfId="6689" xr:uid="{00000000-0005-0000-0000-000059410000}"/>
    <cellStyle name="Normal 9 6 25 4" xfId="7855" xr:uid="{00000000-0005-0000-0000-00005A410000}"/>
    <cellStyle name="Normal 9 6 25 5" xfId="10626" xr:uid="{00000000-0005-0000-0000-00005B410000}"/>
    <cellStyle name="Normal 9 6 25 6" xfId="12629" xr:uid="{00000000-0005-0000-0000-00005C410000}"/>
    <cellStyle name="Normal 9 6 25 7" xfId="15016" xr:uid="{00000000-0005-0000-0000-00005D410000}"/>
    <cellStyle name="Normal 9 6 26" xfId="2000" xr:uid="{00000000-0005-0000-0000-00005E410000}"/>
    <cellStyle name="Normal 9 6 26 2" xfId="4381" xr:uid="{00000000-0005-0000-0000-00005F410000}"/>
    <cellStyle name="Normal 9 6 26 3" xfId="6767" xr:uid="{00000000-0005-0000-0000-000060410000}"/>
    <cellStyle name="Normal 9 6 26 4" xfId="7928" xr:uid="{00000000-0005-0000-0000-000061410000}"/>
    <cellStyle name="Normal 9 6 26 5" xfId="9735" xr:uid="{00000000-0005-0000-0000-000062410000}"/>
    <cellStyle name="Normal 9 6 26 6" xfId="12702" xr:uid="{00000000-0005-0000-0000-000063410000}"/>
    <cellStyle name="Normal 9 6 26 7" xfId="15089" xr:uid="{00000000-0005-0000-0000-000064410000}"/>
    <cellStyle name="Normal 9 6 27" xfId="2076" xr:uid="{00000000-0005-0000-0000-000065410000}"/>
    <cellStyle name="Normal 9 6 27 2" xfId="4457" xr:uid="{00000000-0005-0000-0000-000066410000}"/>
    <cellStyle name="Normal 9 6 27 3" xfId="6843" xr:uid="{00000000-0005-0000-0000-000067410000}"/>
    <cellStyle name="Normal 9 6 27 4" xfId="7814" xr:uid="{00000000-0005-0000-0000-000068410000}"/>
    <cellStyle name="Normal 9 6 27 5" xfId="11726" xr:uid="{00000000-0005-0000-0000-000069410000}"/>
    <cellStyle name="Normal 9 6 27 6" xfId="12587" xr:uid="{00000000-0005-0000-0000-00006A410000}"/>
    <cellStyle name="Normal 9 6 27 7" xfId="14974" xr:uid="{00000000-0005-0000-0000-00006B410000}"/>
    <cellStyle name="Normal 9 6 28" xfId="2148" xr:uid="{00000000-0005-0000-0000-00006C410000}"/>
    <cellStyle name="Normal 9 6 28 2" xfId="4529" xr:uid="{00000000-0005-0000-0000-00006D410000}"/>
    <cellStyle name="Normal 9 6 28 3" xfId="6915" xr:uid="{00000000-0005-0000-0000-00006E410000}"/>
    <cellStyle name="Normal 9 6 28 4" xfId="7280" xr:uid="{00000000-0005-0000-0000-00006F410000}"/>
    <cellStyle name="Normal 9 6 28 5" xfId="10273" xr:uid="{00000000-0005-0000-0000-000070410000}"/>
    <cellStyle name="Normal 9 6 28 6" xfId="12053" xr:uid="{00000000-0005-0000-0000-000071410000}"/>
    <cellStyle name="Normal 9 6 28 7" xfId="14440" xr:uid="{00000000-0005-0000-0000-000072410000}"/>
    <cellStyle name="Normal 9 6 29" xfId="2228" xr:uid="{00000000-0005-0000-0000-000073410000}"/>
    <cellStyle name="Normal 9 6 29 2" xfId="4609" xr:uid="{00000000-0005-0000-0000-000074410000}"/>
    <cellStyle name="Normal 9 6 29 3" xfId="6995" xr:uid="{00000000-0005-0000-0000-000075410000}"/>
    <cellStyle name="Normal 9 6 29 4" xfId="7854" xr:uid="{00000000-0005-0000-0000-000076410000}"/>
    <cellStyle name="Normal 9 6 29 5" xfId="11381" xr:uid="{00000000-0005-0000-0000-000077410000}"/>
    <cellStyle name="Normal 9 6 29 6" xfId="12628" xr:uid="{00000000-0005-0000-0000-000078410000}"/>
    <cellStyle name="Normal 9 6 29 7" xfId="15015" xr:uid="{00000000-0005-0000-0000-000079410000}"/>
    <cellStyle name="Normal 9 6 3" xfId="232" xr:uid="{00000000-0005-0000-0000-00007A410000}"/>
    <cellStyle name="Normal 9 6 3 2" xfId="2613" xr:uid="{00000000-0005-0000-0000-00007B410000}"/>
    <cellStyle name="Normal 9 6 3 3" xfId="4999" xr:uid="{00000000-0005-0000-0000-00007C410000}"/>
    <cellStyle name="Normal 9 6 3 4" xfId="8421" xr:uid="{00000000-0005-0000-0000-00007D410000}"/>
    <cellStyle name="Normal 9 6 3 5" xfId="11866" xr:uid="{00000000-0005-0000-0000-00007E410000}"/>
    <cellStyle name="Normal 9 6 3 6" xfId="13195" xr:uid="{00000000-0005-0000-0000-00007F410000}"/>
    <cellStyle name="Normal 9 6 3 7" xfId="15582" xr:uid="{00000000-0005-0000-0000-000080410000}"/>
    <cellStyle name="Normal 9 6 30" xfId="2304" xr:uid="{00000000-0005-0000-0000-000081410000}"/>
    <cellStyle name="Normal 9 6 30 2" xfId="4685" xr:uid="{00000000-0005-0000-0000-000082410000}"/>
    <cellStyle name="Normal 9 6 30 3" xfId="7071" xr:uid="{00000000-0005-0000-0000-000083410000}"/>
    <cellStyle name="Normal 9 6 30 4" xfId="8631" xr:uid="{00000000-0005-0000-0000-000084410000}"/>
    <cellStyle name="Normal 9 6 30 5" xfId="9784" xr:uid="{00000000-0005-0000-0000-000085410000}"/>
    <cellStyle name="Normal 9 6 30 6" xfId="13405" xr:uid="{00000000-0005-0000-0000-000086410000}"/>
    <cellStyle name="Normal 9 6 30 7" xfId="15792" xr:uid="{00000000-0005-0000-0000-000087410000}"/>
    <cellStyle name="Normal 9 6 31" xfId="2376" xr:uid="{00000000-0005-0000-0000-000088410000}"/>
    <cellStyle name="Normal 9 6 31 2" xfId="4757" xr:uid="{00000000-0005-0000-0000-000089410000}"/>
    <cellStyle name="Normal 9 6 31 3" xfId="7143" xr:uid="{00000000-0005-0000-0000-00008A410000}"/>
    <cellStyle name="Normal 9 6 31 4" xfId="7861" xr:uid="{00000000-0005-0000-0000-00008B410000}"/>
    <cellStyle name="Normal 9 6 31 5" xfId="11916" xr:uid="{00000000-0005-0000-0000-00008C410000}"/>
    <cellStyle name="Normal 9 6 31 6" xfId="12635" xr:uid="{00000000-0005-0000-0000-00008D410000}"/>
    <cellStyle name="Normal 9 6 31 7" xfId="15022" xr:uid="{00000000-0005-0000-0000-00008E410000}"/>
    <cellStyle name="Normal 9 6 32" xfId="2454" xr:uid="{00000000-0005-0000-0000-00008F410000}"/>
    <cellStyle name="Normal 9 6 33" xfId="4840" xr:uid="{00000000-0005-0000-0000-000090410000}"/>
    <cellStyle name="Normal 9 6 34" xfId="8616" xr:uid="{00000000-0005-0000-0000-000091410000}"/>
    <cellStyle name="Normal 9 6 35" xfId="10881" xr:uid="{00000000-0005-0000-0000-000092410000}"/>
    <cellStyle name="Normal 9 6 36" xfId="13390" xr:uid="{00000000-0005-0000-0000-000093410000}"/>
    <cellStyle name="Normal 9 6 37" xfId="15777" xr:uid="{00000000-0005-0000-0000-000094410000}"/>
    <cellStyle name="Normal 9 6 4" xfId="309" xr:uid="{00000000-0005-0000-0000-000095410000}"/>
    <cellStyle name="Normal 9 6 4 2" xfId="2690" xr:uid="{00000000-0005-0000-0000-000096410000}"/>
    <cellStyle name="Normal 9 6 4 3" xfId="5076" xr:uid="{00000000-0005-0000-0000-000097410000}"/>
    <cellStyle name="Normal 9 6 4 4" xfId="7275" xr:uid="{00000000-0005-0000-0000-000098410000}"/>
    <cellStyle name="Normal 9 6 4 5" xfId="9773" xr:uid="{00000000-0005-0000-0000-000099410000}"/>
    <cellStyle name="Normal 9 6 4 6" xfId="12048" xr:uid="{00000000-0005-0000-0000-00009A410000}"/>
    <cellStyle name="Normal 9 6 4 7" xfId="14435" xr:uid="{00000000-0005-0000-0000-00009B410000}"/>
    <cellStyle name="Normal 9 6 5" xfId="386" xr:uid="{00000000-0005-0000-0000-00009C410000}"/>
    <cellStyle name="Normal 9 6 5 2" xfId="2767" xr:uid="{00000000-0005-0000-0000-00009D410000}"/>
    <cellStyle name="Normal 9 6 5 3" xfId="5153" xr:uid="{00000000-0005-0000-0000-00009E410000}"/>
    <cellStyle name="Normal 9 6 5 4" xfId="8380" xr:uid="{00000000-0005-0000-0000-00009F410000}"/>
    <cellStyle name="Normal 9 6 5 5" xfId="10645" xr:uid="{00000000-0005-0000-0000-0000A0410000}"/>
    <cellStyle name="Normal 9 6 5 6" xfId="13154" xr:uid="{00000000-0005-0000-0000-0000A1410000}"/>
    <cellStyle name="Normal 9 6 5 7" xfId="15541" xr:uid="{00000000-0005-0000-0000-0000A2410000}"/>
    <cellStyle name="Normal 9 6 6" xfId="463" xr:uid="{00000000-0005-0000-0000-0000A3410000}"/>
    <cellStyle name="Normal 9 6 6 2" xfId="2844" xr:uid="{00000000-0005-0000-0000-0000A4410000}"/>
    <cellStyle name="Normal 9 6 6 3" xfId="5230" xr:uid="{00000000-0005-0000-0000-0000A5410000}"/>
    <cellStyle name="Normal 9 6 6 4" xfId="7880" xr:uid="{00000000-0005-0000-0000-0000A6410000}"/>
    <cellStyle name="Normal 9 6 6 5" xfId="10106" xr:uid="{00000000-0005-0000-0000-0000A7410000}"/>
    <cellStyle name="Normal 9 6 6 6" xfId="12654" xr:uid="{00000000-0005-0000-0000-0000A8410000}"/>
    <cellStyle name="Normal 9 6 6 7" xfId="15041" xr:uid="{00000000-0005-0000-0000-0000A9410000}"/>
    <cellStyle name="Normal 9 6 7" xfId="540" xr:uid="{00000000-0005-0000-0000-0000AA410000}"/>
    <cellStyle name="Normal 9 6 7 2" xfId="2921" xr:uid="{00000000-0005-0000-0000-0000AB410000}"/>
    <cellStyle name="Normal 9 6 7 3" xfId="5307" xr:uid="{00000000-0005-0000-0000-0000AC410000}"/>
    <cellStyle name="Normal 9 6 7 4" xfId="8582" xr:uid="{00000000-0005-0000-0000-0000AD410000}"/>
    <cellStyle name="Normal 9 6 7 5" xfId="9727" xr:uid="{00000000-0005-0000-0000-0000AE410000}"/>
    <cellStyle name="Normal 9 6 7 6" xfId="13356" xr:uid="{00000000-0005-0000-0000-0000AF410000}"/>
    <cellStyle name="Normal 9 6 7 7" xfId="15743" xr:uid="{00000000-0005-0000-0000-0000B0410000}"/>
    <cellStyle name="Normal 9 6 8" xfId="617" xr:uid="{00000000-0005-0000-0000-0000B1410000}"/>
    <cellStyle name="Normal 9 6 8 2" xfId="2998" xr:uid="{00000000-0005-0000-0000-0000B2410000}"/>
    <cellStyle name="Normal 9 6 8 3" xfId="5384" xr:uid="{00000000-0005-0000-0000-0000B3410000}"/>
    <cellStyle name="Normal 9 6 8 4" xfId="7413" xr:uid="{00000000-0005-0000-0000-0000B4410000}"/>
    <cellStyle name="Normal 9 6 8 5" xfId="11893" xr:uid="{00000000-0005-0000-0000-0000B5410000}"/>
    <cellStyle name="Normal 9 6 8 6" xfId="12186" xr:uid="{00000000-0005-0000-0000-0000B6410000}"/>
    <cellStyle name="Normal 9 6 8 7" xfId="14573" xr:uid="{00000000-0005-0000-0000-0000B7410000}"/>
    <cellStyle name="Normal 9 6 9" xfId="694" xr:uid="{00000000-0005-0000-0000-0000B8410000}"/>
    <cellStyle name="Normal 9 6 9 2" xfId="3075" xr:uid="{00000000-0005-0000-0000-0000B9410000}"/>
    <cellStyle name="Normal 9 6 9 3" xfId="5461" xr:uid="{00000000-0005-0000-0000-0000BA410000}"/>
    <cellStyle name="Normal 9 6 9 4" xfId="8530" xr:uid="{00000000-0005-0000-0000-0000BB410000}"/>
    <cellStyle name="Normal 9 6 9 5" xfId="10795" xr:uid="{00000000-0005-0000-0000-0000BC410000}"/>
    <cellStyle name="Normal 9 6 9 6" xfId="13304" xr:uid="{00000000-0005-0000-0000-0000BD410000}"/>
    <cellStyle name="Normal 9 6 9 7" xfId="15691" xr:uid="{00000000-0005-0000-0000-0000BE410000}"/>
    <cellStyle name="Normal 9 7" xfId="117" xr:uid="{00000000-0005-0000-0000-0000BF410000}"/>
    <cellStyle name="Normal 9 7 2" xfId="2498" xr:uid="{00000000-0005-0000-0000-0000C0410000}"/>
    <cellStyle name="Normal 9 7 3" xfId="4884" xr:uid="{00000000-0005-0000-0000-0000C1410000}"/>
    <cellStyle name="Normal 9 7 4" xfId="7615" xr:uid="{00000000-0005-0000-0000-0000C2410000}"/>
    <cellStyle name="Normal 9 7 5" xfId="11530" xr:uid="{00000000-0005-0000-0000-0000C3410000}"/>
    <cellStyle name="Normal 9 7 6" xfId="12388" xr:uid="{00000000-0005-0000-0000-0000C4410000}"/>
    <cellStyle name="Normal 9 7 7" xfId="14775" xr:uid="{00000000-0005-0000-0000-0000C5410000}"/>
    <cellStyle name="Normal 9 8" xfId="195" xr:uid="{00000000-0005-0000-0000-0000C6410000}"/>
    <cellStyle name="Normal 9 8 2" xfId="2576" xr:uid="{00000000-0005-0000-0000-0000C7410000}"/>
    <cellStyle name="Normal 9 8 3" xfId="4962" xr:uid="{00000000-0005-0000-0000-0000C8410000}"/>
    <cellStyle name="Normal 9 8 4" xfId="9298" xr:uid="{00000000-0005-0000-0000-0000C9410000}"/>
    <cellStyle name="Normal 9 8 5" xfId="10993" xr:uid="{00000000-0005-0000-0000-0000CA410000}"/>
    <cellStyle name="Normal 9 8 6" xfId="14072" xr:uid="{00000000-0005-0000-0000-0000CB410000}"/>
    <cellStyle name="Normal 9 8 7" xfId="16456" xr:uid="{00000000-0005-0000-0000-0000CC410000}"/>
    <cellStyle name="Normal 9 9" xfId="272" xr:uid="{00000000-0005-0000-0000-0000CD410000}"/>
    <cellStyle name="Normal 9 9 2" xfId="2653" xr:uid="{00000000-0005-0000-0000-0000CE410000}"/>
    <cellStyle name="Normal 9 9 3" xfId="5039" xr:uid="{00000000-0005-0000-0000-0000CF410000}"/>
    <cellStyle name="Normal 9 9 4" xfId="8921" xr:uid="{00000000-0005-0000-0000-0000D0410000}"/>
    <cellStyle name="Normal 9 9 5" xfId="10607" xr:uid="{00000000-0005-0000-0000-0000D1410000}"/>
    <cellStyle name="Normal 9 9 6" xfId="13695" xr:uid="{00000000-0005-0000-0000-0000D2410000}"/>
    <cellStyle name="Normal 9 9 7" xfId="16081" xr:uid="{00000000-0005-0000-0000-0000D3410000}"/>
    <cellStyle name="Normal 90" xfId="16759" xr:uid="{00000000-0005-0000-0000-0000D4410000}"/>
    <cellStyle name="Normal 91" xfId="16760" xr:uid="{00000000-0005-0000-0000-0000D5410000}"/>
    <cellStyle name="Normal 92" xfId="16761" xr:uid="{00000000-0005-0000-0000-0000D6410000}"/>
    <cellStyle name="Normal 93" xfId="16790" xr:uid="{00000000-0005-0000-0000-0000D7410000}"/>
    <cellStyle name="Normal 94" xfId="16791" xr:uid="{00000000-0005-0000-0000-0000D8410000}"/>
    <cellStyle name="Normal 95" xfId="16798" xr:uid="{00000000-0005-0000-0000-0000D9410000}"/>
    <cellStyle name="Normal 96" xfId="16799" xr:uid="{00000000-0005-0000-0000-0000DA410000}"/>
    <cellStyle name="Normal 97" xfId="16806" xr:uid="{00000000-0005-0000-0000-0000DB410000}"/>
    <cellStyle name="Normal 98" xfId="16792" xr:uid="{00000000-0005-0000-0000-0000DC410000}"/>
    <cellStyle name="Normal 99" xfId="16793" xr:uid="{00000000-0005-0000-0000-0000DD41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-2020</a:t>
            </a:r>
          </a:p>
        </c:rich>
      </c:tx>
      <c:layout>
        <c:manualLayout>
          <c:xMode val="edge"/>
          <c:yMode val="edge"/>
          <c:x val="0.20873818382132772"/>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300288"/>
        </c:manualLayout>
      </c:layout>
      <c:barChart>
        <c:barDir val="col"/>
        <c:grouping val="clustered"/>
        <c:varyColors val="0"/>
        <c:ser>
          <c:idx val="0"/>
          <c:order val="0"/>
          <c:tx>
            <c:strRef>
              <c:f>Siliguri!$N$5</c:f>
              <c:strCache>
                <c:ptCount val="1"/>
                <c:pt idx="0">
                  <c:v>Total Offer Kgs 2020</c:v>
                </c:pt>
              </c:strCache>
            </c:strRef>
          </c:tx>
          <c:spPr>
            <a:solidFill>
              <a:srgbClr val="9999FF"/>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Siliguri!$N$7:$N$58</c:f>
              <c:numCache>
                <c:formatCode>0.00</c:formatCode>
                <c:ptCount val="52"/>
                <c:pt idx="0">
                  <c:v>4943658.3</c:v>
                </c:pt>
                <c:pt idx="1">
                  <c:v>4983690.4000000004</c:v>
                </c:pt>
                <c:pt idx="2">
                  <c:v>4789928.5999999996</c:v>
                </c:pt>
                <c:pt idx="3">
                  <c:v>4948652.8</c:v>
                </c:pt>
                <c:pt idx="4">
                  <c:v>4442088.9000000004</c:v>
                </c:pt>
                <c:pt idx="5">
                  <c:v>3717258.9000000004</c:v>
                </c:pt>
                <c:pt idx="6">
                  <c:v>3378401.4</c:v>
                </c:pt>
                <c:pt idx="7">
                  <c:v>1261695.8</c:v>
                </c:pt>
                <c:pt idx="8">
                  <c:v>0</c:v>
                </c:pt>
                <c:pt idx="9">
                  <c:v>998397.7</c:v>
                </c:pt>
                <c:pt idx="10">
                  <c:v>0</c:v>
                </c:pt>
                <c:pt idx="11">
                  <c:v>0</c:v>
                </c:pt>
                <c:pt idx="12">
                  <c:v>0</c:v>
                </c:pt>
                <c:pt idx="13">
                  <c:v>0</c:v>
                </c:pt>
                <c:pt idx="14">
                  <c:v>0</c:v>
                </c:pt>
                <c:pt idx="15">
                  <c:v>0</c:v>
                </c:pt>
                <c:pt idx="16">
                  <c:v>917423.1</c:v>
                </c:pt>
                <c:pt idx="17">
                  <c:v>520997.5</c:v>
                </c:pt>
                <c:pt idx="18">
                  <c:v>1032514.5</c:v>
                </c:pt>
                <c:pt idx="19">
                  <c:v>2849223.8</c:v>
                </c:pt>
                <c:pt idx="20">
                  <c:v>1011725.6</c:v>
                </c:pt>
                <c:pt idx="21">
                  <c:v>1974843.0999999999</c:v>
                </c:pt>
                <c:pt idx="22">
                  <c:v>1889070.6</c:v>
                </c:pt>
                <c:pt idx="23">
                  <c:v>1688179.9000000001</c:v>
                </c:pt>
                <c:pt idx="24">
                  <c:v>2044858.9</c:v>
                </c:pt>
                <c:pt idx="25">
                  <c:v>2833364.1999999997</c:v>
                </c:pt>
                <c:pt idx="26">
                  <c:v>3622359.3</c:v>
                </c:pt>
                <c:pt idx="27">
                  <c:v>3909744.5999999996</c:v>
                </c:pt>
                <c:pt idx="28">
                  <c:v>3875835.7</c:v>
                </c:pt>
                <c:pt idx="29">
                  <c:v>3534056.3000000003</c:v>
                </c:pt>
                <c:pt idx="30">
                  <c:v>3492836.4</c:v>
                </c:pt>
                <c:pt idx="31">
                  <c:v>3570934.1</c:v>
                </c:pt>
                <c:pt idx="32">
                  <c:v>4224892.9000000004</c:v>
                </c:pt>
                <c:pt idx="33">
                  <c:v>3917941.6</c:v>
                </c:pt>
                <c:pt idx="34">
                  <c:v>4210799.9000000004</c:v>
                </c:pt>
                <c:pt idx="35">
                  <c:v>4342601.4000000004</c:v>
                </c:pt>
                <c:pt idx="36">
                  <c:v>4168286.6999999997</c:v>
                </c:pt>
              </c:numCache>
            </c:numRef>
          </c:val>
          <c:extLst>
            <c:ext xmlns:c16="http://schemas.microsoft.com/office/drawing/2014/chart" uri="{C3380CC4-5D6E-409C-BE32-E72D297353CC}">
              <c16:uniqueId val="{00000000-B74A-8947-A1F6-EECC69CA80AA}"/>
            </c:ext>
          </c:extLst>
        </c:ser>
        <c:ser>
          <c:idx val="1"/>
          <c:order val="1"/>
          <c:tx>
            <c:strRef>
              <c:f>Siliguri!$AI$5</c:f>
              <c:strCache>
                <c:ptCount val="1"/>
                <c:pt idx="0">
                  <c:v>Total Sold Kgs 2020</c:v>
                </c:pt>
              </c:strCache>
            </c:strRef>
          </c:tx>
          <c:spPr>
            <a:solidFill>
              <a:srgbClr val="993366"/>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Siliguri!$AI$7:$AI$58</c:f>
              <c:numCache>
                <c:formatCode>0.00</c:formatCode>
                <c:ptCount val="52"/>
                <c:pt idx="0">
                  <c:v>3863923.3000000003</c:v>
                </c:pt>
                <c:pt idx="1">
                  <c:v>3659100.8</c:v>
                </c:pt>
                <c:pt idx="2">
                  <c:v>3533185.4</c:v>
                </c:pt>
                <c:pt idx="3">
                  <c:v>3638661.3</c:v>
                </c:pt>
                <c:pt idx="4">
                  <c:v>3064373</c:v>
                </c:pt>
                <c:pt idx="5">
                  <c:v>2801081</c:v>
                </c:pt>
                <c:pt idx="6">
                  <c:v>2398282.4</c:v>
                </c:pt>
                <c:pt idx="7">
                  <c:v>1112275</c:v>
                </c:pt>
                <c:pt idx="8">
                  <c:v>0</c:v>
                </c:pt>
                <c:pt idx="9">
                  <c:v>866800.4</c:v>
                </c:pt>
                <c:pt idx="10">
                  <c:v>0</c:v>
                </c:pt>
                <c:pt idx="11">
                  <c:v>0</c:v>
                </c:pt>
                <c:pt idx="12">
                  <c:v>0</c:v>
                </c:pt>
                <c:pt idx="13">
                  <c:v>0</c:v>
                </c:pt>
                <c:pt idx="14">
                  <c:v>0</c:v>
                </c:pt>
                <c:pt idx="15">
                  <c:v>0</c:v>
                </c:pt>
                <c:pt idx="16">
                  <c:v>816581.4</c:v>
                </c:pt>
                <c:pt idx="17">
                  <c:v>478228.6</c:v>
                </c:pt>
                <c:pt idx="18">
                  <c:v>902913.6</c:v>
                </c:pt>
                <c:pt idx="19">
                  <c:v>2083953.6</c:v>
                </c:pt>
                <c:pt idx="20">
                  <c:v>830007.8</c:v>
                </c:pt>
                <c:pt idx="21">
                  <c:v>1710472.7</c:v>
                </c:pt>
                <c:pt idx="22">
                  <c:v>1695381.8</c:v>
                </c:pt>
                <c:pt idx="23">
                  <c:v>1493536.5999999999</c:v>
                </c:pt>
                <c:pt idx="24">
                  <c:v>1801483.1</c:v>
                </c:pt>
                <c:pt idx="25">
                  <c:v>2470346.7999999993</c:v>
                </c:pt>
                <c:pt idx="26">
                  <c:v>3241446.1999999997</c:v>
                </c:pt>
                <c:pt idx="27">
                  <c:v>3496221.9</c:v>
                </c:pt>
                <c:pt idx="28">
                  <c:v>3586847.9000000004</c:v>
                </c:pt>
                <c:pt idx="29">
                  <c:v>3285850.6</c:v>
                </c:pt>
                <c:pt idx="30">
                  <c:v>3279784.2</c:v>
                </c:pt>
                <c:pt idx="31">
                  <c:v>3287464.3000000003</c:v>
                </c:pt>
                <c:pt idx="32">
                  <c:v>3681807</c:v>
                </c:pt>
                <c:pt idx="33">
                  <c:v>3538728.6999999997</c:v>
                </c:pt>
                <c:pt idx="34">
                  <c:v>3827728.5</c:v>
                </c:pt>
                <c:pt idx="35">
                  <c:v>4062281.4</c:v>
                </c:pt>
                <c:pt idx="36">
                  <c:v>3742410.6</c:v>
                </c:pt>
              </c:numCache>
            </c:numRef>
          </c:val>
          <c:extLst>
            <c:ext xmlns:c16="http://schemas.microsoft.com/office/drawing/2014/chart" uri="{C3380CC4-5D6E-409C-BE32-E72D297353CC}">
              <c16:uniqueId val="{00000001-B74A-8947-A1F6-EECC69CA80AA}"/>
            </c:ext>
          </c:extLst>
        </c:ser>
        <c:dLbls>
          <c:showLegendKey val="0"/>
          <c:showVal val="0"/>
          <c:showCatName val="0"/>
          <c:showSerName val="0"/>
          <c:showPercent val="0"/>
          <c:showBubbleSize val="0"/>
        </c:dLbls>
        <c:gapWidth val="150"/>
        <c:axId val="-185918928"/>
        <c:axId val="-185909136"/>
      </c:barChart>
      <c:catAx>
        <c:axId val="-185918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9136"/>
        <c:crosses val="autoZero"/>
        <c:auto val="1"/>
        <c:lblAlgn val="ctr"/>
        <c:lblOffset val="100"/>
        <c:tickLblSkip val="1"/>
        <c:tickMarkSkip val="1"/>
        <c:noMultiLvlLbl val="0"/>
      </c:catAx>
      <c:valAx>
        <c:axId val="-1859091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928"/>
        <c:crosses val="autoZero"/>
        <c:crossBetween val="between"/>
        <c:dispUnits>
          <c:builtInUnit val="millions"/>
          <c:dispUnitsLbl>
            <c:layout>
              <c:manualLayout>
                <c:xMode val="edge"/>
                <c:yMode val="edge"/>
                <c:x val="7.8784260573985694E-3"/>
                <c:y val="0.3435664250577971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5718"/>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IN"/>
              <a:t>Salewise Price movement of All Tea at Coonoor During 2020 Vs 2019</a:t>
            </a:r>
          </a:p>
        </c:rich>
      </c:tx>
      <c:layout>
        <c:manualLayout>
          <c:xMode val="edge"/>
          <c:yMode val="edge"/>
          <c:x val="0.10841439724493039"/>
          <c:y val="3.2876640419951968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Coonoor!$AJ$7:$AJ$58</c:f>
              <c:numCache>
                <c:formatCode>0.00</c:formatCode>
                <c:ptCount val="52"/>
                <c:pt idx="0">
                  <c:v>84.253132052345649</c:v>
                </c:pt>
                <c:pt idx="1">
                  <c:v>84.467087199994793</c:v>
                </c:pt>
                <c:pt idx="2">
                  <c:v>83.85181343599281</c:v>
                </c:pt>
                <c:pt idx="3">
                  <c:v>82.854647398773579</c:v>
                </c:pt>
                <c:pt idx="4">
                  <c:v>82.198814051146925</c:v>
                </c:pt>
                <c:pt idx="5">
                  <c:v>81.243072514416966</c:v>
                </c:pt>
                <c:pt idx="6">
                  <c:v>82.196281159079007</c:v>
                </c:pt>
                <c:pt idx="7">
                  <c:v>79.967573314453716</c:v>
                </c:pt>
                <c:pt idx="8">
                  <c:v>80.710001139300843</c:v>
                </c:pt>
                <c:pt idx="9">
                  <c:v>79.653133011482964</c:v>
                </c:pt>
                <c:pt idx="10">
                  <c:v>80.358560284522454</c:v>
                </c:pt>
                <c:pt idx="11">
                  <c:v>82.306750067990265</c:v>
                </c:pt>
                <c:pt idx="12">
                  <c:v>0</c:v>
                </c:pt>
                <c:pt idx="13">
                  <c:v>0</c:v>
                </c:pt>
                <c:pt idx="14">
                  <c:v>0</c:v>
                </c:pt>
                <c:pt idx="15">
                  <c:v>0</c:v>
                </c:pt>
                <c:pt idx="16">
                  <c:v>92.092771352716298</c:v>
                </c:pt>
                <c:pt idx="17">
                  <c:v>97.557859081330321</c:v>
                </c:pt>
                <c:pt idx="18">
                  <c:v>94.842682201866623</c:v>
                </c:pt>
                <c:pt idx="19">
                  <c:v>94.209977124932337</c:v>
                </c:pt>
                <c:pt idx="20">
                  <c:v>93.934107498250441</c:v>
                </c:pt>
                <c:pt idx="21">
                  <c:v>95.915985314910543</c:v>
                </c:pt>
                <c:pt idx="22">
                  <c:v>98.937944138367101</c:v>
                </c:pt>
                <c:pt idx="23">
                  <c:v>107.01197419361232</c:v>
                </c:pt>
                <c:pt idx="24">
                  <c:v>110.67607144700169</c:v>
                </c:pt>
                <c:pt idx="25">
                  <c:v>113.54875783589019</c:v>
                </c:pt>
                <c:pt idx="26">
                  <c:v>116.60082442347206</c:v>
                </c:pt>
                <c:pt idx="27">
                  <c:v>128.25583696596962</c:v>
                </c:pt>
                <c:pt idx="28">
                  <c:v>137.10948331830153</c:v>
                </c:pt>
                <c:pt idx="29">
                  <c:v>141.19147837851901</c:v>
                </c:pt>
                <c:pt idx="30">
                  <c:v>146.37744397360891</c:v>
                </c:pt>
                <c:pt idx="31">
                  <c:v>150.07103148752813</c:v>
                </c:pt>
                <c:pt idx="32">
                  <c:v>167.69029110043687</c:v>
                </c:pt>
                <c:pt idx="33">
                  <c:v>172.61554716105752</c:v>
                </c:pt>
                <c:pt idx="34">
                  <c:v>187.03747274680174</c:v>
                </c:pt>
                <c:pt idx="35">
                  <c:v>193.21302665381972</c:v>
                </c:pt>
                <c:pt idx="36">
                  <c:v>192.35398307869332</c:v>
                </c:pt>
              </c:numCache>
            </c:numRef>
          </c:val>
          <c:smooth val="0"/>
          <c:extLst>
            <c:ext xmlns:c16="http://schemas.microsoft.com/office/drawing/2014/chart" uri="{C3380CC4-5D6E-409C-BE32-E72D297353CC}">
              <c16:uniqueId val="{00000000-1754-CD44-ABF6-A64342A3AEE7}"/>
            </c:ext>
          </c:extLst>
        </c:ser>
        <c:ser>
          <c:idx val="1"/>
          <c:order val="1"/>
          <c:tx>
            <c:strRef>
              <c:f>Coonoor!$BU$5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Coonoor!$BU$7:$BU$58</c:f>
              <c:numCache>
                <c:formatCode>0.00</c:formatCode>
                <c:ptCount val="52"/>
                <c:pt idx="0">
                  <c:v>98.231176556125831</c:v>
                </c:pt>
                <c:pt idx="1">
                  <c:v>100.15380730828403</c:v>
                </c:pt>
                <c:pt idx="2">
                  <c:v>100.62219963995085</c:v>
                </c:pt>
                <c:pt idx="3">
                  <c:v>101.24946215861286</c:v>
                </c:pt>
                <c:pt idx="4">
                  <c:v>99.989175526067555</c:v>
                </c:pt>
                <c:pt idx="5">
                  <c:v>99.520995845943091</c:v>
                </c:pt>
                <c:pt idx="6">
                  <c:v>98.616010642080809</c:v>
                </c:pt>
                <c:pt idx="7">
                  <c:v>98.79736460073552</c:v>
                </c:pt>
                <c:pt idx="8">
                  <c:v>100.39591961125996</c:v>
                </c:pt>
                <c:pt idx="9">
                  <c:v>101.6545498076685</c:v>
                </c:pt>
                <c:pt idx="10">
                  <c:v>102.75173683432919</c:v>
                </c:pt>
                <c:pt idx="11">
                  <c:v>101.26076981784279</c:v>
                </c:pt>
                <c:pt idx="12">
                  <c:v>100.9042185978758</c:v>
                </c:pt>
                <c:pt idx="13">
                  <c:v>101.0197328348543</c:v>
                </c:pt>
                <c:pt idx="14">
                  <c:v>100.46045956966167</c:v>
                </c:pt>
                <c:pt idx="15">
                  <c:v>99.971327244210215</c:v>
                </c:pt>
                <c:pt idx="16">
                  <c:v>100.76995998960766</c:v>
                </c:pt>
                <c:pt idx="17">
                  <c:v>99.183207497225155</c:v>
                </c:pt>
                <c:pt idx="18">
                  <c:v>99.187001699659675</c:v>
                </c:pt>
                <c:pt idx="19">
                  <c:v>97.502493916192734</c:v>
                </c:pt>
                <c:pt idx="20">
                  <c:v>95.324931169374395</c:v>
                </c:pt>
                <c:pt idx="21">
                  <c:v>93.918588484618653</c:v>
                </c:pt>
                <c:pt idx="22">
                  <c:v>93.459293729120319</c:v>
                </c:pt>
                <c:pt idx="23">
                  <c:v>92.999616962515049</c:v>
                </c:pt>
                <c:pt idx="24">
                  <c:v>92.24598093904838</c:v>
                </c:pt>
                <c:pt idx="25">
                  <c:v>87.318963957855303</c:v>
                </c:pt>
                <c:pt idx="26">
                  <c:v>84.986258598607606</c:v>
                </c:pt>
                <c:pt idx="27">
                  <c:v>79.104567202533048</c:v>
                </c:pt>
                <c:pt idx="28">
                  <c:v>78.904358233392642</c:v>
                </c:pt>
                <c:pt idx="29">
                  <c:v>80.394135993619372</c:v>
                </c:pt>
                <c:pt idx="30">
                  <c:v>80.292839511863022</c:v>
                </c:pt>
                <c:pt idx="31">
                  <c:v>80.781105668048227</c:v>
                </c:pt>
                <c:pt idx="32">
                  <c:v>81.419454899811655</c:v>
                </c:pt>
                <c:pt idx="33">
                  <c:v>83.113879947532666</c:v>
                </c:pt>
                <c:pt idx="34">
                  <c:v>83.332311617786402</c:v>
                </c:pt>
                <c:pt idx="35">
                  <c:v>83.81383743138224</c:v>
                </c:pt>
                <c:pt idx="36">
                  <c:v>85.822974939080268</c:v>
                </c:pt>
                <c:pt idx="37">
                  <c:v>86.311296724463801</c:v>
                </c:pt>
                <c:pt idx="38">
                  <c:v>87.760791977743466</c:v>
                </c:pt>
                <c:pt idx="39">
                  <c:v>87.440925987668081</c:v>
                </c:pt>
                <c:pt idx="40">
                  <c:v>85.989725959389972</c:v>
                </c:pt>
                <c:pt idx="41">
                  <c:v>84.957676261324622</c:v>
                </c:pt>
                <c:pt idx="42">
                  <c:v>80.696546602921188</c:v>
                </c:pt>
                <c:pt idx="43">
                  <c:v>78.680834418074667</c:v>
                </c:pt>
                <c:pt idx="44">
                  <c:v>78.172695591062904</c:v>
                </c:pt>
                <c:pt idx="45">
                  <c:v>79.393181751285894</c:v>
                </c:pt>
                <c:pt idx="46">
                  <c:v>79.969736710567418</c:v>
                </c:pt>
                <c:pt idx="47">
                  <c:v>78.8095058067249</c:v>
                </c:pt>
                <c:pt idx="48">
                  <c:v>79.036103592014754</c:v>
                </c:pt>
                <c:pt idx="49">
                  <c:v>80.507528840288657</c:v>
                </c:pt>
                <c:pt idx="50">
                  <c:v>82.338597777790824</c:v>
                </c:pt>
                <c:pt idx="51">
                  <c:v>0</c:v>
                </c:pt>
              </c:numCache>
            </c:numRef>
          </c:val>
          <c:smooth val="0"/>
          <c:extLst>
            <c:ext xmlns:c16="http://schemas.microsoft.com/office/drawing/2014/chart" uri="{C3380CC4-5D6E-409C-BE32-E72D297353CC}">
              <c16:uniqueId val="{00000001-1754-CD44-ABF6-A64342A3AEE7}"/>
            </c:ext>
          </c:extLst>
        </c:ser>
        <c:dLbls>
          <c:showLegendKey val="0"/>
          <c:showVal val="0"/>
          <c:showCatName val="0"/>
          <c:showSerName val="0"/>
          <c:showPercent val="0"/>
          <c:showBubbleSize val="0"/>
        </c:dLbls>
        <c:marker val="1"/>
        <c:smooth val="0"/>
        <c:axId val="-132477072"/>
        <c:axId val="-132477616"/>
      </c:lineChart>
      <c:catAx>
        <c:axId val="-13247707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852450269"/>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616"/>
        <c:crosses val="autoZero"/>
        <c:auto val="1"/>
        <c:lblAlgn val="ctr"/>
        <c:lblOffset val="100"/>
        <c:tickLblSkip val="1"/>
        <c:tickMarkSkip val="1"/>
        <c:noMultiLvlLbl val="0"/>
      </c:catAx>
      <c:valAx>
        <c:axId val="-13247761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90031262015813E-2"/>
              <c:y val="0.2904107611549259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072"/>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2153"/>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-2020</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836"/>
          <c:w val="0.92252142811650462"/>
          <c:h val="0.56852862335499565"/>
        </c:manualLayout>
      </c:layout>
      <c:barChart>
        <c:barDir val="col"/>
        <c:grouping val="clustered"/>
        <c:varyColors val="0"/>
        <c:ser>
          <c:idx val="0"/>
          <c:order val="0"/>
          <c:tx>
            <c:strRef>
              <c:f>Coimbatore!$N$5</c:f>
              <c:strCache>
                <c:ptCount val="1"/>
                <c:pt idx="0">
                  <c:v>Total Offer Kgs 2020</c:v>
                </c:pt>
              </c:strCache>
            </c:strRef>
          </c:tx>
          <c:spPr>
            <a:solidFill>
              <a:srgbClr val="9999FF"/>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Coimbatore!$N$6:$N$57</c:f>
              <c:numCache>
                <c:formatCode>0.00</c:formatCode>
                <c:ptCount val="52"/>
                <c:pt idx="1">
                  <c:v>523647</c:v>
                </c:pt>
                <c:pt idx="2">
                  <c:v>524508</c:v>
                </c:pt>
                <c:pt idx="3">
                  <c:v>459039</c:v>
                </c:pt>
                <c:pt idx="4">
                  <c:v>436501</c:v>
                </c:pt>
                <c:pt idx="5">
                  <c:v>393415</c:v>
                </c:pt>
                <c:pt idx="6">
                  <c:v>418868</c:v>
                </c:pt>
                <c:pt idx="7">
                  <c:v>441301</c:v>
                </c:pt>
                <c:pt idx="8">
                  <c:v>391113</c:v>
                </c:pt>
                <c:pt idx="9">
                  <c:v>394472</c:v>
                </c:pt>
                <c:pt idx="10">
                  <c:v>404061</c:v>
                </c:pt>
                <c:pt idx="11">
                  <c:v>425356</c:v>
                </c:pt>
                <c:pt idx="12">
                  <c:v>398593</c:v>
                </c:pt>
                <c:pt idx="13">
                  <c:v>0</c:v>
                </c:pt>
                <c:pt idx="14">
                  <c:v>0</c:v>
                </c:pt>
                <c:pt idx="15">
                  <c:v>0</c:v>
                </c:pt>
                <c:pt idx="16">
                  <c:v>0</c:v>
                </c:pt>
                <c:pt idx="17">
                  <c:v>343979</c:v>
                </c:pt>
                <c:pt idx="18">
                  <c:v>0</c:v>
                </c:pt>
                <c:pt idx="19">
                  <c:v>0</c:v>
                </c:pt>
                <c:pt idx="20">
                  <c:v>494143</c:v>
                </c:pt>
                <c:pt idx="21">
                  <c:v>522929</c:v>
                </c:pt>
                <c:pt idx="22">
                  <c:v>530857</c:v>
                </c:pt>
                <c:pt idx="23">
                  <c:v>495025</c:v>
                </c:pt>
                <c:pt idx="24">
                  <c:v>457429</c:v>
                </c:pt>
                <c:pt idx="25">
                  <c:v>521598</c:v>
                </c:pt>
                <c:pt idx="26">
                  <c:v>584326</c:v>
                </c:pt>
                <c:pt idx="27">
                  <c:v>569784</c:v>
                </c:pt>
                <c:pt idx="28">
                  <c:v>481077</c:v>
                </c:pt>
                <c:pt idx="29">
                  <c:v>438186</c:v>
                </c:pt>
                <c:pt idx="30">
                  <c:v>511944</c:v>
                </c:pt>
                <c:pt idx="31">
                  <c:v>565617</c:v>
                </c:pt>
                <c:pt idx="32">
                  <c:v>543095</c:v>
                </c:pt>
                <c:pt idx="33">
                  <c:v>541207</c:v>
                </c:pt>
                <c:pt idx="34">
                  <c:v>500714</c:v>
                </c:pt>
                <c:pt idx="35">
                  <c:v>524070</c:v>
                </c:pt>
                <c:pt idx="36">
                  <c:v>452723</c:v>
                </c:pt>
                <c:pt idx="37">
                  <c:v>425267</c:v>
                </c:pt>
              </c:numCache>
            </c:numRef>
          </c:val>
          <c:extLst>
            <c:ext xmlns:c16="http://schemas.microsoft.com/office/drawing/2014/chart" uri="{C3380CC4-5D6E-409C-BE32-E72D297353CC}">
              <c16:uniqueId val="{00000000-348A-D848-BCE5-EC2B9534C77D}"/>
            </c:ext>
          </c:extLst>
        </c:ser>
        <c:ser>
          <c:idx val="1"/>
          <c:order val="1"/>
          <c:tx>
            <c:strRef>
              <c:f>Coimbatore!$AI$5</c:f>
              <c:strCache>
                <c:ptCount val="1"/>
                <c:pt idx="0">
                  <c:v>Total Sold Kgs 2020</c:v>
                </c:pt>
              </c:strCache>
            </c:strRef>
          </c:tx>
          <c:spPr>
            <a:solidFill>
              <a:srgbClr val="993366"/>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Coimbatore!$AI$6:$AI$57</c:f>
              <c:numCache>
                <c:formatCode>0.00</c:formatCode>
                <c:ptCount val="52"/>
                <c:pt idx="1">
                  <c:v>408850</c:v>
                </c:pt>
                <c:pt idx="2">
                  <c:v>393101</c:v>
                </c:pt>
                <c:pt idx="3">
                  <c:v>227652</c:v>
                </c:pt>
                <c:pt idx="4">
                  <c:v>290675</c:v>
                </c:pt>
                <c:pt idx="5">
                  <c:v>228416</c:v>
                </c:pt>
                <c:pt idx="6">
                  <c:v>250231</c:v>
                </c:pt>
                <c:pt idx="7">
                  <c:v>277155</c:v>
                </c:pt>
                <c:pt idx="8">
                  <c:v>240315</c:v>
                </c:pt>
                <c:pt idx="9">
                  <c:v>251587</c:v>
                </c:pt>
                <c:pt idx="10">
                  <c:v>215182</c:v>
                </c:pt>
                <c:pt idx="11">
                  <c:v>180929</c:v>
                </c:pt>
                <c:pt idx="12">
                  <c:v>267367</c:v>
                </c:pt>
                <c:pt idx="13">
                  <c:v>0</c:v>
                </c:pt>
                <c:pt idx="14">
                  <c:v>0</c:v>
                </c:pt>
                <c:pt idx="15">
                  <c:v>0</c:v>
                </c:pt>
                <c:pt idx="16">
                  <c:v>0</c:v>
                </c:pt>
                <c:pt idx="17">
                  <c:v>311625</c:v>
                </c:pt>
                <c:pt idx="18">
                  <c:v>0</c:v>
                </c:pt>
                <c:pt idx="19">
                  <c:v>0</c:v>
                </c:pt>
                <c:pt idx="20">
                  <c:v>269784</c:v>
                </c:pt>
                <c:pt idx="21">
                  <c:v>378662</c:v>
                </c:pt>
                <c:pt idx="22">
                  <c:v>403796</c:v>
                </c:pt>
                <c:pt idx="23">
                  <c:v>410735</c:v>
                </c:pt>
                <c:pt idx="24">
                  <c:v>387238</c:v>
                </c:pt>
                <c:pt idx="25">
                  <c:v>441941</c:v>
                </c:pt>
                <c:pt idx="26">
                  <c:v>482668</c:v>
                </c:pt>
                <c:pt idx="27">
                  <c:v>547186</c:v>
                </c:pt>
                <c:pt idx="28">
                  <c:v>473268</c:v>
                </c:pt>
                <c:pt idx="29">
                  <c:v>408386</c:v>
                </c:pt>
                <c:pt idx="30">
                  <c:v>457884</c:v>
                </c:pt>
                <c:pt idx="31">
                  <c:v>506764</c:v>
                </c:pt>
                <c:pt idx="32">
                  <c:v>499485</c:v>
                </c:pt>
                <c:pt idx="33">
                  <c:v>530341</c:v>
                </c:pt>
                <c:pt idx="34">
                  <c:v>488672</c:v>
                </c:pt>
                <c:pt idx="35">
                  <c:v>514857</c:v>
                </c:pt>
                <c:pt idx="36">
                  <c:v>446058</c:v>
                </c:pt>
                <c:pt idx="37">
                  <c:v>363598</c:v>
                </c:pt>
              </c:numCache>
            </c:numRef>
          </c:val>
          <c:extLst>
            <c:ext xmlns:c16="http://schemas.microsoft.com/office/drawing/2014/chart" uri="{C3380CC4-5D6E-409C-BE32-E72D297353CC}">
              <c16:uniqueId val="{00000001-348A-D848-BCE5-EC2B9534C77D}"/>
            </c:ext>
          </c:extLst>
        </c:ser>
        <c:dLbls>
          <c:showLegendKey val="0"/>
          <c:showVal val="0"/>
          <c:showCatName val="0"/>
          <c:showSerName val="0"/>
          <c:showPercent val="0"/>
          <c:showBubbleSize val="0"/>
        </c:dLbls>
        <c:gapWidth val="150"/>
        <c:axId val="-132486320"/>
        <c:axId val="-132485776"/>
      </c:barChart>
      <c:catAx>
        <c:axId val="-13248632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776"/>
        <c:crosses val="autoZero"/>
        <c:auto val="1"/>
        <c:lblAlgn val="ctr"/>
        <c:lblOffset val="100"/>
        <c:tickLblSkip val="1"/>
        <c:tickMarkSkip val="1"/>
        <c:noMultiLvlLbl val="0"/>
      </c:catAx>
      <c:valAx>
        <c:axId val="-13248577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6320"/>
        <c:crosses val="autoZero"/>
        <c:crossBetween val="between"/>
        <c:dispUnits>
          <c:builtInUnit val="millions"/>
          <c:dispUnitsLbl>
            <c:layout>
              <c:manualLayout>
                <c:xMode val="edge"/>
                <c:yMode val="edge"/>
                <c:x val="6.1665279230978774E-3"/>
                <c:y val="0.371782245493424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306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2020 Vs 2019</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9899"/>
          <c:h val="0.58269864896093959"/>
        </c:manualLayout>
      </c:layout>
      <c:lineChart>
        <c:grouping val="standard"/>
        <c:varyColors val="0"/>
        <c:ser>
          <c:idx val="0"/>
          <c:order val="0"/>
          <c:tx>
            <c:strRef>
              <c:f>Coimbatore!$AJ$5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Coimbatore!$AJ$6:$AJ$57</c:f>
              <c:numCache>
                <c:formatCode>0.00</c:formatCode>
                <c:ptCount val="52"/>
                <c:pt idx="1">
                  <c:v>95.649969131199697</c:v>
                </c:pt>
                <c:pt idx="2">
                  <c:v>94.224951728263193</c:v>
                </c:pt>
                <c:pt idx="3">
                  <c:v>94.784047213417864</c:v>
                </c:pt>
                <c:pt idx="4">
                  <c:v>95.413932376289665</c:v>
                </c:pt>
                <c:pt idx="5">
                  <c:v>92.679177171073803</c:v>
                </c:pt>
                <c:pt idx="6">
                  <c:v>91.693922146728411</c:v>
                </c:pt>
                <c:pt idx="7">
                  <c:v>92.748381820028513</c:v>
                </c:pt>
                <c:pt idx="8">
                  <c:v>93.352137630672246</c:v>
                </c:pt>
                <c:pt idx="9">
                  <c:v>92.446469669967058</c:v>
                </c:pt>
                <c:pt idx="10">
                  <c:v>91.619539952180006</c:v>
                </c:pt>
                <c:pt idx="11">
                  <c:v>95.565575035378529</c:v>
                </c:pt>
                <c:pt idx="12">
                  <c:v>90.057856469586739</c:v>
                </c:pt>
                <c:pt idx="13">
                  <c:v>0</c:v>
                </c:pt>
                <c:pt idx="14">
                  <c:v>0</c:v>
                </c:pt>
                <c:pt idx="15">
                  <c:v>0</c:v>
                </c:pt>
                <c:pt idx="16">
                  <c:v>0</c:v>
                </c:pt>
                <c:pt idx="17">
                  <c:v>105.93546344000961</c:v>
                </c:pt>
                <c:pt idx="18">
                  <c:v>0</c:v>
                </c:pt>
                <c:pt idx="19">
                  <c:v>0</c:v>
                </c:pt>
                <c:pt idx="20">
                  <c:v>105.10551351657993</c:v>
                </c:pt>
                <c:pt idx="21">
                  <c:v>104.52764720087306</c:v>
                </c:pt>
                <c:pt idx="22">
                  <c:v>103.838373370182</c:v>
                </c:pt>
                <c:pt idx="23">
                  <c:v>104.13823947743435</c:v>
                </c:pt>
                <c:pt idx="24">
                  <c:v>102.96767841512971</c:v>
                </c:pt>
                <c:pt idx="25">
                  <c:v>108.24038645591831</c:v>
                </c:pt>
                <c:pt idx="26">
                  <c:v>112.43950232609993</c:v>
                </c:pt>
                <c:pt idx="27">
                  <c:v>115.78825830690114</c:v>
                </c:pt>
                <c:pt idx="28">
                  <c:v>127.99109546510434</c:v>
                </c:pt>
                <c:pt idx="29">
                  <c:v>135.28437051166054</c:v>
                </c:pt>
                <c:pt idx="30">
                  <c:v>141.08286769859615</c:v>
                </c:pt>
                <c:pt idx="31">
                  <c:v>142.92444351174908</c:v>
                </c:pt>
                <c:pt idx="32">
                  <c:v>148.31330409641333</c:v>
                </c:pt>
                <c:pt idx="33">
                  <c:v>157.61774198183394</c:v>
                </c:pt>
                <c:pt idx="34">
                  <c:v>163.51737944518612</c:v>
                </c:pt>
                <c:pt idx="35">
                  <c:v>175.85642551179259</c:v>
                </c:pt>
                <c:pt idx="36">
                  <c:v>189.56351144931597</c:v>
                </c:pt>
                <c:pt idx="37">
                  <c:v>191.24999803479392</c:v>
                </c:pt>
              </c:numCache>
            </c:numRef>
          </c:val>
          <c:smooth val="0"/>
          <c:extLst>
            <c:ext xmlns:c16="http://schemas.microsoft.com/office/drawing/2014/chart" uri="{C3380CC4-5D6E-409C-BE32-E72D297353CC}">
              <c16:uniqueId val="{00000000-54B2-8D48-9B20-C3715CEA16A6}"/>
            </c:ext>
          </c:extLst>
        </c:ser>
        <c:ser>
          <c:idx val="1"/>
          <c:order val="1"/>
          <c:tx>
            <c:strRef>
              <c:f>Coimbatore!$BU$5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Coimbatore!$BU$7:$BU$58</c:f>
              <c:numCache>
                <c:formatCode>0.00</c:formatCode>
                <c:ptCount val="52"/>
                <c:pt idx="0">
                  <c:v>106.09799600070164</c:v>
                </c:pt>
                <c:pt idx="1">
                  <c:v>106.78442276875191</c:v>
                </c:pt>
                <c:pt idx="2">
                  <c:v>107.08452922514925</c:v>
                </c:pt>
                <c:pt idx="3">
                  <c:v>108.18454914258703</c:v>
                </c:pt>
                <c:pt idx="4">
                  <c:v>108.21527862213613</c:v>
                </c:pt>
                <c:pt idx="5">
                  <c:v>104.47374884238523</c:v>
                </c:pt>
                <c:pt idx="6">
                  <c:v>103.62930248628405</c:v>
                </c:pt>
                <c:pt idx="7">
                  <c:v>104.78524431992382</c:v>
                </c:pt>
                <c:pt idx="8">
                  <c:v>104.18792402578197</c:v>
                </c:pt>
                <c:pt idx="9">
                  <c:v>106.99931603119556</c:v>
                </c:pt>
                <c:pt idx="10">
                  <c:v>108.16533289757911</c:v>
                </c:pt>
                <c:pt idx="11">
                  <c:v>107.92285261990813</c:v>
                </c:pt>
                <c:pt idx="12">
                  <c:v>109.74947841725273</c:v>
                </c:pt>
                <c:pt idx="13">
                  <c:v>108.16802711202227</c:v>
                </c:pt>
                <c:pt idx="14">
                  <c:v>109.6597228301557</c:v>
                </c:pt>
                <c:pt idx="15">
                  <c:v>111.35592843524677</c:v>
                </c:pt>
                <c:pt idx="16">
                  <c:v>108.18353317827504</c:v>
                </c:pt>
                <c:pt idx="17">
                  <c:v>110.40770153741275</c:v>
                </c:pt>
                <c:pt idx="18">
                  <c:v>109.24413206922875</c:v>
                </c:pt>
                <c:pt idx="19">
                  <c:v>111.07658328509476</c:v>
                </c:pt>
                <c:pt idx="20">
                  <c:v>108.90711524513306</c:v>
                </c:pt>
                <c:pt idx="21">
                  <c:v>109.84056658294345</c:v>
                </c:pt>
                <c:pt idx="22">
                  <c:v>105.50516534518502</c:v>
                </c:pt>
                <c:pt idx="23">
                  <c:v>102.4354619928575</c:v>
                </c:pt>
                <c:pt idx="24">
                  <c:v>99.114328795249236</c:v>
                </c:pt>
                <c:pt idx="25">
                  <c:v>97.061873993824491</c:v>
                </c:pt>
                <c:pt idx="26">
                  <c:v>97.994928206713496</c:v>
                </c:pt>
                <c:pt idx="27">
                  <c:v>90.689526093270842</c:v>
                </c:pt>
                <c:pt idx="28">
                  <c:v>89.935102788789919</c:v>
                </c:pt>
                <c:pt idx="29">
                  <c:v>87.697890778198314</c:v>
                </c:pt>
                <c:pt idx="30">
                  <c:v>92.090258252190466</c:v>
                </c:pt>
                <c:pt idx="31">
                  <c:v>91.309373805758355</c:v>
                </c:pt>
                <c:pt idx="32">
                  <c:v>91.34749477453218</c:v>
                </c:pt>
                <c:pt idx="33">
                  <c:v>91.592729095444298</c:v>
                </c:pt>
                <c:pt idx="34">
                  <c:v>90.091141694449234</c:v>
                </c:pt>
                <c:pt idx="35">
                  <c:v>93.161639808569632</c:v>
                </c:pt>
                <c:pt idx="36">
                  <c:v>90.757179113980328</c:v>
                </c:pt>
                <c:pt idx="37">
                  <c:v>94.519710875757312</c:v>
                </c:pt>
                <c:pt idx="38">
                  <c:v>94.315932254320757</c:v>
                </c:pt>
                <c:pt idx="39">
                  <c:v>97.020732416034463</c:v>
                </c:pt>
                <c:pt idx="40">
                  <c:v>94.976128131674045</c:v>
                </c:pt>
                <c:pt idx="41">
                  <c:v>95.510539750647908</c:v>
                </c:pt>
                <c:pt idx="42">
                  <c:v>96.329093547495518</c:v>
                </c:pt>
                <c:pt idx="43">
                  <c:v>0</c:v>
                </c:pt>
                <c:pt idx="44">
                  <c:v>95.754202375213339</c:v>
                </c:pt>
                <c:pt idx="45">
                  <c:v>93.027729175661079</c:v>
                </c:pt>
                <c:pt idx="46">
                  <c:v>95.137146694135197</c:v>
                </c:pt>
                <c:pt idx="47">
                  <c:v>94.899316030273226</c:v>
                </c:pt>
                <c:pt idx="48">
                  <c:v>92.940634420491207</c:v>
                </c:pt>
                <c:pt idx="49">
                  <c:v>92.125035314362378</c:v>
                </c:pt>
                <c:pt idx="50">
                  <c:v>94.201138271854632</c:v>
                </c:pt>
                <c:pt idx="51">
                  <c:v>0</c:v>
                </c:pt>
              </c:numCache>
            </c:numRef>
          </c:val>
          <c:smooth val="0"/>
          <c:extLst>
            <c:ext xmlns:c16="http://schemas.microsoft.com/office/drawing/2014/chart" uri="{C3380CC4-5D6E-409C-BE32-E72D297353CC}">
              <c16:uniqueId val="{00000001-54B2-8D48-9B20-C3715CEA16A6}"/>
            </c:ext>
          </c:extLst>
        </c:ser>
        <c:dLbls>
          <c:showLegendKey val="0"/>
          <c:showVal val="0"/>
          <c:showCatName val="0"/>
          <c:showSerName val="0"/>
          <c:showPercent val="0"/>
          <c:showBubbleSize val="0"/>
        </c:dLbls>
        <c:marker val="1"/>
        <c:smooth val="0"/>
        <c:axId val="-132484144"/>
        <c:axId val="-132487952"/>
      </c:lineChart>
      <c:catAx>
        <c:axId val="-132484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7952"/>
        <c:crossesAt val="0"/>
        <c:auto val="1"/>
        <c:lblAlgn val="ctr"/>
        <c:lblOffset val="100"/>
        <c:tickLblSkip val="1"/>
        <c:tickMarkSkip val="1"/>
        <c:noMultiLvlLbl val="0"/>
      </c:catAx>
      <c:valAx>
        <c:axId val="-132487952"/>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4144"/>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456"/>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-2020</a:t>
            </a:r>
          </a:p>
        </c:rich>
      </c:tx>
      <c:layout>
        <c:manualLayout>
          <c:xMode val="edge"/>
          <c:yMode val="edge"/>
          <c:x val="0.20712020453401875"/>
          <c:y val="3.2876759422706812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2020</c:v>
                </c:pt>
              </c:strCache>
            </c:strRef>
          </c:tx>
          <c:spPr>
            <a:solidFill>
              <a:srgbClr val="9999FF"/>
            </a:solidFill>
            <a:ln w="12700">
              <a:solidFill>
                <a:srgbClr val="000000"/>
              </a:solidFill>
              <a:prstDash val="solid"/>
            </a:ln>
          </c:spPr>
          <c:invertIfNegative val="0"/>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Cochin!$N$6:$N$42</c:f>
              <c:numCache>
                <c:formatCode>0.00</c:formatCode>
                <c:ptCount val="37"/>
                <c:pt idx="0">
                  <c:v>1260641.3125</c:v>
                </c:pt>
                <c:pt idx="1">
                  <c:v>1210039</c:v>
                </c:pt>
                <c:pt idx="2">
                  <c:v>1363139.25</c:v>
                </c:pt>
                <c:pt idx="3">
                  <c:v>1303827.8999999999</c:v>
                </c:pt>
                <c:pt idx="4">
                  <c:v>1165559.1000000001</c:v>
                </c:pt>
                <c:pt idx="5">
                  <c:v>1160168.7</c:v>
                </c:pt>
                <c:pt idx="6">
                  <c:v>1061477.3</c:v>
                </c:pt>
                <c:pt idx="7">
                  <c:v>1134809.3</c:v>
                </c:pt>
                <c:pt idx="8">
                  <c:v>1111167.1000000001</c:v>
                </c:pt>
                <c:pt idx="9">
                  <c:v>1108985.45</c:v>
                </c:pt>
                <c:pt idx="10">
                  <c:v>1096549.5999999999</c:v>
                </c:pt>
                <c:pt idx="11">
                  <c:v>1095170.8</c:v>
                </c:pt>
                <c:pt idx="12">
                  <c:v>1100235.2833333332</c:v>
                </c:pt>
                <c:pt idx="13">
                  <c:v>1097318.5611111112</c:v>
                </c:pt>
                <c:pt idx="14">
                  <c:v>1124551.8407407408</c:v>
                </c:pt>
                <c:pt idx="15">
                  <c:v>1074060.824691358</c:v>
                </c:pt>
                <c:pt idx="16">
                  <c:v>1268785.8999999999</c:v>
                </c:pt>
                <c:pt idx="17">
                  <c:v>1114194.2666666666</c:v>
                </c:pt>
                <c:pt idx="18">
                  <c:v>1253717.7999999998</c:v>
                </c:pt>
                <c:pt idx="19">
                  <c:v>1204561</c:v>
                </c:pt>
                <c:pt idx="20">
                  <c:v>1166483</c:v>
                </c:pt>
                <c:pt idx="21">
                  <c:v>1499494.85</c:v>
                </c:pt>
                <c:pt idx="22">
                  <c:v>1712534.5</c:v>
                </c:pt>
                <c:pt idx="23">
                  <c:v>1460780.2</c:v>
                </c:pt>
                <c:pt idx="24">
                  <c:v>1456017.3</c:v>
                </c:pt>
                <c:pt idx="25">
                  <c:v>1298165.3</c:v>
                </c:pt>
                <c:pt idx="26">
                  <c:v>1285399.7</c:v>
                </c:pt>
                <c:pt idx="27">
                  <c:v>1088934.3999999999</c:v>
                </c:pt>
                <c:pt idx="28">
                  <c:v>1108008.8</c:v>
                </c:pt>
                <c:pt idx="29">
                  <c:v>1035866.4</c:v>
                </c:pt>
                <c:pt idx="30">
                  <c:v>1039026.4</c:v>
                </c:pt>
                <c:pt idx="31">
                  <c:v>894248.7</c:v>
                </c:pt>
                <c:pt idx="32">
                  <c:v>883754.2</c:v>
                </c:pt>
                <c:pt idx="33">
                  <c:v>801200</c:v>
                </c:pt>
                <c:pt idx="34">
                  <c:v>657339.69999999995</c:v>
                </c:pt>
                <c:pt idx="35">
                  <c:v>780764.6333333333</c:v>
                </c:pt>
                <c:pt idx="36">
                  <c:v>584559</c:v>
                </c:pt>
              </c:numCache>
            </c:numRef>
          </c:val>
          <c:extLst>
            <c:ext xmlns:c16="http://schemas.microsoft.com/office/drawing/2014/chart" uri="{C3380CC4-5D6E-409C-BE32-E72D297353CC}">
              <c16:uniqueId val="{00000000-5A19-9E47-9392-A8DD29795597}"/>
            </c:ext>
          </c:extLst>
        </c:ser>
        <c:ser>
          <c:idx val="1"/>
          <c:order val="1"/>
          <c:tx>
            <c:strRef>
              <c:f>Cochin!$AI$5</c:f>
              <c:strCache>
                <c:ptCount val="1"/>
                <c:pt idx="0">
                  <c:v>Total Sold Kgs 2019</c:v>
                </c:pt>
              </c:strCache>
            </c:strRef>
          </c:tx>
          <c:spPr>
            <a:solidFill>
              <a:srgbClr val="993366"/>
            </a:solidFill>
            <a:ln w="12700">
              <a:solidFill>
                <a:srgbClr val="000000"/>
              </a:solidFill>
              <a:prstDash val="solid"/>
            </a:ln>
          </c:spPr>
          <c:invertIfNegative val="0"/>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Cochin!$AI$6:$AI$42</c:f>
              <c:numCache>
                <c:formatCode>0.00</c:formatCode>
                <c:ptCount val="37"/>
                <c:pt idx="1">
                  <c:v>1006381</c:v>
                </c:pt>
                <c:pt idx="2">
                  <c:v>1058381.75</c:v>
                </c:pt>
                <c:pt idx="3">
                  <c:v>979568.7</c:v>
                </c:pt>
                <c:pt idx="4">
                  <c:v>913131.6</c:v>
                </c:pt>
                <c:pt idx="5">
                  <c:v>851770.9</c:v>
                </c:pt>
                <c:pt idx="6">
                  <c:v>786439.05</c:v>
                </c:pt>
                <c:pt idx="7">
                  <c:v>838012.7</c:v>
                </c:pt>
                <c:pt idx="8">
                  <c:v>828297.8</c:v>
                </c:pt>
                <c:pt idx="9">
                  <c:v>849856.85</c:v>
                </c:pt>
                <c:pt idx="10">
                  <c:v>764479.70000000007</c:v>
                </c:pt>
                <c:pt idx="11">
                  <c:v>708647.4</c:v>
                </c:pt>
                <c:pt idx="12">
                  <c:v>0</c:v>
                </c:pt>
                <c:pt idx="13">
                  <c:v>0</c:v>
                </c:pt>
                <c:pt idx="14">
                  <c:v>911319.9</c:v>
                </c:pt>
                <c:pt idx="15">
                  <c:v>919123.15185185184</c:v>
                </c:pt>
                <c:pt idx="16">
                  <c:v>1046396</c:v>
                </c:pt>
                <c:pt idx="17">
                  <c:v>996594.7666666666</c:v>
                </c:pt>
                <c:pt idx="18">
                  <c:v>1018903</c:v>
                </c:pt>
                <c:pt idx="19">
                  <c:v>978410</c:v>
                </c:pt>
                <c:pt idx="20">
                  <c:v>911992</c:v>
                </c:pt>
                <c:pt idx="21">
                  <c:v>1145717.75</c:v>
                </c:pt>
                <c:pt idx="22">
                  <c:v>1238617.8</c:v>
                </c:pt>
                <c:pt idx="23">
                  <c:v>1033471</c:v>
                </c:pt>
                <c:pt idx="24">
                  <c:v>1128848.7</c:v>
                </c:pt>
                <c:pt idx="25">
                  <c:v>919427</c:v>
                </c:pt>
                <c:pt idx="26">
                  <c:v>1064432.8999999999</c:v>
                </c:pt>
                <c:pt idx="27">
                  <c:v>957312.4</c:v>
                </c:pt>
                <c:pt idx="28">
                  <c:v>938071.3</c:v>
                </c:pt>
                <c:pt idx="29">
                  <c:v>863474.1</c:v>
                </c:pt>
                <c:pt idx="30">
                  <c:v>858012.1</c:v>
                </c:pt>
                <c:pt idx="31">
                  <c:v>867980.3</c:v>
                </c:pt>
                <c:pt idx="32">
                  <c:v>856480.2</c:v>
                </c:pt>
                <c:pt idx="33">
                  <c:v>776263</c:v>
                </c:pt>
                <c:pt idx="34">
                  <c:v>642507.69999999995</c:v>
                </c:pt>
                <c:pt idx="35">
                  <c:v>0</c:v>
                </c:pt>
                <c:pt idx="36">
                  <c:v>556005</c:v>
                </c:pt>
              </c:numCache>
            </c:numRef>
          </c:val>
          <c:extLst>
            <c:ext xmlns:c16="http://schemas.microsoft.com/office/drawing/2014/chart" uri="{C3380CC4-5D6E-409C-BE32-E72D297353CC}">
              <c16:uniqueId val="{00000001-5A19-9E47-9392-A8DD29795597}"/>
            </c:ext>
          </c:extLst>
        </c:ser>
        <c:dLbls>
          <c:showLegendKey val="0"/>
          <c:showVal val="0"/>
          <c:showCatName val="0"/>
          <c:showSerName val="0"/>
          <c:showPercent val="0"/>
          <c:showBubbleSize val="0"/>
        </c:dLbls>
        <c:gapWidth val="150"/>
        <c:axId val="-132481424"/>
        <c:axId val="-132485232"/>
      </c:barChart>
      <c:catAx>
        <c:axId val="-1324814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232"/>
        <c:crosses val="autoZero"/>
        <c:auto val="1"/>
        <c:lblAlgn val="ctr"/>
        <c:lblOffset val="100"/>
        <c:tickLblSkip val="1"/>
        <c:tickMarkSkip val="1"/>
        <c:noMultiLvlLbl val="0"/>
      </c:catAx>
      <c:valAx>
        <c:axId val="-1324852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1424"/>
        <c:crosses val="autoZero"/>
        <c:crossBetween val="between"/>
        <c:dispUnits>
          <c:builtInUnit val="millions"/>
          <c:dispUnitsLbl>
            <c:layout>
              <c:manualLayout>
                <c:xMode val="edge"/>
                <c:yMode val="edge"/>
                <c:x val="5.7747637036700801E-3"/>
                <c:y val="0.36704284760374944"/>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801473"/>
          <c:y val="0.92191541548490363"/>
          <c:w val="0.36041967551988946"/>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2020 Vs 2019</a:t>
            </a:r>
          </a:p>
        </c:rich>
      </c:tx>
      <c:layout>
        <c:manualLayout>
          <c:xMode val="edge"/>
          <c:yMode val="edge"/>
          <c:x val="0.11812312349846096"/>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Cochin!$AJ$6:$AJ$42</c:f>
              <c:numCache>
                <c:formatCode>0.00</c:formatCode>
                <c:ptCount val="37"/>
                <c:pt idx="1">
                  <c:v>117.3879152801901</c:v>
                </c:pt>
                <c:pt idx="2">
                  <c:v>118.02726196601816</c:v>
                </c:pt>
                <c:pt idx="3">
                  <c:v>117.67507008281839</c:v>
                </c:pt>
                <c:pt idx="4">
                  <c:v>119.05199476363846</c:v>
                </c:pt>
                <c:pt idx="5">
                  <c:v>117.2704711304272</c:v>
                </c:pt>
                <c:pt idx="6">
                  <c:v>116.70397087308585</c:v>
                </c:pt>
                <c:pt idx="7">
                  <c:v>115.85998221261815</c:v>
                </c:pt>
                <c:pt idx="8">
                  <c:v>115.53553784115279</c:v>
                </c:pt>
                <c:pt idx="9">
                  <c:v>116.50961755006658</c:v>
                </c:pt>
                <c:pt idx="10">
                  <c:v>113.86114104324064</c:v>
                </c:pt>
                <c:pt idx="11">
                  <c:v>114.00292245111237</c:v>
                </c:pt>
                <c:pt idx="12">
                  <c:v>0</c:v>
                </c:pt>
                <c:pt idx="13">
                  <c:v>0</c:v>
                </c:pt>
                <c:pt idx="14">
                  <c:v>121.57919390773766</c:v>
                </c:pt>
                <c:pt idx="15">
                  <c:v>129.40191475009348</c:v>
                </c:pt>
                <c:pt idx="16">
                  <c:v>121.28326206734543</c:v>
                </c:pt>
                <c:pt idx="17">
                  <c:v>124.40985484163457</c:v>
                </c:pt>
                <c:pt idx="18">
                  <c:v>122.05515296584169</c:v>
                </c:pt>
                <c:pt idx="19">
                  <c:v>116.41477576579554</c:v>
                </c:pt>
                <c:pt idx="20">
                  <c:v>114.82114568989421</c:v>
                </c:pt>
                <c:pt idx="21">
                  <c:v>110.03783774265693</c:v>
                </c:pt>
                <c:pt idx="22">
                  <c:v>109.20388198432751</c:v>
                </c:pt>
                <c:pt idx="23">
                  <c:v>111.29865896946794</c:v>
                </c:pt>
                <c:pt idx="24">
                  <c:v>112.89619926038957</c:v>
                </c:pt>
                <c:pt idx="25">
                  <c:v>117.03105325672837</c:v>
                </c:pt>
                <c:pt idx="26">
                  <c:v>122.25620280338515</c:v>
                </c:pt>
                <c:pt idx="27">
                  <c:v>130.21667331220297</c:v>
                </c:pt>
                <c:pt idx="28">
                  <c:v>134.46531621524548</c:v>
                </c:pt>
                <c:pt idx="29">
                  <c:v>138.39726497899511</c:v>
                </c:pt>
                <c:pt idx="30">
                  <c:v>138.10869130235264</c:v>
                </c:pt>
                <c:pt idx="31">
                  <c:v>144.50775201163631</c:v>
                </c:pt>
                <c:pt idx="32">
                  <c:v>159.25362999911067</c:v>
                </c:pt>
                <c:pt idx="33">
                  <c:v>171.63891288206702</c:v>
                </c:pt>
                <c:pt idx="34">
                  <c:v>181.00406136643622</c:v>
                </c:pt>
                <c:pt idx="35">
                  <c:v>0</c:v>
                </c:pt>
                <c:pt idx="36">
                  <c:v>198.78692917685092</c:v>
                </c:pt>
              </c:numCache>
            </c:numRef>
          </c:val>
          <c:smooth val="0"/>
          <c:extLst>
            <c:ext xmlns:c16="http://schemas.microsoft.com/office/drawing/2014/chart" uri="{C3380CC4-5D6E-409C-BE32-E72D297353CC}">
              <c16:uniqueId val="{00000000-5740-3F47-B251-FCDFCF74ECAE}"/>
            </c:ext>
          </c:extLst>
        </c:ser>
        <c:ser>
          <c:idx val="1"/>
          <c:order val="1"/>
          <c:tx>
            <c:strRef>
              <c:f>Cochin!$BU$5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Cochin!$BU$6:$BU$42</c:f>
              <c:numCache>
                <c:formatCode>0.00</c:formatCode>
                <c:ptCount val="37"/>
                <c:pt idx="1">
                  <c:v>127.39784506728203</c:v>
                </c:pt>
                <c:pt idx="2">
                  <c:v>128.16341116862674</c:v>
                </c:pt>
                <c:pt idx="3">
                  <c:v>129.97953033373651</c:v>
                </c:pt>
                <c:pt idx="4">
                  <c:v>130.93369526472236</c:v>
                </c:pt>
                <c:pt idx="5">
                  <c:v>129.00036222400152</c:v>
                </c:pt>
                <c:pt idx="6">
                  <c:v>129.71994298270917</c:v>
                </c:pt>
                <c:pt idx="7">
                  <c:v>126.73769138938671</c:v>
                </c:pt>
                <c:pt idx="8">
                  <c:v>126.28668793015372</c:v>
                </c:pt>
                <c:pt idx="9">
                  <c:v>127.19299847815955</c:v>
                </c:pt>
                <c:pt idx="10">
                  <c:v>127.64368141534129</c:v>
                </c:pt>
                <c:pt idx="11">
                  <c:v>128.18262731346573</c:v>
                </c:pt>
                <c:pt idx="12">
                  <c:v>125.12583062035716</c:v>
                </c:pt>
                <c:pt idx="13">
                  <c:v>127.53543609264108</c:v>
                </c:pt>
                <c:pt idx="14">
                  <c:v>128.38166128179992</c:v>
                </c:pt>
                <c:pt idx="15">
                  <c:v>0</c:v>
                </c:pt>
                <c:pt idx="16">
                  <c:v>129.13467695490394</c:v>
                </c:pt>
                <c:pt idx="17">
                  <c:v>129.73192058816261</c:v>
                </c:pt>
                <c:pt idx="18">
                  <c:v>127.81768656389646</c:v>
                </c:pt>
                <c:pt idx="19">
                  <c:v>127.60271189913854</c:v>
                </c:pt>
                <c:pt idx="20">
                  <c:v>127.76201546394763</c:v>
                </c:pt>
                <c:pt idx="21">
                  <c:v>128.22507642167787</c:v>
                </c:pt>
                <c:pt idx="22">
                  <c:v>126.83481069173101</c:v>
                </c:pt>
                <c:pt idx="23">
                  <c:v>123.12087431836359</c:v>
                </c:pt>
                <c:pt idx="24">
                  <c:v>120.55242697631074</c:v>
                </c:pt>
                <c:pt idx="25">
                  <c:v>117.24599200555846</c:v>
                </c:pt>
                <c:pt idx="26">
                  <c:v>116.47749615779608</c:v>
                </c:pt>
                <c:pt idx="27">
                  <c:v>113.45478989890108</c:v>
                </c:pt>
                <c:pt idx="28">
                  <c:v>112.41175085891207</c:v>
                </c:pt>
                <c:pt idx="29">
                  <c:v>115.12971696435336</c:v>
                </c:pt>
                <c:pt idx="30">
                  <c:v>113.10406811477446</c:v>
                </c:pt>
                <c:pt idx="31">
                  <c:v>112.93812293306178</c:v>
                </c:pt>
                <c:pt idx="32">
                  <c:v>112.01284581695005</c:v>
                </c:pt>
                <c:pt idx="33">
                  <c:v>111.02194178980167</c:v>
                </c:pt>
                <c:pt idx="34">
                  <c:v>112.03477237907913</c:v>
                </c:pt>
                <c:pt idx="35">
                  <c:v>110.5527995833389</c:v>
                </c:pt>
                <c:pt idx="36">
                  <c:v>0</c:v>
                </c:pt>
              </c:numCache>
            </c:numRef>
          </c:val>
          <c:smooth val="0"/>
          <c:extLst>
            <c:ext xmlns:c16="http://schemas.microsoft.com/office/drawing/2014/chart" uri="{C3380CC4-5D6E-409C-BE32-E72D297353CC}">
              <c16:uniqueId val="{00000001-5740-3F47-B251-FCDFCF74ECAE}"/>
            </c:ext>
          </c:extLst>
        </c:ser>
        <c:dLbls>
          <c:showLegendKey val="0"/>
          <c:showVal val="0"/>
          <c:showCatName val="0"/>
          <c:showSerName val="0"/>
          <c:showPercent val="0"/>
          <c:showBubbleSize val="0"/>
        </c:dLbls>
        <c:marker val="1"/>
        <c:smooth val="0"/>
        <c:axId val="-132483056"/>
        <c:axId val="-132473808"/>
      </c:lineChart>
      <c:catAx>
        <c:axId val="-132483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210664202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808"/>
        <c:crosses val="autoZero"/>
        <c:auto val="1"/>
        <c:lblAlgn val="ctr"/>
        <c:lblOffset val="100"/>
        <c:tickLblSkip val="1"/>
        <c:tickMarkSkip val="1"/>
        <c:noMultiLvlLbl val="0"/>
      </c:catAx>
      <c:valAx>
        <c:axId val="-13247380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3056"/>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-2020</a:t>
            </a:r>
          </a:p>
        </c:rich>
      </c:tx>
      <c:layout>
        <c:manualLayout>
          <c:xMode val="edge"/>
          <c:yMode val="edge"/>
          <c:x val="0.18284835414683911"/>
          <c:y val="3.2876839762118491E-2"/>
        </c:manualLayout>
      </c:layout>
      <c:overlay val="0"/>
      <c:spPr>
        <a:noFill/>
        <a:ln w="25400">
          <a:noFill/>
        </a:ln>
      </c:spPr>
    </c:title>
    <c:autoTitleDeleted val="0"/>
    <c:plotArea>
      <c:layout>
        <c:manualLayout>
          <c:layoutTarget val="inner"/>
          <c:xMode val="edge"/>
          <c:yMode val="edge"/>
          <c:x val="7.4523761452895534E-2"/>
          <c:y val="0.15021097046414394"/>
          <c:w val="0.90174966352624564"/>
          <c:h val="0.56962025316464115"/>
        </c:manualLayout>
      </c:layout>
      <c:barChart>
        <c:barDir val="col"/>
        <c:grouping val="clustered"/>
        <c:varyColors val="0"/>
        <c:ser>
          <c:idx val="0"/>
          <c:order val="0"/>
          <c:tx>
            <c:strRef>
              <c:f>NI!$M$5</c:f>
              <c:strCache>
                <c:ptCount val="1"/>
                <c:pt idx="0">
                  <c:v>Total Offer Kgs 2020</c:v>
                </c:pt>
              </c:strCache>
            </c:strRef>
          </c:tx>
          <c:spPr>
            <a:solidFill>
              <a:srgbClr val="9999FF"/>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NI!$M$7:$M$59</c:f>
              <c:numCache>
                <c:formatCode>0.00</c:formatCode>
                <c:ptCount val="53"/>
                <c:pt idx="0">
                  <c:v>16085233.349999998</c:v>
                </c:pt>
                <c:pt idx="1">
                  <c:v>16706613.200000001</c:v>
                </c:pt>
                <c:pt idx="2">
                  <c:v>17465543.299999993</c:v>
                </c:pt>
                <c:pt idx="3">
                  <c:v>16558672.5</c:v>
                </c:pt>
                <c:pt idx="4">
                  <c:v>15845662.029999997</c:v>
                </c:pt>
                <c:pt idx="5">
                  <c:v>15989351.300000001</c:v>
                </c:pt>
                <c:pt idx="6">
                  <c:v>15404324.499999998</c:v>
                </c:pt>
                <c:pt idx="7">
                  <c:v>12601292.450000001</c:v>
                </c:pt>
                <c:pt idx="8">
                  <c:v>8002369.9500000002</c:v>
                </c:pt>
                <c:pt idx="9">
                  <c:v>7071406.3300000001</c:v>
                </c:pt>
                <c:pt idx="10">
                  <c:v>1010893.5499999999</c:v>
                </c:pt>
                <c:pt idx="11">
                  <c:v>3292918.5999999996</c:v>
                </c:pt>
                <c:pt idx="12">
                  <c:v>0</c:v>
                </c:pt>
                <c:pt idx="13">
                  <c:v>0</c:v>
                </c:pt>
                <c:pt idx="14">
                  <c:v>0</c:v>
                </c:pt>
                <c:pt idx="15">
                  <c:v>0</c:v>
                </c:pt>
                <c:pt idx="16">
                  <c:v>1793844.6000000003</c:v>
                </c:pt>
                <c:pt idx="17">
                  <c:v>605363.1</c:v>
                </c:pt>
                <c:pt idx="18">
                  <c:v>1603891.4999999998</c:v>
                </c:pt>
                <c:pt idx="19">
                  <c:v>5101781.8499999996</c:v>
                </c:pt>
                <c:pt idx="20">
                  <c:v>4036891.2000000007</c:v>
                </c:pt>
                <c:pt idx="21">
                  <c:v>4150928.9</c:v>
                </c:pt>
                <c:pt idx="22">
                  <c:v>6704014.9500000002</c:v>
                </c:pt>
                <c:pt idx="23">
                  <c:v>5407279.5499999998</c:v>
                </c:pt>
                <c:pt idx="24">
                  <c:v>6561692.4000000022</c:v>
                </c:pt>
                <c:pt idx="25">
                  <c:v>8871924.6000000015</c:v>
                </c:pt>
                <c:pt idx="26">
                  <c:v>10064236.749999998</c:v>
                </c:pt>
                <c:pt idx="27">
                  <c:v>5806337.9500000002</c:v>
                </c:pt>
                <c:pt idx="28">
                  <c:v>11116204.100000001</c:v>
                </c:pt>
                <c:pt idx="29">
                  <c:v>6823801.3499999996</c:v>
                </c:pt>
                <c:pt idx="30">
                  <c:v>13352822.140000001</c:v>
                </c:pt>
                <c:pt idx="31">
                  <c:v>12625093.470000003</c:v>
                </c:pt>
                <c:pt idx="32">
                  <c:v>12109550.75</c:v>
                </c:pt>
                <c:pt idx="33">
                  <c:v>14321780.75</c:v>
                </c:pt>
                <c:pt idx="34">
                  <c:v>14109204.4</c:v>
                </c:pt>
                <c:pt idx="35">
                  <c:v>13687198.600000003</c:v>
                </c:pt>
                <c:pt idx="36">
                  <c:v>9222187.2500000019</c:v>
                </c:pt>
              </c:numCache>
            </c:numRef>
          </c:val>
          <c:extLst>
            <c:ext xmlns:c16="http://schemas.microsoft.com/office/drawing/2014/chart" uri="{C3380CC4-5D6E-409C-BE32-E72D297353CC}">
              <c16:uniqueId val="{00000000-1F1A-AB4C-A5A1-AB8BF3813CA2}"/>
            </c:ext>
          </c:extLst>
        </c:ser>
        <c:ser>
          <c:idx val="1"/>
          <c:order val="1"/>
          <c:tx>
            <c:strRef>
              <c:f>NI!$AH$5</c:f>
              <c:strCache>
                <c:ptCount val="1"/>
                <c:pt idx="0">
                  <c:v>Total Sold Kgs 2020</c:v>
                </c:pt>
              </c:strCache>
            </c:strRef>
          </c:tx>
          <c:spPr>
            <a:solidFill>
              <a:srgbClr val="993366"/>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NI!$AH$7:$AH$59</c:f>
              <c:numCache>
                <c:formatCode>0.00</c:formatCode>
                <c:ptCount val="53"/>
                <c:pt idx="0">
                  <c:v>11886001.349999998</c:v>
                </c:pt>
                <c:pt idx="1">
                  <c:v>11485220.299999999</c:v>
                </c:pt>
                <c:pt idx="2">
                  <c:v>11937342.199999999</c:v>
                </c:pt>
                <c:pt idx="3">
                  <c:v>11210814.599999998</c:v>
                </c:pt>
                <c:pt idx="4">
                  <c:v>10393997.929999998</c:v>
                </c:pt>
                <c:pt idx="5">
                  <c:v>10354990.799999999</c:v>
                </c:pt>
                <c:pt idx="6">
                  <c:v>9777714</c:v>
                </c:pt>
                <c:pt idx="7">
                  <c:v>8788605.5</c:v>
                </c:pt>
                <c:pt idx="8">
                  <c:v>5829798.7000000011</c:v>
                </c:pt>
                <c:pt idx="9">
                  <c:v>5374958.5300000003</c:v>
                </c:pt>
                <c:pt idx="10">
                  <c:v>806317.55</c:v>
                </c:pt>
                <c:pt idx="11">
                  <c:v>2139635.5</c:v>
                </c:pt>
                <c:pt idx="12">
                  <c:v>0</c:v>
                </c:pt>
                <c:pt idx="13">
                  <c:v>0</c:v>
                </c:pt>
                <c:pt idx="14">
                  <c:v>0</c:v>
                </c:pt>
                <c:pt idx="15">
                  <c:v>0</c:v>
                </c:pt>
                <c:pt idx="16">
                  <c:v>1500220.5000000005</c:v>
                </c:pt>
                <c:pt idx="17">
                  <c:v>552616.9</c:v>
                </c:pt>
                <c:pt idx="18">
                  <c:v>1409398.7</c:v>
                </c:pt>
                <c:pt idx="19">
                  <c:v>3946016.85</c:v>
                </c:pt>
                <c:pt idx="20">
                  <c:v>3252073.0000000005</c:v>
                </c:pt>
                <c:pt idx="21">
                  <c:v>3553037.3</c:v>
                </c:pt>
                <c:pt idx="22">
                  <c:v>5637445.2000000002</c:v>
                </c:pt>
                <c:pt idx="23">
                  <c:v>4594862.4000000004</c:v>
                </c:pt>
                <c:pt idx="24">
                  <c:v>5677048.2000000002</c:v>
                </c:pt>
                <c:pt idx="25">
                  <c:v>7505303.5999999996</c:v>
                </c:pt>
                <c:pt idx="26">
                  <c:v>8771245.5999999978</c:v>
                </c:pt>
                <c:pt idx="27">
                  <c:v>5265460</c:v>
                </c:pt>
                <c:pt idx="28">
                  <c:v>9693119.0999999996</c:v>
                </c:pt>
                <c:pt idx="29">
                  <c:v>5853396.0000000009</c:v>
                </c:pt>
                <c:pt idx="30">
                  <c:v>11420914.840000002</c:v>
                </c:pt>
                <c:pt idx="31">
                  <c:v>11194693.07</c:v>
                </c:pt>
                <c:pt idx="32">
                  <c:v>10435822.549999999</c:v>
                </c:pt>
                <c:pt idx="33">
                  <c:v>12471389.300000001</c:v>
                </c:pt>
                <c:pt idx="34">
                  <c:v>11934454.400000002</c:v>
                </c:pt>
                <c:pt idx="35">
                  <c:v>11835380.5</c:v>
                </c:pt>
                <c:pt idx="36">
                  <c:v>7813943.7999999998</c:v>
                </c:pt>
              </c:numCache>
            </c:numRef>
          </c:val>
          <c:extLst>
            <c:ext xmlns:c16="http://schemas.microsoft.com/office/drawing/2014/chart" uri="{C3380CC4-5D6E-409C-BE32-E72D297353CC}">
              <c16:uniqueId val="{00000001-1F1A-AB4C-A5A1-AB8BF3813CA2}"/>
            </c:ext>
          </c:extLst>
        </c:ser>
        <c:dLbls>
          <c:showLegendKey val="0"/>
          <c:showVal val="0"/>
          <c:showCatName val="0"/>
          <c:showSerName val="0"/>
          <c:showPercent val="0"/>
          <c:showBubbleSize val="0"/>
        </c:dLbls>
        <c:gapWidth val="150"/>
        <c:axId val="-132473264"/>
        <c:axId val="-132479792"/>
      </c:barChart>
      <c:catAx>
        <c:axId val="-13247326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19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792"/>
        <c:crosses val="autoZero"/>
        <c:auto val="1"/>
        <c:lblAlgn val="ctr"/>
        <c:lblOffset val="100"/>
        <c:tickLblSkip val="1"/>
        <c:tickMarkSkip val="1"/>
        <c:noMultiLvlLbl val="0"/>
      </c:catAx>
      <c:valAx>
        <c:axId val="-13247979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264"/>
        <c:crosses val="autoZero"/>
        <c:crossBetween val="between"/>
        <c:dispUnits>
          <c:builtInUnit val="millions"/>
          <c:dispUnitsLbl>
            <c:layout>
              <c:manualLayout>
                <c:xMode val="edge"/>
                <c:yMode val="edge"/>
                <c:x val="4.7358182791253671E-3"/>
                <c:y val="0.3510662812718446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2020 Vs 2019</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NI!$AI$7:$AI$59</c:f>
              <c:numCache>
                <c:formatCode>0.00</c:formatCode>
                <c:ptCount val="53"/>
                <c:pt idx="0">
                  <c:v>138.68379473677814</c:v>
                </c:pt>
                <c:pt idx="1">
                  <c:v>132.20295109309853</c:v>
                </c:pt>
                <c:pt idx="2">
                  <c:v>124.80839944356359</c:v>
                </c:pt>
                <c:pt idx="3">
                  <c:v>118.9398494494952</c:v>
                </c:pt>
                <c:pt idx="4">
                  <c:v>113.21258457428554</c:v>
                </c:pt>
                <c:pt idx="5">
                  <c:v>106.75520735132002</c:v>
                </c:pt>
                <c:pt idx="6">
                  <c:v>100.20520546831985</c:v>
                </c:pt>
                <c:pt idx="7">
                  <c:v>96.398355227536172</c:v>
                </c:pt>
                <c:pt idx="8">
                  <c:v>96.46033304424175</c:v>
                </c:pt>
                <c:pt idx="9">
                  <c:v>91.306335461934154</c:v>
                </c:pt>
                <c:pt idx="10">
                  <c:v>90.818365943330562</c:v>
                </c:pt>
                <c:pt idx="11">
                  <c:v>89.45276642840274</c:v>
                </c:pt>
                <c:pt idx="12">
                  <c:v>0</c:v>
                </c:pt>
                <c:pt idx="13">
                  <c:v>0</c:v>
                </c:pt>
                <c:pt idx="14">
                  <c:v>0</c:v>
                </c:pt>
                <c:pt idx="15">
                  <c:v>0</c:v>
                </c:pt>
                <c:pt idx="16">
                  <c:v>121.22767724436036</c:v>
                </c:pt>
                <c:pt idx="17">
                  <c:v>206.04118391292664</c:v>
                </c:pt>
                <c:pt idx="18">
                  <c:v>188.0088882847229</c:v>
                </c:pt>
                <c:pt idx="19">
                  <c:v>195.98273983885548</c:v>
                </c:pt>
                <c:pt idx="20">
                  <c:v>198.20770316003441</c:v>
                </c:pt>
                <c:pt idx="21">
                  <c:v>189.59721309978889</c:v>
                </c:pt>
                <c:pt idx="22">
                  <c:v>218.96686294288935</c:v>
                </c:pt>
                <c:pt idx="23">
                  <c:v>227.07093072066283</c:v>
                </c:pt>
                <c:pt idx="24">
                  <c:v>246.5596943230691</c:v>
                </c:pt>
                <c:pt idx="25">
                  <c:v>253.749750640331</c:v>
                </c:pt>
                <c:pt idx="26">
                  <c:v>261.90478274418939</c:v>
                </c:pt>
                <c:pt idx="27">
                  <c:v>254.019636226156</c:v>
                </c:pt>
                <c:pt idx="28">
                  <c:v>270.24388534169827</c:v>
                </c:pt>
                <c:pt idx="29">
                  <c:v>265.84787367796957</c:v>
                </c:pt>
                <c:pt idx="30">
                  <c:v>274.69727644643433</c:v>
                </c:pt>
                <c:pt idx="31">
                  <c:v>282.83178308648678</c:v>
                </c:pt>
                <c:pt idx="32">
                  <c:v>283.23005419793481</c:v>
                </c:pt>
                <c:pt idx="33">
                  <c:v>284.99975287282405</c:v>
                </c:pt>
                <c:pt idx="34">
                  <c:v>282.56973599342143</c:v>
                </c:pt>
                <c:pt idx="35">
                  <c:v>277.84073847895075</c:v>
                </c:pt>
                <c:pt idx="36">
                  <c:v>267.83163876777894</c:v>
                </c:pt>
              </c:numCache>
            </c:numRef>
          </c:val>
          <c:smooth val="0"/>
          <c:extLst>
            <c:ext xmlns:c16="http://schemas.microsoft.com/office/drawing/2014/chart" uri="{C3380CC4-5D6E-409C-BE32-E72D297353CC}">
              <c16:uniqueId val="{00000000-8B84-7442-B922-C0176C4CEFC0}"/>
            </c:ext>
          </c:extLst>
        </c:ser>
        <c:ser>
          <c:idx val="1"/>
          <c:order val="1"/>
          <c:tx>
            <c:strRef>
              <c:f>NI!$BS$5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NI!$BS$7:$BS$59</c:f>
              <c:numCache>
                <c:formatCode>0.00</c:formatCode>
                <c:ptCount val="53"/>
                <c:pt idx="0">
                  <c:v>141.11338363084153</c:v>
                </c:pt>
                <c:pt idx="1">
                  <c:v>138.84846672296149</c:v>
                </c:pt>
                <c:pt idx="2">
                  <c:v>135.28146234296551</c:v>
                </c:pt>
                <c:pt idx="3">
                  <c:v>131.8756235099429</c:v>
                </c:pt>
                <c:pt idx="4">
                  <c:v>124.37779884671239</c:v>
                </c:pt>
                <c:pt idx="5">
                  <c:v>121.36027791298631</c:v>
                </c:pt>
                <c:pt idx="6">
                  <c:v>116.90862166089769</c:v>
                </c:pt>
                <c:pt idx="7">
                  <c:v>111.9147232471651</c:v>
                </c:pt>
                <c:pt idx="8">
                  <c:v>113.33502924650129</c:v>
                </c:pt>
                <c:pt idx="9">
                  <c:v>114.14729533317669</c:v>
                </c:pt>
                <c:pt idx="10">
                  <c:v>107.51025637472381</c:v>
                </c:pt>
                <c:pt idx="11">
                  <c:v>114.95202939810926</c:v>
                </c:pt>
                <c:pt idx="12">
                  <c:v>128.66401477177732</c:v>
                </c:pt>
                <c:pt idx="13">
                  <c:v>146.10197745558332</c:v>
                </c:pt>
                <c:pt idx="14">
                  <c:v>162.56272900558324</c:v>
                </c:pt>
                <c:pt idx="15">
                  <c:v>163.07702335672394</c:v>
                </c:pt>
                <c:pt idx="16">
                  <c:v>160.31394267505419</c:v>
                </c:pt>
                <c:pt idx="17">
                  <c:v>163.92529561280477</c:v>
                </c:pt>
                <c:pt idx="18">
                  <c:v>157.55066187755378</c:v>
                </c:pt>
                <c:pt idx="19">
                  <c:v>153.96860036635908</c:v>
                </c:pt>
                <c:pt idx="20">
                  <c:v>155.30300395996824</c:v>
                </c:pt>
                <c:pt idx="21">
                  <c:v>156.22407837994598</c:v>
                </c:pt>
                <c:pt idx="22">
                  <c:v>158.47535581652315</c:v>
                </c:pt>
                <c:pt idx="23">
                  <c:v>164.60675965904949</c:v>
                </c:pt>
                <c:pt idx="24">
                  <c:v>173.32370318672008</c:v>
                </c:pt>
                <c:pt idx="25">
                  <c:v>169.81256255159417</c:v>
                </c:pt>
                <c:pt idx="26">
                  <c:v>169.39654663328287</c:v>
                </c:pt>
                <c:pt idx="27">
                  <c:v>165.62302079467437</c:v>
                </c:pt>
                <c:pt idx="28">
                  <c:v>169.21703851104024</c:v>
                </c:pt>
                <c:pt idx="29">
                  <c:v>169.8047354788298</c:v>
                </c:pt>
                <c:pt idx="30">
                  <c:v>169.18936345516474</c:v>
                </c:pt>
                <c:pt idx="31">
                  <c:v>168.29707364578482</c:v>
                </c:pt>
                <c:pt idx="32">
                  <c:v>162.5681246415387</c:v>
                </c:pt>
                <c:pt idx="33">
                  <c:v>161.97681369842638</c:v>
                </c:pt>
                <c:pt idx="34">
                  <c:v>158.58289698434837</c:v>
                </c:pt>
                <c:pt idx="35">
                  <c:v>161.81148033283651</c:v>
                </c:pt>
                <c:pt idx="36">
                  <c:v>156.59645529013889</c:v>
                </c:pt>
                <c:pt idx="37">
                  <c:v>155.7983391332269</c:v>
                </c:pt>
                <c:pt idx="38">
                  <c:v>152.83590939283025</c:v>
                </c:pt>
                <c:pt idx="39">
                  <c:v>166.69981306070875</c:v>
                </c:pt>
                <c:pt idx="40">
                  <c:v>135.90782317065324</c:v>
                </c:pt>
                <c:pt idx="41">
                  <c:v>152.03555875258337</c:v>
                </c:pt>
                <c:pt idx="42">
                  <c:v>155.5605480867319</c:v>
                </c:pt>
                <c:pt idx="43">
                  <c:v>154.15833406707765</c:v>
                </c:pt>
                <c:pt idx="44">
                  <c:v>149.21863536062224</c:v>
                </c:pt>
                <c:pt idx="45">
                  <c:v>148.75287177944773</c:v>
                </c:pt>
                <c:pt idx="46">
                  <c:v>151.09542518381249</c:v>
                </c:pt>
                <c:pt idx="47">
                  <c:v>147.74503812222298</c:v>
                </c:pt>
                <c:pt idx="48">
                  <c:v>149.47702269926302</c:v>
                </c:pt>
                <c:pt idx="49">
                  <c:v>150.87964572528998</c:v>
                </c:pt>
                <c:pt idx="50">
                  <c:v>146.60509421967663</c:v>
                </c:pt>
                <c:pt idx="51">
                  <c:v>143.21866288135723</c:v>
                </c:pt>
              </c:numCache>
            </c:numRef>
          </c:val>
          <c:smooth val="0"/>
          <c:extLst>
            <c:ext xmlns:c16="http://schemas.microsoft.com/office/drawing/2014/chart" uri="{C3380CC4-5D6E-409C-BE32-E72D297353CC}">
              <c16:uniqueId val="{00000001-8B84-7442-B922-C0176C4CEFC0}"/>
            </c:ext>
          </c:extLst>
        </c:ser>
        <c:dLbls>
          <c:showLegendKey val="0"/>
          <c:showVal val="0"/>
          <c:showCatName val="0"/>
          <c:showSerName val="0"/>
          <c:showPercent val="0"/>
          <c:showBubbleSize val="0"/>
        </c:dLbls>
        <c:marker val="1"/>
        <c:smooth val="0"/>
        <c:axId val="-132480336"/>
        <c:axId val="-132479248"/>
      </c:lineChart>
      <c:catAx>
        <c:axId val="-1324803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638"/>
              <c:y val="0.8191780526149541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248"/>
        <c:crosses val="autoZero"/>
        <c:auto val="1"/>
        <c:lblAlgn val="ctr"/>
        <c:lblOffset val="100"/>
        <c:tickLblSkip val="1"/>
        <c:tickMarkSkip val="1"/>
        <c:noMultiLvlLbl val="0"/>
      </c:catAx>
      <c:valAx>
        <c:axId val="-132479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0336"/>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8141"/>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-2020</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517"/>
          <c:w val="0.91739730656814411"/>
          <c:h val="0.55874673629243365"/>
        </c:manualLayout>
      </c:layout>
      <c:barChart>
        <c:barDir val="col"/>
        <c:grouping val="clustered"/>
        <c:varyColors val="0"/>
        <c:ser>
          <c:idx val="0"/>
          <c:order val="0"/>
          <c:tx>
            <c:strRef>
              <c:f>SI!$M$5</c:f>
              <c:strCache>
                <c:ptCount val="1"/>
                <c:pt idx="0">
                  <c:v>Total Offer Kgs 2020</c:v>
                </c:pt>
              </c:strCache>
            </c:strRef>
          </c:tx>
          <c:spPr>
            <a:solidFill>
              <a:srgbClr val="9999FF"/>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SI!$M$6:$M$59</c:f>
              <c:numCache>
                <c:formatCode>0.00</c:formatCode>
                <c:ptCount val="54"/>
                <c:pt idx="1">
                  <c:v>0</c:v>
                </c:pt>
                <c:pt idx="2">
                  <c:v>3397962</c:v>
                </c:pt>
                <c:pt idx="3">
                  <c:v>3394808.25</c:v>
                </c:pt>
                <c:pt idx="4">
                  <c:v>3237976.9</c:v>
                </c:pt>
                <c:pt idx="5">
                  <c:v>3037883.1</c:v>
                </c:pt>
                <c:pt idx="6">
                  <c:v>3078868.7</c:v>
                </c:pt>
                <c:pt idx="7">
                  <c:v>2943460.3</c:v>
                </c:pt>
                <c:pt idx="8">
                  <c:v>2963839.3</c:v>
                </c:pt>
                <c:pt idx="9">
                  <c:v>3056277.1</c:v>
                </c:pt>
                <c:pt idx="10">
                  <c:v>2879411.4499999997</c:v>
                </c:pt>
                <c:pt idx="11">
                  <c:v>2803907.6</c:v>
                </c:pt>
                <c:pt idx="12">
                  <c:v>2826305.8</c:v>
                </c:pt>
                <c:pt idx="13">
                  <c:v>0</c:v>
                </c:pt>
                <c:pt idx="14">
                  <c:v>0</c:v>
                </c:pt>
                <c:pt idx="15">
                  <c:v>1124551.8407407408</c:v>
                </c:pt>
                <c:pt idx="16">
                  <c:v>1074060.824691358</c:v>
                </c:pt>
                <c:pt idx="17">
                  <c:v>2890938.9</c:v>
                </c:pt>
                <c:pt idx="18">
                  <c:v>2434457.2666666666</c:v>
                </c:pt>
                <c:pt idx="19">
                  <c:v>3289197.8</c:v>
                </c:pt>
                <c:pt idx="20">
                  <c:v>3388172</c:v>
                </c:pt>
                <c:pt idx="21">
                  <c:v>3355135</c:v>
                </c:pt>
                <c:pt idx="22">
                  <c:v>3359852.85</c:v>
                </c:pt>
                <c:pt idx="23">
                  <c:v>3826180.5</c:v>
                </c:pt>
                <c:pt idx="24">
                  <c:v>3508653.2</c:v>
                </c:pt>
                <c:pt idx="25">
                  <c:v>3623199.3</c:v>
                </c:pt>
                <c:pt idx="26">
                  <c:v>3682145.3</c:v>
                </c:pt>
                <c:pt idx="27">
                  <c:v>3830333.7</c:v>
                </c:pt>
                <c:pt idx="28">
                  <c:v>3588340.4</c:v>
                </c:pt>
                <c:pt idx="29">
                  <c:v>3446707.8</c:v>
                </c:pt>
                <c:pt idx="30">
                  <c:v>3517327.9</c:v>
                </c:pt>
                <c:pt idx="31">
                  <c:v>3445028.4</c:v>
                </c:pt>
                <c:pt idx="32">
                  <c:v>2982323</c:v>
                </c:pt>
                <c:pt idx="33">
                  <c:v>3248296.9000000004</c:v>
                </c:pt>
                <c:pt idx="34">
                  <c:v>2940909.2</c:v>
                </c:pt>
                <c:pt idx="35">
                  <c:v>2900605.7</c:v>
                </c:pt>
                <c:pt idx="36">
                  <c:v>3143722.6333333333</c:v>
                </c:pt>
                <c:pt idx="37">
                  <c:v>3189474</c:v>
                </c:pt>
              </c:numCache>
            </c:numRef>
          </c:val>
          <c:extLst>
            <c:ext xmlns:c16="http://schemas.microsoft.com/office/drawing/2014/chart" uri="{C3380CC4-5D6E-409C-BE32-E72D297353CC}">
              <c16:uniqueId val="{00000000-B0FF-6B4C-A318-275AA8A220C2}"/>
            </c:ext>
          </c:extLst>
        </c:ser>
        <c:ser>
          <c:idx val="1"/>
          <c:order val="1"/>
          <c:tx>
            <c:strRef>
              <c:f>SI!$AH$5</c:f>
              <c:strCache>
                <c:ptCount val="1"/>
                <c:pt idx="0">
                  <c:v>Total Sold Kgs 2020</c:v>
                </c:pt>
              </c:strCache>
            </c:strRef>
          </c:tx>
          <c:spPr>
            <a:solidFill>
              <a:srgbClr val="993366"/>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SI!$AH$6:$AH$59</c:f>
              <c:numCache>
                <c:formatCode>0.00</c:formatCode>
                <c:ptCount val="54"/>
                <c:pt idx="1">
                  <c:v>0</c:v>
                </c:pt>
                <c:pt idx="2">
                  <c:v>2588143</c:v>
                </c:pt>
                <c:pt idx="3">
                  <c:v>2354069.75</c:v>
                </c:pt>
                <c:pt idx="4">
                  <c:v>2193416.7000000002</c:v>
                </c:pt>
                <c:pt idx="5">
                  <c:v>2124734.6</c:v>
                </c:pt>
                <c:pt idx="6">
                  <c:v>2006699.9</c:v>
                </c:pt>
                <c:pt idx="7">
                  <c:v>1806577.05</c:v>
                </c:pt>
                <c:pt idx="8">
                  <c:v>1944941.7</c:v>
                </c:pt>
                <c:pt idx="9">
                  <c:v>1909441.8</c:v>
                </c:pt>
                <c:pt idx="10">
                  <c:v>1952004.85</c:v>
                </c:pt>
                <c:pt idx="11">
                  <c:v>1697788.7</c:v>
                </c:pt>
                <c:pt idx="12">
                  <c:v>1829004.4</c:v>
                </c:pt>
                <c:pt idx="13">
                  <c:v>0</c:v>
                </c:pt>
                <c:pt idx="14">
                  <c:v>0</c:v>
                </c:pt>
                <c:pt idx="15">
                  <c:v>911319.9</c:v>
                </c:pt>
                <c:pt idx="16">
                  <c:v>919123.15185185184</c:v>
                </c:pt>
                <c:pt idx="17">
                  <c:v>2548998</c:v>
                </c:pt>
                <c:pt idx="18">
                  <c:v>2152313.7666666666</c:v>
                </c:pt>
                <c:pt idx="19">
                  <c:v>2614843</c:v>
                </c:pt>
                <c:pt idx="20">
                  <c:v>2666890</c:v>
                </c:pt>
                <c:pt idx="21">
                  <c:v>2569551</c:v>
                </c:pt>
                <c:pt idx="22">
                  <c:v>2747631.75</c:v>
                </c:pt>
                <c:pt idx="23">
                  <c:v>3098403.8</c:v>
                </c:pt>
                <c:pt idx="24">
                  <c:v>2910702</c:v>
                </c:pt>
                <c:pt idx="25">
                  <c:v>3057063.7</c:v>
                </c:pt>
                <c:pt idx="26">
                  <c:v>3012760.5</c:v>
                </c:pt>
                <c:pt idx="27">
                  <c:v>3481399.9</c:v>
                </c:pt>
                <c:pt idx="28">
                  <c:v>3368597.9</c:v>
                </c:pt>
                <c:pt idx="29">
                  <c:v>3187664.3</c:v>
                </c:pt>
                <c:pt idx="30">
                  <c:v>3047959.6</c:v>
                </c:pt>
                <c:pt idx="31">
                  <c:v>3140903.1</c:v>
                </c:pt>
                <c:pt idx="32">
                  <c:v>2789144.6</c:v>
                </c:pt>
                <c:pt idx="33">
                  <c:v>3154975.9000000004</c:v>
                </c:pt>
                <c:pt idx="34">
                  <c:v>2786779.2</c:v>
                </c:pt>
                <c:pt idx="35">
                  <c:v>2782715.7</c:v>
                </c:pt>
                <c:pt idx="36">
                  <c:v>2997277.9666666663</c:v>
                </c:pt>
                <c:pt idx="37">
                  <c:v>2771450</c:v>
                </c:pt>
              </c:numCache>
            </c:numRef>
          </c:val>
          <c:extLst>
            <c:ext xmlns:c16="http://schemas.microsoft.com/office/drawing/2014/chart" uri="{C3380CC4-5D6E-409C-BE32-E72D297353CC}">
              <c16:uniqueId val="{00000001-B0FF-6B4C-A318-275AA8A220C2}"/>
            </c:ext>
          </c:extLst>
        </c:ser>
        <c:dLbls>
          <c:showLegendKey val="0"/>
          <c:showVal val="0"/>
          <c:showCatName val="0"/>
          <c:showSerName val="0"/>
          <c:showPercent val="0"/>
          <c:showBubbleSize val="0"/>
        </c:dLbls>
        <c:gapWidth val="150"/>
        <c:axId val="-128634592"/>
        <c:axId val="-128637312"/>
      </c:barChart>
      <c:catAx>
        <c:axId val="-128634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7312"/>
        <c:crosses val="autoZero"/>
        <c:auto val="1"/>
        <c:lblAlgn val="ctr"/>
        <c:lblOffset val="100"/>
        <c:tickLblSkip val="1"/>
        <c:tickMarkSkip val="1"/>
        <c:noMultiLvlLbl val="0"/>
      </c:catAx>
      <c:valAx>
        <c:axId val="-12863731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4592"/>
        <c:crosses val="autoZero"/>
        <c:crossBetween val="between"/>
        <c:dispUnits>
          <c:builtInUnit val="millions"/>
          <c:dispUnitsLbl>
            <c:layout>
              <c:manualLayout>
                <c:xMode val="edge"/>
                <c:yMode val="edge"/>
                <c:x val="1.4668234885690593E-3"/>
                <c:y val="0.3596241853580768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2020</a:t>
            </a:r>
            <a:r>
              <a:rPr baseline="0"/>
              <a:t> </a:t>
            </a:r>
            <a:r>
              <a:t>Vs 2019</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9105"/>
          <c:y val="0.16623397706216694"/>
          <c:w val="0.87301691398727721"/>
          <c:h val="0.57662410793441365"/>
        </c:manualLayout>
      </c:layout>
      <c:lineChart>
        <c:grouping val="standard"/>
        <c:varyColors val="0"/>
        <c:ser>
          <c:idx val="0"/>
          <c:order val="0"/>
          <c:tx>
            <c:strRef>
              <c:f>SI!$AI$5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SI!$AI$6:$AI$59</c:f>
              <c:numCache>
                <c:formatCode>0.00</c:formatCode>
                <c:ptCount val="54"/>
                <c:pt idx="1">
                  <c:v>0</c:v>
                </c:pt>
                <c:pt idx="2">
                  <c:v>98.750193731628414</c:v>
                </c:pt>
                <c:pt idx="3">
                  <c:v>100.27418830663609</c:v>
                </c:pt>
                <c:pt idx="4">
                  <c:v>100.06964641966174</c:v>
                </c:pt>
                <c:pt idx="5">
                  <c:v>99.163608850218665</c:v>
                </c:pt>
                <c:pt idx="6">
                  <c:v>97.838586521349811</c:v>
                </c:pt>
                <c:pt idx="7">
                  <c:v>98.837011857536481</c:v>
                </c:pt>
                <c:pt idx="8">
                  <c:v>97.086238652292309</c:v>
                </c:pt>
                <c:pt idx="9">
                  <c:v>97.363380332208393</c:v>
                </c:pt>
                <c:pt idx="10">
                  <c:v>97.018710371778681</c:v>
                </c:pt>
                <c:pt idx="11">
                  <c:v>97.064663263949939</c:v>
                </c:pt>
                <c:pt idx="12">
                  <c:v>95.720495936795672</c:v>
                </c:pt>
                <c:pt idx="13">
                  <c:v>0</c:v>
                </c:pt>
                <c:pt idx="14">
                  <c:v>0</c:v>
                </c:pt>
                <c:pt idx="15">
                  <c:v>121.57919390773766</c:v>
                </c:pt>
                <c:pt idx="16">
                  <c:v>115.67424447109055</c:v>
                </c:pt>
                <c:pt idx="17">
                  <c:v>106.45022265007977</c:v>
                </c:pt>
                <c:pt idx="18">
                  <c:v>109.99125000402994</c:v>
                </c:pt>
                <c:pt idx="19">
                  <c:v>105.44632765929042</c:v>
                </c:pt>
                <c:pt idx="20">
                  <c:v>103.45851697025446</c:v>
                </c:pt>
                <c:pt idx="21">
                  <c:v>102.90850912147103</c:v>
                </c:pt>
                <c:pt idx="22">
                  <c:v>102.96885387945382</c:v>
                </c:pt>
                <c:pt idx="23">
                  <c:v>103.73122403809872</c:v>
                </c:pt>
                <c:pt idx="24">
                  <c:v>107.99594967214644</c:v>
                </c:pt>
                <c:pt idx="25">
                  <c:v>111.14376184394446</c:v>
                </c:pt>
                <c:pt idx="26">
                  <c:v>114.43376488955262</c:v>
                </c:pt>
                <c:pt idx="27">
                  <c:v>118.20223367452253</c:v>
                </c:pt>
                <c:pt idx="28">
                  <c:v>128.77588694521717</c:v>
                </c:pt>
                <c:pt idx="29">
                  <c:v>136.09752989822718</c:v>
                </c:pt>
                <c:pt idx="30">
                  <c:v>140.38357331543099</c:v>
                </c:pt>
                <c:pt idx="31">
                  <c:v>143.56151941678345</c:v>
                </c:pt>
                <c:pt idx="32">
                  <c:v>148.02496494281783</c:v>
                </c:pt>
                <c:pt idx="33">
                  <c:v>163.7068315248803</c:v>
                </c:pt>
                <c:pt idx="34">
                  <c:v>170.7481064720491</c:v>
                </c:pt>
                <c:pt idx="35">
                  <c:v>183.57569125563913</c:v>
                </c:pt>
                <c:pt idx="36">
                  <c:v>186.97710552124994</c:v>
                </c:pt>
                <c:pt idx="37">
                  <c:v>193.49971669875299</c:v>
                </c:pt>
              </c:numCache>
            </c:numRef>
          </c:val>
          <c:smooth val="0"/>
          <c:extLst>
            <c:ext xmlns:c16="http://schemas.microsoft.com/office/drawing/2014/chart" uri="{C3380CC4-5D6E-409C-BE32-E72D297353CC}">
              <c16:uniqueId val="{00000000-D17F-1343-A52E-028CD01FE6BE}"/>
            </c:ext>
          </c:extLst>
        </c:ser>
        <c:ser>
          <c:idx val="1"/>
          <c:order val="1"/>
          <c:tx>
            <c:strRef>
              <c:f>SI!$BS$5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SI!$BS$7:$BS$60</c:f>
              <c:numCache>
                <c:formatCode>0.00</c:formatCode>
                <c:ptCount val="54"/>
                <c:pt idx="0">
                  <c:v>109.49918540697136</c:v>
                </c:pt>
                <c:pt idx="1">
                  <c:v>110.9139263212718</c:v>
                </c:pt>
                <c:pt idx="2">
                  <c:v>114.39810538546442</c:v>
                </c:pt>
                <c:pt idx="3">
                  <c:v>115.5131330620588</c:v>
                </c:pt>
                <c:pt idx="4">
                  <c:v>115.10557611249236</c:v>
                </c:pt>
                <c:pt idx="5">
                  <c:v>113.01632061600627</c:v>
                </c:pt>
                <c:pt idx="6">
                  <c:v>112.15163883539302</c:v>
                </c:pt>
                <c:pt idx="7">
                  <c:v>111.39654759252167</c:v>
                </c:pt>
                <c:pt idx="8">
                  <c:v>112.7721147612243</c:v>
                </c:pt>
                <c:pt idx="9">
                  <c:v>113.73500087518946</c:v>
                </c:pt>
                <c:pt idx="10">
                  <c:v>114.43585711089152</c:v>
                </c:pt>
                <c:pt idx="11">
                  <c:v>114.31198279065167</c:v>
                </c:pt>
                <c:pt idx="12">
                  <c:v>113.72634603932153</c:v>
                </c:pt>
                <c:pt idx="13">
                  <c:v>113.02897134067739</c:v>
                </c:pt>
                <c:pt idx="14">
                  <c:v>113.29575931154928</c:v>
                </c:pt>
                <c:pt idx="15">
                  <c:v>101.74323521549404</c:v>
                </c:pt>
                <c:pt idx="16">
                  <c:v>113.816993065874</c:v>
                </c:pt>
                <c:pt idx="17">
                  <c:v>112.35263168602044</c:v>
                </c:pt>
                <c:pt idx="18">
                  <c:v>112.54974897860892</c:v>
                </c:pt>
                <c:pt idx="19">
                  <c:v>109.80975689950971</c:v>
                </c:pt>
                <c:pt idx="20">
                  <c:v>108.36333570129804</c:v>
                </c:pt>
                <c:pt idx="21">
                  <c:v>109.64568267891725</c:v>
                </c:pt>
                <c:pt idx="22">
                  <c:v>108.41111681347614</c:v>
                </c:pt>
                <c:pt idx="23">
                  <c:v>106.83904583088788</c:v>
                </c:pt>
                <c:pt idx="24">
                  <c:v>106.04108326061909</c:v>
                </c:pt>
                <c:pt idx="25">
                  <c:v>99.781827289675618</c:v>
                </c:pt>
                <c:pt idx="26">
                  <c:v>98.214938323304821</c:v>
                </c:pt>
                <c:pt idx="27">
                  <c:v>91.710856274771643</c:v>
                </c:pt>
                <c:pt idx="28">
                  <c:v>90.708586205078333</c:v>
                </c:pt>
                <c:pt idx="29">
                  <c:v>91.548106477168673</c:v>
                </c:pt>
                <c:pt idx="30">
                  <c:v>93.471237898084112</c:v>
                </c:pt>
                <c:pt idx="31">
                  <c:v>92.872872700285455</c:v>
                </c:pt>
                <c:pt idx="32">
                  <c:v>93.373982735025834</c:v>
                </c:pt>
                <c:pt idx="33">
                  <c:v>95.606192342944453</c:v>
                </c:pt>
                <c:pt idx="34">
                  <c:v>94.746686622928323</c:v>
                </c:pt>
                <c:pt idx="35">
                  <c:v>95.541660510807631</c:v>
                </c:pt>
                <c:pt idx="36">
                  <c:v>86.971272692985252</c:v>
                </c:pt>
                <c:pt idx="37">
                  <c:v>98.477142169713588</c:v>
                </c:pt>
                <c:pt idx="38">
                  <c:v>100.08673221476063</c:v>
                </c:pt>
                <c:pt idx="39">
                  <c:v>100.49645127326338</c:v>
                </c:pt>
                <c:pt idx="40">
                  <c:v>99.739152085854087</c:v>
                </c:pt>
                <c:pt idx="41">
                  <c:v>98.655297115535021</c:v>
                </c:pt>
                <c:pt idx="42">
                  <c:v>95.349625608598927</c:v>
                </c:pt>
                <c:pt idx="43">
                  <c:v>96.954956394819618</c:v>
                </c:pt>
                <c:pt idx="44">
                  <c:v>93.282937401410962</c:v>
                </c:pt>
                <c:pt idx="45">
                  <c:v>94.046749807596001</c:v>
                </c:pt>
                <c:pt idx="46">
                  <c:v>96.497939946423898</c:v>
                </c:pt>
                <c:pt idx="47">
                  <c:v>95.895714146170917</c:v>
                </c:pt>
                <c:pt idx="48">
                  <c:v>94.712018446048262</c:v>
                </c:pt>
                <c:pt idx="49">
                  <c:v>95.763697336749189</c:v>
                </c:pt>
                <c:pt idx="50">
                  <c:v>98.248942159735222</c:v>
                </c:pt>
                <c:pt idx="51">
                  <c:v>0</c:v>
                </c:pt>
                <c:pt idx="52">
                  <c:v>119.11770863599041</c:v>
                </c:pt>
              </c:numCache>
            </c:numRef>
          </c:val>
          <c:smooth val="0"/>
          <c:extLst>
            <c:ext xmlns:c16="http://schemas.microsoft.com/office/drawing/2014/chart" uri="{C3380CC4-5D6E-409C-BE32-E72D297353CC}">
              <c16:uniqueId val="{00000001-D17F-1343-A52E-028CD01FE6BE}"/>
            </c:ext>
          </c:extLst>
        </c:ser>
        <c:dLbls>
          <c:showLegendKey val="0"/>
          <c:showVal val="0"/>
          <c:showCatName val="0"/>
          <c:showSerName val="0"/>
          <c:showPercent val="0"/>
          <c:showBubbleSize val="0"/>
        </c:dLbls>
        <c:marker val="1"/>
        <c:smooth val="0"/>
        <c:axId val="-128636768"/>
        <c:axId val="-128631872"/>
      </c:lineChart>
      <c:catAx>
        <c:axId val="-1286367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7696"/>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1872"/>
        <c:crosses val="autoZero"/>
        <c:auto val="1"/>
        <c:lblAlgn val="ctr"/>
        <c:lblOffset val="100"/>
        <c:tickLblSkip val="1"/>
        <c:tickMarkSkip val="1"/>
        <c:noMultiLvlLbl val="0"/>
      </c:catAx>
      <c:valAx>
        <c:axId val="-12863187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6768"/>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726"/>
          <c:y val="0.91948051948051945"/>
          <c:w val="0.30705774518792694"/>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All India Auction -2020</a:t>
            </a:r>
          </a:p>
        </c:rich>
      </c:tx>
      <c:layout>
        <c:manualLayout>
          <c:xMode val="edge"/>
          <c:yMode val="edge"/>
          <c:x val="0.20226564671329841"/>
          <c:y val="3.2876832804280012E-2"/>
        </c:manualLayout>
      </c:layout>
      <c:overlay val="0"/>
      <c:spPr>
        <a:noFill/>
        <a:ln w="25400">
          <a:noFill/>
        </a:ln>
      </c:spPr>
    </c:title>
    <c:autoTitleDeleted val="0"/>
    <c:plotArea>
      <c:layout>
        <c:manualLayout>
          <c:layoutTarget val="inner"/>
          <c:xMode val="edge"/>
          <c:yMode val="edge"/>
          <c:x val="5.8850473064517038E-2"/>
          <c:y val="8.3769908342623045E-2"/>
          <c:w val="0.90580702230785171"/>
          <c:h val="0.55759233576409051"/>
        </c:manualLayout>
      </c:layout>
      <c:barChart>
        <c:barDir val="col"/>
        <c:grouping val="clustered"/>
        <c:varyColors val="0"/>
        <c:ser>
          <c:idx val="0"/>
          <c:order val="0"/>
          <c:tx>
            <c:strRef>
              <c:f>'All India'!$M$5</c:f>
              <c:strCache>
                <c:ptCount val="1"/>
                <c:pt idx="0">
                  <c:v>Total Offer Kgs 2020</c:v>
                </c:pt>
              </c:strCache>
            </c:strRef>
          </c:tx>
          <c:spPr>
            <a:solidFill>
              <a:srgbClr val="9999FF"/>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India'!$M$6:$M$59</c:f>
              <c:numCache>
                <c:formatCode>0.00</c:formatCode>
                <c:ptCount val="54"/>
                <c:pt idx="1">
                  <c:v>0</c:v>
                </c:pt>
                <c:pt idx="2">
                  <c:v>20104575.199999999</c:v>
                </c:pt>
                <c:pt idx="3">
                  <c:v>20860351.549999993</c:v>
                </c:pt>
                <c:pt idx="4">
                  <c:v>19796649.399999999</c:v>
                </c:pt>
                <c:pt idx="5">
                  <c:v>18883545.129999995</c:v>
                </c:pt>
                <c:pt idx="6">
                  <c:v>19068220</c:v>
                </c:pt>
                <c:pt idx="7">
                  <c:v>18347784.800000004</c:v>
                </c:pt>
                <c:pt idx="8">
                  <c:v>15565131.75</c:v>
                </c:pt>
                <c:pt idx="9">
                  <c:v>11058647.049999999</c:v>
                </c:pt>
                <c:pt idx="10">
                  <c:v>9950817.7799999993</c:v>
                </c:pt>
                <c:pt idx="11">
                  <c:v>3814801.15</c:v>
                </c:pt>
                <c:pt idx="12">
                  <c:v>6119224.4000000004</c:v>
                </c:pt>
                <c:pt idx="13">
                  <c:v>0</c:v>
                </c:pt>
                <c:pt idx="14">
                  <c:v>0</c:v>
                </c:pt>
                <c:pt idx="15">
                  <c:v>1124551.8407407408</c:v>
                </c:pt>
                <c:pt idx="16">
                  <c:v>1074060.824691358</c:v>
                </c:pt>
                <c:pt idx="17">
                  <c:v>4684783.4999999991</c:v>
                </c:pt>
                <c:pt idx="18">
                  <c:v>3039820.3666666672</c:v>
                </c:pt>
                <c:pt idx="19">
                  <c:v>4893089.3000000007</c:v>
                </c:pt>
                <c:pt idx="20">
                  <c:v>8489953.8499999996</c:v>
                </c:pt>
                <c:pt idx="21">
                  <c:v>7392026.1999999993</c:v>
                </c:pt>
                <c:pt idx="22">
                  <c:v>7510781.75</c:v>
                </c:pt>
                <c:pt idx="23">
                  <c:v>10530195.450000001</c:v>
                </c:pt>
                <c:pt idx="24">
                  <c:v>8915932.75</c:v>
                </c:pt>
                <c:pt idx="25">
                  <c:v>10184891.700000003</c:v>
                </c:pt>
                <c:pt idx="26">
                  <c:v>12554069.9</c:v>
                </c:pt>
                <c:pt idx="27">
                  <c:v>13894570.449999997</c:v>
                </c:pt>
                <c:pt idx="28">
                  <c:v>9394678.3499999996</c:v>
                </c:pt>
                <c:pt idx="29">
                  <c:v>14562911.900000002</c:v>
                </c:pt>
                <c:pt idx="30">
                  <c:v>10341129.249999998</c:v>
                </c:pt>
                <c:pt idx="31">
                  <c:v>16797850.539999999</c:v>
                </c:pt>
                <c:pt idx="32">
                  <c:v>15607416.470000003</c:v>
                </c:pt>
                <c:pt idx="33">
                  <c:v>15357847.649999999</c:v>
                </c:pt>
                <c:pt idx="34">
                  <c:v>17262689.950000003</c:v>
                </c:pt>
                <c:pt idx="35">
                  <c:v>17009810.100000001</c:v>
                </c:pt>
                <c:pt idx="36">
                  <c:v>16830921.233333334</c:v>
                </c:pt>
                <c:pt idx="37">
                  <c:v>12411661.250000002</c:v>
                </c:pt>
              </c:numCache>
            </c:numRef>
          </c:val>
          <c:extLst>
            <c:ext xmlns:c16="http://schemas.microsoft.com/office/drawing/2014/chart" uri="{C3380CC4-5D6E-409C-BE32-E72D297353CC}">
              <c16:uniqueId val="{00000000-4DFE-8B4C-B06A-0E44A4C153F6}"/>
            </c:ext>
          </c:extLst>
        </c:ser>
        <c:ser>
          <c:idx val="1"/>
          <c:order val="1"/>
          <c:tx>
            <c:strRef>
              <c:f>'All India'!$AH$5</c:f>
              <c:strCache>
                <c:ptCount val="1"/>
                <c:pt idx="0">
                  <c:v>Total Sold Kgs 2020</c:v>
                </c:pt>
              </c:strCache>
            </c:strRef>
          </c:tx>
          <c:spPr>
            <a:solidFill>
              <a:srgbClr val="993366"/>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India'!$AH$6:$AH$59</c:f>
              <c:numCache>
                <c:formatCode>0.00</c:formatCode>
                <c:ptCount val="54"/>
                <c:pt idx="1">
                  <c:v>0</c:v>
                </c:pt>
                <c:pt idx="2">
                  <c:v>14073363.299999999</c:v>
                </c:pt>
                <c:pt idx="3">
                  <c:v>14291411.949999999</c:v>
                </c:pt>
                <c:pt idx="4">
                  <c:v>13404231.299999997</c:v>
                </c:pt>
                <c:pt idx="5">
                  <c:v>12518732.529999999</c:v>
                </c:pt>
                <c:pt idx="6">
                  <c:v>12361690.699999999</c:v>
                </c:pt>
                <c:pt idx="7">
                  <c:v>11584291.049999999</c:v>
                </c:pt>
                <c:pt idx="8">
                  <c:v>10733547.199999999</c:v>
                </c:pt>
                <c:pt idx="9">
                  <c:v>7739240.5000000009</c:v>
                </c:pt>
                <c:pt idx="10">
                  <c:v>7326963.3799999999</c:v>
                </c:pt>
                <c:pt idx="11">
                  <c:v>2504106.25</c:v>
                </c:pt>
                <c:pt idx="12">
                  <c:v>3968639.9000000004</c:v>
                </c:pt>
                <c:pt idx="13">
                  <c:v>0</c:v>
                </c:pt>
                <c:pt idx="14">
                  <c:v>0</c:v>
                </c:pt>
                <c:pt idx="15">
                  <c:v>911319.9</c:v>
                </c:pt>
                <c:pt idx="16">
                  <c:v>919123.15185185184</c:v>
                </c:pt>
                <c:pt idx="17">
                  <c:v>4049218.5000000005</c:v>
                </c:pt>
                <c:pt idx="18">
                  <c:v>2704930.6666666665</c:v>
                </c:pt>
                <c:pt idx="19">
                  <c:v>4024241.6999999997</c:v>
                </c:pt>
                <c:pt idx="20">
                  <c:v>6612906.8499999996</c:v>
                </c:pt>
                <c:pt idx="21">
                  <c:v>5821624</c:v>
                </c:pt>
                <c:pt idx="22">
                  <c:v>6300669.0499999998</c:v>
                </c:pt>
                <c:pt idx="23">
                  <c:v>8735849.0000000019</c:v>
                </c:pt>
                <c:pt idx="24">
                  <c:v>7505564.4000000004</c:v>
                </c:pt>
                <c:pt idx="25">
                  <c:v>8734111.9000000004</c:v>
                </c:pt>
                <c:pt idx="26">
                  <c:v>10518064.1</c:v>
                </c:pt>
                <c:pt idx="27">
                  <c:v>12252645.5</c:v>
                </c:pt>
                <c:pt idx="28">
                  <c:v>8634057.8999999985</c:v>
                </c:pt>
                <c:pt idx="29">
                  <c:v>12880783.399999999</c:v>
                </c:pt>
                <c:pt idx="30">
                  <c:v>8901355.5999999978</c:v>
                </c:pt>
                <c:pt idx="31">
                  <c:v>14561817.939999999</c:v>
                </c:pt>
                <c:pt idx="32">
                  <c:v>13983837.67</c:v>
                </c:pt>
                <c:pt idx="33">
                  <c:v>13590798.449999999</c:v>
                </c:pt>
                <c:pt idx="34">
                  <c:v>15258168.5</c:v>
                </c:pt>
                <c:pt idx="35">
                  <c:v>14717170.100000001</c:v>
                </c:pt>
                <c:pt idx="36">
                  <c:v>14832658.466666667</c:v>
                </c:pt>
                <c:pt idx="37">
                  <c:v>10585393.800000003</c:v>
                </c:pt>
              </c:numCache>
            </c:numRef>
          </c:val>
          <c:extLst>
            <c:ext xmlns:c16="http://schemas.microsoft.com/office/drawing/2014/chart" uri="{C3380CC4-5D6E-409C-BE32-E72D297353CC}">
              <c16:uniqueId val="{00000001-4DFE-8B4C-B06A-0E44A4C153F6}"/>
            </c:ext>
          </c:extLst>
        </c:ser>
        <c:dLbls>
          <c:showLegendKey val="0"/>
          <c:showVal val="0"/>
          <c:showCatName val="0"/>
          <c:showSerName val="0"/>
          <c:showPercent val="0"/>
          <c:showBubbleSize val="0"/>
        </c:dLbls>
        <c:gapWidth val="150"/>
        <c:axId val="-128635136"/>
        <c:axId val="-128637856"/>
      </c:barChart>
      <c:catAx>
        <c:axId val="-1286351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637856"/>
        <c:crosses val="autoZero"/>
        <c:auto val="1"/>
        <c:lblAlgn val="ctr"/>
        <c:lblOffset val="100"/>
        <c:tickLblSkip val="1"/>
        <c:tickMarkSkip val="1"/>
        <c:noMultiLvlLbl val="0"/>
      </c:catAx>
      <c:valAx>
        <c:axId val="-1286378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5136"/>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2020 Vs 2019</a:t>
            </a:r>
          </a:p>
        </c:rich>
      </c:tx>
      <c:layout>
        <c:manualLayout>
          <c:xMode val="edge"/>
          <c:yMode val="edge"/>
          <c:x val="0.11812311878446392"/>
          <c:y val="3.2876875465198643E-2"/>
        </c:manualLayout>
      </c:layout>
      <c:overlay val="0"/>
      <c:spPr>
        <a:noFill/>
        <a:ln w="25400">
          <a:noFill/>
        </a:ln>
      </c:spPr>
    </c:title>
    <c:autoTitleDeleted val="0"/>
    <c:plotArea>
      <c:layout>
        <c:manualLayout>
          <c:layoutTarget val="inner"/>
          <c:xMode val="edge"/>
          <c:yMode val="edge"/>
          <c:x val="0.12032093415836381"/>
          <c:y val="0.21854304635763633"/>
          <c:w val="0.86096312886651438"/>
          <c:h val="0.48013245033112573"/>
        </c:manualLayout>
      </c:layout>
      <c:lineChart>
        <c:grouping val="standard"/>
        <c:varyColors val="0"/>
        <c:ser>
          <c:idx val="0"/>
          <c:order val="0"/>
          <c:tx>
            <c:strRef>
              <c:f>Siliguri!$AJ$5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Siliguri!$AJ$7:$AJ$56</c:f>
              <c:numCache>
                <c:formatCode>0.00</c:formatCode>
                <c:ptCount val="50"/>
                <c:pt idx="0">
                  <c:v>133.66869400632069</c:v>
                </c:pt>
                <c:pt idx="1">
                  <c:v>125.3106092788037</c:v>
                </c:pt>
                <c:pt idx="2">
                  <c:v>120.51385632493688</c:v>
                </c:pt>
                <c:pt idx="3">
                  <c:v>114.94901588788453</c:v>
                </c:pt>
                <c:pt idx="4">
                  <c:v>105.55316552926709</c:v>
                </c:pt>
                <c:pt idx="5">
                  <c:v>100.12425055715025</c:v>
                </c:pt>
                <c:pt idx="6">
                  <c:v>97.72243580843292</c:v>
                </c:pt>
                <c:pt idx="7">
                  <c:v>96.617284676944635</c:v>
                </c:pt>
                <c:pt idx="8">
                  <c:v>0</c:v>
                </c:pt>
                <c:pt idx="9">
                  <c:v>91.252523755088959</c:v>
                </c:pt>
                <c:pt idx="10">
                  <c:v>0</c:v>
                </c:pt>
                <c:pt idx="11">
                  <c:v>0</c:v>
                </c:pt>
                <c:pt idx="12">
                  <c:v>0</c:v>
                </c:pt>
                <c:pt idx="13">
                  <c:v>0</c:v>
                </c:pt>
                <c:pt idx="14">
                  <c:v>0</c:v>
                </c:pt>
                <c:pt idx="15">
                  <c:v>0</c:v>
                </c:pt>
                <c:pt idx="16">
                  <c:v>129.50409916916232</c:v>
                </c:pt>
                <c:pt idx="17">
                  <c:v>204.2491532155743</c:v>
                </c:pt>
                <c:pt idx="18">
                  <c:v>209.04954112038183</c:v>
                </c:pt>
                <c:pt idx="19">
                  <c:v>188.63943750346417</c:v>
                </c:pt>
                <c:pt idx="20">
                  <c:v>195.66161100000002</c:v>
                </c:pt>
                <c:pt idx="21">
                  <c:v>180.22898240004307</c:v>
                </c:pt>
                <c:pt idx="22">
                  <c:v>202.47996648771093</c:v>
                </c:pt>
                <c:pt idx="23">
                  <c:v>207.23850033378642</c:v>
                </c:pt>
                <c:pt idx="24">
                  <c:v>219.98509836178991</c:v>
                </c:pt>
                <c:pt idx="25">
                  <c:v>226.24033154703366</c:v>
                </c:pt>
                <c:pt idx="26">
                  <c:v>228.75607439243177</c:v>
                </c:pt>
                <c:pt idx="27">
                  <c:v>231.40450354975297</c:v>
                </c:pt>
                <c:pt idx="28">
                  <c:v>236.6595045481551</c:v>
                </c:pt>
                <c:pt idx="29">
                  <c:v>241.01373399042501</c:v>
                </c:pt>
                <c:pt idx="30">
                  <c:v>246.18097814698407</c:v>
                </c:pt>
                <c:pt idx="31">
                  <c:v>251.86751672747198</c:v>
                </c:pt>
                <c:pt idx="32">
                  <c:v>246.8062782957044</c:v>
                </c:pt>
                <c:pt idx="33">
                  <c:v>245.22094937506694</c:v>
                </c:pt>
                <c:pt idx="34">
                  <c:v>248.69419160811302</c:v>
                </c:pt>
                <c:pt idx="35">
                  <c:v>255.01416841139954</c:v>
                </c:pt>
                <c:pt idx="36">
                  <c:v>253.79531013216587</c:v>
                </c:pt>
              </c:numCache>
            </c:numRef>
          </c:val>
          <c:smooth val="0"/>
          <c:extLst>
            <c:ext xmlns:c16="http://schemas.microsoft.com/office/drawing/2014/chart" uri="{C3380CC4-5D6E-409C-BE32-E72D297353CC}">
              <c16:uniqueId val="{00000000-7FCE-CC4B-9658-D9DAD49F1135}"/>
            </c:ext>
          </c:extLst>
        </c:ser>
        <c:ser>
          <c:idx val="1"/>
          <c:order val="1"/>
          <c:tx>
            <c:strRef>
              <c:f>Siliguri!$BU$5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Siliguri!$BU$7:$BU$58</c:f>
              <c:numCache>
                <c:formatCode>0.00</c:formatCode>
                <c:ptCount val="52"/>
                <c:pt idx="0">
                  <c:v>136.73794449954835</c:v>
                </c:pt>
                <c:pt idx="1">
                  <c:v>135.46281082063052</c:v>
                </c:pt>
                <c:pt idx="2">
                  <c:v>131.35474571753718</c:v>
                </c:pt>
                <c:pt idx="3">
                  <c:v>127.07563355932395</c:v>
                </c:pt>
                <c:pt idx="4">
                  <c:v>119.45190452597764</c:v>
                </c:pt>
                <c:pt idx="5">
                  <c:v>115.83203152984194</c:v>
                </c:pt>
                <c:pt idx="6">
                  <c:v>111.38986179718783</c:v>
                </c:pt>
                <c:pt idx="7">
                  <c:v>108.42042345069578</c:v>
                </c:pt>
                <c:pt idx="8">
                  <c:v>105.04952235195145</c:v>
                </c:pt>
                <c:pt idx="9">
                  <c:v>107.78246673225397</c:v>
                </c:pt>
                <c:pt idx="10">
                  <c:v>0</c:v>
                </c:pt>
                <c:pt idx="11">
                  <c:v>0</c:v>
                </c:pt>
                <c:pt idx="12">
                  <c:v>127.52282618555634</c:v>
                </c:pt>
                <c:pt idx="13">
                  <c:v>152.76684167281667</c:v>
                </c:pt>
                <c:pt idx="14">
                  <c:v>159.45744362933729</c:v>
                </c:pt>
                <c:pt idx="15">
                  <c:v>154.94276533956162</c:v>
                </c:pt>
                <c:pt idx="16">
                  <c:v>148.18500302639012</c:v>
                </c:pt>
                <c:pt idx="17">
                  <c:v>147.10075163405938</c:v>
                </c:pt>
                <c:pt idx="18">
                  <c:v>149.80630840865743</c:v>
                </c:pt>
                <c:pt idx="19">
                  <c:v>148.80513951778212</c:v>
                </c:pt>
                <c:pt idx="20">
                  <c:v>147.25350483623683</c:v>
                </c:pt>
                <c:pt idx="21">
                  <c:v>149.69892050252463</c:v>
                </c:pt>
                <c:pt idx="22">
                  <c:v>147.83375721477793</c:v>
                </c:pt>
                <c:pt idx="23">
                  <c:v>149.4143836042692</c:v>
                </c:pt>
                <c:pt idx="24">
                  <c:v>150.55982942530534</c:v>
                </c:pt>
                <c:pt idx="25">
                  <c:v>144.36287975299709</c:v>
                </c:pt>
                <c:pt idx="26">
                  <c:v>144.5849017511043</c:v>
                </c:pt>
                <c:pt idx="27">
                  <c:v>143.45560417794056</c:v>
                </c:pt>
                <c:pt idx="28">
                  <c:v>143.680227584741</c:v>
                </c:pt>
                <c:pt idx="29">
                  <c:v>142.22762005619072</c:v>
                </c:pt>
                <c:pt idx="30">
                  <c:v>142.20540029153182</c:v>
                </c:pt>
                <c:pt idx="31">
                  <c:v>138.75434808039486</c:v>
                </c:pt>
                <c:pt idx="32">
                  <c:v>134.3424136550239</c:v>
                </c:pt>
                <c:pt idx="33">
                  <c:v>130.66939295098399</c:v>
                </c:pt>
                <c:pt idx="34">
                  <c:v>132.28287238979485</c:v>
                </c:pt>
                <c:pt idx="35">
                  <c:v>132.98398868387886</c:v>
                </c:pt>
                <c:pt idx="36">
                  <c:v>132.23881972940887</c:v>
                </c:pt>
                <c:pt idx="37">
                  <c:v>132.40801597693206</c:v>
                </c:pt>
                <c:pt idx="38">
                  <c:v>129.1001612260728</c:v>
                </c:pt>
                <c:pt idx="39">
                  <c:v>0</c:v>
                </c:pt>
                <c:pt idx="40">
                  <c:v>135.90782317065324</c:v>
                </c:pt>
                <c:pt idx="41">
                  <c:v>132.71062109291267</c:v>
                </c:pt>
                <c:pt idx="42">
                  <c:v>136.58716013203002</c:v>
                </c:pt>
                <c:pt idx="43">
                  <c:v>134.111976565085</c:v>
                </c:pt>
                <c:pt idx="44">
                  <c:v>132.30256496384203</c:v>
                </c:pt>
                <c:pt idx="45">
                  <c:v>135.89346692152006</c:v>
                </c:pt>
                <c:pt idx="46">
                  <c:v>137.60774583916097</c:v>
                </c:pt>
                <c:pt idx="47">
                  <c:v>136.81357882577819</c:v>
                </c:pt>
                <c:pt idx="48">
                  <c:v>139.56978400508001</c:v>
                </c:pt>
                <c:pt idx="49">
                  <c:v>136.34297845707553</c:v>
                </c:pt>
                <c:pt idx="50">
                  <c:v>135.58076702036871</c:v>
                </c:pt>
                <c:pt idx="51">
                  <c:v>135.63885605262089</c:v>
                </c:pt>
              </c:numCache>
            </c:numRef>
          </c:val>
          <c:smooth val="0"/>
          <c:extLst>
            <c:ext xmlns:c16="http://schemas.microsoft.com/office/drawing/2014/chart" uri="{C3380CC4-5D6E-409C-BE32-E72D297353CC}">
              <c16:uniqueId val="{00000001-7FCE-CC4B-9658-D9DAD49F1135}"/>
            </c:ext>
          </c:extLst>
        </c:ser>
        <c:dLbls>
          <c:showLegendKey val="0"/>
          <c:showVal val="0"/>
          <c:showCatName val="0"/>
          <c:showSerName val="0"/>
          <c:showPercent val="0"/>
          <c:showBubbleSize val="0"/>
        </c:dLbls>
        <c:marker val="1"/>
        <c:smooth val="0"/>
        <c:axId val="-185908592"/>
        <c:axId val="-185908048"/>
      </c:lineChart>
      <c:catAx>
        <c:axId val="-185908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85"/>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048"/>
        <c:crosses val="autoZero"/>
        <c:auto val="1"/>
        <c:lblAlgn val="ctr"/>
        <c:lblOffset val="100"/>
        <c:tickLblSkip val="1"/>
        <c:tickMarkSkip val="1"/>
        <c:noMultiLvlLbl val="0"/>
      </c:catAx>
      <c:valAx>
        <c:axId val="-1859080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592"/>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2342"/>
          <c:y val="0.89850746268656712"/>
          <c:w val="0.33486238532115059"/>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All India During 2020 Vs 2019</a:t>
            </a:r>
          </a:p>
        </c:rich>
      </c:tx>
      <c:layout>
        <c:manualLayout>
          <c:xMode val="edge"/>
          <c:yMode val="edge"/>
          <c:x val="0.14724942327947146"/>
          <c:y val="3.2876749781281092E-2"/>
        </c:manualLayout>
      </c:layout>
      <c:overlay val="0"/>
      <c:spPr>
        <a:noFill/>
        <a:ln w="25400">
          <a:noFill/>
        </a:ln>
      </c:spPr>
    </c:title>
    <c:autoTitleDeleted val="0"/>
    <c:plotArea>
      <c:layout>
        <c:manualLayout>
          <c:layoutTarget val="inner"/>
          <c:xMode val="edge"/>
          <c:yMode val="edge"/>
          <c:x val="0.11779463036820623"/>
          <c:y val="0.16406291723357067"/>
          <c:w val="0.86967524973964461"/>
          <c:h val="0.57552229696222157"/>
        </c:manualLayout>
      </c:layout>
      <c:lineChart>
        <c:grouping val="standard"/>
        <c:varyColors val="0"/>
        <c:ser>
          <c:idx val="0"/>
          <c:order val="0"/>
          <c:tx>
            <c:strRef>
              <c:f>'All India'!$AI$5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India'!$AI$6:$AI$59</c:f>
              <c:numCache>
                <c:formatCode>0.00</c:formatCode>
                <c:ptCount val="54"/>
                <c:pt idx="1">
                  <c:v>0</c:v>
                </c:pt>
                <c:pt idx="2">
                  <c:v>126.05086662329823</c:v>
                </c:pt>
                <c:pt idx="3">
                  <c:v>120.76714414425399</c:v>
                </c:pt>
                <c:pt idx="4">
                  <c:v>115.8520022218793</c:v>
                </c:pt>
                <c:pt idx="5">
                  <c:v>110.8281303378881</c:v>
                </c:pt>
                <c:pt idx="6">
                  <c:v>105.30775307001859</c:v>
                </c:pt>
                <c:pt idx="7">
                  <c:v>99.991834864410734</c:v>
                </c:pt>
                <c:pt idx="8">
                  <c:v>96.523001174735001</c:v>
                </c:pt>
                <c:pt idx="9">
                  <c:v>96.68313478286457</c:v>
                </c:pt>
                <c:pt idx="10">
                  <c:v>92.828191509348301</c:v>
                </c:pt>
                <c:pt idx="11">
                  <c:v>95.053367156952334</c:v>
                </c:pt>
                <c:pt idx="12">
                  <c:v>92.341339122755898</c:v>
                </c:pt>
                <c:pt idx="13">
                  <c:v>0</c:v>
                </c:pt>
                <c:pt idx="14">
                  <c:v>0</c:v>
                </c:pt>
                <c:pt idx="15">
                  <c:v>121.57919390773766</c:v>
                </c:pt>
                <c:pt idx="16">
                  <c:v>115.67424447109055</c:v>
                </c:pt>
                <c:pt idx="17">
                  <c:v>111.92521500234697</c:v>
                </c:pt>
                <c:pt idx="18">
                  <c:v>129.61423604801212</c:v>
                </c:pt>
                <c:pt idx="19">
                  <c:v>134.36197793301923</c:v>
                </c:pt>
                <c:pt idx="20">
                  <c:v>158.66905459829545</c:v>
                </c:pt>
                <c:pt idx="21">
                  <c:v>156.14450235198075</c:v>
                </c:pt>
                <c:pt idx="22">
                  <c:v>151.81982337255064</c:v>
                </c:pt>
                <c:pt idx="23">
                  <c:v>178.09544432312708</c:v>
                </c:pt>
                <c:pt idx="24">
                  <c:v>180.89295302082738</c:v>
                </c:pt>
                <c:pt idx="25">
                  <c:v>199.16218713248878</c:v>
                </c:pt>
                <c:pt idx="26">
                  <c:v>213.84452712220207</c:v>
                </c:pt>
                <c:pt idx="27">
                  <c:v>221.07392381165246</c:v>
                </c:pt>
                <c:pt idx="28">
                  <c:v>205.15549427780323</c:v>
                </c:pt>
                <c:pt idx="29">
                  <c:v>237.04609488570296</c:v>
                </c:pt>
                <c:pt idx="30">
                  <c:v>222.88698817562184</c:v>
                </c:pt>
                <c:pt idx="31">
                  <c:v>246.41202336385959</c:v>
                </c:pt>
                <c:pt idx="32">
                  <c:v>255.94390597137746</c:v>
                </c:pt>
                <c:pt idx="33">
                  <c:v>255.48386339015184</c:v>
                </c:pt>
                <c:pt idx="34">
                  <c:v>264.13262771586739</c:v>
                </c:pt>
                <c:pt idx="35">
                  <c:v>263.85198790553812</c:v>
                </c:pt>
                <c:pt idx="36">
                  <c:v>259.47966277243194</c:v>
                </c:pt>
                <c:pt idx="37">
                  <c:v>248.37017995854663</c:v>
                </c:pt>
              </c:numCache>
            </c:numRef>
          </c:val>
          <c:smooth val="0"/>
          <c:extLst>
            <c:ext xmlns:c16="http://schemas.microsoft.com/office/drawing/2014/chart" uri="{C3380CC4-5D6E-409C-BE32-E72D297353CC}">
              <c16:uniqueId val="{00000000-E580-734D-9572-195DB155EC2F}"/>
            </c:ext>
          </c:extLst>
        </c:ser>
        <c:ser>
          <c:idx val="1"/>
          <c:order val="1"/>
          <c:tx>
            <c:strRef>
              <c:f>'All India'!$BS$4</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India'!$BS$7:$BS$60</c:f>
              <c:numCache>
                <c:formatCode>0.00</c:formatCode>
                <c:ptCount val="54"/>
                <c:pt idx="0">
                  <c:v>134.68098286311172</c:v>
                </c:pt>
                <c:pt idx="1">
                  <c:v>133.20840362072221</c:v>
                </c:pt>
                <c:pt idx="2">
                  <c:v>130.84924973139886</c:v>
                </c:pt>
                <c:pt idx="3">
                  <c:v>128.20509566911912</c:v>
                </c:pt>
                <c:pt idx="4">
                  <c:v>122.4444822425494</c:v>
                </c:pt>
                <c:pt idx="5">
                  <c:v>119.59643027035128</c:v>
                </c:pt>
                <c:pt idx="6">
                  <c:v>115.78888530402737</c:v>
                </c:pt>
                <c:pt idx="7">
                  <c:v>111.77599509166239</c:v>
                </c:pt>
                <c:pt idx="8">
                  <c:v>113.16736280250515</c:v>
                </c:pt>
                <c:pt idx="9">
                  <c:v>113.97231491569833</c:v>
                </c:pt>
                <c:pt idx="10">
                  <c:v>111.34885993048134</c:v>
                </c:pt>
                <c:pt idx="11">
                  <c:v>114.57505282837995</c:v>
                </c:pt>
                <c:pt idx="12">
                  <c:v>118.88681487587516</c:v>
                </c:pt>
                <c:pt idx="13">
                  <c:v>130.40779015073124</c:v>
                </c:pt>
                <c:pt idx="14">
                  <c:v>139.89168331771239</c:v>
                </c:pt>
                <c:pt idx="15">
                  <c:v>146.11506608620556</c:v>
                </c:pt>
                <c:pt idx="16">
                  <c:v>146.24622800523258</c:v>
                </c:pt>
                <c:pt idx="17">
                  <c:v>150.93918055572809</c:v>
                </c:pt>
                <c:pt idx="18">
                  <c:v>144.86720040422259</c:v>
                </c:pt>
                <c:pt idx="19">
                  <c:v>143.0661098718569</c:v>
                </c:pt>
                <c:pt idx="20">
                  <c:v>145.31634427531156</c:v>
                </c:pt>
                <c:pt idx="21">
                  <c:v>145.27450794197841</c:v>
                </c:pt>
                <c:pt idx="22">
                  <c:v>147.01945722876761</c:v>
                </c:pt>
                <c:pt idx="23">
                  <c:v>151.47736046964397</c:v>
                </c:pt>
                <c:pt idx="24">
                  <c:v>158.8421657835693</c:v>
                </c:pt>
                <c:pt idx="25">
                  <c:v>154.47357369454608</c:v>
                </c:pt>
                <c:pt idx="26">
                  <c:v>153.50333797107763</c:v>
                </c:pt>
                <c:pt idx="27">
                  <c:v>149.6626505716649</c:v>
                </c:pt>
                <c:pt idx="28">
                  <c:v>150.50188587897173</c:v>
                </c:pt>
                <c:pt idx="29">
                  <c:v>152.95522458537278</c:v>
                </c:pt>
                <c:pt idx="30">
                  <c:v>153.58800121129437</c:v>
                </c:pt>
                <c:pt idx="31">
                  <c:v>155.30081208520653</c:v>
                </c:pt>
                <c:pt idx="32">
                  <c:v>149.95139540659278</c:v>
                </c:pt>
                <c:pt idx="33">
                  <c:v>152.91915920194413</c:v>
                </c:pt>
                <c:pt idx="34">
                  <c:v>149.50440677621216</c:v>
                </c:pt>
                <c:pt idx="35">
                  <c:v>153.04467875264774</c:v>
                </c:pt>
                <c:pt idx="36">
                  <c:v>150.61897499689482</c:v>
                </c:pt>
                <c:pt idx="37">
                  <c:v>147.90334505970569</c:v>
                </c:pt>
                <c:pt idx="38">
                  <c:v>146.01687139778412</c:v>
                </c:pt>
                <c:pt idx="39">
                  <c:v>150.04581452088678</c:v>
                </c:pt>
                <c:pt idx="40">
                  <c:v>123.07137150689736</c:v>
                </c:pt>
                <c:pt idx="41">
                  <c:v>144.25458197718945</c:v>
                </c:pt>
                <c:pt idx="42">
                  <c:v>146.13132835845894</c:v>
                </c:pt>
                <c:pt idx="43">
                  <c:v>145.36245200887524</c:v>
                </c:pt>
                <c:pt idx="44">
                  <c:v>137.14284001916604</c:v>
                </c:pt>
                <c:pt idx="45">
                  <c:v>139.2774357594875</c:v>
                </c:pt>
                <c:pt idx="46">
                  <c:v>142.08055637980516</c:v>
                </c:pt>
                <c:pt idx="47">
                  <c:v>139.34776793827223</c:v>
                </c:pt>
                <c:pt idx="48">
                  <c:v>139.7851722426266</c:v>
                </c:pt>
                <c:pt idx="49">
                  <c:v>138.05016358397992</c:v>
                </c:pt>
                <c:pt idx="50">
                  <c:v>138.13661128682884</c:v>
                </c:pt>
                <c:pt idx="51">
                  <c:v>143.1727937382353</c:v>
                </c:pt>
                <c:pt idx="52">
                  <c:v>119.11770863599041</c:v>
                </c:pt>
              </c:numCache>
            </c:numRef>
          </c:val>
          <c:smooth val="0"/>
          <c:extLst>
            <c:ext xmlns:c16="http://schemas.microsoft.com/office/drawing/2014/chart" uri="{C3380CC4-5D6E-409C-BE32-E72D297353CC}">
              <c16:uniqueId val="{00000001-E580-734D-9572-195DB155EC2F}"/>
            </c:ext>
          </c:extLst>
        </c:ser>
        <c:dLbls>
          <c:showLegendKey val="0"/>
          <c:showVal val="0"/>
          <c:showCatName val="0"/>
          <c:showSerName val="0"/>
          <c:showPercent val="0"/>
          <c:showBubbleSize val="0"/>
        </c:dLbls>
        <c:marker val="1"/>
        <c:smooth val="0"/>
        <c:axId val="-128386976"/>
        <c:axId val="-128382624"/>
      </c:lineChart>
      <c:catAx>
        <c:axId val="-1283869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382624"/>
        <c:crosses val="autoZero"/>
        <c:auto val="1"/>
        <c:lblAlgn val="ctr"/>
        <c:lblOffset val="100"/>
        <c:tickLblSkip val="1"/>
        <c:tickMarkSkip val="1"/>
        <c:noMultiLvlLbl val="0"/>
      </c:catAx>
      <c:valAx>
        <c:axId val="-1283826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386976"/>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7823"/>
          <c:y val="0.91927083333340021"/>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-2020</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8247"/>
          <c:w val="0.90846108680237858"/>
          <c:h val="0.5464495454703121"/>
        </c:manualLayout>
      </c:layout>
      <c:barChart>
        <c:barDir val="col"/>
        <c:grouping val="clustered"/>
        <c:varyColors val="0"/>
        <c:ser>
          <c:idx val="0"/>
          <c:order val="0"/>
          <c:tx>
            <c:strRef>
              <c:f>Kol!$N$5</c:f>
              <c:strCache>
                <c:ptCount val="1"/>
                <c:pt idx="0">
                  <c:v>Total Offer Kgs 2020</c:v>
                </c:pt>
              </c:strCache>
            </c:strRef>
          </c:tx>
          <c:spPr>
            <a:solidFill>
              <a:srgbClr val="9999FF"/>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Kol!$N$7:$N$58</c:f>
              <c:numCache>
                <c:formatCode>0.00</c:formatCode>
                <c:ptCount val="52"/>
                <c:pt idx="0">
                  <c:v>4915176.5499999989</c:v>
                </c:pt>
                <c:pt idx="1">
                  <c:v>5522308.5999999996</c:v>
                </c:pt>
                <c:pt idx="2">
                  <c:v>6072476.6000000006</c:v>
                </c:pt>
                <c:pt idx="3">
                  <c:v>5444993.2000000002</c:v>
                </c:pt>
                <c:pt idx="4">
                  <c:v>4934442.43</c:v>
                </c:pt>
                <c:pt idx="5">
                  <c:v>6075234.6000000006</c:v>
                </c:pt>
                <c:pt idx="6">
                  <c:v>5579621.4000000004</c:v>
                </c:pt>
                <c:pt idx="7">
                  <c:v>4877314.1499999994</c:v>
                </c:pt>
                <c:pt idx="8">
                  <c:v>4103814.75</c:v>
                </c:pt>
                <c:pt idx="9">
                  <c:v>1941873.9000000004</c:v>
                </c:pt>
                <c:pt idx="10">
                  <c:v>1010893.5499999999</c:v>
                </c:pt>
                <c:pt idx="11">
                  <c:v>904671.20000000007</c:v>
                </c:pt>
                <c:pt idx="12">
                  <c:v>0</c:v>
                </c:pt>
                <c:pt idx="13">
                  <c:v>0</c:v>
                </c:pt>
                <c:pt idx="14">
                  <c:v>0</c:v>
                </c:pt>
                <c:pt idx="15">
                  <c:v>0</c:v>
                </c:pt>
                <c:pt idx="16">
                  <c:v>0</c:v>
                </c:pt>
                <c:pt idx="17">
                  <c:v>0</c:v>
                </c:pt>
                <c:pt idx="18">
                  <c:v>0</c:v>
                </c:pt>
                <c:pt idx="19">
                  <c:v>490745.45000000007</c:v>
                </c:pt>
                <c:pt idx="20">
                  <c:v>0</c:v>
                </c:pt>
                <c:pt idx="21">
                  <c:v>0</c:v>
                </c:pt>
                <c:pt idx="22">
                  <c:v>2544600.65</c:v>
                </c:pt>
                <c:pt idx="23">
                  <c:v>1019276.15</c:v>
                </c:pt>
                <c:pt idx="24">
                  <c:v>1149229.6999999997</c:v>
                </c:pt>
                <c:pt idx="25">
                  <c:v>1724215.2000000002</c:v>
                </c:pt>
                <c:pt idx="26">
                  <c:v>1938721.5499999998</c:v>
                </c:pt>
                <c:pt idx="27">
                  <c:v>1896593.35</c:v>
                </c:pt>
                <c:pt idx="28">
                  <c:v>2541398.4000000004</c:v>
                </c:pt>
                <c:pt idx="29">
                  <c:v>3289745.0500000003</c:v>
                </c:pt>
                <c:pt idx="30">
                  <c:v>4574826.4400000004</c:v>
                </c:pt>
                <c:pt idx="31">
                  <c:v>3686022.17</c:v>
                </c:pt>
                <c:pt idx="32">
                  <c:v>4197468.25</c:v>
                </c:pt>
                <c:pt idx="33">
                  <c:v>4714435.95</c:v>
                </c:pt>
                <c:pt idx="34">
                  <c:v>4883008.2</c:v>
                </c:pt>
                <c:pt idx="35">
                  <c:v>4557521.5</c:v>
                </c:pt>
                <c:pt idx="36">
                  <c:v>0</c:v>
                </c:pt>
              </c:numCache>
            </c:numRef>
          </c:val>
          <c:extLst>
            <c:ext xmlns:c16="http://schemas.microsoft.com/office/drawing/2014/chart" uri="{C3380CC4-5D6E-409C-BE32-E72D297353CC}">
              <c16:uniqueId val="{00000000-83AC-E24E-90B9-CB3E1BCAEE80}"/>
            </c:ext>
          </c:extLst>
        </c:ser>
        <c:ser>
          <c:idx val="1"/>
          <c:order val="1"/>
          <c:tx>
            <c:strRef>
              <c:f>Kol!$AI$5</c:f>
              <c:strCache>
                <c:ptCount val="1"/>
                <c:pt idx="0">
                  <c:v>Total Sold Kgs 2020</c:v>
                </c:pt>
              </c:strCache>
            </c:strRef>
          </c:tx>
          <c:spPr>
            <a:solidFill>
              <a:srgbClr val="993366"/>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Kol!$AI$7:$AI$58</c:f>
              <c:numCache>
                <c:formatCode>0.00</c:formatCode>
                <c:ptCount val="52"/>
                <c:pt idx="0">
                  <c:v>3490703.1500000004</c:v>
                </c:pt>
                <c:pt idx="1">
                  <c:v>3690404.1000000006</c:v>
                </c:pt>
                <c:pt idx="2">
                  <c:v>4163096.3000000003</c:v>
                </c:pt>
                <c:pt idx="3">
                  <c:v>3631305.9000000004</c:v>
                </c:pt>
                <c:pt idx="4">
                  <c:v>3207455.73</c:v>
                </c:pt>
                <c:pt idx="5">
                  <c:v>3733274.7</c:v>
                </c:pt>
                <c:pt idx="6">
                  <c:v>3383502.6</c:v>
                </c:pt>
                <c:pt idx="7">
                  <c:v>3360413.0000000005</c:v>
                </c:pt>
                <c:pt idx="8">
                  <c:v>3016040</c:v>
                </c:pt>
                <c:pt idx="9">
                  <c:v>1520364.9000000001</c:v>
                </c:pt>
                <c:pt idx="10">
                  <c:v>806317.55</c:v>
                </c:pt>
                <c:pt idx="11">
                  <c:v>674798.29999999993</c:v>
                </c:pt>
                <c:pt idx="12">
                  <c:v>0</c:v>
                </c:pt>
                <c:pt idx="13">
                  <c:v>0</c:v>
                </c:pt>
                <c:pt idx="14">
                  <c:v>0</c:v>
                </c:pt>
                <c:pt idx="15">
                  <c:v>0</c:v>
                </c:pt>
                <c:pt idx="16">
                  <c:v>0</c:v>
                </c:pt>
                <c:pt idx="17">
                  <c:v>0</c:v>
                </c:pt>
                <c:pt idx="18">
                  <c:v>0</c:v>
                </c:pt>
                <c:pt idx="19">
                  <c:v>382864.95</c:v>
                </c:pt>
                <c:pt idx="20">
                  <c:v>0</c:v>
                </c:pt>
                <c:pt idx="21">
                  <c:v>0</c:v>
                </c:pt>
                <c:pt idx="22">
                  <c:v>2039602.2</c:v>
                </c:pt>
                <c:pt idx="23">
                  <c:v>871360.79999999993</c:v>
                </c:pt>
                <c:pt idx="24">
                  <c:v>1011226.5</c:v>
                </c:pt>
                <c:pt idx="25">
                  <c:v>1434627.3</c:v>
                </c:pt>
                <c:pt idx="26">
                  <c:v>1726301.8000000003</c:v>
                </c:pt>
                <c:pt idx="27">
                  <c:v>1769238.0999999999</c:v>
                </c:pt>
                <c:pt idx="28">
                  <c:v>2246971.2000000002</c:v>
                </c:pt>
                <c:pt idx="29">
                  <c:v>2567545.4000000004</c:v>
                </c:pt>
                <c:pt idx="30">
                  <c:v>3644959.2399999998</c:v>
                </c:pt>
                <c:pt idx="31">
                  <c:v>3222290.6699999995</c:v>
                </c:pt>
                <c:pt idx="32">
                  <c:v>3529204.75</c:v>
                </c:pt>
                <c:pt idx="33">
                  <c:v>4090998</c:v>
                </c:pt>
                <c:pt idx="34">
                  <c:v>4053446</c:v>
                </c:pt>
                <c:pt idx="35">
                  <c:v>3826160.6</c:v>
                </c:pt>
                <c:pt idx="36">
                  <c:v>0</c:v>
                </c:pt>
              </c:numCache>
            </c:numRef>
          </c:val>
          <c:extLst>
            <c:ext xmlns:c16="http://schemas.microsoft.com/office/drawing/2014/chart" uri="{C3380CC4-5D6E-409C-BE32-E72D297353CC}">
              <c16:uniqueId val="{00000001-83AC-E24E-90B9-CB3E1BCAEE80}"/>
            </c:ext>
          </c:extLst>
        </c:ser>
        <c:dLbls>
          <c:showLegendKey val="0"/>
          <c:showVal val="0"/>
          <c:showCatName val="0"/>
          <c:showSerName val="0"/>
          <c:showPercent val="0"/>
          <c:showBubbleSize val="0"/>
        </c:dLbls>
        <c:gapWidth val="150"/>
        <c:axId val="-185918384"/>
        <c:axId val="-185914032"/>
      </c:barChart>
      <c:catAx>
        <c:axId val="-1859183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978"/>
              <c:y val="0.819178176498500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4032"/>
        <c:crosses val="autoZero"/>
        <c:auto val="1"/>
        <c:lblAlgn val="ctr"/>
        <c:lblOffset val="100"/>
        <c:tickLblSkip val="1"/>
        <c:tickMarkSkip val="1"/>
        <c:noMultiLvlLbl val="0"/>
      </c:catAx>
      <c:valAx>
        <c:axId val="-1859140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384"/>
        <c:crosses val="autoZero"/>
        <c:crossBetween val="between"/>
        <c:dispUnits>
          <c:builtInUnit val="millions"/>
          <c:dispUnitsLbl>
            <c:layout>
              <c:manualLayout>
                <c:xMode val="edge"/>
                <c:yMode val="edge"/>
                <c:x val="7.3525448494195945E-3"/>
                <c:y val="0.349332644894797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2020 Vs 2019</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21513"/>
          <c:h val="0.56216290403677149"/>
        </c:manualLayout>
      </c:layout>
      <c:lineChart>
        <c:grouping val="standard"/>
        <c:varyColors val="0"/>
        <c:ser>
          <c:idx val="0"/>
          <c:order val="0"/>
          <c:tx>
            <c:strRef>
              <c:f>Kol!$AJ$5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Kol!$AJ$7:$AJ$58</c:f>
              <c:numCache>
                <c:formatCode>0.00</c:formatCode>
                <c:ptCount val="52"/>
                <c:pt idx="0">
                  <c:v>152.39757331372647</c:v>
                </c:pt>
                <c:pt idx="1">
                  <c:v>143.4624467199381</c:v>
                </c:pt>
                <c:pt idx="2">
                  <c:v>134.40700320198127</c:v>
                </c:pt>
                <c:pt idx="3">
                  <c:v>130.25192521023035</c:v>
                </c:pt>
                <c:pt idx="4">
                  <c:v>128.93511901025911</c:v>
                </c:pt>
                <c:pt idx="5">
                  <c:v>118.72325854466153</c:v>
                </c:pt>
                <c:pt idx="6">
                  <c:v>111.38076198871386</c:v>
                </c:pt>
                <c:pt idx="7">
                  <c:v>109.64405315737758</c:v>
                </c:pt>
                <c:pt idx="8">
                  <c:v>103.44575315111317</c:v>
                </c:pt>
                <c:pt idx="9">
                  <c:v>101.48830318986342</c:v>
                </c:pt>
                <c:pt idx="10">
                  <c:v>90.818365943330562</c:v>
                </c:pt>
                <c:pt idx="11">
                  <c:v>104.2907293981815</c:v>
                </c:pt>
                <c:pt idx="12">
                  <c:v>0</c:v>
                </c:pt>
                <c:pt idx="13">
                  <c:v>0</c:v>
                </c:pt>
                <c:pt idx="14">
                  <c:v>0</c:v>
                </c:pt>
                <c:pt idx="15">
                  <c:v>0</c:v>
                </c:pt>
                <c:pt idx="16">
                  <c:v>0</c:v>
                </c:pt>
                <c:pt idx="17">
                  <c:v>0</c:v>
                </c:pt>
                <c:pt idx="18">
                  <c:v>0</c:v>
                </c:pt>
                <c:pt idx="19">
                  <c:v>135.3951210774602</c:v>
                </c:pt>
                <c:pt idx="20">
                  <c:v>0</c:v>
                </c:pt>
                <c:pt idx="21">
                  <c:v>0</c:v>
                </c:pt>
                <c:pt idx="22">
                  <c:v>235.11099757174506</c:v>
                </c:pt>
                <c:pt idx="23">
                  <c:v>250.5433717518296</c:v>
                </c:pt>
                <c:pt idx="24">
                  <c:v>275.63422967275841</c:v>
                </c:pt>
                <c:pt idx="25">
                  <c:v>272.59330890651859</c:v>
                </c:pt>
                <c:pt idx="26">
                  <c:v>298.54156336969646</c:v>
                </c:pt>
                <c:pt idx="27">
                  <c:v>298.70978965132019</c:v>
                </c:pt>
                <c:pt idx="28">
                  <c:v>301.04249312038951</c:v>
                </c:pt>
                <c:pt idx="29">
                  <c:v>297.62969642307161</c:v>
                </c:pt>
                <c:pt idx="30">
                  <c:v>295.89432028248439</c:v>
                </c:pt>
                <c:pt idx="31">
                  <c:v>307.11642574609783</c:v>
                </c:pt>
                <c:pt idx="32">
                  <c:v>308.75468519826569</c:v>
                </c:pt>
                <c:pt idx="33">
                  <c:v>307.4239750735058</c:v>
                </c:pt>
                <c:pt idx="34">
                  <c:v>300.09919802271878</c:v>
                </c:pt>
                <c:pt idx="35">
                  <c:v>291.03752836546192</c:v>
                </c:pt>
                <c:pt idx="36">
                  <c:v>0</c:v>
                </c:pt>
              </c:numCache>
            </c:numRef>
          </c:val>
          <c:smooth val="0"/>
          <c:extLst>
            <c:ext xmlns:c16="http://schemas.microsoft.com/office/drawing/2014/chart" uri="{C3380CC4-5D6E-409C-BE32-E72D297353CC}">
              <c16:uniqueId val="{00000000-F01D-3544-B014-1D4BB88FAD65}"/>
            </c:ext>
          </c:extLst>
        </c:ser>
        <c:ser>
          <c:idx val="1"/>
          <c:order val="1"/>
          <c:tx>
            <c:strRef>
              <c:f>Kol!$BU$5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Kol!$BU$7:$BU$58</c:f>
              <c:numCache>
                <c:formatCode>0.00</c:formatCode>
                <c:ptCount val="52"/>
                <c:pt idx="0">
                  <c:v>154.71921313862359</c:v>
                </c:pt>
                <c:pt idx="1">
                  <c:v>153.45574183988973</c:v>
                </c:pt>
                <c:pt idx="2">
                  <c:v>148.71718264774552</c:v>
                </c:pt>
                <c:pt idx="3">
                  <c:v>142.8328624135728</c:v>
                </c:pt>
                <c:pt idx="4">
                  <c:v>129.62485651362994</c:v>
                </c:pt>
                <c:pt idx="5">
                  <c:v>126.2081955013025</c:v>
                </c:pt>
                <c:pt idx="6">
                  <c:v>119.84875649710476</c:v>
                </c:pt>
                <c:pt idx="7">
                  <c:v>114.70222744419011</c:v>
                </c:pt>
                <c:pt idx="8">
                  <c:v>113.26054884310111</c:v>
                </c:pt>
                <c:pt idx="9">
                  <c:v>115.7854804671377</c:v>
                </c:pt>
                <c:pt idx="10">
                  <c:v>107.51025637472381</c:v>
                </c:pt>
                <c:pt idx="11">
                  <c:v>116.78048359153541</c:v>
                </c:pt>
                <c:pt idx="12">
                  <c:v>0</c:v>
                </c:pt>
                <c:pt idx="13">
                  <c:v>126.1035292656681</c:v>
                </c:pt>
                <c:pt idx="14">
                  <c:v>160.79536278901304</c:v>
                </c:pt>
                <c:pt idx="15">
                  <c:v>175.25051220514763</c:v>
                </c:pt>
                <c:pt idx="16">
                  <c:v>188.95077258114367</c:v>
                </c:pt>
                <c:pt idx="17">
                  <c:v>202.32485668694804</c:v>
                </c:pt>
                <c:pt idx="18">
                  <c:v>194.08630111902966</c:v>
                </c:pt>
                <c:pt idx="19">
                  <c:v>180.25764220951672</c:v>
                </c:pt>
                <c:pt idx="20">
                  <c:v>179.27505465248129</c:v>
                </c:pt>
                <c:pt idx="21">
                  <c:v>178.76473706313723</c:v>
                </c:pt>
                <c:pt idx="22">
                  <c:v>180.14391028826827</c:v>
                </c:pt>
                <c:pt idx="23">
                  <c:v>187.49049727681682</c:v>
                </c:pt>
                <c:pt idx="24">
                  <c:v>204.49448895947955</c:v>
                </c:pt>
                <c:pt idx="25">
                  <c:v>204.31571671880974</c:v>
                </c:pt>
                <c:pt idx="26">
                  <c:v>202.98177868838809</c:v>
                </c:pt>
                <c:pt idx="27">
                  <c:v>193.77740485401307</c:v>
                </c:pt>
                <c:pt idx="28">
                  <c:v>200.7763785541095</c:v>
                </c:pt>
                <c:pt idx="29">
                  <c:v>200.66126011581878</c:v>
                </c:pt>
                <c:pt idx="30">
                  <c:v>200.75096133347702</c:v>
                </c:pt>
                <c:pt idx="31">
                  <c:v>199.95671646696229</c:v>
                </c:pt>
                <c:pt idx="32">
                  <c:v>193.23892151429473</c:v>
                </c:pt>
                <c:pt idx="33">
                  <c:v>189.24948177027557</c:v>
                </c:pt>
                <c:pt idx="34">
                  <c:v>181.48807069872541</c:v>
                </c:pt>
                <c:pt idx="35">
                  <c:v>186.91436215154681</c:v>
                </c:pt>
                <c:pt idx="36">
                  <c:v>180.3884780519183</c:v>
                </c:pt>
                <c:pt idx="37">
                  <c:v>179.93114230176676</c:v>
                </c:pt>
                <c:pt idx="38">
                  <c:v>174.34024490643631</c:v>
                </c:pt>
                <c:pt idx="39">
                  <c:v>179.31027251416282</c:v>
                </c:pt>
                <c:pt idx="40">
                  <c:v>0</c:v>
                </c:pt>
                <c:pt idx="41">
                  <c:v>170.25939259883003</c:v>
                </c:pt>
                <c:pt idx="42">
                  <c:v>175.30451831736633</c:v>
                </c:pt>
                <c:pt idx="43">
                  <c:v>175.48686628375424</c:v>
                </c:pt>
                <c:pt idx="44">
                  <c:v>166.86579532321559</c:v>
                </c:pt>
                <c:pt idx="45">
                  <c:v>163.94379360345539</c:v>
                </c:pt>
                <c:pt idx="46">
                  <c:v>169.57910438377746</c:v>
                </c:pt>
                <c:pt idx="47">
                  <c:v>166.79584793194977</c:v>
                </c:pt>
                <c:pt idx="48">
                  <c:v>165.34595711633878</c:v>
                </c:pt>
                <c:pt idx="49">
                  <c:v>162.88510237963325</c:v>
                </c:pt>
                <c:pt idx="50">
                  <c:v>163.06692092066282</c:v>
                </c:pt>
                <c:pt idx="51">
                  <c:v>159.23703895087081</c:v>
                </c:pt>
              </c:numCache>
            </c:numRef>
          </c:val>
          <c:smooth val="0"/>
          <c:extLst>
            <c:ext xmlns:c16="http://schemas.microsoft.com/office/drawing/2014/chart" uri="{C3380CC4-5D6E-409C-BE32-E72D297353CC}">
              <c16:uniqueId val="{00000001-F01D-3544-B014-1D4BB88FAD65}"/>
            </c:ext>
          </c:extLst>
        </c:ser>
        <c:dLbls>
          <c:showLegendKey val="0"/>
          <c:showVal val="0"/>
          <c:showCatName val="0"/>
          <c:showSerName val="0"/>
          <c:showPercent val="0"/>
          <c:showBubbleSize val="0"/>
        </c:dLbls>
        <c:marker val="1"/>
        <c:smooth val="0"/>
        <c:axId val="-185916208"/>
        <c:axId val="-185905328"/>
      </c:lineChart>
      <c:catAx>
        <c:axId val="-185916208"/>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38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5328"/>
        <c:crosses val="autoZero"/>
        <c:auto val="1"/>
        <c:lblAlgn val="ctr"/>
        <c:lblOffset val="100"/>
        <c:tickLblSkip val="1"/>
        <c:tickMarkSkip val="1"/>
        <c:noMultiLvlLbl val="0"/>
      </c:catAx>
      <c:valAx>
        <c:axId val="-185905328"/>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8169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6208"/>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7897"/>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Guwahati Auction -2020</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50024E-2"/>
          <c:y val="0.20420480305931829"/>
          <c:w val="0.90544412607449865"/>
          <c:h val="0.5135150194579915"/>
        </c:manualLayout>
      </c:layout>
      <c:barChart>
        <c:barDir val="col"/>
        <c:grouping val="clustered"/>
        <c:varyColors val="0"/>
        <c:ser>
          <c:idx val="0"/>
          <c:order val="0"/>
          <c:tx>
            <c:strRef>
              <c:f>Guwahati!$N$4</c:f>
              <c:strCache>
                <c:ptCount val="1"/>
                <c:pt idx="0">
                  <c:v>Total Offer Kgs 2019</c:v>
                </c:pt>
              </c:strCache>
            </c:strRef>
          </c:tx>
          <c:spPr>
            <a:solidFill>
              <a:srgbClr val="9999FF"/>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Guwahati!$N$7:$N$58</c:f>
              <c:numCache>
                <c:formatCode>0.00</c:formatCode>
                <c:ptCount val="52"/>
                <c:pt idx="0">
                  <c:v>6226398.5000000009</c:v>
                </c:pt>
                <c:pt idx="1">
                  <c:v>6200614.2000000002</c:v>
                </c:pt>
                <c:pt idx="2">
                  <c:v>6603138.1000000006</c:v>
                </c:pt>
                <c:pt idx="3">
                  <c:v>6165026.5000000009</c:v>
                </c:pt>
                <c:pt idx="4">
                  <c:v>6469130.7000000011</c:v>
                </c:pt>
                <c:pt idx="5">
                  <c:v>6196857.8000000007</c:v>
                </c:pt>
                <c:pt idx="6">
                  <c:v>6446301.7000000002</c:v>
                </c:pt>
                <c:pt idx="7">
                  <c:v>6462282.5</c:v>
                </c:pt>
                <c:pt idx="8">
                  <c:v>3898555.1999999997</c:v>
                </c:pt>
                <c:pt idx="9">
                  <c:v>4131134.7300000004</c:v>
                </c:pt>
                <c:pt idx="10">
                  <c:v>0</c:v>
                </c:pt>
                <c:pt idx="11">
                  <c:v>2388247.4</c:v>
                </c:pt>
                <c:pt idx="12">
                  <c:v>0</c:v>
                </c:pt>
                <c:pt idx="13">
                  <c:v>0</c:v>
                </c:pt>
                <c:pt idx="14">
                  <c:v>0</c:v>
                </c:pt>
                <c:pt idx="15">
                  <c:v>0</c:v>
                </c:pt>
                <c:pt idx="16">
                  <c:v>876421.5</c:v>
                </c:pt>
                <c:pt idx="17">
                  <c:v>84365.6</c:v>
                </c:pt>
                <c:pt idx="18">
                  <c:v>571377</c:v>
                </c:pt>
                <c:pt idx="19">
                  <c:v>1761812.5999999999</c:v>
                </c:pt>
                <c:pt idx="20">
                  <c:v>3025165.6000000006</c:v>
                </c:pt>
                <c:pt idx="21">
                  <c:v>2176085.8000000003</c:v>
                </c:pt>
                <c:pt idx="22">
                  <c:v>2270343.7000000002</c:v>
                </c:pt>
                <c:pt idx="23">
                  <c:v>2699823.5</c:v>
                </c:pt>
                <c:pt idx="24">
                  <c:v>3367603.8</c:v>
                </c:pt>
                <c:pt idx="25">
                  <c:v>4314345.2</c:v>
                </c:pt>
                <c:pt idx="26">
                  <c:v>4503155.9000000004</c:v>
                </c:pt>
                <c:pt idx="27">
                  <c:v>0</c:v>
                </c:pt>
                <c:pt idx="28">
                  <c:v>4698970</c:v>
                </c:pt>
                <c:pt idx="29">
                  <c:v>0</c:v>
                </c:pt>
                <c:pt idx="30">
                  <c:v>5285159.3000000007</c:v>
                </c:pt>
                <c:pt idx="31">
                  <c:v>5368137.2</c:v>
                </c:pt>
                <c:pt idx="32">
                  <c:v>3687189.5999999996</c:v>
                </c:pt>
                <c:pt idx="33">
                  <c:v>5689403.1999999993</c:v>
                </c:pt>
                <c:pt idx="34">
                  <c:v>5015396.3</c:v>
                </c:pt>
                <c:pt idx="35">
                  <c:v>4787075.7</c:v>
                </c:pt>
                <c:pt idx="36">
                  <c:v>5053900.55</c:v>
                </c:pt>
              </c:numCache>
            </c:numRef>
          </c:val>
          <c:extLst>
            <c:ext xmlns:c16="http://schemas.microsoft.com/office/drawing/2014/chart" uri="{C3380CC4-5D6E-409C-BE32-E72D297353CC}">
              <c16:uniqueId val="{00000000-531E-A14D-B40C-9C8AD03B7826}"/>
            </c:ext>
          </c:extLst>
        </c:ser>
        <c:ser>
          <c:idx val="1"/>
          <c:order val="1"/>
          <c:tx>
            <c:strRef>
              <c:f>Guwahati!$AI$5</c:f>
              <c:strCache>
                <c:ptCount val="1"/>
                <c:pt idx="0">
                  <c:v>Total Sold Kgs 2020</c:v>
                </c:pt>
              </c:strCache>
            </c:strRef>
          </c:tx>
          <c:spPr>
            <a:solidFill>
              <a:srgbClr val="993366"/>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Guwahati!$AI$7:$AI$58</c:f>
              <c:numCache>
                <c:formatCode>0.00</c:formatCode>
                <c:ptCount val="52"/>
                <c:pt idx="0">
                  <c:v>4531374.9000000004</c:v>
                </c:pt>
                <c:pt idx="1">
                  <c:v>4135715.3999999994</c:v>
                </c:pt>
                <c:pt idx="2">
                  <c:v>4241060.4999999991</c:v>
                </c:pt>
                <c:pt idx="3">
                  <c:v>3940847.4000000004</c:v>
                </c:pt>
                <c:pt idx="4">
                  <c:v>4122169.2000000007</c:v>
                </c:pt>
                <c:pt idx="5">
                  <c:v>3820635.0999999996</c:v>
                </c:pt>
                <c:pt idx="6">
                  <c:v>3995929</c:v>
                </c:pt>
                <c:pt idx="7">
                  <c:v>4315917.5</c:v>
                </c:pt>
                <c:pt idx="8">
                  <c:v>2813758.6999999997</c:v>
                </c:pt>
                <c:pt idx="9">
                  <c:v>2987793.2300000004</c:v>
                </c:pt>
                <c:pt idx="10">
                  <c:v>0</c:v>
                </c:pt>
                <c:pt idx="11">
                  <c:v>1464837.1999999997</c:v>
                </c:pt>
                <c:pt idx="12">
                  <c:v>0</c:v>
                </c:pt>
                <c:pt idx="13">
                  <c:v>0</c:v>
                </c:pt>
                <c:pt idx="14">
                  <c:v>0</c:v>
                </c:pt>
                <c:pt idx="15">
                  <c:v>0</c:v>
                </c:pt>
                <c:pt idx="16">
                  <c:v>683639.1</c:v>
                </c:pt>
                <c:pt idx="17">
                  <c:v>74388.3</c:v>
                </c:pt>
                <c:pt idx="18">
                  <c:v>506485.10000000003</c:v>
                </c:pt>
                <c:pt idx="19">
                  <c:v>1479198.2999999998</c:v>
                </c:pt>
                <c:pt idx="20">
                  <c:v>2422065.1999999997</c:v>
                </c:pt>
                <c:pt idx="21">
                  <c:v>1842564.5999999999</c:v>
                </c:pt>
                <c:pt idx="22">
                  <c:v>1902461.2</c:v>
                </c:pt>
                <c:pt idx="23">
                  <c:v>2229964.9999999995</c:v>
                </c:pt>
                <c:pt idx="24">
                  <c:v>2864338.6</c:v>
                </c:pt>
                <c:pt idx="25">
                  <c:v>3600329.5</c:v>
                </c:pt>
                <c:pt idx="26">
                  <c:v>3803497.6000000006</c:v>
                </c:pt>
                <c:pt idx="27">
                  <c:v>0</c:v>
                </c:pt>
                <c:pt idx="28">
                  <c:v>3859300</c:v>
                </c:pt>
                <c:pt idx="29">
                  <c:v>0</c:v>
                </c:pt>
                <c:pt idx="30">
                  <c:v>4496171.4000000004</c:v>
                </c:pt>
                <c:pt idx="31">
                  <c:v>4684938.0999999996</c:v>
                </c:pt>
                <c:pt idx="32">
                  <c:v>3224810.8</c:v>
                </c:pt>
                <c:pt idx="33">
                  <c:v>4841662.5999999996</c:v>
                </c:pt>
                <c:pt idx="34">
                  <c:v>4053279.8999999994</c:v>
                </c:pt>
                <c:pt idx="35">
                  <c:v>3946938.4999999995</c:v>
                </c:pt>
                <c:pt idx="36">
                  <c:v>4071533.1999999993</c:v>
                </c:pt>
              </c:numCache>
            </c:numRef>
          </c:val>
          <c:extLst>
            <c:ext xmlns:c16="http://schemas.microsoft.com/office/drawing/2014/chart" uri="{C3380CC4-5D6E-409C-BE32-E72D297353CC}">
              <c16:uniqueId val="{00000001-531E-A14D-B40C-9C8AD03B7826}"/>
            </c:ext>
          </c:extLst>
        </c:ser>
        <c:dLbls>
          <c:showLegendKey val="0"/>
          <c:showVal val="0"/>
          <c:showCatName val="0"/>
          <c:showSerName val="0"/>
          <c:showPercent val="0"/>
          <c:showBubbleSize val="0"/>
        </c:dLbls>
        <c:gapWidth val="150"/>
        <c:axId val="-290002928"/>
        <c:axId val="-290002384"/>
      </c:barChart>
      <c:catAx>
        <c:axId val="-290002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7896497166830665"/>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384"/>
        <c:crosses val="autoZero"/>
        <c:auto val="1"/>
        <c:lblAlgn val="ctr"/>
        <c:lblOffset val="100"/>
        <c:tickLblSkip val="1"/>
        <c:tickMarkSkip val="1"/>
        <c:noMultiLvlLbl val="0"/>
      </c:catAx>
      <c:valAx>
        <c:axId val="-29000238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928"/>
        <c:crosses val="autoZero"/>
        <c:crossBetween val="between"/>
        <c:dispUnits>
          <c:builtInUnit val="millions"/>
          <c:dispUnitsLbl>
            <c:layout>
              <c:manualLayout>
                <c:xMode val="edge"/>
                <c:yMode val="edge"/>
                <c:x val="1.1573442208612913E-2"/>
                <c:y val="0.3572091776816188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2788"/>
          <c:y val="0.90991243211715667"/>
          <c:w val="0.39398263301204767"/>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Guwahati During 2020 Vs 2019</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Guwahati!$AJ$7:$AJ$58</c:f>
              <c:numCache>
                <c:formatCode>0.00</c:formatCode>
                <c:ptCount val="52"/>
                <c:pt idx="0">
                  <c:v>132.39590946101012</c:v>
                </c:pt>
                <c:pt idx="1">
                  <c:v>128.25386035569881</c:v>
                </c:pt>
                <c:pt idx="2">
                  <c:v>118.96398983294092</c:v>
                </c:pt>
                <c:pt idx="3">
                  <c:v>112.20111711090449</c:v>
                </c:pt>
                <c:pt idx="4">
                  <c:v>106.67281996453936</c:v>
                </c:pt>
                <c:pt idx="5">
                  <c:v>99.922265979756702</c:v>
                </c:pt>
                <c:pt idx="6">
                  <c:v>92.232555863024288</c:v>
                </c:pt>
                <c:pt idx="7">
                  <c:v>86.028711861820085</c:v>
                </c:pt>
                <c:pt idx="8">
                  <c:v>88.972730621500872</c:v>
                </c:pt>
                <c:pt idx="9">
                  <c:v>86.140763031254849</c:v>
                </c:pt>
                <c:pt idx="10">
                  <c:v>0</c:v>
                </c:pt>
                <c:pt idx="11">
                  <c:v>82.617445624514332</c:v>
                </c:pt>
                <c:pt idx="12">
                  <c:v>0</c:v>
                </c:pt>
                <c:pt idx="13">
                  <c:v>0</c:v>
                </c:pt>
                <c:pt idx="14">
                  <c:v>0</c:v>
                </c:pt>
                <c:pt idx="15">
                  <c:v>0</c:v>
                </c:pt>
                <c:pt idx="16">
                  <c:v>111.3418000288158</c:v>
                </c:pt>
                <c:pt idx="17">
                  <c:v>217.56181728607592</c:v>
                </c:pt>
                <c:pt idx="18">
                  <c:v>150.49960795605179</c:v>
                </c:pt>
                <c:pt idx="19">
                  <c:v>222.01033665628538</c:v>
                </c:pt>
                <c:pt idx="20">
                  <c:v>199.08021326106208</c:v>
                </c:pt>
                <c:pt idx="21">
                  <c:v>198.29384325279256</c:v>
                </c:pt>
                <c:pt idx="22">
                  <c:v>216.35128880265651</c:v>
                </c:pt>
                <c:pt idx="23">
                  <c:v>231.18197984245714</c:v>
                </c:pt>
                <c:pt idx="24">
                  <c:v>253.00891261478222</c:v>
                </c:pt>
                <c:pt idx="25">
                  <c:v>265.11657756802549</c:v>
                </c:pt>
                <c:pt idx="26">
                  <c:v>273.52661586476103</c:v>
                </c:pt>
                <c:pt idx="27">
                  <c:v>0</c:v>
                </c:pt>
                <c:pt idx="28">
                  <c:v>283.52569319371946</c:v>
                </c:pt>
                <c:pt idx="29">
                  <c:v>0</c:v>
                </c:pt>
                <c:pt idx="30">
                  <c:v>278.31478618241283</c:v>
                </c:pt>
                <c:pt idx="31">
                  <c:v>287.85676789143071</c:v>
                </c:pt>
                <c:pt idx="32">
                  <c:v>296.88160365159501</c:v>
                </c:pt>
                <c:pt idx="33">
                  <c:v>295.12622170496257</c:v>
                </c:pt>
                <c:pt idx="34">
                  <c:v>297.03003984558165</c:v>
                </c:pt>
                <c:pt idx="35">
                  <c:v>288.54141534558107</c:v>
                </c:pt>
                <c:pt idx="36">
                  <c:v>280.73334004114741</c:v>
                </c:pt>
              </c:numCache>
            </c:numRef>
          </c:val>
          <c:smooth val="0"/>
          <c:extLst>
            <c:ext xmlns:c16="http://schemas.microsoft.com/office/drawing/2014/chart" uri="{C3380CC4-5D6E-409C-BE32-E72D297353CC}">
              <c16:uniqueId val="{00000000-911F-C047-9984-43D6C5783579}"/>
            </c:ext>
          </c:extLst>
        </c:ser>
        <c:ser>
          <c:idx val="1"/>
          <c:order val="1"/>
          <c:tx>
            <c:strRef>
              <c:f>Guwahati!$BU$5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Guwahati!$BU$7:$BU$58</c:f>
              <c:numCache>
                <c:formatCode>0.00</c:formatCode>
                <c:ptCount val="52"/>
                <c:pt idx="0">
                  <c:v>130.9825958403253</c:v>
                </c:pt>
                <c:pt idx="1">
                  <c:v>127.73963219545014</c:v>
                </c:pt>
                <c:pt idx="2">
                  <c:v>123.55260507950246</c:v>
                </c:pt>
                <c:pt idx="3">
                  <c:v>124.24333336739292</c:v>
                </c:pt>
                <c:pt idx="4">
                  <c:v>122.51630508149215</c:v>
                </c:pt>
                <c:pt idx="5">
                  <c:v>120.78283560568251</c:v>
                </c:pt>
                <c:pt idx="6">
                  <c:v>125.0198146333634</c:v>
                </c:pt>
                <c:pt idx="7">
                  <c:v>0</c:v>
                </c:pt>
                <c:pt idx="8">
                  <c:v>122.11921450636373</c:v>
                </c:pt>
                <c:pt idx="9">
                  <c:v>0</c:v>
                </c:pt>
                <c:pt idx="10">
                  <c:v>0</c:v>
                </c:pt>
                <c:pt idx="11">
                  <c:v>113.15664559138402</c:v>
                </c:pt>
                <c:pt idx="12">
                  <c:v>147.57476808151102</c:v>
                </c:pt>
                <c:pt idx="13">
                  <c:v>176.46976994872938</c:v>
                </c:pt>
                <c:pt idx="14">
                  <c:v>171.22587742942562</c:v>
                </c:pt>
                <c:pt idx="15">
                  <c:v>167.34603656485351</c:v>
                </c:pt>
                <c:pt idx="16">
                  <c:v>152.29280919376924</c:v>
                </c:pt>
                <c:pt idx="17">
                  <c:v>143.55736516018604</c:v>
                </c:pt>
                <c:pt idx="18">
                  <c:v>135.47576612315828</c:v>
                </c:pt>
                <c:pt idx="19">
                  <c:v>135.13667962539799</c:v>
                </c:pt>
                <c:pt idx="20">
                  <c:v>135.22717807174919</c:v>
                </c:pt>
                <c:pt idx="21">
                  <c:v>139.2216614692841</c:v>
                </c:pt>
                <c:pt idx="22">
                  <c:v>147.97551739404034</c:v>
                </c:pt>
                <c:pt idx="23">
                  <c:v>154.99729285439139</c:v>
                </c:pt>
                <c:pt idx="24">
                  <c:v>163.02299683960086</c:v>
                </c:pt>
                <c:pt idx="25">
                  <c:v>156.96735015349014</c:v>
                </c:pt>
                <c:pt idx="26">
                  <c:v>158.97637493348856</c:v>
                </c:pt>
                <c:pt idx="27">
                  <c:v>158.32859224089759</c:v>
                </c:pt>
                <c:pt idx="28">
                  <c:v>162.1090819240959</c:v>
                </c:pt>
                <c:pt idx="29">
                  <c:v>164.66392108446098</c:v>
                </c:pt>
                <c:pt idx="30">
                  <c:v>161.47103096339157</c:v>
                </c:pt>
                <c:pt idx="31">
                  <c:v>161.95322192051296</c:v>
                </c:pt>
                <c:pt idx="32">
                  <c:v>157.22707671273915</c:v>
                </c:pt>
                <c:pt idx="33">
                  <c:v>157.20853606135637</c:v>
                </c:pt>
                <c:pt idx="34">
                  <c:v>155.93786116117573</c:v>
                </c:pt>
                <c:pt idx="35">
                  <c:v>156.33299617670281</c:v>
                </c:pt>
                <c:pt idx="36">
                  <c:v>150.10628331092607</c:v>
                </c:pt>
                <c:pt idx="37">
                  <c:v>150.14614624387917</c:v>
                </c:pt>
                <c:pt idx="38">
                  <c:v>150.64332818750228</c:v>
                </c:pt>
                <c:pt idx="39">
                  <c:v>153.98789690964583</c:v>
                </c:pt>
                <c:pt idx="40">
                  <c:v>0</c:v>
                </c:pt>
                <c:pt idx="41">
                  <c:v>150.79895488032278</c:v>
                </c:pt>
                <c:pt idx="42">
                  <c:v>150.27439504367743</c:v>
                </c:pt>
                <c:pt idx="43">
                  <c:v>144.76414390912612</c:v>
                </c:pt>
                <c:pt idx="44">
                  <c:v>147.82657515908434</c:v>
                </c:pt>
                <c:pt idx="45">
                  <c:v>145.14530552915247</c:v>
                </c:pt>
                <c:pt idx="46">
                  <c:v>142.90758903190874</c:v>
                </c:pt>
                <c:pt idx="47">
                  <c:v>138.77948263285865</c:v>
                </c:pt>
                <c:pt idx="48">
                  <c:v>141.1087373141477</c:v>
                </c:pt>
                <c:pt idx="49">
                  <c:v>0</c:v>
                </c:pt>
                <c:pt idx="50">
                  <c:v>139.32292334569067</c:v>
                </c:pt>
                <c:pt idx="51">
                  <c:v>134.74048281690563</c:v>
                </c:pt>
              </c:numCache>
            </c:numRef>
          </c:val>
          <c:smooth val="0"/>
          <c:extLst>
            <c:ext xmlns:c16="http://schemas.microsoft.com/office/drawing/2014/chart" uri="{C3380CC4-5D6E-409C-BE32-E72D297353CC}">
              <c16:uniqueId val="{00000001-911F-C047-9984-43D6C5783579}"/>
            </c:ext>
          </c:extLst>
        </c:ser>
        <c:dLbls>
          <c:showLegendKey val="0"/>
          <c:showVal val="0"/>
          <c:showCatName val="0"/>
          <c:showSerName val="0"/>
          <c:showPercent val="0"/>
          <c:showBubbleSize val="0"/>
        </c:dLbls>
        <c:marker val="1"/>
        <c:smooth val="0"/>
        <c:axId val="-129393232"/>
        <c:axId val="-129387792"/>
      </c:lineChart>
      <c:catAx>
        <c:axId val="-12939323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7792"/>
        <c:crosses val="autoZero"/>
        <c:auto val="1"/>
        <c:lblAlgn val="ctr"/>
        <c:lblOffset val="100"/>
        <c:tickLblSkip val="1"/>
        <c:tickMarkSkip val="1"/>
        <c:noMultiLvlLbl val="0"/>
      </c:catAx>
      <c:valAx>
        <c:axId val="-12938779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323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7776"/>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-2019</a:t>
            </a:r>
          </a:p>
        </c:rich>
      </c:tx>
      <c:layout>
        <c:manualLayout>
          <c:xMode val="edge"/>
          <c:yMode val="edge"/>
          <c:x val="0.1925570421414475"/>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2020</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8F3-2B41-AC64-435700D040AF}"/>
            </c:ext>
          </c:extLst>
        </c:ser>
        <c:ser>
          <c:idx val="1"/>
          <c:order val="1"/>
          <c:tx>
            <c:strRef>
              <c:f>Jalpiguri!$AI$5</c:f>
              <c:strCache>
                <c:ptCount val="1"/>
                <c:pt idx="0">
                  <c:v>Total Sold Kgs 2020</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D8F3-2B41-AC64-435700D040AF}"/>
            </c:ext>
          </c:extLst>
        </c:ser>
        <c:dLbls>
          <c:showLegendKey val="0"/>
          <c:showVal val="0"/>
          <c:showCatName val="0"/>
          <c:showSerName val="0"/>
          <c:showPercent val="0"/>
          <c:showBubbleSize val="0"/>
        </c:dLbls>
        <c:gapWidth val="150"/>
        <c:axId val="-129391056"/>
        <c:axId val="-129389424"/>
      </c:barChart>
      <c:catAx>
        <c:axId val="-129391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5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424"/>
        <c:crosses val="autoZero"/>
        <c:auto val="1"/>
        <c:lblAlgn val="ctr"/>
        <c:lblOffset val="100"/>
        <c:tickLblSkip val="1"/>
        <c:tickMarkSkip val="1"/>
        <c:noMultiLvlLbl val="0"/>
      </c:catAx>
      <c:valAx>
        <c:axId val="-1293894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1056"/>
        <c:crosses val="autoZero"/>
        <c:crossBetween val="between"/>
        <c:dispUnits>
          <c:builtInUnit val="millions"/>
          <c:dispUnitsLbl>
            <c:layout>
              <c:manualLayout>
                <c:xMode val="edge"/>
                <c:yMode val="edge"/>
                <c:x val="7.2992752760573133E-3"/>
                <c:y val="0.3842369153095988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2046"/>
          <c:y val="0.92118330036331653"/>
          <c:w val="0.40146007908348863"/>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2019 Vs. 2018</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823"/>
          <c:w val="0.86206952378300361"/>
          <c:h val="0.5931386746004581"/>
        </c:manualLayout>
      </c:layout>
      <c:lineChart>
        <c:grouping val="standard"/>
        <c:varyColors val="0"/>
        <c:ser>
          <c:idx val="0"/>
          <c:order val="0"/>
          <c:tx>
            <c:strRef>
              <c:f>Jalpiguri!$AJ$5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F5A1-0444-936E-C52D1E20DB71}"/>
            </c:ext>
          </c:extLst>
        </c:ser>
        <c:ser>
          <c:idx val="1"/>
          <c:order val="1"/>
          <c:tx>
            <c:strRef>
              <c:f>Jalpiguri!$BU$5</c:f>
              <c:strCache>
                <c:ptCount val="1"/>
                <c:pt idx="0">
                  <c:v>Avg Price 2019</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F5A1-0444-936E-C52D1E20DB71}"/>
            </c:ext>
          </c:extLst>
        </c:ser>
        <c:dLbls>
          <c:showLegendKey val="0"/>
          <c:showVal val="0"/>
          <c:showCatName val="0"/>
          <c:showSerName val="0"/>
          <c:showPercent val="0"/>
          <c:showBubbleSize val="0"/>
        </c:dLbls>
        <c:marker val="1"/>
        <c:smooth val="0"/>
        <c:axId val="-129392144"/>
        <c:axId val="-129386704"/>
      </c:lineChart>
      <c:catAx>
        <c:axId val="-129392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5683"/>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6704"/>
        <c:crosses val="autoZero"/>
        <c:auto val="1"/>
        <c:lblAlgn val="ctr"/>
        <c:lblOffset val="100"/>
        <c:tickLblSkip val="1"/>
        <c:tickMarkSkip val="1"/>
        <c:noMultiLvlLbl val="0"/>
      </c:catAx>
      <c:valAx>
        <c:axId val="-1293867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214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695"/>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Coonoor Auction -2020</a:t>
            </a:r>
          </a:p>
        </c:rich>
      </c:tx>
      <c:layout>
        <c:manualLayout>
          <c:xMode val="edge"/>
          <c:yMode val="edge"/>
          <c:x val="0.19579316789948284"/>
          <c:y val="3.2876705226665755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2020</c:v>
                </c:pt>
              </c:strCache>
            </c:strRef>
          </c:tx>
          <c:spPr>
            <a:solidFill>
              <a:srgbClr val="9999FF"/>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Coonoor!$N$7:$N$58</c:f>
              <c:numCache>
                <c:formatCode>0.00</c:formatCode>
                <c:ptCount val="52"/>
                <c:pt idx="0">
                  <c:v>1555172</c:v>
                </c:pt>
                <c:pt idx="1">
                  <c:v>1663415</c:v>
                </c:pt>
                <c:pt idx="2">
                  <c:v>1572630</c:v>
                </c:pt>
                <c:pt idx="3">
                  <c:v>1497648</c:v>
                </c:pt>
                <c:pt idx="4">
                  <c:v>1478909</c:v>
                </c:pt>
                <c:pt idx="5">
                  <c:v>1499832</c:v>
                </c:pt>
                <c:pt idx="6">
                  <c:v>1440682</c:v>
                </c:pt>
                <c:pt idx="7">
                  <c:v>1437917</c:v>
                </c:pt>
                <c:pt idx="8">
                  <c:v>1550638</c:v>
                </c:pt>
                <c:pt idx="9">
                  <c:v>1366365</c:v>
                </c:pt>
                <c:pt idx="10">
                  <c:v>1282002</c:v>
                </c:pt>
                <c:pt idx="11">
                  <c:v>1332542</c:v>
                </c:pt>
                <c:pt idx="12">
                  <c:v>0</c:v>
                </c:pt>
                <c:pt idx="13">
                  <c:v>0</c:v>
                </c:pt>
                <c:pt idx="14">
                  <c:v>0</c:v>
                </c:pt>
                <c:pt idx="15">
                  <c:v>0</c:v>
                </c:pt>
                <c:pt idx="16">
                  <c:v>1278174</c:v>
                </c:pt>
                <c:pt idx="17">
                  <c:v>1320263</c:v>
                </c:pt>
                <c:pt idx="18">
                  <c:v>2035480</c:v>
                </c:pt>
                <c:pt idx="19">
                  <c:v>1689468</c:v>
                </c:pt>
                <c:pt idx="20">
                  <c:v>1665723</c:v>
                </c:pt>
                <c:pt idx="21">
                  <c:v>1329501</c:v>
                </c:pt>
                <c:pt idx="22">
                  <c:v>1618621</c:v>
                </c:pt>
                <c:pt idx="23">
                  <c:v>1590444</c:v>
                </c:pt>
                <c:pt idx="24">
                  <c:v>1645584</c:v>
                </c:pt>
                <c:pt idx="25">
                  <c:v>1799654</c:v>
                </c:pt>
                <c:pt idx="26">
                  <c:v>1975150</c:v>
                </c:pt>
                <c:pt idx="27">
                  <c:v>2018329</c:v>
                </c:pt>
                <c:pt idx="28">
                  <c:v>1900513</c:v>
                </c:pt>
                <c:pt idx="29">
                  <c:v>1969517.5</c:v>
                </c:pt>
                <c:pt idx="30">
                  <c:v>1840385</c:v>
                </c:pt>
                <c:pt idx="31">
                  <c:v>1544979.3</c:v>
                </c:pt>
                <c:pt idx="32">
                  <c:v>1823335.7</c:v>
                </c:pt>
                <c:pt idx="33">
                  <c:v>1638995.2</c:v>
                </c:pt>
                <c:pt idx="34">
                  <c:v>1719196</c:v>
                </c:pt>
                <c:pt idx="35">
                  <c:v>1910235</c:v>
                </c:pt>
                <c:pt idx="36">
                  <c:v>2179648</c:v>
                </c:pt>
              </c:numCache>
            </c:numRef>
          </c:val>
          <c:extLst>
            <c:ext xmlns:c16="http://schemas.microsoft.com/office/drawing/2014/chart" uri="{C3380CC4-5D6E-409C-BE32-E72D297353CC}">
              <c16:uniqueId val="{00000000-0A90-A845-B683-A4E53658E3F3}"/>
            </c:ext>
          </c:extLst>
        </c:ser>
        <c:ser>
          <c:idx val="1"/>
          <c:order val="1"/>
          <c:tx>
            <c:strRef>
              <c:f>Coonoor!$AI$5</c:f>
              <c:strCache>
                <c:ptCount val="1"/>
                <c:pt idx="0">
                  <c:v>Total Sold Kgs 2020</c:v>
                </c:pt>
              </c:strCache>
            </c:strRef>
          </c:tx>
          <c:spPr>
            <a:solidFill>
              <a:srgbClr val="993366"/>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Coonoor!$AI$7:$AI$58</c:f>
              <c:numCache>
                <c:formatCode>0.00</c:formatCode>
                <c:ptCount val="52"/>
                <c:pt idx="0">
                  <c:v>1249082</c:v>
                </c:pt>
                <c:pt idx="1">
                  <c:v>1188661</c:v>
                </c:pt>
                <c:pt idx="2">
                  <c:v>1068036</c:v>
                </c:pt>
                <c:pt idx="3">
                  <c:v>923173</c:v>
                </c:pt>
                <c:pt idx="4">
                  <c:v>983187</c:v>
                </c:pt>
                <c:pt idx="5">
                  <c:v>904698</c:v>
                </c:pt>
                <c:pt idx="6">
                  <c:v>742983</c:v>
                </c:pt>
                <c:pt idx="7">
                  <c:v>866614</c:v>
                </c:pt>
                <c:pt idx="8">
                  <c:v>829557</c:v>
                </c:pt>
                <c:pt idx="9">
                  <c:v>886966</c:v>
                </c:pt>
                <c:pt idx="10">
                  <c:v>752380</c:v>
                </c:pt>
                <c:pt idx="11">
                  <c:v>852990</c:v>
                </c:pt>
                <c:pt idx="12">
                  <c:v>0</c:v>
                </c:pt>
                <c:pt idx="13">
                  <c:v>0</c:v>
                </c:pt>
                <c:pt idx="14">
                  <c:v>0</c:v>
                </c:pt>
                <c:pt idx="15">
                  <c:v>0</c:v>
                </c:pt>
                <c:pt idx="16">
                  <c:v>1190977</c:v>
                </c:pt>
                <c:pt idx="17">
                  <c:v>1155719</c:v>
                </c:pt>
                <c:pt idx="18">
                  <c:v>1595940</c:v>
                </c:pt>
                <c:pt idx="19">
                  <c:v>1418696</c:v>
                </c:pt>
                <c:pt idx="20">
                  <c:v>1278897</c:v>
                </c:pt>
                <c:pt idx="21">
                  <c:v>1198118</c:v>
                </c:pt>
                <c:pt idx="22">
                  <c:v>1449051</c:v>
                </c:pt>
                <c:pt idx="23">
                  <c:v>1489993</c:v>
                </c:pt>
                <c:pt idx="24">
                  <c:v>1486274</c:v>
                </c:pt>
                <c:pt idx="25">
                  <c:v>1610665.5</c:v>
                </c:pt>
                <c:pt idx="26">
                  <c:v>1869781</c:v>
                </c:pt>
                <c:pt idx="27">
                  <c:v>1938017.5</c:v>
                </c:pt>
                <c:pt idx="28">
                  <c:v>1841207</c:v>
                </c:pt>
                <c:pt idx="29">
                  <c:v>1726601.5</c:v>
                </c:pt>
                <c:pt idx="30">
                  <c:v>1776127</c:v>
                </c:pt>
                <c:pt idx="31">
                  <c:v>1421679.3</c:v>
                </c:pt>
                <c:pt idx="32">
                  <c:v>1768154.7</c:v>
                </c:pt>
                <c:pt idx="33">
                  <c:v>1521844.2</c:v>
                </c:pt>
                <c:pt idx="34">
                  <c:v>1625351</c:v>
                </c:pt>
                <c:pt idx="35">
                  <c:v>1792803</c:v>
                </c:pt>
                <c:pt idx="36">
                  <c:v>1851847</c:v>
                </c:pt>
              </c:numCache>
            </c:numRef>
          </c:val>
          <c:extLst>
            <c:ext xmlns:c16="http://schemas.microsoft.com/office/drawing/2014/chart" uri="{C3380CC4-5D6E-409C-BE32-E72D297353CC}">
              <c16:uniqueId val="{00000001-0A90-A845-B683-A4E53658E3F3}"/>
            </c:ext>
          </c:extLst>
        </c:ser>
        <c:dLbls>
          <c:showLegendKey val="0"/>
          <c:showVal val="0"/>
          <c:showCatName val="0"/>
          <c:showSerName val="0"/>
          <c:showPercent val="0"/>
          <c:showBubbleSize val="0"/>
        </c:dLbls>
        <c:gapWidth val="150"/>
        <c:axId val="-129389968"/>
        <c:axId val="-132472720"/>
      </c:barChart>
      <c:catAx>
        <c:axId val="-1293899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2720"/>
        <c:crosses val="autoZero"/>
        <c:auto val="1"/>
        <c:lblAlgn val="ctr"/>
        <c:lblOffset val="100"/>
        <c:tickLblSkip val="1"/>
        <c:tickMarkSkip val="1"/>
        <c:noMultiLvlLbl val="0"/>
      </c:catAx>
      <c:valAx>
        <c:axId val="-1324727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968"/>
        <c:crosses val="autoZero"/>
        <c:crossBetween val="between"/>
        <c:dispUnits>
          <c:builtInUnit val="millions"/>
          <c:dispUnitsLbl>
            <c:layout>
              <c:manualLayout>
                <c:xMode val="edge"/>
                <c:yMode val="edge"/>
                <c:x val="1.1584429973934921E-2"/>
                <c:y val="0.38657204886426627"/>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20561"/>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61</xdr:row>
      <xdr:rowOff>28575</xdr:rowOff>
    </xdr:from>
    <xdr:to>
      <xdr:col>39</xdr:col>
      <xdr:colOff>9525</xdr:colOff>
      <xdr:row>83</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61</xdr:row>
      <xdr:rowOff>28575</xdr:rowOff>
    </xdr:from>
    <xdr:to>
      <xdr:col>81</xdr:col>
      <xdr:colOff>47625</xdr:colOff>
      <xdr:row>83</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254000</xdr:colOff>
      <xdr:row>49</xdr:row>
      <xdr:rowOff>73025</xdr:rowOff>
    </xdr:from>
    <xdr:to>
      <xdr:col>11</xdr:col>
      <xdr:colOff>615950</xdr:colOff>
      <xdr:row>72</xdr:row>
      <xdr:rowOff>130175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292100</xdr:colOff>
      <xdr:row>49</xdr:row>
      <xdr:rowOff>66675</xdr:rowOff>
    </xdr:from>
    <xdr:to>
      <xdr:col>29</xdr:col>
      <xdr:colOff>415925</xdr:colOff>
      <xdr:row>73</xdr:row>
      <xdr:rowOff>19050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60</xdr:row>
      <xdr:rowOff>38100</xdr:rowOff>
    </xdr:from>
    <xdr:to>
      <xdr:col>14</xdr:col>
      <xdr:colOff>104775</xdr:colOff>
      <xdr:row>82</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60</xdr:row>
      <xdr:rowOff>28575</xdr:rowOff>
    </xdr:from>
    <xdr:to>
      <xdr:col>33</xdr:col>
      <xdr:colOff>276225</xdr:colOff>
      <xdr:row>82</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heetViews>
  <sheetFormatPr baseColWidth="10" defaultColWidth="8.83203125" defaultRowHeight="13" x14ac:dyDescent="0.15"/>
  <sheetData>
    <row r="5" spans="1:9" ht="25" x14ac:dyDescent="0.25">
      <c r="A5" s="245" t="s">
        <v>11</v>
      </c>
      <c r="B5" s="245"/>
      <c r="C5" s="245"/>
      <c r="D5" s="245"/>
      <c r="E5" s="245"/>
      <c r="F5" s="245"/>
      <c r="G5" s="245"/>
      <c r="H5" s="245"/>
      <c r="I5" s="245"/>
    </row>
    <row r="6" spans="1:9" ht="25" x14ac:dyDescent="0.25">
      <c r="A6" s="14"/>
      <c r="B6" s="15"/>
      <c r="C6" s="15"/>
      <c r="D6" s="15"/>
      <c r="E6" s="15"/>
      <c r="F6" s="15"/>
      <c r="G6" s="15"/>
      <c r="H6" s="15"/>
      <c r="I6" s="15"/>
    </row>
    <row r="7" spans="1:9" ht="26" thickBot="1" x14ac:dyDescent="0.3">
      <c r="A7" s="14"/>
      <c r="B7" s="15"/>
      <c r="C7" s="15"/>
      <c r="D7" s="15"/>
      <c r="E7" s="15"/>
      <c r="F7" s="15"/>
      <c r="G7" s="15"/>
      <c r="H7" s="15"/>
      <c r="I7" s="15"/>
    </row>
    <row r="8" spans="1:9" ht="122.25" customHeight="1" thickBot="1" x14ac:dyDescent="0.2">
      <c r="A8" s="246" t="s">
        <v>15</v>
      </c>
      <c r="B8" s="247"/>
      <c r="C8" s="247"/>
      <c r="D8" s="247"/>
      <c r="E8" s="247"/>
      <c r="F8" s="247"/>
      <c r="G8" s="247"/>
      <c r="H8" s="247"/>
      <c r="I8" s="248"/>
    </row>
    <row r="23" spans="1:9" ht="14" thickBot="1" x14ac:dyDescent="0.2"/>
    <row r="24" spans="1:9" x14ac:dyDescent="0.15">
      <c r="A24" s="68" t="s">
        <v>12</v>
      </c>
      <c r="B24" s="69"/>
      <c r="C24" s="69"/>
      <c r="D24" s="69"/>
      <c r="E24" s="69"/>
      <c r="F24" s="69"/>
      <c r="G24" s="69"/>
      <c r="H24" s="69"/>
      <c r="I24" s="70"/>
    </row>
    <row r="25" spans="1:9" ht="206.25" customHeight="1" thickBot="1" x14ac:dyDescent="0.2">
      <c r="A25" s="249" t="s">
        <v>20</v>
      </c>
      <c r="B25" s="250"/>
      <c r="C25" s="250"/>
      <c r="D25" s="250"/>
      <c r="E25" s="250"/>
      <c r="F25" s="250"/>
      <c r="G25" s="250"/>
      <c r="H25" s="250"/>
      <c r="I25" s="251"/>
    </row>
  </sheetData>
  <mergeCells count="3">
    <mergeCell ref="A5:I5"/>
    <mergeCell ref="A8:I8"/>
    <mergeCell ref="A25:I25"/>
  </mergeCells>
  <phoneticPr fontId="2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S61"/>
  <sheetViews>
    <sheetView topLeftCell="A32" workbookViewId="0">
      <selection activeCell="A44" sqref="A44"/>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2" width="10.5" bestFit="1" customWidth="1"/>
    <col min="43" max="44" width="12.1640625" bestFit="1" customWidth="1"/>
    <col min="45" max="46" width="10.5" customWidth="1"/>
    <col min="47" max="47" width="11.1640625" bestFit="1" customWidth="1"/>
    <col min="48" max="48" width="11.1640625" customWidth="1"/>
    <col min="49" max="49" width="10.5" customWidth="1"/>
    <col min="50" max="50" width="10.5" bestFit="1" customWidth="1"/>
    <col min="51" max="51" width="12.1640625" bestFit="1" customWidth="1"/>
    <col min="52" max="52" width="10.5" bestFit="1" customWidth="1"/>
    <col min="53" max="53" width="9.33203125" bestFit="1" customWidth="1"/>
    <col min="54" max="55" width="9.33203125" customWidth="1"/>
    <col min="56" max="56" width="9.5" bestFit="1" customWidth="1"/>
    <col min="57" max="59" width="9.33203125" bestFit="1" customWidth="1"/>
    <col min="60" max="63" width="9.33203125" customWidth="1"/>
    <col min="70" max="70" width="11" bestFit="1" customWidth="1"/>
    <col min="71" max="71" width="10.5" bestFit="1" customWidth="1"/>
  </cols>
  <sheetData>
    <row r="2" spans="1:71" ht="12.75" customHeight="1" x14ac:dyDescent="0.15">
      <c r="B2" s="254" t="s">
        <v>67</v>
      </c>
      <c r="C2" s="255"/>
      <c r="D2" s="255"/>
      <c r="E2" s="255"/>
      <c r="F2" s="255"/>
      <c r="G2" s="255"/>
      <c r="H2" s="255"/>
      <c r="I2" s="255"/>
      <c r="J2" s="255"/>
      <c r="K2" s="255"/>
      <c r="L2" s="255"/>
      <c r="M2" s="255"/>
      <c r="N2" s="256"/>
      <c r="O2" s="256"/>
      <c r="P2" s="256"/>
      <c r="Q2" s="256"/>
      <c r="R2" s="256"/>
      <c r="S2" s="256"/>
      <c r="T2" s="256"/>
      <c r="U2" s="256"/>
      <c r="V2" s="256"/>
      <c r="W2" s="256"/>
      <c r="X2" s="256"/>
      <c r="Y2" s="256"/>
      <c r="Z2" s="256"/>
      <c r="AA2" s="256"/>
      <c r="AB2" s="256"/>
      <c r="AC2" s="256"/>
      <c r="AD2" s="256"/>
      <c r="AE2" s="256"/>
      <c r="AF2" s="256"/>
      <c r="AG2" s="256"/>
      <c r="AL2" s="255" t="s">
        <v>43</v>
      </c>
      <c r="AM2" s="255"/>
      <c r="AN2" s="255"/>
      <c r="AO2" s="255"/>
      <c r="AP2" s="255"/>
      <c r="AQ2" s="255"/>
      <c r="AR2" s="255"/>
      <c r="AS2" s="255"/>
      <c r="AT2" s="255"/>
      <c r="AU2" s="255"/>
      <c r="AV2" s="256"/>
      <c r="AW2" s="256"/>
      <c r="AX2" s="256"/>
      <c r="AY2" s="256"/>
      <c r="AZ2" s="256"/>
      <c r="BA2" s="256"/>
      <c r="BB2" s="256"/>
      <c r="BC2" s="256"/>
      <c r="BD2" s="256"/>
      <c r="BE2" s="256"/>
      <c r="BF2" s="256"/>
    </row>
    <row r="3" spans="1:71" ht="33" customHeight="1" x14ac:dyDescent="0.15">
      <c r="A3" s="253" t="s">
        <v>14</v>
      </c>
      <c r="B3" s="253" t="s">
        <v>17</v>
      </c>
      <c r="C3" s="262" t="s">
        <v>10</v>
      </c>
      <c r="D3" s="263"/>
      <c r="E3" s="263"/>
      <c r="F3" s="263"/>
      <c r="G3" s="263"/>
      <c r="H3" s="263"/>
      <c r="I3" s="263"/>
      <c r="J3" s="263"/>
      <c r="K3" s="263"/>
      <c r="L3" s="263"/>
      <c r="M3" s="264"/>
      <c r="N3" s="265" t="s">
        <v>1</v>
      </c>
      <c r="O3" s="265"/>
      <c r="P3" s="265"/>
      <c r="Q3" s="265"/>
      <c r="R3" s="265"/>
      <c r="S3" s="265"/>
      <c r="T3" s="265"/>
      <c r="U3" s="265"/>
      <c r="V3" s="265"/>
      <c r="W3" s="265"/>
      <c r="X3" s="265"/>
      <c r="Y3" s="265"/>
      <c r="Z3" s="265"/>
      <c r="AA3" s="265"/>
      <c r="AB3" s="265"/>
      <c r="AC3" s="265"/>
      <c r="AD3" s="265"/>
      <c r="AE3" s="265"/>
      <c r="AF3" s="265"/>
      <c r="AG3" s="265"/>
      <c r="AH3" s="265"/>
      <c r="AI3" s="265"/>
      <c r="AK3" s="253" t="s">
        <v>14</v>
      </c>
      <c r="AL3" s="253" t="s">
        <v>17</v>
      </c>
      <c r="AM3" s="262" t="s">
        <v>10</v>
      </c>
      <c r="AN3" s="263"/>
      <c r="AO3" s="263"/>
      <c r="AP3" s="263"/>
      <c r="AQ3" s="263"/>
      <c r="AR3" s="263"/>
      <c r="AS3" s="263"/>
      <c r="AT3" s="263"/>
      <c r="AU3" s="263"/>
      <c r="AV3" s="263"/>
      <c r="AW3" s="264"/>
      <c r="AX3" s="265" t="s">
        <v>1</v>
      </c>
      <c r="AY3" s="265"/>
      <c r="AZ3" s="265"/>
      <c r="BA3" s="265"/>
      <c r="BB3" s="265"/>
      <c r="BC3" s="265"/>
      <c r="BD3" s="265"/>
      <c r="BE3" s="265"/>
      <c r="BF3" s="265"/>
      <c r="BG3" s="265"/>
      <c r="BH3" s="265"/>
      <c r="BI3" s="265"/>
      <c r="BJ3" s="265"/>
      <c r="BK3" s="265"/>
      <c r="BL3" s="265"/>
      <c r="BM3" s="265"/>
      <c r="BN3" s="265"/>
      <c r="BO3" s="265"/>
      <c r="BP3" s="265"/>
      <c r="BQ3" s="265"/>
      <c r="BR3" s="265"/>
      <c r="BS3" s="265"/>
    </row>
    <row r="4" spans="1:71" ht="33" customHeight="1" x14ac:dyDescent="0.15">
      <c r="A4" s="253"/>
      <c r="B4" s="253"/>
      <c r="C4" s="2" t="s">
        <v>3</v>
      </c>
      <c r="D4" s="2" t="s">
        <v>4</v>
      </c>
      <c r="E4" s="2" t="s">
        <v>5</v>
      </c>
      <c r="F4" s="2" t="s">
        <v>6</v>
      </c>
      <c r="G4" s="2" t="s">
        <v>16</v>
      </c>
      <c r="H4" s="47" t="s">
        <v>21</v>
      </c>
      <c r="I4" s="5" t="s">
        <v>7</v>
      </c>
      <c r="J4" s="5" t="s">
        <v>8</v>
      </c>
      <c r="K4" s="29" t="s">
        <v>13</v>
      </c>
      <c r="L4" s="29" t="s">
        <v>19</v>
      </c>
      <c r="M4" s="95"/>
      <c r="N4" s="265" t="s">
        <v>3</v>
      </c>
      <c r="O4" s="265"/>
      <c r="P4" s="265" t="s">
        <v>4</v>
      </c>
      <c r="Q4" s="265"/>
      <c r="R4" s="265" t="s">
        <v>5</v>
      </c>
      <c r="S4" s="265"/>
      <c r="T4" s="265" t="s">
        <v>6</v>
      </c>
      <c r="U4" s="265"/>
      <c r="V4" s="265" t="s">
        <v>16</v>
      </c>
      <c r="W4" s="265"/>
      <c r="X4" s="252" t="s">
        <v>21</v>
      </c>
      <c r="Y4" s="252"/>
      <c r="Z4" s="265" t="s">
        <v>7</v>
      </c>
      <c r="AA4" s="265"/>
      <c r="AB4" s="265" t="s">
        <v>8</v>
      </c>
      <c r="AC4" s="265"/>
      <c r="AD4" s="265" t="s">
        <v>13</v>
      </c>
      <c r="AE4" s="265"/>
      <c r="AF4" s="265" t="s">
        <v>19</v>
      </c>
      <c r="AG4" s="265"/>
      <c r="AH4" s="93"/>
      <c r="AI4" s="93"/>
      <c r="AK4" s="253"/>
      <c r="AL4" s="253"/>
      <c r="AM4" s="2" t="s">
        <v>3</v>
      </c>
      <c r="AN4" s="2" t="s">
        <v>4</v>
      </c>
      <c r="AO4" s="2" t="s">
        <v>5</v>
      </c>
      <c r="AP4" s="2" t="s">
        <v>6</v>
      </c>
      <c r="AQ4" s="2" t="s">
        <v>16</v>
      </c>
      <c r="AR4" s="47" t="s">
        <v>21</v>
      </c>
      <c r="AS4" s="5" t="s">
        <v>7</v>
      </c>
      <c r="AT4" s="5" t="s">
        <v>8</v>
      </c>
      <c r="AU4" s="29" t="s">
        <v>13</v>
      </c>
      <c r="AV4" s="29" t="s">
        <v>19</v>
      </c>
      <c r="AW4" s="95"/>
      <c r="AX4" s="265" t="s">
        <v>3</v>
      </c>
      <c r="AY4" s="265"/>
      <c r="AZ4" s="265" t="s">
        <v>4</v>
      </c>
      <c r="BA4" s="265"/>
      <c r="BB4" s="265" t="s">
        <v>5</v>
      </c>
      <c r="BC4" s="265"/>
      <c r="BD4" s="265" t="s">
        <v>6</v>
      </c>
      <c r="BE4" s="265"/>
      <c r="BF4" s="265" t="s">
        <v>16</v>
      </c>
      <c r="BG4" s="265"/>
      <c r="BH4" s="252" t="s">
        <v>21</v>
      </c>
      <c r="BI4" s="252"/>
      <c r="BJ4" s="265" t="s">
        <v>7</v>
      </c>
      <c r="BK4" s="265"/>
      <c r="BL4" s="265" t="s">
        <v>8</v>
      </c>
      <c r="BM4" s="265"/>
      <c r="BN4" s="265" t="s">
        <v>13</v>
      </c>
      <c r="BO4" s="265"/>
      <c r="BP4" s="265" t="s">
        <v>19</v>
      </c>
      <c r="BQ4" s="265"/>
      <c r="BR4" s="93"/>
      <c r="BS4" s="93"/>
    </row>
    <row r="5" spans="1:71" ht="29.25" customHeight="1" x14ac:dyDescent="0.15">
      <c r="A5" s="253"/>
      <c r="B5" s="253"/>
      <c r="C5" s="5" t="s">
        <v>0</v>
      </c>
      <c r="D5" s="5" t="s">
        <v>0</v>
      </c>
      <c r="E5" s="5" t="s">
        <v>0</v>
      </c>
      <c r="F5" s="5" t="s">
        <v>0</v>
      </c>
      <c r="G5" s="5" t="s">
        <v>0</v>
      </c>
      <c r="H5" s="46" t="s">
        <v>0</v>
      </c>
      <c r="I5" s="5" t="s">
        <v>0</v>
      </c>
      <c r="J5" s="5" t="s">
        <v>0</v>
      </c>
      <c r="K5" s="5" t="s">
        <v>0</v>
      </c>
      <c r="L5" s="5" t="s">
        <v>0</v>
      </c>
      <c r="M5" s="90"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83" t="s">
        <v>57</v>
      </c>
      <c r="AI5" s="83" t="s">
        <v>58</v>
      </c>
      <c r="AK5" s="253"/>
      <c r="AL5" s="253"/>
      <c r="AM5" s="5" t="s">
        <v>0</v>
      </c>
      <c r="AN5" s="5" t="s">
        <v>0</v>
      </c>
      <c r="AO5" s="5" t="s">
        <v>0</v>
      </c>
      <c r="AP5" s="5" t="s">
        <v>0</v>
      </c>
      <c r="AQ5" s="5" t="s">
        <v>0</v>
      </c>
      <c r="AR5" s="46" t="s">
        <v>0</v>
      </c>
      <c r="AS5" s="5" t="s">
        <v>0</v>
      </c>
      <c r="AT5" s="5" t="s">
        <v>0</v>
      </c>
      <c r="AU5" s="5" t="s">
        <v>0</v>
      </c>
      <c r="AV5" s="5" t="s">
        <v>0</v>
      </c>
      <c r="AW5" s="90"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83" t="s">
        <v>40</v>
      </c>
      <c r="BS5" s="83" t="s">
        <v>39</v>
      </c>
    </row>
    <row r="6" spans="1:71" ht="20" customHeight="1" x14ac:dyDescent="0.15">
      <c r="A6" s="64"/>
      <c r="B6" s="3"/>
      <c r="C6" s="4"/>
      <c r="D6" s="4"/>
      <c r="E6" s="4"/>
      <c r="F6" s="4"/>
      <c r="G6" s="4"/>
      <c r="H6" s="80"/>
      <c r="I6" s="4"/>
      <c r="J6" s="4"/>
      <c r="K6" s="4"/>
      <c r="L6" s="4"/>
      <c r="M6" s="89"/>
      <c r="N6" s="4"/>
      <c r="O6" s="4"/>
      <c r="P6" s="4"/>
      <c r="Q6" s="4"/>
      <c r="R6" s="4"/>
      <c r="S6" s="4"/>
      <c r="T6" s="4"/>
      <c r="U6" s="4"/>
      <c r="V6" s="4"/>
      <c r="W6" s="4"/>
      <c r="X6" s="80"/>
      <c r="Y6" s="80"/>
      <c r="Z6" s="4"/>
      <c r="AA6" s="4"/>
      <c r="AB6" s="4"/>
      <c r="AC6" s="4"/>
      <c r="AD6" s="4"/>
      <c r="AE6" s="4"/>
      <c r="AF6" s="4"/>
      <c r="AG6" s="4"/>
      <c r="AH6" s="78"/>
      <c r="AI6" s="78"/>
      <c r="AJ6" s="7"/>
      <c r="AK6" s="16"/>
      <c r="AL6" s="16"/>
      <c r="AM6" s="5"/>
      <c r="AN6" s="5"/>
      <c r="AO6" s="5"/>
      <c r="AP6" s="5"/>
      <c r="AQ6" s="46"/>
      <c r="AR6" s="46"/>
      <c r="AS6" s="5"/>
      <c r="AT6" s="46"/>
      <c r="AU6" s="5"/>
      <c r="AV6" s="76"/>
      <c r="AW6" s="32"/>
      <c r="AX6" s="5"/>
      <c r="AY6" s="5"/>
      <c r="AZ6" s="5"/>
      <c r="BA6" s="5"/>
      <c r="BB6" s="5"/>
      <c r="BC6" s="5"/>
      <c r="BD6" s="5"/>
      <c r="BE6" s="5"/>
      <c r="BF6" s="5"/>
      <c r="BG6" s="5"/>
      <c r="BH6" s="5"/>
      <c r="BI6" s="5"/>
      <c r="BJ6" s="5"/>
      <c r="BK6" s="5"/>
      <c r="BL6" s="5"/>
      <c r="BM6" s="5"/>
      <c r="BN6" s="5"/>
      <c r="BO6" s="5"/>
      <c r="BP6" s="76"/>
      <c r="BQ6" s="76"/>
      <c r="BR6" s="32"/>
      <c r="BS6" s="32"/>
    </row>
    <row r="7" spans="1:71" ht="20" customHeight="1" x14ac:dyDescent="0.15">
      <c r="A7" s="159">
        <v>43834</v>
      </c>
      <c r="B7" s="3">
        <v>1</v>
      </c>
      <c r="C7" s="4" t="e">
        <f>Coonoor!D7+Coimbatore!D7+Cochin!#REF!</f>
        <v>#REF!</v>
      </c>
      <c r="D7" s="4" t="e">
        <f>Coonoor!E7+Coimbatore!E7+Cochin!#REF!</f>
        <v>#REF!</v>
      </c>
      <c r="E7" s="4" t="e">
        <f>Coonoor!F7+Coimbatore!F7+Cochin!#REF!</f>
        <v>#REF!</v>
      </c>
      <c r="F7" s="4" t="e">
        <f>Coonoor!G7+Coimbatore!G7+Cochin!#REF!</f>
        <v>#REF!</v>
      </c>
      <c r="G7" s="4" t="e">
        <f>Coonoor!H7+Coimbatore!H7+Cochin!#REF!</f>
        <v>#REF!</v>
      </c>
      <c r="H7" s="81" t="e">
        <f>Coonoor!I7+Coimbatore!I7+Cochin!#REF!</f>
        <v>#REF!</v>
      </c>
      <c r="I7" s="4" t="e">
        <f>Coonoor!J7+Coimbatore!J7+Cochin!#REF!</f>
        <v>#REF!</v>
      </c>
      <c r="J7" s="4" t="e">
        <f>Coonoor!K7+Coimbatore!K7+Cochin!#REF!</f>
        <v>#REF!</v>
      </c>
      <c r="K7" s="4" t="e">
        <f>Coonoor!L7+Coimbatore!K7+Cochin!#REF!</f>
        <v>#REF!</v>
      </c>
      <c r="L7" s="4" t="e">
        <f>Coonoor!M7+Coimbatore!L7+Cochin!#REF!</f>
        <v>#REF!</v>
      </c>
      <c r="M7" s="89" t="e">
        <f t="shared" ref="M7" si="0">SUM(C7:L7)</f>
        <v>#REF!</v>
      </c>
      <c r="N7" s="4" t="e">
        <f>Coonoor!O7+Coimbatore!O7+Cochin!#REF!</f>
        <v>#REF!</v>
      </c>
      <c r="O7" s="4" t="e">
        <f>(Coonoor!O7*Coonoor!P7+Coimbatore!O7*Coimbatore!P7+Cochin!#REF!*Cochin!#REF!)/SI!N7</f>
        <v>#REF!</v>
      </c>
      <c r="P7" s="4" t="e">
        <f>Coonoor!Q7+Coimbatore!Q7+Cochin!#REF!</f>
        <v>#REF!</v>
      </c>
      <c r="Q7" s="4" t="e">
        <f>(Coonoor!Q7*Coonoor!R7+Coimbatore!Q7*Coimbatore!R7+Cochin!#REF!*Cochin!#REF!)/SI!P7</f>
        <v>#REF!</v>
      </c>
      <c r="R7" s="4" t="e">
        <f>Coonoor!S7+Coimbatore!S7+Cochin!#REF!</f>
        <v>#REF!</v>
      </c>
      <c r="S7" s="4" t="e">
        <f>(Coonoor!S7*Coonoor!T7+Coimbatore!S7*Coimbatore!T7+Cochin!#REF!*Cochin!#REF!)/SI!R7</f>
        <v>#REF!</v>
      </c>
      <c r="T7" s="4" t="e">
        <f>Coonoor!U7+Coimbatore!U7+Cochin!#REF!</f>
        <v>#REF!</v>
      </c>
      <c r="U7" s="4" t="e">
        <f>(Coonoor!U7*Coonoor!V7+Coimbatore!U7*Coimbatore!V7+Cochin!#REF!*Cochin!#REF!)/SI!T7</f>
        <v>#REF!</v>
      </c>
      <c r="V7" s="81" t="e">
        <f>Coonoor!W7+Coimbatore!W7+Cochin!#REF!</f>
        <v>#REF!</v>
      </c>
      <c r="W7" s="81">
        <v>0</v>
      </c>
      <c r="X7" s="81" t="e">
        <f>Coonoor!Y7+Coimbatore!Y7+Cochin!#REF!</f>
        <v>#REF!</v>
      </c>
      <c r="Y7" s="81">
        <v>0</v>
      </c>
      <c r="Z7" s="4" t="e">
        <f>Coonoor!AA7+Coimbatore!AA7+Cochin!#REF!</f>
        <v>#REF!</v>
      </c>
      <c r="AA7" s="4">
        <v>0</v>
      </c>
      <c r="AB7" s="4" t="e">
        <f>Coonoor!AC7+Coimbatore!AC7+Cochin!#REF!</f>
        <v>#REF!</v>
      </c>
      <c r="AC7" s="4">
        <v>0</v>
      </c>
      <c r="AD7" s="4" t="e">
        <f>Coonoor!AE7+Coimbatore!AE7+Cochin!#REF!</f>
        <v>#REF!</v>
      </c>
      <c r="AE7" s="79">
        <v>0</v>
      </c>
      <c r="AF7" s="4" t="e">
        <f>Coonoor!AG7+Coimbatore!AG7+Cochin!#REF!</f>
        <v>#REF!</v>
      </c>
      <c r="AG7" s="4">
        <v>0</v>
      </c>
      <c r="AH7" s="78" t="e">
        <f t="shared" ref="AH7" si="1">N7+P7+R7+T7+V7+Z7+AB7+AD7+AF7+X7</f>
        <v>#REF!</v>
      </c>
      <c r="AI7" s="78" t="e">
        <f t="shared" ref="AI7" si="2">(N7*O7+P7*Q7+R7*S7+T7*U7+V7*W7+Z7*AA7+AD7*AE7+AF7*AG7+X7*Y7)/AH7</f>
        <v>#REF!</v>
      </c>
      <c r="AJ7" s="7"/>
      <c r="AK7" s="64">
        <v>43470</v>
      </c>
      <c r="AL7" s="3">
        <v>1</v>
      </c>
      <c r="AM7" s="157">
        <v>1209849</v>
      </c>
      <c r="AN7" s="157">
        <v>1966905.4</v>
      </c>
      <c r="AO7" s="157">
        <v>283942</v>
      </c>
      <c r="AP7" s="157">
        <v>72396</v>
      </c>
      <c r="AQ7" s="157">
        <v>0</v>
      </c>
      <c r="AR7" s="157">
        <v>0</v>
      </c>
      <c r="AS7" s="157">
        <v>0</v>
      </c>
      <c r="AT7" s="157">
        <v>0</v>
      </c>
      <c r="AU7" s="157">
        <v>0</v>
      </c>
      <c r="AV7" s="157">
        <v>0</v>
      </c>
      <c r="AW7" s="89">
        <v>3533092.4</v>
      </c>
      <c r="AX7" s="157">
        <v>1118339</v>
      </c>
      <c r="AY7" s="157">
        <v>95.720019422367471</v>
      </c>
      <c r="AZ7" s="157">
        <v>1644506.3</v>
      </c>
      <c r="BA7" s="157">
        <v>114.81875871512443</v>
      </c>
      <c r="BB7" s="157">
        <v>220313</v>
      </c>
      <c r="BC7" s="157">
        <v>141.11081905617917</v>
      </c>
      <c r="BD7" s="157">
        <v>62099</v>
      </c>
      <c r="BE7" s="157">
        <v>104.62395465170134</v>
      </c>
      <c r="BF7" s="157">
        <v>0</v>
      </c>
      <c r="BG7" s="157">
        <v>0</v>
      </c>
      <c r="BH7" s="157">
        <v>0</v>
      </c>
      <c r="BI7" s="157">
        <v>0</v>
      </c>
      <c r="BJ7" s="157">
        <v>0</v>
      </c>
      <c r="BK7" s="157">
        <v>0</v>
      </c>
      <c r="BL7" s="157">
        <v>0</v>
      </c>
      <c r="BM7" s="157">
        <v>0</v>
      </c>
      <c r="BN7" s="157">
        <v>0</v>
      </c>
      <c r="BO7" s="157">
        <v>0</v>
      </c>
      <c r="BP7" s="157">
        <v>0</v>
      </c>
      <c r="BQ7" s="157">
        <v>0</v>
      </c>
      <c r="BR7" s="78">
        <v>3045257.3</v>
      </c>
      <c r="BS7" s="78">
        <v>109.49918540697136</v>
      </c>
    </row>
    <row r="8" spans="1:71" ht="20" customHeight="1" x14ac:dyDescent="0.15">
      <c r="A8" s="161">
        <v>43841</v>
      </c>
      <c r="B8" s="3">
        <v>2</v>
      </c>
      <c r="C8" s="162">
        <f>Coonoor!D8+Coimbatore!D8+Cochin!D7</f>
        <v>1251283</v>
      </c>
      <c r="D8" s="162">
        <f>Coonoor!E8+Coimbatore!E8+Cochin!E7</f>
        <v>1751588</v>
      </c>
      <c r="E8" s="162">
        <f>Coonoor!F8+Coimbatore!F8+Cochin!F7</f>
        <v>308028</v>
      </c>
      <c r="F8" s="162">
        <f>Coonoor!G8+Coimbatore!G8+Cochin!G7</f>
        <v>87063</v>
      </c>
      <c r="G8" s="162">
        <f>Coonoor!H8+Coimbatore!H8+Cochin!H7</f>
        <v>0</v>
      </c>
      <c r="H8" s="162">
        <f>Coonoor!I8+Coimbatore!I8+Cochin!I7</f>
        <v>0</v>
      </c>
      <c r="I8" s="162">
        <f>Coonoor!J8+Coimbatore!J8+Cochin!J7</f>
        <v>0</v>
      </c>
      <c r="J8" s="162">
        <f>Coonoor!K8+Coimbatore!K8+Cochin!K7</f>
        <v>0</v>
      </c>
      <c r="K8" s="162">
        <f>Coonoor!L8+Coimbatore!K8+Cochin!K7</f>
        <v>0</v>
      </c>
      <c r="L8" s="162">
        <f>Coonoor!M8+Coimbatore!L8+Cochin!L7</f>
        <v>0</v>
      </c>
      <c r="M8" s="89">
        <f t="shared" ref="M8" si="3">SUM(C8:L8)</f>
        <v>3397962</v>
      </c>
      <c r="N8" s="162">
        <f>Coonoor!O8+Coimbatore!O8+Cochin!O7</f>
        <v>963926</v>
      </c>
      <c r="O8" s="162">
        <f>(Coonoor!O8*Coonoor!P8+Coimbatore!O8*Coimbatore!P8+Cochin!O7*Cochin!P7)/SI!N8</f>
        <v>82.30869824684882</v>
      </c>
      <c r="P8" s="162">
        <f>Coonoor!Q8+Coimbatore!Q8+Cochin!Q7</f>
        <v>1431961</v>
      </c>
      <c r="Q8" s="162">
        <f>(Coonoor!Q8*Coonoor!R8+Coimbatore!Q8*Coimbatore!R8+Cochin!Q7*Cochin!R7)/SI!P8</f>
        <v>107.09712448383441</v>
      </c>
      <c r="R8" s="162">
        <f>Coonoor!S8+Coimbatore!S8+Cochin!S7</f>
        <v>149318</v>
      </c>
      <c r="S8" s="162">
        <f>(Coonoor!S8*Coonoor!T8+Coimbatore!S8*Coimbatore!T8+Cochin!S7*Cochin!T7)/SI!R8</f>
        <v>125.70026335311216</v>
      </c>
      <c r="T8" s="162">
        <f>Coonoor!U8+Coimbatore!U8+Cochin!U7</f>
        <v>42938</v>
      </c>
      <c r="U8" s="162">
        <f>(Coonoor!U8*Coonoor!V8+Coimbatore!U8*Coimbatore!V8+Cochin!U7*Cochin!V7)/SI!T8</f>
        <v>95.763915238483406</v>
      </c>
      <c r="V8" s="162">
        <f>Coonoor!W8+Coimbatore!W8+Cochin!W7</f>
        <v>0</v>
      </c>
      <c r="W8" s="162">
        <v>0</v>
      </c>
      <c r="X8" s="162">
        <f>Coonoor!Y8+Coimbatore!Y8+Cochin!Y7</f>
        <v>0</v>
      </c>
      <c r="Y8" s="162">
        <v>0</v>
      </c>
      <c r="Z8" s="162">
        <f>Coonoor!AA8+Coimbatore!AA8+Cochin!AA7</f>
        <v>0</v>
      </c>
      <c r="AA8" s="162">
        <v>0</v>
      </c>
      <c r="AB8" s="162">
        <f>Coonoor!AC8+Coimbatore!AC8+Cochin!AC7</f>
        <v>0</v>
      </c>
      <c r="AC8" s="162">
        <v>0</v>
      </c>
      <c r="AD8" s="162">
        <f>Coonoor!AE8+Coimbatore!AE8+Cochin!AE7</f>
        <v>0</v>
      </c>
      <c r="AE8" s="162">
        <v>0</v>
      </c>
      <c r="AF8" s="162">
        <f>Coonoor!AG8+Coimbatore!AG8+Cochin!AG7</f>
        <v>0</v>
      </c>
      <c r="AG8" s="162">
        <v>0</v>
      </c>
      <c r="AH8" s="78">
        <f t="shared" ref="AH8" si="4">N8+P8+R8+T8+V8+Z8+AB8+AD8+AF8+X8</f>
        <v>2588143</v>
      </c>
      <c r="AI8" s="78">
        <f t="shared" ref="AI8" si="5">(N8*O8+P8*Q8+R8*S8+T8*U8+V8*W8+Z8*AA8+AD8*AE8+AF8*AG8+X8*Y8)/AH8</f>
        <v>98.750193731628414</v>
      </c>
      <c r="AJ8" s="7"/>
      <c r="AK8" s="64">
        <v>43477</v>
      </c>
      <c r="AL8" s="3">
        <v>2</v>
      </c>
      <c r="AM8" s="157">
        <v>1256102</v>
      </c>
      <c r="AN8" s="157">
        <v>2041081.5</v>
      </c>
      <c r="AO8" s="157">
        <v>288303</v>
      </c>
      <c r="AP8" s="157">
        <v>69967</v>
      </c>
      <c r="AQ8" s="157">
        <v>0</v>
      </c>
      <c r="AR8" s="157">
        <v>0</v>
      </c>
      <c r="AS8" s="157">
        <v>0</v>
      </c>
      <c r="AT8" s="157">
        <v>0</v>
      </c>
      <c r="AU8" s="157">
        <v>0</v>
      </c>
      <c r="AV8" s="157">
        <v>0</v>
      </c>
      <c r="AW8" s="89">
        <v>3655453.5</v>
      </c>
      <c r="AX8" s="157">
        <v>1180249</v>
      </c>
      <c r="AY8" s="157">
        <v>97.695718619382006</v>
      </c>
      <c r="AZ8" s="157">
        <v>1643436.4</v>
      </c>
      <c r="BA8" s="157">
        <v>115.60036588427857</v>
      </c>
      <c r="BB8" s="157">
        <v>246893</v>
      </c>
      <c r="BC8" s="157">
        <v>144.4533378655693</v>
      </c>
      <c r="BD8" s="157">
        <v>63099</v>
      </c>
      <c r="BE8" s="157">
        <v>104.86414935643987</v>
      </c>
      <c r="BF8" s="157">
        <v>0</v>
      </c>
      <c r="BG8" s="157">
        <v>0</v>
      </c>
      <c r="BH8" s="157">
        <v>0</v>
      </c>
      <c r="BI8" s="157">
        <v>0</v>
      </c>
      <c r="BJ8" s="157">
        <v>0</v>
      </c>
      <c r="BK8" s="157">
        <v>0</v>
      </c>
      <c r="BL8" s="157">
        <v>0</v>
      </c>
      <c r="BM8" s="157">
        <v>0</v>
      </c>
      <c r="BN8" s="157">
        <v>0</v>
      </c>
      <c r="BO8" s="157">
        <v>0</v>
      </c>
      <c r="BP8" s="157">
        <v>0</v>
      </c>
      <c r="BQ8" s="157">
        <v>0</v>
      </c>
      <c r="BR8" s="78">
        <v>3133677.4</v>
      </c>
      <c r="BS8" s="78">
        <v>110.9139263212718</v>
      </c>
    </row>
    <row r="9" spans="1:71" ht="20" customHeight="1" x14ac:dyDescent="0.15">
      <c r="A9" s="163">
        <v>43848</v>
      </c>
      <c r="B9" s="3">
        <v>3</v>
      </c>
      <c r="C9" s="164">
        <f>Coonoor!D9+Coimbatore!D9+Cochin!D8</f>
        <v>1138532</v>
      </c>
      <c r="D9" s="164">
        <f>Coonoor!E9+Coimbatore!E9+Cochin!E8</f>
        <v>1838357.25</v>
      </c>
      <c r="E9" s="164">
        <f>Coonoor!F9+Coimbatore!F9+Cochin!F8</f>
        <v>340535</v>
      </c>
      <c r="F9" s="164">
        <f>Coonoor!G9+Coimbatore!G9+Cochin!G8</f>
        <v>77384</v>
      </c>
      <c r="G9" s="164">
        <f>Coonoor!H9+Coimbatore!H9+Cochin!H8</f>
        <v>0</v>
      </c>
      <c r="H9" s="164">
        <f>Coonoor!I9+Coimbatore!I9+Cochin!I8</f>
        <v>0</v>
      </c>
      <c r="I9" s="164">
        <f>Coonoor!J9+Coimbatore!J9+Cochin!J8</f>
        <v>0</v>
      </c>
      <c r="J9" s="164">
        <f>Coonoor!K9+Coimbatore!K9+Cochin!K8</f>
        <v>0</v>
      </c>
      <c r="K9" s="164">
        <f>Coonoor!L9+Coimbatore!K9+Cochin!K8</f>
        <v>0</v>
      </c>
      <c r="L9" s="164">
        <f>Coonoor!M9+Coimbatore!L9+Cochin!L8</f>
        <v>0</v>
      </c>
      <c r="M9" s="89">
        <f t="shared" ref="M9" si="6">SUM(C9:L9)</f>
        <v>3394808.25</v>
      </c>
      <c r="N9" s="164">
        <f>Coonoor!O9+Coimbatore!O9+Cochin!O8</f>
        <v>825367</v>
      </c>
      <c r="O9" s="164">
        <f>(Coonoor!O9*Coonoor!P9+Coimbatore!O9*Coimbatore!P9+Cochin!O8*Cochin!P8)/SI!N9</f>
        <v>81.806611489219947</v>
      </c>
      <c r="P9" s="164">
        <f>Coonoor!Q9+Coimbatore!Q9+Cochin!Q8</f>
        <v>1316076.25</v>
      </c>
      <c r="Q9" s="164">
        <f>(Coonoor!Q9*Coonoor!R9+Coimbatore!Q9*Coimbatore!R9+Cochin!Q8*Cochin!R8)/SI!P9</f>
        <v>108.10618841288471</v>
      </c>
      <c r="R9" s="164">
        <f>Coonoor!S9+Coimbatore!S9+Cochin!S8</f>
        <v>164344</v>
      </c>
      <c r="S9" s="164">
        <f>(Coonoor!S9*Coonoor!T9+Coimbatore!S9*Coimbatore!T9+Cochin!S8*Cochin!T8)/SI!R9</f>
        <v>132.42293534789221</v>
      </c>
      <c r="T9" s="164">
        <f>Coonoor!U9+Coimbatore!U9+Cochin!U8</f>
        <v>48282.5</v>
      </c>
      <c r="U9" s="164">
        <f>(Coonoor!U9*Coonoor!V9+Coimbatore!U9*Coimbatore!V9+Cochin!U8*Cochin!V8)/SI!T9</f>
        <v>93.05760800281675</v>
      </c>
      <c r="V9" s="164">
        <f>Coonoor!W9+Coimbatore!W9+Cochin!W8</f>
        <v>0</v>
      </c>
      <c r="W9" s="164">
        <v>0</v>
      </c>
      <c r="X9" s="164">
        <f>Coonoor!Y9+Coimbatore!Y9+Cochin!Y8</f>
        <v>0</v>
      </c>
      <c r="Y9" s="164">
        <v>0</v>
      </c>
      <c r="Z9" s="164">
        <f>Coonoor!AA9+Coimbatore!AA9+Cochin!AA8</f>
        <v>0</v>
      </c>
      <c r="AA9" s="164">
        <v>0</v>
      </c>
      <c r="AB9" s="164">
        <f>Coonoor!AC9+Coimbatore!AC9+Cochin!AC8</f>
        <v>0</v>
      </c>
      <c r="AC9" s="164">
        <v>0</v>
      </c>
      <c r="AD9" s="164">
        <f>Coonoor!AE9+Coimbatore!AE9+Cochin!AE8</f>
        <v>0</v>
      </c>
      <c r="AE9" s="164">
        <v>0</v>
      </c>
      <c r="AF9" s="164">
        <f>Coonoor!AG9+Coimbatore!AG9+Cochin!AG8</f>
        <v>0</v>
      </c>
      <c r="AG9" s="164">
        <v>0</v>
      </c>
      <c r="AH9" s="78">
        <f t="shared" ref="AH9" si="7">N9+P9+R9+T9+V9+Z9+AB9+AD9+AF9+X9</f>
        <v>2354069.75</v>
      </c>
      <c r="AI9" s="78">
        <f t="shared" ref="AI9" si="8">(N9*O9+P9*Q9+R9*S9+T9*U9+V9*W9+Z9*AA9+AD9*AE9+AF9*AG9+X9*Y9)/AH9</f>
        <v>100.27418830663609</v>
      </c>
      <c r="AJ9" s="7"/>
      <c r="AK9" s="64">
        <v>43484</v>
      </c>
      <c r="AL9" s="3">
        <v>3</v>
      </c>
      <c r="AM9" s="157">
        <v>1097829</v>
      </c>
      <c r="AN9" s="157">
        <v>2155565.2000000002</v>
      </c>
      <c r="AO9" s="157">
        <v>383844</v>
      </c>
      <c r="AP9" s="157">
        <v>71824</v>
      </c>
      <c r="AQ9" s="157">
        <v>0</v>
      </c>
      <c r="AR9" s="157">
        <v>0</v>
      </c>
      <c r="AS9" s="157">
        <v>0</v>
      </c>
      <c r="AT9" s="157">
        <v>0</v>
      </c>
      <c r="AU9" s="157">
        <v>0</v>
      </c>
      <c r="AV9" s="157">
        <v>0</v>
      </c>
      <c r="AW9" s="89">
        <v>3709062.2</v>
      </c>
      <c r="AX9" s="157">
        <v>894066</v>
      </c>
      <c r="AY9" s="157">
        <v>97.247365702383263</v>
      </c>
      <c r="AZ9" s="157">
        <v>1755102</v>
      </c>
      <c r="BA9" s="157">
        <v>118.58851819755319</v>
      </c>
      <c r="BB9" s="157">
        <v>277873</v>
      </c>
      <c r="BC9" s="157">
        <v>144.2702888824391</v>
      </c>
      <c r="BD9" s="157">
        <v>61074</v>
      </c>
      <c r="BE9" s="157">
        <v>109.13593282948554</v>
      </c>
      <c r="BF9" s="157">
        <v>0</v>
      </c>
      <c r="BG9" s="157">
        <v>0</v>
      </c>
      <c r="BH9" s="157">
        <v>0</v>
      </c>
      <c r="BI9" s="157">
        <v>0</v>
      </c>
      <c r="BJ9" s="157">
        <v>0</v>
      </c>
      <c r="BK9" s="157">
        <v>0</v>
      </c>
      <c r="BL9" s="157">
        <v>0</v>
      </c>
      <c r="BM9" s="157">
        <v>0</v>
      </c>
      <c r="BN9" s="157">
        <v>0</v>
      </c>
      <c r="BO9" s="157">
        <v>0</v>
      </c>
      <c r="BP9" s="157">
        <v>0</v>
      </c>
      <c r="BQ9" s="157">
        <v>0</v>
      </c>
      <c r="BR9" s="78">
        <v>2988115</v>
      </c>
      <c r="BS9" s="78">
        <v>114.39810538546442</v>
      </c>
    </row>
    <row r="10" spans="1:71" ht="20" customHeight="1" x14ac:dyDescent="0.15">
      <c r="A10" s="165">
        <v>43855</v>
      </c>
      <c r="B10" s="3">
        <v>4</v>
      </c>
      <c r="C10" s="166">
        <f>Coonoor!D10+Coimbatore!D10+Cochin!D9</f>
        <v>1091184</v>
      </c>
      <c r="D10" s="166">
        <f>Coonoor!E10+Coimbatore!E10+Cochin!E9</f>
        <v>1732460.9</v>
      </c>
      <c r="E10" s="166">
        <f>Coonoor!F10+Coimbatore!F10+Cochin!F9</f>
        <v>329298</v>
      </c>
      <c r="F10" s="166">
        <f>Coonoor!G10+Coimbatore!G10+Cochin!G9</f>
        <v>85034</v>
      </c>
      <c r="G10" s="166">
        <f>Coonoor!H10+Coimbatore!H10+Cochin!H9</f>
        <v>0</v>
      </c>
      <c r="H10" s="166">
        <f>Coonoor!I10+Coimbatore!I10+Cochin!I9</f>
        <v>0</v>
      </c>
      <c r="I10" s="166">
        <f>Coonoor!J10+Coimbatore!J10+Cochin!J9</f>
        <v>0</v>
      </c>
      <c r="J10" s="166">
        <f>Coonoor!K10+Coimbatore!K10+Cochin!K9</f>
        <v>0</v>
      </c>
      <c r="K10" s="166">
        <f>Coonoor!L10+Coimbatore!K10+Cochin!K9</f>
        <v>0</v>
      </c>
      <c r="L10" s="166">
        <f>Coonoor!M10+Coimbatore!L10+Cochin!L9</f>
        <v>0</v>
      </c>
      <c r="M10" s="89">
        <f t="shared" ref="M10" si="9">SUM(C10:L10)</f>
        <v>3237976.9</v>
      </c>
      <c r="N10" s="166">
        <f>Coonoor!O10+Coimbatore!O10+Cochin!O9</f>
        <v>723428</v>
      </c>
      <c r="O10" s="166">
        <f>(Coonoor!O10*Coonoor!P10+Coimbatore!O10*Coimbatore!P10+Cochin!O9*Cochin!P9)/SI!N10</f>
        <v>81.547482824677786</v>
      </c>
      <c r="P10" s="166">
        <f>Coonoor!Q10+Coimbatore!Q10+Cochin!Q9</f>
        <v>1271973.7</v>
      </c>
      <c r="Q10" s="166">
        <f>(Coonoor!Q10*Coonoor!R10+Coimbatore!Q10*Coimbatore!R10+Cochin!Q9*Cochin!R9)/SI!P10</f>
        <v>107.62292357121008</v>
      </c>
      <c r="R10" s="166">
        <f>Coonoor!S10+Coimbatore!S10+Cochin!S9</f>
        <v>146358</v>
      </c>
      <c r="S10" s="166">
        <f>(Coonoor!S10*Coonoor!T10+Coimbatore!S10*Coimbatore!T10+Cochin!S9*Cochin!T9)/SI!R10</f>
        <v>129.38483673870238</v>
      </c>
      <c r="T10" s="166">
        <f>Coonoor!U10+Coimbatore!U10+Cochin!U9</f>
        <v>51657</v>
      </c>
      <c r="U10" s="166">
        <f>(Coonoor!U10*Coonoor!V10+Coimbatore!U10*Coimbatore!V10+Cochin!U9*Cochin!V9)/SI!T10</f>
        <v>90.416922779061906</v>
      </c>
      <c r="V10" s="166">
        <f>Coonoor!W10+Coimbatore!W10+Cochin!W9</f>
        <v>0</v>
      </c>
      <c r="W10" s="166">
        <v>0</v>
      </c>
      <c r="X10" s="166">
        <f>Coonoor!Y10+Coimbatore!Y10+Cochin!Y9</f>
        <v>0</v>
      </c>
      <c r="Y10" s="166">
        <v>0</v>
      </c>
      <c r="Z10" s="166">
        <f>Coonoor!AA10+Coimbatore!AA10+Cochin!AA9</f>
        <v>0</v>
      </c>
      <c r="AA10" s="166">
        <v>0</v>
      </c>
      <c r="AB10" s="166">
        <f>Coonoor!AC10+Coimbatore!AC10+Cochin!AC9</f>
        <v>0</v>
      </c>
      <c r="AC10" s="166">
        <v>0</v>
      </c>
      <c r="AD10" s="166">
        <f>Coonoor!AE10+Coimbatore!AE10+Cochin!AE9</f>
        <v>0</v>
      </c>
      <c r="AE10" s="166">
        <v>0</v>
      </c>
      <c r="AF10" s="166">
        <f>Coonoor!AG10+Coimbatore!AG10+Cochin!AG9</f>
        <v>0</v>
      </c>
      <c r="AG10" s="166">
        <v>0</v>
      </c>
      <c r="AH10" s="78">
        <f t="shared" ref="AH10" si="10">N10+P10+R10+T10+V10+Z10+AB10+AD10+AF10+X10</f>
        <v>2193416.7000000002</v>
      </c>
      <c r="AI10" s="78">
        <f t="shared" ref="AI10" si="11">(N10*O10+P10*Q10+R10*S10+T10*U10+V10*W10+Z10*AA10+AD10*AE10+AF10*AG10+X10*Y10)/AH10</f>
        <v>100.06964641966174</v>
      </c>
      <c r="AJ10" s="7"/>
      <c r="AK10" s="64">
        <v>43491</v>
      </c>
      <c r="AL10" s="3">
        <v>4</v>
      </c>
      <c r="AM10" s="157">
        <v>832165</v>
      </c>
      <c r="AN10" s="157">
        <v>1835982.6</v>
      </c>
      <c r="AO10" s="157">
        <v>289399</v>
      </c>
      <c r="AP10" s="157">
        <v>60634</v>
      </c>
      <c r="AQ10" s="157">
        <v>0</v>
      </c>
      <c r="AR10" s="157">
        <v>0</v>
      </c>
      <c r="AS10" s="157">
        <v>0</v>
      </c>
      <c r="AT10" s="157">
        <v>0</v>
      </c>
      <c r="AU10" s="157">
        <v>0</v>
      </c>
      <c r="AV10" s="157">
        <v>0</v>
      </c>
      <c r="AW10" s="89">
        <v>3018180.6</v>
      </c>
      <c r="AX10" s="157">
        <v>734211</v>
      </c>
      <c r="AY10" s="157">
        <v>98.477848784628677</v>
      </c>
      <c r="AZ10" s="157">
        <v>1446521.5</v>
      </c>
      <c r="BA10" s="157">
        <v>119.19515749625913</v>
      </c>
      <c r="BB10" s="157">
        <v>240359</v>
      </c>
      <c r="BC10" s="157">
        <v>147.01112477457053</v>
      </c>
      <c r="BD10" s="157">
        <v>58034</v>
      </c>
      <c r="BE10" s="157">
        <v>108.80223612220421</v>
      </c>
      <c r="BF10" s="157">
        <v>0</v>
      </c>
      <c r="BG10" s="157">
        <v>0</v>
      </c>
      <c r="BH10" s="157">
        <v>0</v>
      </c>
      <c r="BI10" s="157">
        <v>0</v>
      </c>
      <c r="BJ10" s="157">
        <v>0</v>
      </c>
      <c r="BK10" s="157">
        <v>0</v>
      </c>
      <c r="BL10" s="157">
        <v>0</v>
      </c>
      <c r="BM10" s="157">
        <v>0</v>
      </c>
      <c r="BN10" s="157">
        <v>0</v>
      </c>
      <c r="BO10" s="157">
        <v>0</v>
      </c>
      <c r="BP10" s="157">
        <v>0</v>
      </c>
      <c r="BQ10" s="157">
        <v>0</v>
      </c>
      <c r="BR10" s="78">
        <v>2479125.5</v>
      </c>
      <c r="BS10" s="78">
        <v>115.5131330620588</v>
      </c>
    </row>
    <row r="11" spans="1:71" ht="20" customHeight="1" x14ac:dyDescent="0.15">
      <c r="A11" s="167">
        <v>43862</v>
      </c>
      <c r="B11" s="3">
        <v>5</v>
      </c>
      <c r="C11" s="168">
        <f>Coonoor!D11+Coimbatore!D11+Cochin!D10</f>
        <v>1040331</v>
      </c>
      <c r="D11" s="168">
        <f>Coonoor!E11+Coimbatore!E11+Cochin!E10</f>
        <v>1635323.1</v>
      </c>
      <c r="E11" s="168">
        <f>Coonoor!F11+Coimbatore!F11+Cochin!F10</f>
        <v>267394</v>
      </c>
      <c r="F11" s="168">
        <f>Coonoor!G11+Coimbatore!G11+Cochin!G10</f>
        <v>94835</v>
      </c>
      <c r="G11" s="168">
        <f>Coonoor!H11+Coimbatore!H11+Cochin!H10</f>
        <v>0</v>
      </c>
      <c r="H11" s="168">
        <f>Coonoor!I11+Coimbatore!I11+Cochin!I10</f>
        <v>0</v>
      </c>
      <c r="I11" s="168">
        <f>Coonoor!J11+Coimbatore!J11+Cochin!J10</f>
        <v>0</v>
      </c>
      <c r="J11" s="168">
        <f>Coonoor!K11+Coimbatore!K11+Cochin!K10</f>
        <v>0</v>
      </c>
      <c r="K11" s="168">
        <f>Coonoor!L11+Coimbatore!K11+Cochin!K10</f>
        <v>0</v>
      </c>
      <c r="L11" s="168">
        <f>Coonoor!M11+Coimbatore!L11+Cochin!L10</f>
        <v>0</v>
      </c>
      <c r="M11" s="89">
        <f t="shared" ref="M11" si="12">SUM(C11:L11)</f>
        <v>3037883.1</v>
      </c>
      <c r="N11" s="168">
        <f>Coonoor!O11+Coimbatore!O11+Cochin!O10</f>
        <v>684484</v>
      </c>
      <c r="O11" s="168">
        <f>(Coonoor!O11*Coonoor!P11+Coimbatore!O11*Coimbatore!P11+Cochin!O10*Cochin!P10)/SI!N11</f>
        <v>79.911076911112602</v>
      </c>
      <c r="P11" s="168">
        <f>Coonoor!Q11+Coimbatore!Q11+Cochin!Q10</f>
        <v>1270493.6000000001</v>
      </c>
      <c r="Q11" s="168">
        <f>(Coonoor!Q11*Coonoor!R11+Coimbatore!Q11*Coimbatore!R11+Cochin!Q10*Cochin!R10)/SI!P11</f>
        <v>107.17874950716697</v>
      </c>
      <c r="R11" s="168">
        <f>Coonoor!S11+Coimbatore!S11+Cochin!S10</f>
        <v>119826</v>
      </c>
      <c r="S11" s="168">
        <f>(Coonoor!S11*Coonoor!T11+Coimbatore!S11*Coimbatore!T11+Cochin!S10*Cochin!T10)/SI!R11</f>
        <v>126.93989576519287</v>
      </c>
      <c r="T11" s="168">
        <f>Coonoor!U11+Coimbatore!U11+Cochin!U10</f>
        <v>49931</v>
      </c>
      <c r="U11" s="168">
        <f>(Coonoor!U11*Coonoor!V11+Coimbatore!U11*Coimbatore!V11+Cochin!U10*Cochin!V10)/SI!T11</f>
        <v>92.485268904708491</v>
      </c>
      <c r="V11" s="168">
        <f>Coonoor!W11+Coimbatore!W11+Cochin!W10</f>
        <v>0</v>
      </c>
      <c r="W11" s="168">
        <v>0</v>
      </c>
      <c r="X11" s="168">
        <f>Coonoor!Y11+Coimbatore!Y11+Cochin!Y10</f>
        <v>0</v>
      </c>
      <c r="Y11" s="168">
        <v>0</v>
      </c>
      <c r="Z11" s="168">
        <f>Coonoor!AA11+Coimbatore!AA11+Cochin!AA10</f>
        <v>0</v>
      </c>
      <c r="AA11" s="168">
        <v>0</v>
      </c>
      <c r="AB11" s="168">
        <f>Coonoor!AC11+Coimbatore!AC11+Cochin!AC10</f>
        <v>0</v>
      </c>
      <c r="AC11" s="168">
        <v>0</v>
      </c>
      <c r="AD11" s="168">
        <f>Coonoor!AE11+Coimbatore!AE11+Cochin!AE10</f>
        <v>0</v>
      </c>
      <c r="AE11" s="168">
        <v>0</v>
      </c>
      <c r="AF11" s="168">
        <f>Coonoor!AG11+Coimbatore!AG11+Cochin!AG10</f>
        <v>0</v>
      </c>
      <c r="AG11" s="168">
        <v>0</v>
      </c>
      <c r="AH11" s="78">
        <f t="shared" ref="AH11" si="13">N11+P11+R11+T11+V11+Z11+AB11+AD11+AF11+X11</f>
        <v>2124734.6</v>
      </c>
      <c r="AI11" s="78">
        <f t="shared" ref="AI11" si="14">(N11*O11+P11*Q11+R11*S11+T11*U11+V11*W11+Z11*AA11+AD11*AE11+AF11*AG11+X11*Y11)/AH11</f>
        <v>99.163608850218665</v>
      </c>
      <c r="AJ11" s="7"/>
      <c r="AK11" s="64">
        <v>43498</v>
      </c>
      <c r="AL11" s="3">
        <v>5</v>
      </c>
      <c r="AM11" s="157">
        <v>871835</v>
      </c>
      <c r="AN11" s="157">
        <v>1617417.5</v>
      </c>
      <c r="AO11" s="157">
        <v>231722</v>
      </c>
      <c r="AP11" s="157">
        <v>57630</v>
      </c>
      <c r="AQ11" s="157">
        <v>0</v>
      </c>
      <c r="AR11" s="157">
        <v>0</v>
      </c>
      <c r="AS11" s="157">
        <v>0</v>
      </c>
      <c r="AT11" s="157">
        <v>0</v>
      </c>
      <c r="AU11" s="157">
        <v>0</v>
      </c>
      <c r="AV11" s="157">
        <v>0</v>
      </c>
      <c r="AW11" s="89">
        <v>2778604.5</v>
      </c>
      <c r="AX11" s="157">
        <v>714068</v>
      </c>
      <c r="AY11" s="157">
        <v>97.501029084554958</v>
      </c>
      <c r="AZ11" s="157">
        <v>1243100.3</v>
      </c>
      <c r="BA11" s="157">
        <v>120.28187459347158</v>
      </c>
      <c r="BB11" s="157">
        <v>185665</v>
      </c>
      <c r="BC11" s="157">
        <v>148.88935421344357</v>
      </c>
      <c r="BD11" s="157">
        <v>46579</v>
      </c>
      <c r="BE11" s="157">
        <v>112.17980122331952</v>
      </c>
      <c r="BF11" s="157">
        <v>0</v>
      </c>
      <c r="BG11" s="157">
        <v>0</v>
      </c>
      <c r="BH11" s="157">
        <v>0</v>
      </c>
      <c r="BI11" s="157">
        <v>0</v>
      </c>
      <c r="BJ11" s="157">
        <v>0</v>
      </c>
      <c r="BK11" s="157">
        <v>0</v>
      </c>
      <c r="BL11" s="157">
        <v>0</v>
      </c>
      <c r="BM11" s="157">
        <v>0</v>
      </c>
      <c r="BN11" s="157">
        <v>0</v>
      </c>
      <c r="BO11" s="157">
        <v>0</v>
      </c>
      <c r="BP11" s="157">
        <v>0</v>
      </c>
      <c r="BQ11" s="157">
        <v>0</v>
      </c>
      <c r="BR11" s="78">
        <v>2189412.2999999998</v>
      </c>
      <c r="BS11" s="78">
        <v>115.10557611249236</v>
      </c>
    </row>
    <row r="12" spans="1:71" ht="20" customHeight="1" x14ac:dyDescent="0.15">
      <c r="A12" s="170">
        <v>43869</v>
      </c>
      <c r="B12" s="3">
        <v>6</v>
      </c>
      <c r="C12" s="171">
        <f>Coonoor!D12+Coimbatore!D12+Cochin!D11</f>
        <v>1091014</v>
      </c>
      <c r="D12" s="171">
        <f>Coonoor!E12+Coimbatore!E12+Cochin!E11</f>
        <v>1620762.7</v>
      </c>
      <c r="E12" s="171">
        <f>Coonoor!F12+Coimbatore!F12+Cochin!F11</f>
        <v>287618</v>
      </c>
      <c r="F12" s="171">
        <f>Coonoor!G12+Coimbatore!G12+Cochin!G11</f>
        <v>79474</v>
      </c>
      <c r="G12" s="171">
        <f>Coonoor!H12+Coimbatore!H12+Cochin!H11</f>
        <v>0</v>
      </c>
      <c r="H12" s="171">
        <f>Coonoor!I12+Coimbatore!I12+Cochin!I11</f>
        <v>0</v>
      </c>
      <c r="I12" s="171">
        <f>Coonoor!J12+Coimbatore!J12+Cochin!J11</f>
        <v>0</v>
      </c>
      <c r="J12" s="171">
        <f>Coonoor!K12+Coimbatore!K12+Cochin!K11</f>
        <v>0</v>
      </c>
      <c r="K12" s="171">
        <f>Coonoor!L12+Coimbatore!K12+Cochin!K11</f>
        <v>0</v>
      </c>
      <c r="L12" s="171">
        <f>Coonoor!M12+Coimbatore!L12+Cochin!L11</f>
        <v>0</v>
      </c>
      <c r="M12" s="89">
        <f t="shared" ref="M12" si="15">SUM(C12:L12)</f>
        <v>3078868.7</v>
      </c>
      <c r="N12" s="171">
        <f>Coonoor!O12+Coimbatore!O12+Cochin!O11</f>
        <v>712183</v>
      </c>
      <c r="O12" s="171">
        <f>(Coonoor!O12*Coonoor!P12+Coimbatore!O12*Coimbatore!P12+Cochin!O11*Cochin!P11)/SI!N12</f>
        <v>79.913472247051672</v>
      </c>
      <c r="P12" s="171">
        <f>Coonoor!Q12+Coimbatore!Q12+Cochin!Q11</f>
        <v>1172921.8999999999</v>
      </c>
      <c r="Q12" s="171">
        <f>(Coonoor!Q12*Coonoor!R12+Coimbatore!Q12*Coimbatore!R12+Cochin!Q11*Cochin!R11)/SI!P12</f>
        <v>106.1021748124611</v>
      </c>
      <c r="R12" s="171">
        <f>Coonoor!S12+Coimbatore!S12+Cochin!S11</f>
        <v>96496</v>
      </c>
      <c r="S12" s="171">
        <f>(Coonoor!S12*Coonoor!T12+Coimbatore!S12*Coimbatore!T12+Cochin!S11*Cochin!T11)/SI!R12</f>
        <v>130.52275665152959</v>
      </c>
      <c r="T12" s="171">
        <f>Coonoor!U12+Coimbatore!U12+Cochin!U11</f>
        <v>25099</v>
      </c>
      <c r="U12" s="171">
        <f>(Coonoor!U12*Coonoor!V12+Coimbatore!U12*Coimbatore!V12+Cochin!U11*Cochin!V11)/SI!T12</f>
        <v>94.632335240527524</v>
      </c>
      <c r="V12" s="171">
        <f>Coonoor!W12+Coimbatore!W12+Cochin!W11</f>
        <v>0</v>
      </c>
      <c r="W12" s="171">
        <v>0</v>
      </c>
      <c r="X12" s="171">
        <f>Coonoor!Y12+Coimbatore!Y12+Cochin!Y11</f>
        <v>0</v>
      </c>
      <c r="Y12" s="171">
        <v>0</v>
      </c>
      <c r="Z12" s="171">
        <f>Coonoor!AA12+Coimbatore!AA12+Cochin!AA11</f>
        <v>0</v>
      </c>
      <c r="AA12" s="171">
        <v>0</v>
      </c>
      <c r="AB12" s="171">
        <f>Coonoor!AC12+Coimbatore!AC12+Cochin!AC11</f>
        <v>0</v>
      </c>
      <c r="AC12" s="171">
        <v>0</v>
      </c>
      <c r="AD12" s="171">
        <f>Coonoor!AE12+Coimbatore!AE12+Cochin!AE11</f>
        <v>0</v>
      </c>
      <c r="AE12" s="171">
        <v>0</v>
      </c>
      <c r="AF12" s="171">
        <f>Coonoor!AG12+Coimbatore!AG12+Cochin!AG11</f>
        <v>0</v>
      </c>
      <c r="AG12" s="171">
        <v>0</v>
      </c>
      <c r="AH12" s="78">
        <f t="shared" ref="AH12" si="16">N12+P12+R12+T12+V12+Z12+AB12+AD12+AF12+X12</f>
        <v>2006699.9</v>
      </c>
      <c r="AI12" s="78">
        <f t="shared" ref="AI12" si="17">(N12*O12+P12*Q12+R12*S12+T12*U12+V12*W12+Z12*AA12+AD12*AE12+AF12*AG12+X12*Y12)/AH12</f>
        <v>97.838586521349811</v>
      </c>
      <c r="AJ12" s="7"/>
      <c r="AK12" s="64">
        <v>43505</v>
      </c>
      <c r="AL12" s="3">
        <v>6</v>
      </c>
      <c r="AM12" s="157">
        <v>800427</v>
      </c>
      <c r="AN12" s="157">
        <v>1569198.9</v>
      </c>
      <c r="AO12" s="157">
        <v>218877.5</v>
      </c>
      <c r="AP12" s="157">
        <v>50654</v>
      </c>
      <c r="AQ12" s="157">
        <v>0</v>
      </c>
      <c r="AR12" s="157">
        <v>0</v>
      </c>
      <c r="AS12" s="157">
        <v>0</v>
      </c>
      <c r="AT12" s="157">
        <v>0</v>
      </c>
      <c r="AU12" s="157">
        <v>0</v>
      </c>
      <c r="AV12" s="157">
        <v>0</v>
      </c>
      <c r="AW12" s="89">
        <v>2639157.4</v>
      </c>
      <c r="AX12" s="157">
        <v>686648</v>
      </c>
      <c r="AY12" s="157">
        <v>97.196338395154442</v>
      </c>
      <c r="AZ12" s="157">
        <v>1129930.2</v>
      </c>
      <c r="BA12" s="157">
        <v>117.33847115374064</v>
      </c>
      <c r="BB12" s="157">
        <v>174987.75</v>
      </c>
      <c r="BC12" s="157">
        <v>148.00247666628664</v>
      </c>
      <c r="BD12" s="157">
        <v>44237</v>
      </c>
      <c r="BE12" s="157">
        <v>109.78106510735357</v>
      </c>
      <c r="BF12" s="157">
        <v>0</v>
      </c>
      <c r="BG12" s="157">
        <v>0</v>
      </c>
      <c r="BH12" s="157">
        <v>0</v>
      </c>
      <c r="BI12" s="157">
        <v>0</v>
      </c>
      <c r="BJ12" s="157">
        <v>0</v>
      </c>
      <c r="BK12" s="157">
        <v>0</v>
      </c>
      <c r="BL12" s="157">
        <v>0</v>
      </c>
      <c r="BM12" s="157">
        <v>0</v>
      </c>
      <c r="BN12" s="157">
        <v>0</v>
      </c>
      <c r="BO12" s="157">
        <v>0</v>
      </c>
      <c r="BP12" s="157">
        <v>0</v>
      </c>
      <c r="BQ12" s="157">
        <v>0</v>
      </c>
      <c r="BR12" s="78">
        <v>2035802.95</v>
      </c>
      <c r="BS12" s="78">
        <v>113.01632061600627</v>
      </c>
    </row>
    <row r="13" spans="1:71" ht="20" customHeight="1" x14ac:dyDescent="0.15">
      <c r="A13" s="172">
        <v>43876</v>
      </c>
      <c r="B13" s="3">
        <v>7</v>
      </c>
      <c r="C13" s="173">
        <f>Coonoor!D13+Coimbatore!D13+Cochin!D12</f>
        <v>1061647</v>
      </c>
      <c r="D13" s="173">
        <f>Coonoor!E13+Coimbatore!E13+Cochin!E12</f>
        <v>1530251.3</v>
      </c>
      <c r="E13" s="173">
        <f>Coonoor!F13+Coimbatore!F13+Cochin!F12</f>
        <v>268102</v>
      </c>
      <c r="F13" s="173">
        <f>Coonoor!G13+Coimbatore!G13+Cochin!G12</f>
        <v>83460</v>
      </c>
      <c r="G13" s="173">
        <f>Coonoor!H13+Coimbatore!H13+Cochin!H12</f>
        <v>0</v>
      </c>
      <c r="H13" s="173">
        <f>Coonoor!I13+Coimbatore!I13+Cochin!I12</f>
        <v>0</v>
      </c>
      <c r="I13" s="173">
        <f>Coonoor!J13+Coimbatore!J13+Cochin!J12</f>
        <v>0</v>
      </c>
      <c r="J13" s="173">
        <f>Coonoor!K13+Coimbatore!K13+Cochin!K12</f>
        <v>0</v>
      </c>
      <c r="K13" s="173">
        <f>Coonoor!L13+Coimbatore!K13+Cochin!K12</f>
        <v>0</v>
      </c>
      <c r="L13" s="173">
        <f>Coonoor!M13+Coimbatore!L13+Cochin!L12</f>
        <v>0</v>
      </c>
      <c r="M13" s="89">
        <f t="shared" ref="M13" si="18">SUM(C13:L13)</f>
        <v>2943460.3</v>
      </c>
      <c r="N13" s="173">
        <f>Coonoor!O13+Coimbatore!O13+Cochin!O12</f>
        <v>535927</v>
      </c>
      <c r="O13" s="173">
        <f>(Coonoor!O13*Coonoor!P13+Coimbatore!O13*Coimbatore!P13+Cochin!O12*Cochin!P12)/SI!N13</f>
        <v>80.301170758138696</v>
      </c>
      <c r="P13" s="173">
        <f>Coonoor!Q13+Coimbatore!Q13+Cochin!Q12</f>
        <v>1106965.05</v>
      </c>
      <c r="Q13" s="173">
        <f>(Coonoor!Q13*Coonoor!R13+Coimbatore!Q13*Coimbatore!R13+Cochin!Q12*Cochin!R12)/SI!P13</f>
        <v>104.77441259405825</v>
      </c>
      <c r="R13" s="173">
        <f>Coonoor!S13+Coimbatore!S13+Cochin!S12</f>
        <v>131728</v>
      </c>
      <c r="S13" s="173">
        <f>(Coonoor!S13*Coonoor!T13+Coimbatore!S13*Coimbatore!T13+Cochin!S12*Cochin!T12)/SI!R13</f>
        <v>123.45347929275476</v>
      </c>
      <c r="T13" s="173">
        <f>Coonoor!U13+Coimbatore!U13+Cochin!U12</f>
        <v>31957</v>
      </c>
      <c r="U13" s="173">
        <f>(Coonoor!U13*Coonoor!V13+Coimbatore!U13*Coimbatore!V13+Cochin!U12*Cochin!V12)/SI!T13</f>
        <v>102.55089574515756</v>
      </c>
      <c r="V13" s="173">
        <f>Coonoor!W13+Coimbatore!W13+Cochin!W12</f>
        <v>0</v>
      </c>
      <c r="W13" s="173">
        <v>0</v>
      </c>
      <c r="X13" s="173">
        <f>Coonoor!Y13+Coimbatore!Y13+Cochin!Y12</f>
        <v>0</v>
      </c>
      <c r="Y13" s="173">
        <v>0</v>
      </c>
      <c r="Z13" s="173">
        <f>Coonoor!AA13+Coimbatore!AA13+Cochin!AA12</f>
        <v>0</v>
      </c>
      <c r="AA13" s="173">
        <v>0</v>
      </c>
      <c r="AB13" s="173">
        <f>Coonoor!AC13+Coimbatore!AC13+Cochin!AC12</f>
        <v>0</v>
      </c>
      <c r="AC13" s="173">
        <v>0</v>
      </c>
      <c r="AD13" s="173">
        <f>Coonoor!AE13+Coimbatore!AE13+Cochin!AE12</f>
        <v>0</v>
      </c>
      <c r="AE13" s="173">
        <v>0</v>
      </c>
      <c r="AF13" s="173">
        <f>Coonoor!AG13+Coimbatore!AG13+Cochin!AG12</f>
        <v>0</v>
      </c>
      <c r="AG13" s="173">
        <v>0</v>
      </c>
      <c r="AH13" s="78">
        <f t="shared" ref="AH13" si="19">N13+P13+R13+T13+V13+Z13+AB13+AD13+AF13+X13</f>
        <v>1806577.05</v>
      </c>
      <c r="AI13" s="78">
        <f t="shared" ref="AI13" si="20">(N13*O13+P13*Q13+R13*S13+T13*U13+V13*W13+Z13*AA13+AD13*AE13+AF13*AG13+X13*Y13)/AH13</f>
        <v>98.837011857536481</v>
      </c>
      <c r="AJ13" s="7"/>
      <c r="AK13" s="64">
        <v>43512</v>
      </c>
      <c r="AL13" s="3">
        <v>7</v>
      </c>
      <c r="AM13" s="157">
        <v>830627</v>
      </c>
      <c r="AN13" s="157">
        <v>1564861.6</v>
      </c>
      <c r="AO13" s="157">
        <v>236062</v>
      </c>
      <c r="AP13" s="157">
        <v>59296</v>
      </c>
      <c r="AQ13" s="157">
        <v>0</v>
      </c>
      <c r="AR13" s="157">
        <v>0</v>
      </c>
      <c r="AS13" s="157">
        <v>0</v>
      </c>
      <c r="AT13" s="157">
        <v>0</v>
      </c>
      <c r="AU13" s="157">
        <v>0</v>
      </c>
      <c r="AV13" s="157">
        <v>0</v>
      </c>
      <c r="AW13" s="89">
        <v>2690846.6</v>
      </c>
      <c r="AX13" s="157">
        <v>641491</v>
      </c>
      <c r="AY13" s="157">
        <v>95.831158662224411</v>
      </c>
      <c r="AZ13" s="157">
        <v>1210500.1000000001</v>
      </c>
      <c r="BA13" s="157">
        <v>115.17663115358867</v>
      </c>
      <c r="BB13" s="157">
        <v>180854</v>
      </c>
      <c r="BC13" s="157">
        <v>150.47053965121034</v>
      </c>
      <c r="BD13" s="157">
        <v>45218</v>
      </c>
      <c r="BE13" s="157">
        <v>109.44389313560971</v>
      </c>
      <c r="BF13" s="157">
        <v>0</v>
      </c>
      <c r="BG13" s="157">
        <v>0</v>
      </c>
      <c r="BH13" s="157">
        <v>0</v>
      </c>
      <c r="BI13" s="157">
        <v>0</v>
      </c>
      <c r="BJ13" s="157">
        <v>0</v>
      </c>
      <c r="BK13" s="157">
        <v>0</v>
      </c>
      <c r="BL13" s="157">
        <v>0</v>
      </c>
      <c r="BM13" s="157">
        <v>0</v>
      </c>
      <c r="BN13" s="157">
        <v>0</v>
      </c>
      <c r="BO13" s="157">
        <v>0</v>
      </c>
      <c r="BP13" s="157">
        <v>0</v>
      </c>
      <c r="BQ13" s="157">
        <v>0</v>
      </c>
      <c r="BR13" s="78">
        <v>2078063.1</v>
      </c>
      <c r="BS13" s="78">
        <v>112.15163883539302</v>
      </c>
    </row>
    <row r="14" spans="1:71" ht="20" customHeight="1" x14ac:dyDescent="0.15">
      <c r="A14" s="174">
        <v>43883</v>
      </c>
      <c r="B14" s="3">
        <v>8</v>
      </c>
      <c r="C14" s="175">
        <f>Coonoor!D14+Coimbatore!D14+Cochin!D13</f>
        <v>1065911</v>
      </c>
      <c r="D14" s="175">
        <f>Coonoor!E14+Coimbatore!E14+Cochin!E13</f>
        <v>1562445.3</v>
      </c>
      <c r="E14" s="175">
        <f>Coonoor!F14+Coimbatore!F14+Cochin!F13</f>
        <v>273581</v>
      </c>
      <c r="F14" s="175">
        <f>Coonoor!G14+Coimbatore!G14+Cochin!G13</f>
        <v>61902</v>
      </c>
      <c r="G14" s="175">
        <f>Coonoor!H14+Coimbatore!H14+Cochin!H13</f>
        <v>0</v>
      </c>
      <c r="H14" s="175">
        <f>Coonoor!I14+Coimbatore!I14+Cochin!I13</f>
        <v>0</v>
      </c>
      <c r="I14" s="175">
        <f>Coonoor!J14+Coimbatore!J14+Cochin!J13</f>
        <v>0</v>
      </c>
      <c r="J14" s="175">
        <f>Coonoor!K14+Coimbatore!K14+Cochin!K13</f>
        <v>0</v>
      </c>
      <c r="K14" s="175">
        <f>Coonoor!L14+Coimbatore!K14+Cochin!K13</f>
        <v>0</v>
      </c>
      <c r="L14" s="175">
        <f>Coonoor!M14+Coimbatore!L14+Cochin!L13</f>
        <v>0</v>
      </c>
      <c r="M14" s="89">
        <f t="shared" ref="M14" si="21">SUM(C14:L14)</f>
        <v>2963839.3</v>
      </c>
      <c r="N14" s="175">
        <f>Coonoor!O14+Coimbatore!O14+Cochin!O13</f>
        <v>631547</v>
      </c>
      <c r="O14" s="175">
        <f>(Coonoor!O14*Coonoor!P14+Coimbatore!O14*Coimbatore!P14+Cochin!O13*Cochin!P13)/SI!N14</f>
        <v>79.378405194131233</v>
      </c>
      <c r="P14" s="175">
        <f>Coonoor!Q14+Coimbatore!Q14+Cochin!Q13</f>
        <v>1176400.7</v>
      </c>
      <c r="Q14" s="175">
        <f>(Coonoor!Q14*Coonoor!R14+Coimbatore!Q14*Coimbatore!R14+Cochin!Q13*Cochin!R13)/SI!P14</f>
        <v>104.64662039011885</v>
      </c>
      <c r="R14" s="175">
        <f>Coonoor!S14+Coimbatore!S14+Cochin!S13</f>
        <v>99969</v>
      </c>
      <c r="S14" s="175">
        <f>(Coonoor!S14*Coonoor!T14+Coimbatore!S14*Coimbatore!T14+Cochin!S13*Cochin!T13)/SI!R14</f>
        <v>121.78831354762977</v>
      </c>
      <c r="T14" s="175">
        <f>Coonoor!U14+Coimbatore!U14+Cochin!U13</f>
        <v>37025</v>
      </c>
      <c r="U14" s="175">
        <f>(Coonoor!U14*Coonoor!V14+Coimbatore!U14*Coimbatore!V14+Cochin!U13*Cochin!V13)/SI!T14</f>
        <v>92.220580398217407</v>
      </c>
      <c r="V14" s="175">
        <f>Coonoor!W14+Coimbatore!W14+Cochin!W13</f>
        <v>0</v>
      </c>
      <c r="W14" s="175">
        <v>0</v>
      </c>
      <c r="X14" s="175">
        <f>Coonoor!Y14+Coimbatore!Y14+Cochin!Y13</f>
        <v>0</v>
      </c>
      <c r="Y14" s="175">
        <v>0</v>
      </c>
      <c r="Z14" s="175">
        <f>Coonoor!AA14+Coimbatore!AA14+Cochin!AA13</f>
        <v>0</v>
      </c>
      <c r="AA14" s="175">
        <v>0</v>
      </c>
      <c r="AB14" s="175">
        <f>Coonoor!AC14+Coimbatore!AC14+Cochin!AC13</f>
        <v>0</v>
      </c>
      <c r="AC14" s="175">
        <v>0</v>
      </c>
      <c r="AD14" s="175">
        <f>Coonoor!AE14+Coimbatore!AE14+Cochin!AE13</f>
        <v>0</v>
      </c>
      <c r="AE14" s="175">
        <v>0</v>
      </c>
      <c r="AF14" s="175">
        <f>Coonoor!AG14+Coimbatore!AG14+Cochin!AG13</f>
        <v>0</v>
      </c>
      <c r="AG14" s="175">
        <v>0</v>
      </c>
      <c r="AH14" s="78">
        <f t="shared" ref="AH14" si="22">N14+P14+R14+T14+V14+Z14+AB14+AD14+AF14+X14</f>
        <v>1944941.7</v>
      </c>
      <c r="AI14" s="78">
        <f t="shared" ref="AI14" si="23">(N14*O14+P14*Q14+R14*S14+T14*U14+V14*W14+Z14*AA14+AD14*AE14+AF14*AG14+X14*Y14)/AH14</f>
        <v>97.086238652292309</v>
      </c>
      <c r="AJ14" s="7"/>
      <c r="AK14" s="64">
        <v>43519</v>
      </c>
      <c r="AL14" s="3">
        <v>8</v>
      </c>
      <c r="AM14" s="157">
        <v>728212</v>
      </c>
      <c r="AN14" s="157">
        <v>1596518</v>
      </c>
      <c r="AO14" s="157">
        <v>231320.7</v>
      </c>
      <c r="AP14" s="157">
        <v>57253</v>
      </c>
      <c r="AQ14" s="157">
        <v>0</v>
      </c>
      <c r="AR14" s="157">
        <v>0</v>
      </c>
      <c r="AS14" s="157">
        <v>0</v>
      </c>
      <c r="AT14" s="157">
        <v>0</v>
      </c>
      <c r="AU14" s="157">
        <v>0</v>
      </c>
      <c r="AV14" s="157">
        <v>0</v>
      </c>
      <c r="AW14" s="89">
        <v>2613303.7000000002</v>
      </c>
      <c r="AX14" s="157">
        <v>660543</v>
      </c>
      <c r="AY14" s="157">
        <v>96.239063723432096</v>
      </c>
      <c r="AZ14" s="157">
        <v>1231667</v>
      </c>
      <c r="BA14" s="157">
        <v>114.69702560810674</v>
      </c>
      <c r="BB14" s="157">
        <v>184637</v>
      </c>
      <c r="BC14" s="157">
        <v>144.5869460095972</v>
      </c>
      <c r="BD14" s="157">
        <v>50066</v>
      </c>
      <c r="BE14" s="157">
        <v>107.77941058906242</v>
      </c>
      <c r="BF14" s="157">
        <v>0</v>
      </c>
      <c r="BG14" s="157">
        <v>0</v>
      </c>
      <c r="BH14" s="157">
        <v>0</v>
      </c>
      <c r="BI14" s="157">
        <v>0</v>
      </c>
      <c r="BJ14" s="157">
        <v>0</v>
      </c>
      <c r="BK14" s="157">
        <v>0</v>
      </c>
      <c r="BL14" s="157">
        <v>0</v>
      </c>
      <c r="BM14" s="157">
        <v>0</v>
      </c>
      <c r="BN14" s="157">
        <v>0</v>
      </c>
      <c r="BO14" s="157">
        <v>0</v>
      </c>
      <c r="BP14" s="157">
        <v>0</v>
      </c>
      <c r="BQ14" s="157">
        <v>0</v>
      </c>
      <c r="BR14" s="78">
        <v>2126913</v>
      </c>
      <c r="BS14" s="78">
        <v>111.39654759252167</v>
      </c>
    </row>
    <row r="15" spans="1:71" ht="20" customHeight="1" x14ac:dyDescent="0.15">
      <c r="A15" s="176">
        <v>43890</v>
      </c>
      <c r="B15" s="3">
        <v>9</v>
      </c>
      <c r="C15" s="177">
        <f>Coonoor!D15+Coimbatore!D15+Cochin!D14</f>
        <v>1162671</v>
      </c>
      <c r="D15" s="177">
        <f>Coonoor!E15+Coimbatore!E15+Cochin!E14</f>
        <v>1575966.1</v>
      </c>
      <c r="E15" s="177">
        <f>Coonoor!F15+Coimbatore!F15+Cochin!F14</f>
        <v>250549</v>
      </c>
      <c r="F15" s="177">
        <f>Coonoor!G15+Coimbatore!G15+Cochin!G14</f>
        <v>67091</v>
      </c>
      <c r="G15" s="177">
        <f>Coonoor!H15+Coimbatore!H15+Cochin!H14</f>
        <v>0</v>
      </c>
      <c r="H15" s="177">
        <f>Coonoor!I15+Coimbatore!I15+Cochin!I14</f>
        <v>0</v>
      </c>
      <c r="I15" s="177">
        <f>Coonoor!J15+Coimbatore!J15+Cochin!J14</f>
        <v>0</v>
      </c>
      <c r="J15" s="177">
        <f>Coonoor!K15+Coimbatore!K15+Cochin!K14</f>
        <v>0</v>
      </c>
      <c r="K15" s="177">
        <f>Coonoor!L15+Coimbatore!K15+Cochin!K14</f>
        <v>0</v>
      </c>
      <c r="L15" s="177">
        <f>Coonoor!M15+Coimbatore!L15+Cochin!L14</f>
        <v>0</v>
      </c>
      <c r="M15" s="89">
        <f t="shared" ref="M15" si="24">SUM(C15:L15)</f>
        <v>3056277.1</v>
      </c>
      <c r="N15" s="177">
        <f>Coonoor!O15+Coimbatore!O15+Cochin!O14</f>
        <v>625170</v>
      </c>
      <c r="O15" s="177">
        <f>(Coonoor!O15*Coonoor!P15+Coimbatore!O15*Coimbatore!P15+Cochin!O14*Cochin!P14)/SI!N15</f>
        <v>78.338452887232265</v>
      </c>
      <c r="P15" s="177">
        <f>Coonoor!Q15+Coimbatore!Q15+Cochin!Q14</f>
        <v>1119066.8</v>
      </c>
      <c r="Q15" s="177">
        <f>(Coonoor!Q15*Coonoor!R15+Coimbatore!Q15*Coimbatore!R15+Cochin!Q14*Cochin!R14)/SI!P15</f>
        <v>105.79543304622888</v>
      </c>
      <c r="R15" s="177">
        <f>Coonoor!S15+Coimbatore!S15+Cochin!S14</f>
        <v>127091</v>
      </c>
      <c r="S15" s="177">
        <f>(Coonoor!S15*Coonoor!T15+Coimbatore!S15*Coimbatore!T15+Cochin!S14*Cochin!T14)/SI!R15</f>
        <v>117.53754330508062</v>
      </c>
      <c r="T15" s="177">
        <f>Coonoor!U15+Coimbatore!U15+Cochin!U14</f>
        <v>38114</v>
      </c>
      <c r="U15" s="177">
        <f>(Coonoor!U15*Coonoor!V15+Coimbatore!U15*Coimbatore!V15+Cochin!U14*Cochin!V14)/SI!T15</f>
        <v>94.577766024610384</v>
      </c>
      <c r="V15" s="177">
        <f>Coonoor!W15+Coimbatore!W15+Cochin!W14</f>
        <v>0</v>
      </c>
      <c r="W15" s="177">
        <v>0</v>
      </c>
      <c r="X15" s="177">
        <f>Coonoor!Y15+Coimbatore!Y15+Cochin!Y14</f>
        <v>0</v>
      </c>
      <c r="Y15" s="177">
        <v>0</v>
      </c>
      <c r="Z15" s="177">
        <f>Coonoor!AA15+Coimbatore!AA15+Cochin!AA14</f>
        <v>0</v>
      </c>
      <c r="AA15" s="177">
        <v>0</v>
      </c>
      <c r="AB15" s="177">
        <f>Coonoor!AC15+Coimbatore!AC15+Cochin!AC14</f>
        <v>0</v>
      </c>
      <c r="AC15" s="177">
        <v>0</v>
      </c>
      <c r="AD15" s="177">
        <f>Coonoor!AE15+Coimbatore!AE15+Cochin!AE14</f>
        <v>0</v>
      </c>
      <c r="AE15" s="177">
        <v>0</v>
      </c>
      <c r="AF15" s="177">
        <f>Coonoor!AG15+Coimbatore!AG15+Cochin!AG14</f>
        <v>0</v>
      </c>
      <c r="AG15" s="177">
        <v>0</v>
      </c>
      <c r="AH15" s="78">
        <f t="shared" ref="AH15" si="25">N15+P15+R15+T15+V15+Z15+AB15+AD15+AF15+X15</f>
        <v>1909441.8</v>
      </c>
      <c r="AI15" s="78">
        <f t="shared" ref="AI15" si="26">(N15*O15+P15*Q15+R15*S15+T15*U15+V15*W15+Z15*AA15+AD15*AE15+AF15*AG15+X15*Y15)/AH15</f>
        <v>97.363380332208393</v>
      </c>
      <c r="AJ15" s="7"/>
      <c r="AK15" s="64">
        <v>43526</v>
      </c>
      <c r="AL15" s="3">
        <v>9</v>
      </c>
      <c r="AM15" s="157">
        <v>683528</v>
      </c>
      <c r="AN15" s="157">
        <v>1425395.4</v>
      </c>
      <c r="AO15" s="157">
        <v>193452.15</v>
      </c>
      <c r="AP15" s="157">
        <v>49927</v>
      </c>
      <c r="AQ15" s="157">
        <v>0</v>
      </c>
      <c r="AR15" s="157">
        <v>0</v>
      </c>
      <c r="AS15" s="157">
        <v>0</v>
      </c>
      <c r="AT15" s="157">
        <v>0</v>
      </c>
      <c r="AU15" s="157">
        <v>0</v>
      </c>
      <c r="AV15" s="157">
        <v>0</v>
      </c>
      <c r="AW15" s="89">
        <v>2352302.5499999998</v>
      </c>
      <c r="AX15" s="157">
        <v>624111</v>
      </c>
      <c r="AY15" s="157">
        <v>97.080350743524789</v>
      </c>
      <c r="AZ15" s="157">
        <v>1233204</v>
      </c>
      <c r="BA15" s="157">
        <v>116.47833174035034</v>
      </c>
      <c r="BB15" s="157">
        <v>170798</v>
      </c>
      <c r="BC15" s="157">
        <v>144.44166645002284</v>
      </c>
      <c r="BD15" s="157">
        <v>39945</v>
      </c>
      <c r="BE15" s="157">
        <v>108.11032580092625</v>
      </c>
      <c r="BF15" s="157">
        <v>0</v>
      </c>
      <c r="BG15" s="157">
        <v>0</v>
      </c>
      <c r="BH15" s="157">
        <v>0</v>
      </c>
      <c r="BI15" s="157">
        <v>0</v>
      </c>
      <c r="BJ15" s="157">
        <v>0</v>
      </c>
      <c r="BK15" s="157">
        <v>0</v>
      </c>
      <c r="BL15" s="157">
        <v>0</v>
      </c>
      <c r="BM15" s="157">
        <v>0</v>
      </c>
      <c r="BN15" s="157">
        <v>0</v>
      </c>
      <c r="BO15" s="157">
        <v>0</v>
      </c>
      <c r="BP15" s="157">
        <v>0</v>
      </c>
      <c r="BQ15" s="157">
        <v>0</v>
      </c>
      <c r="BR15" s="78">
        <v>2068058</v>
      </c>
      <c r="BS15" s="78">
        <v>112.7721147612243</v>
      </c>
    </row>
    <row r="16" spans="1:71" ht="20" customHeight="1" x14ac:dyDescent="0.15">
      <c r="A16" s="178">
        <v>43897</v>
      </c>
      <c r="B16" s="3">
        <v>10</v>
      </c>
      <c r="C16" s="179">
        <f>Coonoor!D16+Coimbatore!D16+Cochin!D15</f>
        <v>1037157</v>
      </c>
      <c r="D16" s="179">
        <f>Coonoor!E16+Coimbatore!E16+Cochin!E15</f>
        <v>1494788.55</v>
      </c>
      <c r="E16" s="179">
        <f>Coonoor!F16+Coimbatore!F16+Cochin!F15</f>
        <v>279005.90000000002</v>
      </c>
      <c r="F16" s="179">
        <f>Coonoor!G16+Coimbatore!G16+Cochin!G15</f>
        <v>68460</v>
      </c>
      <c r="G16" s="179">
        <f>Coonoor!H16+Coimbatore!H16+Cochin!H15</f>
        <v>0</v>
      </c>
      <c r="H16" s="179">
        <f>Coonoor!I16+Coimbatore!I16+Cochin!I15</f>
        <v>0</v>
      </c>
      <c r="I16" s="179">
        <f>Coonoor!J16+Coimbatore!J16+Cochin!J15</f>
        <v>0</v>
      </c>
      <c r="J16" s="179">
        <f>Coonoor!K16+Coimbatore!K16+Cochin!K15</f>
        <v>0</v>
      </c>
      <c r="K16" s="179">
        <f>Coonoor!L16+Coimbatore!K16+Cochin!K15</f>
        <v>0</v>
      </c>
      <c r="L16" s="179">
        <f>Coonoor!M16+Coimbatore!L16+Cochin!L15</f>
        <v>0</v>
      </c>
      <c r="M16" s="89">
        <f t="shared" ref="M16" si="27">SUM(C16:L16)</f>
        <v>2879411.4499999997</v>
      </c>
      <c r="N16" s="179">
        <f>Coonoor!O16+Coimbatore!O16+Cochin!O15</f>
        <v>651636</v>
      </c>
      <c r="O16" s="179">
        <f>(Coonoor!O16*Coonoor!P16+Coimbatore!O16*Coimbatore!P16+Cochin!O15*Cochin!P15)/SI!N16</f>
        <v>78.683898604740989</v>
      </c>
      <c r="P16" s="179">
        <f>Coonoor!Q16+Coimbatore!Q16+Cochin!Q15</f>
        <v>1115814.8500000001</v>
      </c>
      <c r="Q16" s="179">
        <f>(Coonoor!Q16*Coonoor!R16+Coimbatore!Q16*Coimbatore!R16+Cochin!Q15*Cochin!R15)/SI!P16</f>
        <v>104.41152070633072</v>
      </c>
      <c r="R16" s="179">
        <f>Coonoor!S16+Coimbatore!S16+Cochin!S15</f>
        <v>154627</v>
      </c>
      <c r="S16" s="179">
        <f>(Coonoor!S16*Coonoor!T16+Coimbatore!S16*Coimbatore!T16+Cochin!S15*Cochin!T15)/SI!R16</f>
        <v>120.86742242559191</v>
      </c>
      <c r="T16" s="179">
        <f>Coonoor!U16+Coimbatore!U16+Cochin!U15</f>
        <v>29927</v>
      </c>
      <c r="U16" s="179">
        <f>(Coonoor!U16*Coonoor!V16+Coimbatore!U16*Coimbatore!V16+Cochin!U15*Cochin!V15)/SI!T16</f>
        <v>97.384969848297516</v>
      </c>
      <c r="V16" s="179">
        <f>Coonoor!W16+Coimbatore!W16+Cochin!W15</f>
        <v>0</v>
      </c>
      <c r="W16" s="179">
        <v>0</v>
      </c>
      <c r="X16" s="179">
        <f>Coonoor!Y16+Coimbatore!Y16+Cochin!Y15</f>
        <v>0</v>
      </c>
      <c r="Y16" s="179">
        <v>0</v>
      </c>
      <c r="Z16" s="179">
        <f>Coonoor!AA16+Coimbatore!AA16+Cochin!AA15</f>
        <v>0</v>
      </c>
      <c r="AA16" s="179">
        <v>0</v>
      </c>
      <c r="AB16" s="179">
        <f>Coonoor!AC16+Coimbatore!AC16+Cochin!AC15</f>
        <v>0</v>
      </c>
      <c r="AC16" s="179">
        <v>0</v>
      </c>
      <c r="AD16" s="179">
        <f>Coonoor!AE16+Coimbatore!AE16+Cochin!AE15</f>
        <v>0</v>
      </c>
      <c r="AE16" s="179">
        <v>0</v>
      </c>
      <c r="AF16" s="179">
        <f>Coonoor!AG16+Coimbatore!AG16+Cochin!AG15</f>
        <v>0</v>
      </c>
      <c r="AG16" s="179">
        <v>0</v>
      </c>
      <c r="AH16" s="78">
        <f t="shared" ref="AH16" si="28">N16+P16+R16+T16+V16+Z16+AB16+AD16+AF16+X16</f>
        <v>1952004.85</v>
      </c>
      <c r="AI16" s="78">
        <f t="shared" ref="AI16" si="29">(N16*O16+P16*Q16+R16*S16+T16*U16+V16*W16+Z16*AA16+AD16*AE16+AF16*AG16+X16*Y16)/AH16</f>
        <v>97.018710371778681</v>
      </c>
      <c r="AJ16" s="7"/>
      <c r="AK16" s="64">
        <v>43533</v>
      </c>
      <c r="AL16" s="3">
        <v>10</v>
      </c>
      <c r="AM16" s="157">
        <v>624798</v>
      </c>
      <c r="AN16" s="157">
        <v>1359314.8</v>
      </c>
      <c r="AO16" s="157">
        <v>218645</v>
      </c>
      <c r="AP16" s="157">
        <v>60331</v>
      </c>
      <c r="AQ16" s="157">
        <v>0</v>
      </c>
      <c r="AR16" s="157">
        <v>0</v>
      </c>
      <c r="AS16" s="157">
        <v>0</v>
      </c>
      <c r="AT16" s="157">
        <v>0</v>
      </c>
      <c r="AU16" s="157">
        <v>0</v>
      </c>
      <c r="AV16" s="157">
        <v>0</v>
      </c>
      <c r="AW16" s="89">
        <v>2263088.7999999998</v>
      </c>
      <c r="AX16" s="157">
        <v>585887</v>
      </c>
      <c r="AY16" s="157">
        <v>98.927685272352861</v>
      </c>
      <c r="AZ16" s="157">
        <v>1182484.7</v>
      </c>
      <c r="BA16" s="157">
        <v>116.19740191053957</v>
      </c>
      <c r="BB16" s="157">
        <v>173278</v>
      </c>
      <c r="BC16" s="157">
        <v>149.81743756157158</v>
      </c>
      <c r="BD16" s="157">
        <v>50569</v>
      </c>
      <c r="BE16" s="157">
        <v>104.07235583357394</v>
      </c>
      <c r="BF16" s="157">
        <v>0</v>
      </c>
      <c r="BG16" s="157">
        <v>0</v>
      </c>
      <c r="BH16" s="157">
        <v>0</v>
      </c>
      <c r="BI16" s="157">
        <v>0</v>
      </c>
      <c r="BJ16" s="157">
        <v>0</v>
      </c>
      <c r="BK16" s="157">
        <v>0</v>
      </c>
      <c r="BL16" s="157">
        <v>0</v>
      </c>
      <c r="BM16" s="157">
        <v>0</v>
      </c>
      <c r="BN16" s="157">
        <v>0</v>
      </c>
      <c r="BO16" s="157">
        <v>0</v>
      </c>
      <c r="BP16" s="157">
        <v>0</v>
      </c>
      <c r="BQ16" s="157">
        <v>0</v>
      </c>
      <c r="BR16" s="78">
        <v>1992218.7</v>
      </c>
      <c r="BS16" s="78">
        <v>113.73500087518946</v>
      </c>
    </row>
    <row r="17" spans="1:71" ht="20" customHeight="1" x14ac:dyDescent="0.15">
      <c r="A17" s="181">
        <v>43904</v>
      </c>
      <c r="B17" s="3">
        <v>11</v>
      </c>
      <c r="C17" s="182">
        <f>Coonoor!D17+Coimbatore!D17+Cochin!D16</f>
        <v>1013858</v>
      </c>
      <c r="D17" s="182">
        <f>Coonoor!E17+Coimbatore!E17+Cochin!E16</f>
        <v>1475441.7</v>
      </c>
      <c r="E17" s="182">
        <f>Coonoor!F17+Coimbatore!F17+Cochin!F16</f>
        <v>251013.9</v>
      </c>
      <c r="F17" s="182">
        <f>Coonoor!G17+Coimbatore!G17+Cochin!G16</f>
        <v>63594</v>
      </c>
      <c r="G17" s="182">
        <f>Coonoor!H17+Coimbatore!H17+Cochin!H16</f>
        <v>0</v>
      </c>
      <c r="H17" s="182">
        <f>Coonoor!I17+Coimbatore!I17+Cochin!I16</f>
        <v>0</v>
      </c>
      <c r="I17" s="182">
        <f>Coonoor!J17+Coimbatore!J17+Cochin!J16</f>
        <v>0</v>
      </c>
      <c r="J17" s="182">
        <f>Coonoor!K17+Coimbatore!K17+Cochin!K16</f>
        <v>0</v>
      </c>
      <c r="K17" s="182">
        <f>Coonoor!L17+Coimbatore!K17+Cochin!K16</f>
        <v>0</v>
      </c>
      <c r="L17" s="182">
        <f>Coonoor!M17+Coimbatore!L17+Cochin!L16</f>
        <v>0</v>
      </c>
      <c r="M17" s="89">
        <f t="shared" ref="M17" si="30">SUM(C17:L17)</f>
        <v>2803907.6</v>
      </c>
      <c r="N17" s="182">
        <f>Coonoor!O17+Coimbatore!O17+Cochin!O16</f>
        <v>556017</v>
      </c>
      <c r="O17" s="182">
        <f>(Coonoor!O17*Coonoor!P17+Coimbatore!O17*Coimbatore!P17+Cochin!O16*Cochin!P16)/SI!N17</f>
        <v>78.099724848902127</v>
      </c>
      <c r="P17" s="182">
        <f>Coonoor!Q17+Coimbatore!Q17+Cochin!Q16</f>
        <v>992328.8</v>
      </c>
      <c r="Q17" s="182">
        <f>(Coonoor!Q17*Coonoor!R17+Coimbatore!Q17*Coimbatore!R17+Cochin!Q16*Cochin!R16)/SI!P17</f>
        <v>105.20969439213292</v>
      </c>
      <c r="R17" s="182">
        <f>Coonoor!S17+Coimbatore!S17+Cochin!S16</f>
        <v>119617.9</v>
      </c>
      <c r="S17" s="182">
        <f>(Coonoor!S17*Coonoor!T17+Coimbatore!S17*Coimbatore!T17+Cochin!S16*Cochin!T16)/SI!R17</f>
        <v>117.58908132712828</v>
      </c>
      <c r="T17" s="182">
        <f>Coonoor!U17+Coimbatore!U17+Cochin!U16</f>
        <v>29825</v>
      </c>
      <c r="U17" s="182">
        <f>(Coonoor!U17*Coonoor!V17+Coimbatore!U17*Coimbatore!V17+Cochin!U16*Cochin!V16)/SI!T17</f>
        <v>97.305783461357933</v>
      </c>
      <c r="V17" s="182">
        <f>Coonoor!W17+Coimbatore!W17+Cochin!W16</f>
        <v>0</v>
      </c>
      <c r="W17" s="182">
        <v>0</v>
      </c>
      <c r="X17" s="182">
        <f>Coonoor!Y17+Coimbatore!Y17+Cochin!Y16</f>
        <v>0</v>
      </c>
      <c r="Y17" s="182">
        <v>0</v>
      </c>
      <c r="Z17" s="182">
        <f>Coonoor!AA17+Coimbatore!AA17+Cochin!AA16</f>
        <v>0</v>
      </c>
      <c r="AA17" s="182">
        <v>0</v>
      </c>
      <c r="AB17" s="182">
        <f>Coonoor!AC17+Coimbatore!AC17+Cochin!AC16</f>
        <v>0</v>
      </c>
      <c r="AC17" s="182">
        <v>0</v>
      </c>
      <c r="AD17" s="182">
        <f>Coonoor!AE17+Coimbatore!AE17+Cochin!AE16</f>
        <v>0</v>
      </c>
      <c r="AE17" s="182">
        <v>0</v>
      </c>
      <c r="AF17" s="182">
        <f>Coonoor!AG17+Coimbatore!AG17+Cochin!AG16</f>
        <v>0</v>
      </c>
      <c r="AG17" s="182">
        <v>0</v>
      </c>
      <c r="AH17" s="78">
        <f t="shared" ref="AH17" si="31">N17+P17+R17+T17+V17+Z17+AB17+AD17+AF17+X17</f>
        <v>1697788.7</v>
      </c>
      <c r="AI17" s="78">
        <f t="shared" ref="AI17" si="32">(N17*O17+P17*Q17+R17*S17+T17*U17+V17*W17+Z17*AA17+AD17*AE17+AF17*AG17+X17*Y17)/AH17</f>
        <v>97.064663263949939</v>
      </c>
      <c r="AJ17" s="7"/>
      <c r="AK17" s="64">
        <v>43540</v>
      </c>
      <c r="AL17" s="3">
        <v>11</v>
      </c>
      <c r="AM17" s="157">
        <v>704216</v>
      </c>
      <c r="AN17" s="157">
        <v>1360475.5</v>
      </c>
      <c r="AO17" s="157">
        <v>217321.9</v>
      </c>
      <c r="AP17" s="157">
        <v>59498</v>
      </c>
      <c r="AQ17" s="157">
        <v>0</v>
      </c>
      <c r="AR17" s="157">
        <v>0</v>
      </c>
      <c r="AS17" s="157">
        <v>0</v>
      </c>
      <c r="AT17" s="157">
        <v>0</v>
      </c>
      <c r="AU17" s="157">
        <v>114</v>
      </c>
      <c r="AV17" s="157">
        <v>0</v>
      </c>
      <c r="AW17" s="89">
        <v>2341625.4</v>
      </c>
      <c r="AX17" s="157">
        <v>581283</v>
      </c>
      <c r="AY17" s="157">
        <v>98.88565078172077</v>
      </c>
      <c r="AZ17" s="157">
        <v>1172414.3</v>
      </c>
      <c r="BA17" s="157">
        <v>116.96952128060251</v>
      </c>
      <c r="BB17" s="157">
        <v>166338.9</v>
      </c>
      <c r="BC17" s="157">
        <v>151.78673475162336</v>
      </c>
      <c r="BD17" s="157">
        <v>45060</v>
      </c>
      <c r="BE17" s="157">
        <v>110.8238790502885</v>
      </c>
      <c r="BF17" s="157">
        <v>0</v>
      </c>
      <c r="BG17" s="157">
        <v>0</v>
      </c>
      <c r="BH17" s="157">
        <v>0</v>
      </c>
      <c r="BI17" s="157">
        <v>0</v>
      </c>
      <c r="BJ17" s="157">
        <v>0</v>
      </c>
      <c r="BK17" s="157">
        <v>0</v>
      </c>
      <c r="BL17" s="157">
        <v>0</v>
      </c>
      <c r="BM17" s="157">
        <v>0</v>
      </c>
      <c r="BN17" s="157">
        <v>114</v>
      </c>
      <c r="BO17" s="157">
        <v>276</v>
      </c>
      <c r="BP17" s="157">
        <v>0</v>
      </c>
      <c r="BQ17" s="157">
        <v>0</v>
      </c>
      <c r="BR17" s="78">
        <v>1965210.2</v>
      </c>
      <c r="BS17" s="78">
        <v>114.43585711089152</v>
      </c>
    </row>
    <row r="18" spans="1:71" ht="20" customHeight="1" x14ac:dyDescent="0.15">
      <c r="A18" s="183">
        <v>43910</v>
      </c>
      <c r="B18" s="3">
        <v>12</v>
      </c>
      <c r="C18" s="185">
        <f>Coonoor!D18+Coimbatore!D18+Cochin!D17</f>
        <v>1010820</v>
      </c>
      <c r="D18" s="185">
        <f>Coonoor!E18+Coimbatore!E18+Cochin!E17</f>
        <v>1497378.9</v>
      </c>
      <c r="E18" s="185">
        <f>Coonoor!F18+Coimbatore!F18+Cochin!F17</f>
        <v>257869.9</v>
      </c>
      <c r="F18" s="185">
        <f>Coonoor!G18+Coimbatore!G18+Cochin!G17</f>
        <v>60237</v>
      </c>
      <c r="G18" s="185">
        <f>Coonoor!H18+Coimbatore!H18+Cochin!H17</f>
        <v>0</v>
      </c>
      <c r="H18" s="185">
        <f>Coonoor!I18+Coimbatore!I18+Cochin!I17</f>
        <v>0</v>
      </c>
      <c r="I18" s="185">
        <f>Coonoor!J18+Coimbatore!J18+Cochin!J17</f>
        <v>0</v>
      </c>
      <c r="J18" s="185">
        <f>Coonoor!K18+Coimbatore!K18+Cochin!K17</f>
        <v>0</v>
      </c>
      <c r="K18" s="185">
        <f>Coonoor!L18+Coimbatore!K18+Cochin!K17</f>
        <v>0</v>
      </c>
      <c r="L18" s="185">
        <f>Coonoor!M18+Coimbatore!L18+Cochin!L17</f>
        <v>0</v>
      </c>
      <c r="M18" s="89">
        <f t="shared" ref="M18" si="33">SUM(C18:L18)</f>
        <v>2826305.8</v>
      </c>
      <c r="N18" s="185">
        <f>Coonoor!O18+Coimbatore!O18+Cochin!O17</f>
        <v>640180</v>
      </c>
      <c r="O18" s="185">
        <f>(Coonoor!O18*Coonoor!P18+Coimbatore!O18*Coimbatore!P18+Cochin!O17*Cochin!P17)/SI!N18</f>
        <v>79.960765368818159</v>
      </c>
      <c r="P18" s="185">
        <f>Coonoor!Q18+Coimbatore!Q18+Cochin!Q17</f>
        <v>1013784.4</v>
      </c>
      <c r="Q18" s="185">
        <f>(Coonoor!Q18*Coonoor!R18+Coimbatore!Q18*Coimbatore!R18+Cochin!Q17*Cochin!R17)/SI!P18</f>
        <v>102.15603688289876</v>
      </c>
      <c r="R18" s="185">
        <f>Coonoor!S18+Coimbatore!S18+Cochin!S17</f>
        <v>143056</v>
      </c>
      <c r="S18" s="185">
        <f>(Coonoor!S18*Coonoor!T18+Coimbatore!S18*Coimbatore!T18+Cochin!S17*Cochin!T17)/SI!R18</f>
        <v>120.84001319872635</v>
      </c>
      <c r="T18" s="185">
        <f>Coonoor!U18+Coimbatore!U18+Cochin!U17</f>
        <v>31984</v>
      </c>
      <c r="U18" s="185">
        <f>(Coonoor!U18*Coonoor!V18+Coimbatore!U18*Coimbatore!V18+Cochin!U17*Cochin!V17)/SI!T18</f>
        <v>94.823661171429478</v>
      </c>
      <c r="V18" s="185">
        <f>Coonoor!W18+Coimbatore!W18+Cochin!W17</f>
        <v>0</v>
      </c>
      <c r="W18" s="185">
        <v>0</v>
      </c>
      <c r="X18" s="185">
        <f>Coonoor!Y18+Coimbatore!Y18+Cochin!Y17</f>
        <v>0</v>
      </c>
      <c r="Y18" s="185">
        <v>0</v>
      </c>
      <c r="Z18" s="185">
        <f>Coonoor!AA18+Coimbatore!AA18+Cochin!AA17</f>
        <v>0</v>
      </c>
      <c r="AA18" s="185">
        <v>0</v>
      </c>
      <c r="AB18" s="185">
        <f>Coonoor!AC18+Coimbatore!AC18+Cochin!AC17</f>
        <v>0</v>
      </c>
      <c r="AC18" s="185">
        <v>0</v>
      </c>
      <c r="AD18" s="185">
        <f>Coonoor!AE18+Coimbatore!AE18+Cochin!AE17</f>
        <v>0</v>
      </c>
      <c r="AE18" s="185">
        <v>0</v>
      </c>
      <c r="AF18" s="185">
        <f>Coonoor!AG18+Coimbatore!AG18+Cochin!AG17</f>
        <v>0</v>
      </c>
      <c r="AG18" s="185">
        <v>0</v>
      </c>
      <c r="AH18" s="78">
        <f t="shared" ref="AH18" si="34">N18+P18+R18+T18+V18+Z18+AB18+AD18+AF18+X18</f>
        <v>1829004.4</v>
      </c>
      <c r="AI18" s="78">
        <f t="shared" ref="AI18" si="35">(N18*O18+P18*Q18+R18*S18+T18*U18+V18*W18+Z18*AA18+AD18*AE18+AF18*AG18+X18*Y18)/AH18</f>
        <v>95.720495936795672</v>
      </c>
      <c r="AJ18" s="7"/>
      <c r="AK18" s="64">
        <v>43547</v>
      </c>
      <c r="AL18" s="3">
        <v>12</v>
      </c>
      <c r="AM18" s="157">
        <v>650186</v>
      </c>
      <c r="AN18" s="157">
        <v>1335536.05</v>
      </c>
      <c r="AO18" s="157">
        <v>176443.25</v>
      </c>
      <c r="AP18" s="157">
        <v>55548</v>
      </c>
      <c r="AQ18" s="157">
        <v>0</v>
      </c>
      <c r="AR18" s="157">
        <v>0</v>
      </c>
      <c r="AS18" s="157">
        <v>0</v>
      </c>
      <c r="AT18" s="157">
        <v>0</v>
      </c>
      <c r="AU18" s="157">
        <v>0</v>
      </c>
      <c r="AV18" s="157">
        <v>0</v>
      </c>
      <c r="AW18" s="89">
        <v>2217713.2999999998</v>
      </c>
      <c r="AX18" s="157">
        <v>524909</v>
      </c>
      <c r="AY18" s="157">
        <v>97.186243447447083</v>
      </c>
      <c r="AZ18" s="157">
        <v>1074621.05</v>
      </c>
      <c r="BA18" s="157">
        <v>117.46496362808591</v>
      </c>
      <c r="BB18" s="157">
        <v>148571.25</v>
      </c>
      <c r="BC18" s="157">
        <v>154.64668923079836</v>
      </c>
      <c r="BD18" s="157">
        <v>49277</v>
      </c>
      <c r="BE18" s="157">
        <v>106.36948183793658</v>
      </c>
      <c r="BF18" s="157">
        <v>0</v>
      </c>
      <c r="BG18" s="157">
        <v>0</v>
      </c>
      <c r="BH18" s="157">
        <v>0</v>
      </c>
      <c r="BI18" s="157">
        <v>0</v>
      </c>
      <c r="BJ18" s="157">
        <v>0</v>
      </c>
      <c r="BK18" s="157">
        <v>0</v>
      </c>
      <c r="BL18" s="157">
        <v>0</v>
      </c>
      <c r="BM18" s="157">
        <v>0</v>
      </c>
      <c r="BN18" s="157">
        <v>0</v>
      </c>
      <c r="BO18" s="157">
        <v>0</v>
      </c>
      <c r="BP18" s="157">
        <v>0</v>
      </c>
      <c r="BQ18" s="157">
        <v>0</v>
      </c>
      <c r="BR18" s="78">
        <v>1797378.3</v>
      </c>
      <c r="BS18" s="78">
        <v>114.31198279065167</v>
      </c>
    </row>
    <row r="19" spans="1:71" ht="20" customHeight="1" x14ac:dyDescent="0.15">
      <c r="A19" s="186">
        <v>43918</v>
      </c>
      <c r="B19" s="3"/>
      <c r="C19" s="187">
        <v>0</v>
      </c>
      <c r="D19" s="187">
        <v>0</v>
      </c>
      <c r="E19" s="187">
        <v>0</v>
      </c>
      <c r="F19" s="187">
        <v>0</v>
      </c>
      <c r="G19" s="187">
        <v>0</v>
      </c>
      <c r="H19" s="187">
        <v>0</v>
      </c>
      <c r="I19" s="187">
        <v>0</v>
      </c>
      <c r="J19" s="187">
        <v>0</v>
      </c>
      <c r="K19" s="187">
        <v>0</v>
      </c>
      <c r="L19" s="187">
        <v>0</v>
      </c>
      <c r="M19" s="78">
        <v>0</v>
      </c>
      <c r="N19" s="187">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78">
        <v>0</v>
      </c>
      <c r="AI19" s="78">
        <v>0</v>
      </c>
      <c r="AJ19" s="7"/>
      <c r="AK19" s="64">
        <v>43554</v>
      </c>
      <c r="AL19" s="10">
        <v>13</v>
      </c>
      <c r="AM19" s="157">
        <v>723146</v>
      </c>
      <c r="AN19" s="157">
        <v>1494724.4</v>
      </c>
      <c r="AO19" s="157">
        <v>166874</v>
      </c>
      <c r="AP19" s="157">
        <v>63499</v>
      </c>
      <c r="AQ19" s="157">
        <v>18750</v>
      </c>
      <c r="AR19" s="157">
        <v>4963</v>
      </c>
      <c r="AS19" s="157">
        <v>0</v>
      </c>
      <c r="AT19" s="157">
        <v>0</v>
      </c>
      <c r="AU19" s="157">
        <v>0</v>
      </c>
      <c r="AV19" s="157">
        <v>0</v>
      </c>
      <c r="AW19" s="89">
        <v>2471956.4</v>
      </c>
      <c r="AX19" s="157">
        <v>571579</v>
      </c>
      <c r="AY19" s="157">
        <v>96.512630671614957</v>
      </c>
      <c r="AZ19" s="157">
        <v>1264427.3999999999</v>
      </c>
      <c r="BA19" s="157">
        <v>117.96058048323707</v>
      </c>
      <c r="BB19" s="157">
        <v>138618</v>
      </c>
      <c r="BC19" s="157">
        <v>143.69306971303149</v>
      </c>
      <c r="BD19" s="157">
        <v>53072</v>
      </c>
      <c r="BE19" s="157">
        <v>105.957603942757</v>
      </c>
      <c r="BF19" s="157">
        <v>13071</v>
      </c>
      <c r="BG19" s="157">
        <v>169.25828100000001</v>
      </c>
      <c r="BH19" s="157">
        <v>1950</v>
      </c>
      <c r="BI19" s="157">
        <v>122.76922999999999</v>
      </c>
      <c r="BJ19" s="157">
        <v>0</v>
      </c>
      <c r="BK19" s="157">
        <v>0</v>
      </c>
      <c r="BL19" s="157">
        <v>0</v>
      </c>
      <c r="BM19" s="157">
        <v>0</v>
      </c>
      <c r="BN19" s="157">
        <v>0</v>
      </c>
      <c r="BO19" s="157">
        <v>0</v>
      </c>
      <c r="BP19" s="157">
        <v>0</v>
      </c>
      <c r="BQ19" s="157">
        <v>0</v>
      </c>
      <c r="BR19" s="78">
        <v>2042717.4</v>
      </c>
      <c r="BS19" s="78">
        <v>113.72634603932153</v>
      </c>
    </row>
    <row r="20" spans="1:71" s="87" customFormat="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88"/>
      <c r="AK20" s="64">
        <v>43561</v>
      </c>
      <c r="AL20" s="86">
        <v>14</v>
      </c>
      <c r="AM20" s="157">
        <v>649441.5</v>
      </c>
      <c r="AN20" s="157">
        <v>1181210.7</v>
      </c>
      <c r="AO20" s="157">
        <v>176453</v>
      </c>
      <c r="AP20" s="157">
        <v>49542</v>
      </c>
      <c r="AQ20" s="157">
        <v>0</v>
      </c>
      <c r="AR20" s="157">
        <v>0</v>
      </c>
      <c r="AS20" s="157">
        <v>0</v>
      </c>
      <c r="AT20" s="157">
        <v>0</v>
      </c>
      <c r="AU20" s="157">
        <v>0</v>
      </c>
      <c r="AV20" s="157">
        <v>0</v>
      </c>
      <c r="AW20" s="89">
        <v>2056647.2</v>
      </c>
      <c r="AX20" s="157">
        <v>560831.5</v>
      </c>
      <c r="AY20" s="157">
        <v>97.03823813617548</v>
      </c>
      <c r="AZ20" s="157">
        <v>1019765.9</v>
      </c>
      <c r="BA20" s="157">
        <v>116.88882922771403</v>
      </c>
      <c r="BB20" s="157">
        <v>151493</v>
      </c>
      <c r="BC20" s="157">
        <v>148.20587661973161</v>
      </c>
      <c r="BD20" s="157">
        <v>38019</v>
      </c>
      <c r="BE20" s="157">
        <v>105.21447137210342</v>
      </c>
      <c r="BF20" s="157">
        <v>0</v>
      </c>
      <c r="BG20" s="157">
        <v>0</v>
      </c>
      <c r="BH20" s="157">
        <v>0</v>
      </c>
      <c r="BI20" s="157">
        <v>0</v>
      </c>
      <c r="BJ20" s="157">
        <v>0</v>
      </c>
      <c r="BK20" s="157">
        <v>0</v>
      </c>
      <c r="BL20" s="157">
        <v>0</v>
      </c>
      <c r="BM20" s="157">
        <v>0</v>
      </c>
      <c r="BN20" s="157">
        <v>0</v>
      </c>
      <c r="BO20" s="157">
        <v>0</v>
      </c>
      <c r="BP20" s="157">
        <v>0</v>
      </c>
      <c r="BQ20" s="157">
        <v>0</v>
      </c>
      <c r="BR20" s="78">
        <v>1770109.4</v>
      </c>
      <c r="BS20" s="78">
        <v>113.02897134067739</v>
      </c>
    </row>
    <row r="21" spans="1:71" ht="20" customHeight="1" x14ac:dyDescent="0.15">
      <c r="A21" s="186">
        <v>43932</v>
      </c>
      <c r="B21" s="10">
        <v>13</v>
      </c>
      <c r="C21" s="189">
        <f>Coonoor!D21+Coimbatore!D21+Cochin!D20</f>
        <v>45641.740740740737</v>
      </c>
      <c r="D21" s="189">
        <f>Coonoor!E21+Coimbatore!E21+Cochin!E20</f>
        <v>885556.7</v>
      </c>
      <c r="E21" s="189">
        <f>Coonoor!F21+Coimbatore!F21+Cochin!F20</f>
        <v>188969.4</v>
      </c>
      <c r="F21" s="189">
        <f>Coonoor!G21+Coimbatore!G21+Cochin!G20</f>
        <v>4384</v>
      </c>
      <c r="G21" s="189">
        <f>Coonoor!H21+Coimbatore!H21+Cochin!H20</f>
        <v>0</v>
      </c>
      <c r="H21" s="189">
        <f>Coonoor!I21+Coimbatore!I21+Cochin!I20</f>
        <v>0</v>
      </c>
      <c r="I21" s="189">
        <f>Coonoor!J21+Coimbatore!J21+Cochin!J20</f>
        <v>0</v>
      </c>
      <c r="J21" s="189">
        <f>Coonoor!K21+Coimbatore!K21+Cochin!K20</f>
        <v>0</v>
      </c>
      <c r="K21" s="189">
        <f>Coonoor!L21+Coimbatore!K21+Cochin!K20</f>
        <v>0</v>
      </c>
      <c r="L21" s="189">
        <f>Coonoor!M21+Coimbatore!L21+Cochin!L20</f>
        <v>0</v>
      </c>
      <c r="M21" s="89">
        <f t="shared" ref="M21" si="36">SUM(C21:L21)</f>
        <v>1124551.8407407408</v>
      </c>
      <c r="N21" s="189">
        <f>Coonoor!O21+Coimbatore!O21+Cochin!O20</f>
        <v>20944</v>
      </c>
      <c r="O21" s="189">
        <f>(Coonoor!O21*Coonoor!P21+Coimbatore!O21*Coimbatore!P21+Cochin!O20*Cochin!P20)/SI!N21</f>
        <v>78.262986999999995</v>
      </c>
      <c r="P21" s="189">
        <f>Coonoor!Q21+Coimbatore!Q21+Cochin!Q20</f>
        <v>815401.9</v>
      </c>
      <c r="Q21" s="189">
        <f>(Coonoor!Q21*Coonoor!R21+Coimbatore!Q21*Coimbatore!R21+Cochin!Q20*Cochin!R20)/SI!P21</f>
        <v>121.091759</v>
      </c>
      <c r="R21" s="189">
        <f>Coonoor!S21+Coimbatore!S21+Cochin!S20</f>
        <v>70986</v>
      </c>
      <c r="S21" s="189">
        <f>(Coonoor!S21*Coonoor!T21+Coimbatore!S21*Coimbatore!T21+Cochin!S20*Cochin!T20)/SI!R21</f>
        <v>142.16984299999999</v>
      </c>
      <c r="T21" s="189">
        <f>Coonoor!U21+Coimbatore!U21+Cochin!U20</f>
        <v>3988</v>
      </c>
      <c r="U21" s="189">
        <f>(Coonoor!U21*Coonoor!V21+Coimbatore!U21*Coimbatore!V21+Cochin!U20*Cochin!V20)/SI!T21</f>
        <v>82.216649000000004</v>
      </c>
      <c r="V21" s="189">
        <f>Coonoor!W21+Coimbatore!W21+Cochin!W20</f>
        <v>0</v>
      </c>
      <c r="W21" s="189">
        <v>0</v>
      </c>
      <c r="X21" s="189">
        <f>Coonoor!Y21+Coimbatore!Y21+Cochin!Y20</f>
        <v>0</v>
      </c>
      <c r="Y21" s="189">
        <v>0</v>
      </c>
      <c r="Z21" s="189">
        <f>Coonoor!AA21+Coimbatore!AA21+Cochin!AA20</f>
        <v>0</v>
      </c>
      <c r="AA21" s="189">
        <v>0</v>
      </c>
      <c r="AB21" s="189">
        <f>Coonoor!AC21+Coimbatore!AC21+Cochin!AC20</f>
        <v>0</v>
      </c>
      <c r="AC21" s="189">
        <v>0</v>
      </c>
      <c r="AD21" s="189">
        <f>Coonoor!AE21+Coimbatore!AE21+Cochin!AE20</f>
        <v>0</v>
      </c>
      <c r="AE21" s="189">
        <v>0</v>
      </c>
      <c r="AF21" s="189">
        <f>Coonoor!AG21+Coimbatore!AG21+Cochin!AG20</f>
        <v>0</v>
      </c>
      <c r="AG21" s="189">
        <v>0</v>
      </c>
      <c r="AH21" s="78">
        <f t="shared" ref="AH21" si="37">N21+P21+R21+T21+V21+Z21+AB21+AD21+AF21+X21</f>
        <v>911319.9</v>
      </c>
      <c r="AI21" s="78">
        <f t="shared" ref="AI21" si="38">(N21*O21+P21*Q21+R21*S21+T21*U21+V21*W21+Z21*AA21+AD21*AE21+AF21*AG21+X21*Y21)/AH21</f>
        <v>121.57919390773766</v>
      </c>
      <c r="AJ21" s="7"/>
      <c r="AK21" s="64">
        <v>43568</v>
      </c>
      <c r="AL21" s="10">
        <v>15</v>
      </c>
      <c r="AM21" s="157">
        <v>779864</v>
      </c>
      <c r="AN21" s="157">
        <v>1291838</v>
      </c>
      <c r="AO21" s="157">
        <v>223588.3</v>
      </c>
      <c r="AP21" s="157">
        <v>61329</v>
      </c>
      <c r="AQ21" s="157">
        <v>0</v>
      </c>
      <c r="AR21" s="157">
        <v>0</v>
      </c>
      <c r="AS21" s="157">
        <v>0</v>
      </c>
      <c r="AT21" s="157">
        <v>0</v>
      </c>
      <c r="AU21" s="157">
        <v>0</v>
      </c>
      <c r="AV21" s="157">
        <v>0</v>
      </c>
      <c r="AW21" s="89">
        <v>2356619.2999999998</v>
      </c>
      <c r="AX21" s="157">
        <v>647914</v>
      </c>
      <c r="AY21" s="157">
        <v>96.890957024154446</v>
      </c>
      <c r="AZ21" s="157">
        <v>1163324.3</v>
      </c>
      <c r="BA21" s="157">
        <v>117.6660482862397</v>
      </c>
      <c r="BB21" s="157">
        <v>166161.29999999999</v>
      </c>
      <c r="BC21" s="157">
        <v>147.96721912115999</v>
      </c>
      <c r="BD21" s="157">
        <v>39830</v>
      </c>
      <c r="BE21" s="157">
        <v>107.867259991765</v>
      </c>
      <c r="BF21" s="157">
        <v>0</v>
      </c>
      <c r="BG21" s="157">
        <v>0</v>
      </c>
      <c r="BH21" s="157">
        <v>0</v>
      </c>
      <c r="BI21" s="157">
        <v>0</v>
      </c>
      <c r="BJ21" s="157">
        <v>0</v>
      </c>
      <c r="BK21" s="157">
        <v>0</v>
      </c>
      <c r="BL21" s="157">
        <v>0</v>
      </c>
      <c r="BM21" s="157">
        <v>0</v>
      </c>
      <c r="BN21" s="157">
        <v>0</v>
      </c>
      <c r="BO21" s="157">
        <v>0</v>
      </c>
      <c r="BP21" s="157">
        <v>0</v>
      </c>
      <c r="BQ21" s="157">
        <v>0</v>
      </c>
      <c r="BR21" s="78">
        <v>2017229.6</v>
      </c>
      <c r="BS21" s="78">
        <v>113.29575931154928</v>
      </c>
    </row>
    <row r="22" spans="1:71" ht="20" customHeight="1" x14ac:dyDescent="0.15">
      <c r="A22" s="188">
        <v>43939</v>
      </c>
      <c r="B22" s="10">
        <v>14</v>
      </c>
      <c r="C22" s="189">
        <f>Coonoor!D22+Coimbatore!D22+Cochin!D21</f>
        <v>45325.320987654319</v>
      </c>
      <c r="D22" s="189">
        <f>Coonoor!E22+Coimbatore!E22+Cochin!E21</f>
        <v>854326.4</v>
      </c>
      <c r="E22" s="189">
        <f>Coonoor!F22+Coimbatore!F22+Cochin!F21</f>
        <v>170492.1037037037</v>
      </c>
      <c r="F22" s="189">
        <f>Coonoor!G22+Coimbatore!G22+Cochin!G21</f>
        <v>3917</v>
      </c>
      <c r="G22" s="189">
        <f>Coonoor!H22+Coimbatore!H22+Cochin!H21</f>
        <v>0</v>
      </c>
      <c r="H22" s="189">
        <f>Coonoor!I22+Coimbatore!I22+Cochin!I21</f>
        <v>0</v>
      </c>
      <c r="I22" s="189">
        <f>Coonoor!J22+Coimbatore!J22+Cochin!J21</f>
        <v>0</v>
      </c>
      <c r="J22" s="189">
        <f>Coonoor!K22+Coimbatore!K22+Cochin!K21</f>
        <v>0</v>
      </c>
      <c r="K22" s="189">
        <f>Coonoor!L22+Coimbatore!K22+Cochin!K21</f>
        <v>0</v>
      </c>
      <c r="L22" s="189">
        <f>Coonoor!M22+Coimbatore!L22+Cochin!L21</f>
        <v>0</v>
      </c>
      <c r="M22" s="89">
        <f t="shared" ref="M22" si="39">SUM(C22:L22)</f>
        <v>1074060.824691358</v>
      </c>
      <c r="N22" s="189">
        <f>Coonoor!O22+Coimbatore!O22+Cochin!O21</f>
        <v>26060.296296296296</v>
      </c>
      <c r="O22" s="189">
        <v>0</v>
      </c>
      <c r="P22" s="189">
        <f>Coonoor!Q22+Coimbatore!Q22+Cochin!Q21</f>
        <v>812199.4</v>
      </c>
      <c r="Q22" s="189">
        <f>(Coonoor!Q22*Coonoor!R22+Coimbatore!Q22*Coimbatore!R22+Cochin!Q21*Cochin!R21)/SI!P22</f>
        <v>130.48243099999999</v>
      </c>
      <c r="R22" s="189">
        <f>Coonoor!S22+Coimbatore!S22+Cochin!S21</f>
        <v>76946.455555555556</v>
      </c>
      <c r="S22" s="189">
        <v>0</v>
      </c>
      <c r="T22" s="189">
        <f>Coonoor!U22+Coimbatore!U22+Cochin!U21</f>
        <v>3917</v>
      </c>
      <c r="U22" s="189">
        <f>(Coonoor!U22*Coonoor!V22+Coimbatore!U22*Coimbatore!V22+Cochin!U21*Cochin!V21)/SI!T22</f>
        <v>87.088076999999998</v>
      </c>
      <c r="V22" s="189">
        <f>Coonoor!W22+Coimbatore!W22+Cochin!W21</f>
        <v>0</v>
      </c>
      <c r="W22" s="189">
        <f>Coonoor!X22+Coimbatore!X22+Cochin!X21</f>
        <v>0</v>
      </c>
      <c r="X22" s="189">
        <f>Coonoor!Y22+Coimbatore!Y22+Cochin!Y21</f>
        <v>0</v>
      </c>
      <c r="Y22" s="189">
        <f>Coonoor!Z22+Coimbatore!Z22+Cochin!Z21</f>
        <v>0</v>
      </c>
      <c r="Z22" s="189">
        <f>Coonoor!AA22+Coimbatore!AA22+Cochin!AA21</f>
        <v>0</v>
      </c>
      <c r="AA22" s="189">
        <v>0</v>
      </c>
      <c r="AB22" s="189">
        <f>Coonoor!AC22+Coimbatore!AC22+Cochin!AC21</f>
        <v>0</v>
      </c>
      <c r="AC22" s="189">
        <v>0</v>
      </c>
      <c r="AD22" s="189">
        <f>Coonoor!AE22+Coimbatore!AE22+Cochin!AE21</f>
        <v>0</v>
      </c>
      <c r="AE22" s="189">
        <v>0</v>
      </c>
      <c r="AF22" s="189">
        <f>Coonoor!AG22+Coimbatore!AG22+Cochin!AG21</f>
        <v>0</v>
      </c>
      <c r="AG22" s="189">
        <v>0</v>
      </c>
      <c r="AH22" s="78">
        <f t="shared" ref="AH22" si="40">N22+P22+R22+T22+V22+Z22+AB22+AD22+AF22+X22</f>
        <v>919123.15185185184</v>
      </c>
      <c r="AI22" s="78">
        <f t="shared" ref="AI22" si="41">(N22*O22+P22*Q22+R22*S22+T22*U22+V22*W22+Z22*AA22+AD22*AE22+AF22*AG22+X22*Y22)/AH22</f>
        <v>115.67424447109055</v>
      </c>
      <c r="AJ22" s="7"/>
      <c r="AK22" s="64">
        <v>43575</v>
      </c>
      <c r="AL22" s="10">
        <v>16</v>
      </c>
      <c r="AM22" s="157">
        <v>737392</v>
      </c>
      <c r="AN22" s="157">
        <v>546914</v>
      </c>
      <c r="AO22" s="157">
        <v>85936</v>
      </c>
      <c r="AP22" s="157">
        <v>58481</v>
      </c>
      <c r="AQ22" s="157">
        <v>0</v>
      </c>
      <c r="AR22" s="157">
        <v>0</v>
      </c>
      <c r="AS22" s="157">
        <v>0</v>
      </c>
      <c r="AT22" s="157">
        <v>0</v>
      </c>
      <c r="AU22" s="157">
        <v>0</v>
      </c>
      <c r="AV22" s="157">
        <v>0</v>
      </c>
      <c r="AW22" s="89">
        <v>1428723</v>
      </c>
      <c r="AX22" s="157">
        <v>610311</v>
      </c>
      <c r="AY22" s="157">
        <v>96.299903711234109</v>
      </c>
      <c r="AZ22" s="157">
        <v>475696</v>
      </c>
      <c r="BA22" s="157">
        <v>105.86313250537528</v>
      </c>
      <c r="BB22" s="157">
        <v>64774</v>
      </c>
      <c r="BC22" s="157">
        <v>120.32673556133633</v>
      </c>
      <c r="BD22" s="157">
        <v>37224</v>
      </c>
      <c r="BE22" s="157">
        <v>106.0033572090318</v>
      </c>
      <c r="BF22" s="157">
        <v>0</v>
      </c>
      <c r="BG22" s="157">
        <v>0</v>
      </c>
      <c r="BH22" s="157">
        <v>0</v>
      </c>
      <c r="BI22" s="157">
        <v>0</v>
      </c>
      <c r="BJ22" s="157">
        <v>0</v>
      </c>
      <c r="BK22" s="157">
        <v>0</v>
      </c>
      <c r="BL22" s="157">
        <v>0</v>
      </c>
      <c r="BM22" s="157">
        <v>0</v>
      </c>
      <c r="BN22" s="157">
        <v>0</v>
      </c>
      <c r="BO22" s="157">
        <v>0</v>
      </c>
      <c r="BP22" s="157">
        <v>0</v>
      </c>
      <c r="BQ22" s="157">
        <v>0</v>
      </c>
      <c r="BR22" s="78">
        <v>1188005</v>
      </c>
      <c r="BS22" s="78">
        <v>101.74323521549404</v>
      </c>
    </row>
    <row r="23" spans="1:71" ht="20" customHeight="1" x14ac:dyDescent="0.15">
      <c r="A23" s="188">
        <v>43946</v>
      </c>
      <c r="B23" s="35" t="s">
        <v>68</v>
      </c>
      <c r="C23" s="189">
        <f>Coonoor!D23+Coimbatore!D23+Cochin!D22</f>
        <v>986850</v>
      </c>
      <c r="D23" s="189">
        <f>Coonoor!E23+Coimbatore!E23+Cochin!E22</f>
        <v>1591909</v>
      </c>
      <c r="E23" s="189">
        <f>Coonoor!F23+Coimbatore!F23+Cochin!F22</f>
        <v>224323.9</v>
      </c>
      <c r="F23" s="189">
        <f>Coonoor!G23+Coimbatore!G23+Cochin!G22</f>
        <v>54416</v>
      </c>
      <c r="G23" s="189">
        <f>Coonoor!H23+Coimbatore!H23+Cochin!H22</f>
        <v>25076</v>
      </c>
      <c r="H23" s="189">
        <f>Coonoor!I23+Coimbatore!I23+Cochin!I22</f>
        <v>8364</v>
      </c>
      <c r="I23" s="189">
        <f>Coonoor!J23+Coimbatore!J23+Cochin!J22</f>
        <v>0</v>
      </c>
      <c r="J23" s="189">
        <f>Coonoor!K23+Coimbatore!K23+Cochin!K22</f>
        <v>0</v>
      </c>
      <c r="K23" s="189">
        <f>Coonoor!L23+Coimbatore!K23+Cochin!K22</f>
        <v>0</v>
      </c>
      <c r="L23" s="189">
        <f>Coonoor!M23+Coimbatore!L23+Cochin!L22</f>
        <v>0</v>
      </c>
      <c r="M23" s="89">
        <f t="shared" ref="M23" si="42">SUM(C23:L23)</f>
        <v>2890938.9</v>
      </c>
      <c r="N23" s="189">
        <f>Coonoor!O23+Coimbatore!O23+Cochin!O22</f>
        <v>936454</v>
      </c>
      <c r="O23" s="189">
        <f>(Coonoor!O23*Coonoor!P23+Coimbatore!O23*Coimbatore!P23+Cochin!O22*Cochin!P22)/SI!N23</f>
        <v>90.70744930900824</v>
      </c>
      <c r="P23" s="189">
        <f>Coonoor!Q23+Coimbatore!Q23+Cochin!Q22</f>
        <v>1402981</v>
      </c>
      <c r="Q23" s="189">
        <f>(Coonoor!Q23*Coonoor!R23+Coimbatore!Q23*Coimbatore!R23+Cochin!Q22*Cochin!R22)/SI!P23</f>
        <v>114.16212624933981</v>
      </c>
      <c r="R23" s="189">
        <f>Coonoor!S23+Coimbatore!S23+Cochin!S22</f>
        <v>155885</v>
      </c>
      <c r="S23" s="189">
        <f>(Coonoor!S23*Coonoor!T23+Coimbatore!S23*Coimbatore!T23+Cochin!S22*Cochin!T22)/SI!R23</f>
        <v>131.38580288979054</v>
      </c>
      <c r="T23" s="189">
        <f>Coonoor!U23+Coimbatore!U23+Cochin!U22</f>
        <v>42606</v>
      </c>
      <c r="U23" s="189">
        <f>(Coonoor!U23*Coonoor!V23+Coimbatore!U23*Coimbatore!V23+Cochin!U22*Cochin!V22)/SI!T23</f>
        <v>94.144204336032487</v>
      </c>
      <c r="V23" s="189">
        <f>Coonoor!W23+Coimbatore!W23+Cochin!W22</f>
        <v>9157</v>
      </c>
      <c r="W23" s="189">
        <f>Coonoor!X23+Coimbatore!X23+Cochin!X22</f>
        <v>161.39379700000001</v>
      </c>
      <c r="X23" s="189">
        <f>Coonoor!Y23+Coimbatore!Y23+Cochin!Y22</f>
        <v>1915</v>
      </c>
      <c r="Y23" s="189">
        <f>Coonoor!Z23+Coimbatore!Z23+Cochin!Z22</f>
        <v>136.130548</v>
      </c>
      <c r="Z23" s="189">
        <f>Coonoor!AA23+Coimbatore!AA23+Cochin!AA22</f>
        <v>0</v>
      </c>
      <c r="AA23" s="189">
        <v>0</v>
      </c>
      <c r="AB23" s="189">
        <f>Coonoor!AC23+Coimbatore!AC23+Cochin!AC22</f>
        <v>0</v>
      </c>
      <c r="AC23" s="189">
        <v>0</v>
      </c>
      <c r="AD23" s="189">
        <f>Coonoor!AE23+Coimbatore!AE23+Cochin!AE22</f>
        <v>0</v>
      </c>
      <c r="AE23" s="189">
        <v>0</v>
      </c>
      <c r="AF23" s="189">
        <f>Coonoor!AG23+Coimbatore!AG23+Cochin!AG22</f>
        <v>0</v>
      </c>
      <c r="AG23" s="189">
        <v>0</v>
      </c>
      <c r="AH23" s="78">
        <f t="shared" ref="AH23" si="43">N23+P23+R23+T23+V23+Z23+AB23+AD23+AF23+X23</f>
        <v>2548998</v>
      </c>
      <c r="AI23" s="78">
        <f t="shared" ref="AI23" si="44">(N23*O23+P23*Q23+R23*S23+T23*U23+V23*W23+Z23*AA23+AD23*AE23+AF23*AG23+X23*Y23)/AH23</f>
        <v>106.45022265007977</v>
      </c>
      <c r="AJ23" s="7"/>
      <c r="AK23" s="64">
        <v>43582</v>
      </c>
      <c r="AL23" s="35">
        <v>17</v>
      </c>
      <c r="AM23" s="157">
        <v>742521</v>
      </c>
      <c r="AN23" s="157">
        <v>1418995.7</v>
      </c>
      <c r="AO23" s="157">
        <v>261221</v>
      </c>
      <c r="AP23" s="157">
        <v>71793</v>
      </c>
      <c r="AQ23" s="157">
        <v>0</v>
      </c>
      <c r="AR23" s="157">
        <v>0</v>
      </c>
      <c r="AS23" s="157">
        <v>0</v>
      </c>
      <c r="AT23" s="157">
        <v>0</v>
      </c>
      <c r="AU23" s="157">
        <v>519</v>
      </c>
      <c r="AV23" s="157">
        <v>173</v>
      </c>
      <c r="AW23" s="89">
        <v>2495222.7000000002</v>
      </c>
      <c r="AX23" s="157">
        <v>682597</v>
      </c>
      <c r="AY23" s="157">
        <v>98.182347521071748</v>
      </c>
      <c r="AZ23" s="157">
        <v>1230047.1499999999</v>
      </c>
      <c r="BA23" s="157">
        <v>117.9446185768472</v>
      </c>
      <c r="BB23" s="157">
        <v>167571</v>
      </c>
      <c r="BC23" s="157">
        <v>150.85449742667885</v>
      </c>
      <c r="BD23" s="157">
        <v>46839</v>
      </c>
      <c r="BE23" s="157">
        <v>100.7219621186191</v>
      </c>
      <c r="BF23" s="157">
        <v>0</v>
      </c>
      <c r="BG23" s="157">
        <v>0</v>
      </c>
      <c r="BH23" s="157">
        <v>0</v>
      </c>
      <c r="BI23" s="157">
        <v>0</v>
      </c>
      <c r="BJ23" s="157">
        <v>0</v>
      </c>
      <c r="BK23" s="157">
        <v>0</v>
      </c>
      <c r="BL23" s="157">
        <v>0</v>
      </c>
      <c r="BM23" s="157">
        <v>0</v>
      </c>
      <c r="BN23" s="157">
        <v>0</v>
      </c>
      <c r="BO23" s="157">
        <v>0</v>
      </c>
      <c r="BP23" s="157">
        <v>173</v>
      </c>
      <c r="BQ23" s="157">
        <v>125</v>
      </c>
      <c r="BR23" s="78">
        <v>2127227.15</v>
      </c>
      <c r="BS23" s="78">
        <v>113.816993065874</v>
      </c>
    </row>
    <row r="24" spans="1:71" ht="20" customHeight="1" x14ac:dyDescent="0.15">
      <c r="A24" s="192">
        <v>43953</v>
      </c>
      <c r="B24" s="39" t="s">
        <v>69</v>
      </c>
      <c r="C24" s="195">
        <f>Coonoor!D24+Coimbatore!D24+Cochin!D23</f>
        <v>876558</v>
      </c>
      <c r="D24" s="195">
        <f>Coonoor!E24+Coimbatore!E24+Cochin!E23</f>
        <v>1291457.3666666667</v>
      </c>
      <c r="E24" s="195">
        <f>Coonoor!F24+Coimbatore!F24+Cochin!F23</f>
        <v>215921.9</v>
      </c>
      <c r="F24" s="195">
        <f>Coonoor!G24+Coimbatore!G24+Cochin!G23</f>
        <v>50520</v>
      </c>
      <c r="G24" s="195">
        <f>Coonoor!H24+Coimbatore!H24+Cochin!H23</f>
        <v>0</v>
      </c>
      <c r="H24" s="195">
        <f>Coonoor!I24+Coimbatore!I24+Cochin!I23</f>
        <v>0</v>
      </c>
      <c r="I24" s="195">
        <f>Coonoor!J24+Coimbatore!J24+Cochin!J23</f>
        <v>0</v>
      </c>
      <c r="J24" s="195">
        <f>Coonoor!K24+Coimbatore!K24+Cochin!K23</f>
        <v>0</v>
      </c>
      <c r="K24" s="195">
        <f>Coonoor!L24+Coimbatore!K24+Cochin!K23</f>
        <v>0</v>
      </c>
      <c r="L24" s="195">
        <f>Coonoor!M24+Coimbatore!L24+Cochin!L23</f>
        <v>0</v>
      </c>
      <c r="M24" s="89">
        <f t="shared" ref="M24" si="45">SUM(C24:L24)</f>
        <v>2434457.2666666666</v>
      </c>
      <c r="N24" s="195">
        <f>Coonoor!O24+Coimbatore!O24+Cochin!O23</f>
        <v>836472</v>
      </c>
      <c r="O24" s="195">
        <f>(Coonoor!O24*Coonoor!P24+Coimbatore!O24*Coimbatore!P24+Cochin!O23*Cochin!P23)/SI!N24</f>
        <v>94.328218446566055</v>
      </c>
      <c r="P24" s="195">
        <f>Coonoor!Q24+Coimbatore!Q24+Cochin!Q23</f>
        <v>1112524.4333333331</v>
      </c>
      <c r="Q24" s="195">
        <f>(Coonoor!Q24*Coonoor!R24+Coimbatore!Q24*Coimbatore!R24+Cochin!Q23*Cochin!R23)/SI!P24</f>
        <v>118.82511835289881</v>
      </c>
      <c r="R24" s="195">
        <f>Coonoor!S24+Coimbatore!S24+Cochin!S23</f>
        <v>172974</v>
      </c>
      <c r="S24" s="195">
        <f>(Coonoor!S24*Coonoor!T24+Coimbatore!S24*Coimbatore!T24+Cochin!S23*Cochin!T23)/SI!R24</f>
        <v>131.19326577954493</v>
      </c>
      <c r="T24" s="195">
        <f>Coonoor!U24+Coimbatore!U24+Cochin!U23</f>
        <v>30343.333333333332</v>
      </c>
      <c r="U24" s="195">
        <f>(Coonoor!U24*Coonoor!V24+Coimbatore!U24*Coimbatore!V24+Cochin!U23*Cochin!V23)/SI!T24</f>
        <v>97.01955310897506</v>
      </c>
      <c r="V24" s="195">
        <f>Coonoor!W24+Coimbatore!W24+Cochin!W23</f>
        <v>0</v>
      </c>
      <c r="W24" s="195">
        <f>Coonoor!X24+Coimbatore!X24+Cochin!X23</f>
        <v>0</v>
      </c>
      <c r="X24" s="195">
        <f>Coonoor!Y24+Coimbatore!Y24+Cochin!Y23</f>
        <v>0</v>
      </c>
      <c r="Y24" s="195">
        <f>Coonoor!Z24+Coimbatore!Z24+Cochin!Z23</f>
        <v>0</v>
      </c>
      <c r="Z24" s="195">
        <f>Coonoor!AA24+Coimbatore!AA24+Cochin!AA23</f>
        <v>0</v>
      </c>
      <c r="AA24" s="195">
        <v>0</v>
      </c>
      <c r="AB24" s="195">
        <f>Coonoor!AC24+Coimbatore!AC24+Cochin!AC23</f>
        <v>0</v>
      </c>
      <c r="AC24" s="195">
        <v>0</v>
      </c>
      <c r="AD24" s="195">
        <f>Coonoor!AE24+Coimbatore!AE24+Cochin!AE23</f>
        <v>0</v>
      </c>
      <c r="AE24" s="195">
        <v>0</v>
      </c>
      <c r="AF24" s="195">
        <f>Coonoor!AG24+Coimbatore!AG24+Cochin!AG23</f>
        <v>0</v>
      </c>
      <c r="AG24" s="195">
        <v>0</v>
      </c>
      <c r="AH24" s="78">
        <f t="shared" ref="AH24" si="46">N24+P24+R24+T24+V24+Z24+AB24+AD24+AF24+X24</f>
        <v>2152313.7666666666</v>
      </c>
      <c r="AI24" s="78">
        <f t="shared" ref="AI24" si="47">(N24*O24+P24*Q24+R24*S24+T24*U24+V24*W24+Z24*AA24+AD24*AE24+AF24*AG24+X24*Y24)/AH24</f>
        <v>109.99125000402994</v>
      </c>
      <c r="AJ24" s="7"/>
      <c r="AK24" s="64">
        <v>43589</v>
      </c>
      <c r="AL24" s="39">
        <v>18</v>
      </c>
      <c r="AM24" s="157">
        <v>891514</v>
      </c>
      <c r="AN24" s="157">
        <v>1381114</v>
      </c>
      <c r="AO24" s="157">
        <v>232089</v>
      </c>
      <c r="AP24" s="157">
        <v>71636</v>
      </c>
      <c r="AQ24" s="157">
        <v>0</v>
      </c>
      <c r="AR24" s="157">
        <v>0</v>
      </c>
      <c r="AS24" s="157">
        <v>0</v>
      </c>
      <c r="AT24" s="157">
        <v>0</v>
      </c>
      <c r="AU24" s="157">
        <v>692</v>
      </c>
      <c r="AV24" s="157">
        <v>0</v>
      </c>
      <c r="AW24" s="89">
        <v>2577045</v>
      </c>
      <c r="AX24" s="157">
        <v>699194</v>
      </c>
      <c r="AY24" s="157">
        <v>96.40900052292784</v>
      </c>
      <c r="AZ24" s="157">
        <v>1217630</v>
      </c>
      <c r="BA24" s="157">
        <v>116.97294759180046</v>
      </c>
      <c r="BB24" s="157">
        <v>177648</v>
      </c>
      <c r="BC24" s="157">
        <v>147.13697232680357</v>
      </c>
      <c r="BD24" s="157">
        <v>57407</v>
      </c>
      <c r="BE24" s="157">
        <v>100.89910589541346</v>
      </c>
      <c r="BF24" s="157">
        <v>0</v>
      </c>
      <c r="BG24" s="157">
        <v>0</v>
      </c>
      <c r="BH24" s="157">
        <v>0</v>
      </c>
      <c r="BI24" s="157">
        <v>0</v>
      </c>
      <c r="BJ24" s="157">
        <v>0</v>
      </c>
      <c r="BK24" s="157">
        <v>0</v>
      </c>
      <c r="BL24" s="157">
        <v>0</v>
      </c>
      <c r="BM24" s="157">
        <v>0</v>
      </c>
      <c r="BN24" s="157">
        <v>0</v>
      </c>
      <c r="BO24" s="157">
        <v>0</v>
      </c>
      <c r="BP24" s="157">
        <v>0</v>
      </c>
      <c r="BQ24" s="157">
        <v>0</v>
      </c>
      <c r="BR24" s="78">
        <v>2151879</v>
      </c>
      <c r="BS24" s="78">
        <v>112.35263168602044</v>
      </c>
    </row>
    <row r="25" spans="1:71" s="87" customFormat="1" ht="20" customHeight="1" x14ac:dyDescent="0.15">
      <c r="A25" s="196">
        <v>43960</v>
      </c>
      <c r="B25" s="3" t="s">
        <v>71</v>
      </c>
      <c r="C25" s="199">
        <f>Coonoor!D25+Coimbatore!D25+Cochin!D24</f>
        <v>1378898</v>
      </c>
      <c r="D25" s="199">
        <f>Coonoor!E25+Coimbatore!E25+Cochin!E24</f>
        <v>1565223.9</v>
      </c>
      <c r="E25" s="199">
        <f>Coonoor!F25+Coimbatore!F25+Cochin!F24</f>
        <v>273091.90000000002</v>
      </c>
      <c r="F25" s="199">
        <f>Coonoor!G25+Coimbatore!G25+Cochin!G24</f>
        <v>71984</v>
      </c>
      <c r="G25" s="199">
        <f>Coonoor!H25+Coimbatore!H25+Cochin!H24</f>
        <v>0</v>
      </c>
      <c r="H25" s="199">
        <f>Coonoor!I25+Coimbatore!I25+Cochin!I24</f>
        <v>0</v>
      </c>
      <c r="I25" s="199">
        <f>Coonoor!J25+Coimbatore!J25+Cochin!J24</f>
        <v>0</v>
      </c>
      <c r="J25" s="199">
        <f>Coonoor!K25+Coimbatore!K25+Cochin!K24</f>
        <v>0</v>
      </c>
      <c r="K25" s="199">
        <f>Coonoor!L25+Coimbatore!K25+Cochin!K24</f>
        <v>0</v>
      </c>
      <c r="L25" s="199">
        <f>Coonoor!M25+Coimbatore!L25+Cochin!L24</f>
        <v>0</v>
      </c>
      <c r="M25" s="89">
        <f t="shared" ref="M25" si="48">SUM(C25:L25)</f>
        <v>3289197.8</v>
      </c>
      <c r="N25" s="199">
        <f>Coonoor!O25+Coimbatore!O25+Cochin!O24</f>
        <v>1172951</v>
      </c>
      <c r="O25" s="199">
        <f>(Coonoor!O25*Coonoor!P25+Coimbatore!O25*Coimbatore!P25+Cochin!O24*Cochin!P24)/SI!N25</f>
        <v>93.615131753333273</v>
      </c>
      <c r="P25" s="199">
        <f>Coonoor!Q25+Coimbatore!Q25+Cochin!Q24</f>
        <v>1192940</v>
      </c>
      <c r="Q25" s="199">
        <f>(Coonoor!Q25*Coonoor!R25+Coimbatore!Q25*Coimbatore!R25+Cochin!Q24*Cochin!R24)/SI!P25</f>
        <v>113.17735460897613</v>
      </c>
      <c r="R25" s="199">
        <f>Coonoor!S25+Coimbatore!S25+Cochin!S24</f>
        <v>191900</v>
      </c>
      <c r="S25" s="199">
        <f>(Coonoor!S25*Coonoor!T25+Coimbatore!S25*Coimbatore!T25+Cochin!S24*Cochin!T24)/SI!R25</f>
        <v>132.50567985065138</v>
      </c>
      <c r="T25" s="199">
        <f>Coonoor!U25+Coimbatore!U25+Cochin!U24</f>
        <v>57052</v>
      </c>
      <c r="U25" s="199">
        <f>(Coonoor!U25*Coonoor!V25+Coimbatore!U25*Coimbatore!V25+Cochin!U24*Cochin!V24)/SI!T25</f>
        <v>96.017597627182212</v>
      </c>
      <c r="V25" s="199">
        <f>Coonoor!W25+Coimbatore!W25+Cochin!W24</f>
        <v>0</v>
      </c>
      <c r="W25" s="199">
        <f>Coonoor!X25+Coimbatore!X25+Cochin!X24</f>
        <v>0</v>
      </c>
      <c r="X25" s="199">
        <f>Coonoor!Y25+Coimbatore!Y25+Cochin!Y24</f>
        <v>0</v>
      </c>
      <c r="Y25" s="199">
        <f>Coonoor!Z25+Coimbatore!Z25+Cochin!Z24</f>
        <v>0</v>
      </c>
      <c r="Z25" s="199">
        <f>Coonoor!AA25+Coimbatore!AA25+Cochin!AA24</f>
        <v>0</v>
      </c>
      <c r="AA25" s="199">
        <v>0</v>
      </c>
      <c r="AB25" s="199">
        <f>Coonoor!AC25+Coimbatore!AC25+Cochin!AC24</f>
        <v>0</v>
      </c>
      <c r="AC25" s="199">
        <v>0</v>
      </c>
      <c r="AD25" s="199">
        <f>Coonoor!AE25+Coimbatore!AE25+Cochin!AE24</f>
        <v>0</v>
      </c>
      <c r="AE25" s="199">
        <v>0</v>
      </c>
      <c r="AF25" s="199">
        <f>Coonoor!AG25+Coimbatore!AG25+Cochin!AG24</f>
        <v>0</v>
      </c>
      <c r="AG25" s="199">
        <v>0</v>
      </c>
      <c r="AH25" s="78">
        <f t="shared" ref="AH25" si="49">N25+P25+R25+T25+V25+Z25+AB25+AD25+AF25+X25</f>
        <v>2614843</v>
      </c>
      <c r="AI25" s="78">
        <f t="shared" ref="AI25" si="50">(N25*O25+P25*Q25+R25*S25+T25*U25+V25*W25+Z25*AA25+AD25*AE25+AF25*AG25+X25*Y25)/AH25</f>
        <v>105.44632765929042</v>
      </c>
      <c r="AK25" s="64">
        <v>43596</v>
      </c>
      <c r="AL25" s="3">
        <v>19</v>
      </c>
      <c r="AM25" s="157">
        <v>776830</v>
      </c>
      <c r="AN25" s="157">
        <v>1494466.1</v>
      </c>
      <c r="AO25" s="157">
        <v>260908</v>
      </c>
      <c r="AP25" s="157">
        <v>69961</v>
      </c>
      <c r="AQ25" s="157">
        <v>0</v>
      </c>
      <c r="AR25" s="157">
        <v>0</v>
      </c>
      <c r="AS25" s="157">
        <v>0</v>
      </c>
      <c r="AT25" s="157">
        <v>0</v>
      </c>
      <c r="AU25" s="157">
        <v>1206</v>
      </c>
      <c r="AV25" s="157">
        <v>0</v>
      </c>
      <c r="AW25" s="89">
        <v>2603371.1</v>
      </c>
      <c r="AX25" s="157">
        <v>745006</v>
      </c>
      <c r="AY25" s="157">
        <v>97.515350916218125</v>
      </c>
      <c r="AZ25" s="157">
        <v>1330705.3</v>
      </c>
      <c r="BA25" s="157">
        <v>116.61846617475386</v>
      </c>
      <c r="BB25" s="157">
        <v>178320</v>
      </c>
      <c r="BC25" s="157">
        <v>147.66221380574248</v>
      </c>
      <c r="BD25" s="157">
        <v>48423</v>
      </c>
      <c r="BE25" s="157">
        <v>102.7444601238048</v>
      </c>
      <c r="BF25" s="157">
        <v>0</v>
      </c>
      <c r="BG25" s="157">
        <v>0</v>
      </c>
      <c r="BH25" s="157">
        <v>0</v>
      </c>
      <c r="BI25" s="157">
        <v>0</v>
      </c>
      <c r="BJ25" s="157">
        <v>0</v>
      </c>
      <c r="BK25" s="157">
        <v>0</v>
      </c>
      <c r="BL25" s="157">
        <v>0</v>
      </c>
      <c r="BM25" s="157">
        <v>0</v>
      </c>
      <c r="BN25" s="157">
        <v>0</v>
      </c>
      <c r="BO25" s="157">
        <v>0</v>
      </c>
      <c r="BP25" s="157">
        <v>0</v>
      </c>
      <c r="BQ25" s="157">
        <v>0</v>
      </c>
      <c r="BR25" s="78">
        <v>2302454.2999999998</v>
      </c>
      <c r="BS25" s="78">
        <v>112.54974897860892</v>
      </c>
    </row>
    <row r="26" spans="1:71" ht="20" customHeight="1" x14ac:dyDescent="0.15">
      <c r="A26" s="200">
        <v>43967</v>
      </c>
      <c r="B26" s="3" t="s">
        <v>74</v>
      </c>
      <c r="C26" s="201">
        <f>Coonoor!D26+Coimbatore!D26+Cochin!D25</f>
        <v>1331585</v>
      </c>
      <c r="D26" s="201">
        <f>Coonoor!E26+Coimbatore!E26+Cochin!E25</f>
        <v>1754591</v>
      </c>
      <c r="E26" s="201">
        <f>Coonoor!F26+Coimbatore!F26+Cochin!F25</f>
        <v>226332</v>
      </c>
      <c r="F26" s="201">
        <f>Coonoor!G26+Coimbatore!G26+Cochin!G25</f>
        <v>75664</v>
      </c>
      <c r="G26" s="201">
        <f>Coonoor!H26+Coimbatore!H26+Cochin!H25</f>
        <v>0</v>
      </c>
      <c r="H26" s="201">
        <f>Coonoor!I26+Coimbatore!I26+Cochin!I25</f>
        <v>0</v>
      </c>
      <c r="I26" s="201">
        <f>Coonoor!J26+Coimbatore!J26+Cochin!J25</f>
        <v>0</v>
      </c>
      <c r="J26" s="201">
        <f>Coonoor!K26+Coimbatore!K26+Cochin!K25</f>
        <v>0</v>
      </c>
      <c r="K26" s="201">
        <f>Coonoor!L26+Coimbatore!K26+Cochin!K25</f>
        <v>0</v>
      </c>
      <c r="L26" s="201">
        <f>Coonoor!M26+Coimbatore!L26+Cochin!L25</f>
        <v>0</v>
      </c>
      <c r="M26" s="89">
        <f t="shared" ref="M26" si="51">SUM(C26:L26)</f>
        <v>3388172</v>
      </c>
      <c r="N26" s="201">
        <f>Coonoor!O26+Coimbatore!O26+Cochin!O25</f>
        <v>1188734</v>
      </c>
      <c r="O26" s="201">
        <f>(Coonoor!O26*Coonoor!P26+Coimbatore!O26*Coimbatore!P26+Cochin!O25*Cochin!P25)/SI!N26</f>
        <v>94.536411708442756</v>
      </c>
      <c r="P26" s="201">
        <f>Coonoor!Q26+Coimbatore!Q26+Cochin!Q25</f>
        <v>1257850</v>
      </c>
      <c r="Q26" s="201">
        <f>(Coonoor!Q26*Coonoor!R26+Coimbatore!Q26*Coimbatore!R26+Cochin!Q25*Cochin!R25)/SI!P26</f>
        <v>108.52800936575665</v>
      </c>
      <c r="R26" s="201">
        <f>Coonoor!S26+Coimbatore!S26+Cochin!S25</f>
        <v>166951</v>
      </c>
      <c r="S26" s="201">
        <f>(Coonoor!S26*Coonoor!T26+Coimbatore!S26*Coimbatore!T26+Cochin!S25*Cochin!T25)/SI!R26</f>
        <v>132.83486738749696</v>
      </c>
      <c r="T26" s="201">
        <f>Coonoor!U26+Coimbatore!U26+Cochin!U25</f>
        <v>53355</v>
      </c>
      <c r="U26" s="201">
        <f>(Coonoor!U26*Coonoor!V26+Coimbatore!U26*Coimbatore!V26+Cochin!U25*Cochin!V25)/SI!T26</f>
        <v>90.806240484509416</v>
      </c>
      <c r="V26" s="201">
        <f>Coonoor!W26+Coimbatore!W26+Cochin!W25</f>
        <v>0</v>
      </c>
      <c r="W26" s="201">
        <f>Coonoor!X26+Coimbatore!X26+Cochin!X25</f>
        <v>0</v>
      </c>
      <c r="X26" s="201">
        <f>Coonoor!Y26+Coimbatore!Y26+Cochin!Y25</f>
        <v>0</v>
      </c>
      <c r="Y26" s="201">
        <f>Coonoor!Z26+Coimbatore!Z26+Cochin!Z25</f>
        <v>0</v>
      </c>
      <c r="Z26" s="201">
        <f>Coonoor!AA26+Coimbatore!AA26+Cochin!AA25</f>
        <v>0</v>
      </c>
      <c r="AA26" s="201">
        <v>0</v>
      </c>
      <c r="AB26" s="201">
        <f>Coonoor!AC26+Coimbatore!AC26+Cochin!AC25</f>
        <v>0</v>
      </c>
      <c r="AC26" s="201">
        <v>0</v>
      </c>
      <c r="AD26" s="201">
        <f>Coonoor!AE26+Coimbatore!AE26+Cochin!AE25</f>
        <v>0</v>
      </c>
      <c r="AE26" s="201">
        <v>0</v>
      </c>
      <c r="AF26" s="201">
        <f>Coonoor!AG26+Coimbatore!AG26+Cochin!AG25</f>
        <v>0</v>
      </c>
      <c r="AG26" s="201">
        <v>0</v>
      </c>
      <c r="AH26" s="78">
        <f t="shared" ref="AH26" si="52">N26+P26+R26+T26+V26+Z26+AB26+AD26+AF26+X26</f>
        <v>2666890</v>
      </c>
      <c r="AI26" s="78">
        <f t="shared" ref="AI26" si="53">(N26*O26+P26*Q26+R26*S26+T26*U26+V26*W26+Z26*AA26+AD26*AE26+AF26*AG26+X26*Y26)/AH26</f>
        <v>103.45851697025446</v>
      </c>
      <c r="AK26" s="64">
        <v>43603</v>
      </c>
      <c r="AL26" s="3">
        <v>20</v>
      </c>
      <c r="AM26" s="157">
        <v>1014603</v>
      </c>
      <c r="AN26" s="157">
        <v>1486774.5</v>
      </c>
      <c r="AO26" s="157">
        <v>219698</v>
      </c>
      <c r="AP26" s="157">
        <v>75893</v>
      </c>
      <c r="AQ26" s="157">
        <v>0</v>
      </c>
      <c r="AR26" s="157">
        <v>0</v>
      </c>
      <c r="AS26" s="157">
        <v>0</v>
      </c>
      <c r="AT26" s="157">
        <v>0</v>
      </c>
      <c r="AU26" s="157">
        <v>344</v>
      </c>
      <c r="AV26" s="157">
        <v>0</v>
      </c>
      <c r="AW26" s="89">
        <v>2797312.5</v>
      </c>
      <c r="AX26" s="157">
        <v>835035</v>
      </c>
      <c r="AY26" s="157">
        <v>96.152364111397745</v>
      </c>
      <c r="AZ26" s="157">
        <v>1200160.5</v>
      </c>
      <c r="BA26" s="157">
        <v>115.16071375863187</v>
      </c>
      <c r="BB26" s="157">
        <v>170099</v>
      </c>
      <c r="BC26" s="157">
        <v>141.31182941308882</v>
      </c>
      <c r="BD26" s="157">
        <v>51560</v>
      </c>
      <c r="BE26" s="157">
        <v>102.51578666698992</v>
      </c>
      <c r="BF26" s="157">
        <v>0</v>
      </c>
      <c r="BG26" s="157">
        <v>0</v>
      </c>
      <c r="BH26" s="157">
        <v>0</v>
      </c>
      <c r="BI26" s="157">
        <v>0</v>
      </c>
      <c r="BJ26" s="157">
        <v>0</v>
      </c>
      <c r="BK26" s="157">
        <v>0</v>
      </c>
      <c r="BL26" s="157">
        <v>0</v>
      </c>
      <c r="BM26" s="157">
        <v>0</v>
      </c>
      <c r="BN26" s="157">
        <v>0</v>
      </c>
      <c r="BO26" s="157">
        <v>0</v>
      </c>
      <c r="BP26" s="157">
        <v>0</v>
      </c>
      <c r="BQ26" s="157">
        <v>0</v>
      </c>
      <c r="BR26" s="78">
        <v>2256854.5</v>
      </c>
      <c r="BS26" s="78">
        <v>109.80975689950971</v>
      </c>
    </row>
    <row r="27" spans="1:71" ht="20" customHeight="1" x14ac:dyDescent="0.15">
      <c r="A27" s="202">
        <v>43974</v>
      </c>
      <c r="B27" s="3" t="s">
        <v>77</v>
      </c>
      <c r="C27" s="203">
        <f>Coonoor!D27+Coimbatore!D27+Cochin!D26</f>
        <v>1251074</v>
      </c>
      <c r="D27" s="203">
        <f>Coonoor!E27+Coimbatore!E27+Cochin!E26</f>
        <v>1771757</v>
      </c>
      <c r="E27" s="203">
        <f>Coonoor!F27+Coimbatore!F27+Cochin!F26</f>
        <v>238214</v>
      </c>
      <c r="F27" s="203">
        <f>Coonoor!G27+Coimbatore!G27+Cochin!G26</f>
        <v>94090</v>
      </c>
      <c r="G27" s="203">
        <f>Coonoor!H27+Coimbatore!H27+Cochin!H26</f>
        <v>0</v>
      </c>
      <c r="H27" s="203">
        <f>Coonoor!I27+Coimbatore!I27+Cochin!I26</f>
        <v>0</v>
      </c>
      <c r="I27" s="203">
        <f>Coonoor!J27+Coimbatore!J27+Cochin!J26</f>
        <v>0</v>
      </c>
      <c r="J27" s="203">
        <f>Coonoor!K27+Coimbatore!K27+Cochin!K26</f>
        <v>0</v>
      </c>
      <c r="K27" s="203">
        <f>Coonoor!L27+Coimbatore!K27+Cochin!K26</f>
        <v>0</v>
      </c>
      <c r="L27" s="203">
        <f>Coonoor!M27+Coimbatore!L27+Cochin!L26</f>
        <v>0</v>
      </c>
      <c r="M27" s="89">
        <f t="shared" ref="M27" si="54">SUM(C27:L27)</f>
        <v>3355135</v>
      </c>
      <c r="N27" s="203">
        <f>Coonoor!O27+Coimbatore!O27+Cochin!O26</f>
        <v>973114</v>
      </c>
      <c r="O27" s="203">
        <f>(Coonoor!O27*Coonoor!P27+Coimbatore!O27*Coimbatore!P27+Cochin!O26*Cochin!P26)/SI!N27</f>
        <v>95.393766136476316</v>
      </c>
      <c r="P27" s="203">
        <f>Coonoor!Q27+Coimbatore!Q27+Cochin!Q26</f>
        <v>1360314</v>
      </c>
      <c r="Q27" s="203">
        <f>(Coonoor!Q27*Coonoor!R27+Coimbatore!Q27*Coimbatore!R27+Cochin!Q26*Cochin!R26)/SI!P27</f>
        <v>104.67653083160724</v>
      </c>
      <c r="R27" s="203">
        <f>Coonoor!S27+Coimbatore!S27+Cochin!S26</f>
        <v>185850</v>
      </c>
      <c r="S27" s="203">
        <f>(Coonoor!S27*Coonoor!T27+Coimbatore!S27*Coimbatore!T27+Cochin!S26*Cochin!T26)/SI!R27</f>
        <v>130.76766124456282</v>
      </c>
      <c r="T27" s="203">
        <f>Coonoor!U27+Coimbatore!U27+Cochin!U26</f>
        <v>50273</v>
      </c>
      <c r="U27" s="203">
        <f>(Coonoor!U27*Coonoor!V27+Coimbatore!U27*Coimbatore!V27+Cochin!U26*Cochin!V26)/SI!T27</f>
        <v>97.53810151542578</v>
      </c>
      <c r="V27" s="203">
        <f>Coonoor!W27+Coimbatore!W27+Cochin!W26</f>
        <v>0</v>
      </c>
      <c r="W27" s="203">
        <f>Coonoor!X27+Coimbatore!X27+Cochin!X26</f>
        <v>0</v>
      </c>
      <c r="X27" s="203">
        <f>Coonoor!Y27+Coimbatore!Y27+Cochin!Y26</f>
        <v>0</v>
      </c>
      <c r="Y27" s="203">
        <f>Coonoor!Z27+Coimbatore!Z27+Cochin!Z26</f>
        <v>0</v>
      </c>
      <c r="Z27" s="203">
        <f>Coonoor!AA27+Coimbatore!AA27+Cochin!AA26</f>
        <v>0</v>
      </c>
      <c r="AA27" s="203">
        <v>0</v>
      </c>
      <c r="AB27" s="203">
        <f>Coonoor!AC27+Coimbatore!AC27+Cochin!AC26</f>
        <v>0</v>
      </c>
      <c r="AC27" s="203">
        <v>0</v>
      </c>
      <c r="AD27" s="203">
        <f>Coonoor!AE27+Coimbatore!AE27+Cochin!AE26</f>
        <v>0</v>
      </c>
      <c r="AE27" s="203">
        <v>0</v>
      </c>
      <c r="AF27" s="203">
        <f>Coonoor!AG27+Coimbatore!AG27+Cochin!AG26</f>
        <v>0</v>
      </c>
      <c r="AG27" s="203">
        <v>0</v>
      </c>
      <c r="AH27" s="78">
        <f t="shared" ref="AH27" si="55">N27+P27+R27+T27+V27+Z27+AB27+AD27+AF27+X27</f>
        <v>2569551</v>
      </c>
      <c r="AI27" s="78">
        <f t="shared" ref="AI27" si="56">(N27*O27+P27*Q27+R27*S27+T27*U27+V27*W27+Z27*AA27+AD27*AE27+AF27*AG27+X27*Y27)/AH27</f>
        <v>102.90850912147103</v>
      </c>
      <c r="AK27" s="64">
        <v>43610</v>
      </c>
      <c r="AL27" s="3">
        <v>21</v>
      </c>
      <c r="AM27" s="157">
        <v>856005</v>
      </c>
      <c r="AN27" s="157">
        <v>1396454.1</v>
      </c>
      <c r="AO27" s="157">
        <v>209026</v>
      </c>
      <c r="AP27" s="157">
        <v>69823</v>
      </c>
      <c r="AQ27" s="157">
        <v>0</v>
      </c>
      <c r="AR27" s="157">
        <v>0</v>
      </c>
      <c r="AS27" s="157">
        <v>0</v>
      </c>
      <c r="AT27" s="157">
        <v>0</v>
      </c>
      <c r="AU27" s="157">
        <v>685</v>
      </c>
      <c r="AV27" s="157">
        <v>0</v>
      </c>
      <c r="AW27" s="89">
        <v>2531993.1</v>
      </c>
      <c r="AX27" s="157">
        <v>763735</v>
      </c>
      <c r="AY27" s="157">
        <v>94.357546567657636</v>
      </c>
      <c r="AZ27" s="157">
        <v>1130425.1000000001</v>
      </c>
      <c r="BA27" s="157">
        <v>113.83234126784446</v>
      </c>
      <c r="BB27" s="157">
        <v>151269</v>
      </c>
      <c r="BC27" s="157">
        <v>142.23675667058683</v>
      </c>
      <c r="BD27" s="157">
        <v>54190</v>
      </c>
      <c r="BE27" s="157">
        <v>97.030189610112572</v>
      </c>
      <c r="BF27" s="157">
        <v>0</v>
      </c>
      <c r="BG27" s="157">
        <v>0</v>
      </c>
      <c r="BH27" s="157">
        <v>0</v>
      </c>
      <c r="BI27" s="157">
        <v>0</v>
      </c>
      <c r="BJ27" s="157">
        <v>0</v>
      </c>
      <c r="BK27" s="157">
        <v>0</v>
      </c>
      <c r="BL27" s="157">
        <v>0</v>
      </c>
      <c r="BM27" s="157">
        <v>0</v>
      </c>
      <c r="BN27" s="157">
        <v>0</v>
      </c>
      <c r="BO27" s="157">
        <v>0</v>
      </c>
      <c r="BP27" s="157">
        <v>171</v>
      </c>
      <c r="BQ27" s="157">
        <v>135</v>
      </c>
      <c r="BR27" s="78">
        <v>2099790.1</v>
      </c>
      <c r="BS27" s="78">
        <v>108.36333570129804</v>
      </c>
    </row>
    <row r="28" spans="1:71" ht="20" customHeight="1" x14ac:dyDescent="0.15">
      <c r="A28" s="202">
        <v>43981</v>
      </c>
      <c r="B28" s="39">
        <v>22</v>
      </c>
      <c r="C28" s="203">
        <f>Coonoor!D28+Coimbatore!D28+Cochin!D27</f>
        <v>1186900</v>
      </c>
      <c r="D28" s="203">
        <f>Coonoor!E28+Coimbatore!E28+Cochin!E27</f>
        <v>1853859.85</v>
      </c>
      <c r="E28" s="203">
        <f>Coonoor!F28+Coimbatore!F28+Cochin!F27</f>
        <v>268011</v>
      </c>
      <c r="F28" s="203">
        <f>Coonoor!G28+Coimbatore!G28+Cochin!G27</f>
        <v>51082</v>
      </c>
      <c r="G28" s="203">
        <f>Coonoor!H28+Coimbatore!H28+Cochin!H27</f>
        <v>0</v>
      </c>
      <c r="H28" s="203">
        <f>Coonoor!I28+Coimbatore!I28+Cochin!I27</f>
        <v>0</v>
      </c>
      <c r="I28" s="203">
        <f>Coonoor!J28+Coimbatore!J28+Cochin!J27</f>
        <v>0</v>
      </c>
      <c r="J28" s="203">
        <f>Coonoor!K28+Coimbatore!K28+Cochin!K27</f>
        <v>0</v>
      </c>
      <c r="K28" s="203">
        <f>Coonoor!L28+Coimbatore!K28+Cochin!K27</f>
        <v>0</v>
      </c>
      <c r="L28" s="203">
        <f>Coonoor!M28+Coimbatore!L28+Cochin!L27</f>
        <v>0</v>
      </c>
      <c r="M28" s="89">
        <f t="shared" ref="M28" si="57">SUM(C28:L28)</f>
        <v>3359852.85</v>
      </c>
      <c r="N28" s="203">
        <f>Coonoor!O28+Coimbatore!O28+Cochin!O27</f>
        <v>1078464</v>
      </c>
      <c r="O28" s="203">
        <f>(Coonoor!O28*Coonoor!P28+Coimbatore!O28*Coimbatore!P28+Cochin!O27*Cochin!P27)/SI!N28</f>
        <v>97.787358244784244</v>
      </c>
      <c r="P28" s="203">
        <f>Coonoor!Q28+Coimbatore!Q28+Cochin!Q27</f>
        <v>1419041.75</v>
      </c>
      <c r="Q28" s="203">
        <f>(Coonoor!Q28*Coonoor!R28+Coimbatore!Q28*Coimbatore!R28+Cochin!Q27*Cochin!R27)/SI!P28</f>
        <v>103.43690788682009</v>
      </c>
      <c r="R28" s="203">
        <f>Coonoor!S28+Coimbatore!S28+Cochin!S27</f>
        <v>226791</v>
      </c>
      <c r="S28" s="203">
        <f>(Coonoor!S28*Coonoor!T28+Coimbatore!S28*Coimbatore!T28+Cochin!S27*Cochin!T27)/SI!R28</f>
        <v>126.56703700575861</v>
      </c>
      <c r="T28" s="203">
        <f>Coonoor!U28+Coimbatore!U28+Cochin!U27</f>
        <v>23335</v>
      </c>
      <c r="U28" s="203">
        <f>(Coonoor!U28*Coonoor!V28+Coimbatore!U28*Coimbatore!V28+Cochin!U27*Cochin!V27)/SI!T28</f>
        <v>84.627854566959513</v>
      </c>
      <c r="V28" s="203">
        <f>Coonoor!W28+Coimbatore!W28+Cochin!W27</f>
        <v>0</v>
      </c>
      <c r="W28" s="203">
        <f>Coonoor!X28+Coimbatore!X28+Cochin!X27</f>
        <v>0</v>
      </c>
      <c r="X28" s="203">
        <f>Coonoor!Y28+Coimbatore!Y28+Cochin!Y27</f>
        <v>0</v>
      </c>
      <c r="Y28" s="203">
        <f>Coonoor!Z28+Coimbatore!Z28+Cochin!Z27</f>
        <v>0</v>
      </c>
      <c r="Z28" s="203">
        <f>Coonoor!AA28+Coimbatore!AA28+Cochin!AA27</f>
        <v>0</v>
      </c>
      <c r="AA28" s="203">
        <v>0</v>
      </c>
      <c r="AB28" s="203">
        <f>Coonoor!AC28+Coimbatore!AC28+Cochin!AC27</f>
        <v>0</v>
      </c>
      <c r="AC28" s="203">
        <v>0</v>
      </c>
      <c r="AD28" s="203">
        <f>Coonoor!AE28+Coimbatore!AE28+Cochin!AE27</f>
        <v>0</v>
      </c>
      <c r="AE28" s="203">
        <v>0</v>
      </c>
      <c r="AF28" s="203">
        <f>Coonoor!AG28+Coimbatore!AG28+Cochin!AG27</f>
        <v>0</v>
      </c>
      <c r="AG28" s="203">
        <v>0</v>
      </c>
      <c r="AH28" s="78">
        <f t="shared" ref="AH28" si="58">N28+P28+R28+T28+V28+Z28+AB28+AD28+AF28+X28</f>
        <v>2747631.75</v>
      </c>
      <c r="AI28" s="78">
        <f t="shared" ref="AI28" si="59">(N28*O28+P28*Q28+R28*S28+T28*U28+V28*W28+Z28*AA28+AD28*AE28+AF28*AG28+X28*Y28)/AH28</f>
        <v>102.96885387945382</v>
      </c>
      <c r="AK28" s="64">
        <v>43617</v>
      </c>
      <c r="AL28" s="39">
        <v>22</v>
      </c>
      <c r="AM28" s="157">
        <v>836744</v>
      </c>
      <c r="AN28" s="157">
        <v>1585084</v>
      </c>
      <c r="AO28" s="157">
        <v>210990</v>
      </c>
      <c r="AP28" s="157">
        <v>60532</v>
      </c>
      <c r="AQ28" s="157">
        <v>0</v>
      </c>
      <c r="AR28" s="157">
        <v>0</v>
      </c>
      <c r="AS28" s="157">
        <v>0</v>
      </c>
      <c r="AT28" s="157">
        <v>0</v>
      </c>
      <c r="AU28" s="157">
        <v>342</v>
      </c>
      <c r="AV28" s="157">
        <v>0</v>
      </c>
      <c r="AW28" s="89">
        <v>2693692</v>
      </c>
      <c r="AX28" s="157">
        <v>701072</v>
      </c>
      <c r="AY28" s="157">
        <v>92.810448045664359</v>
      </c>
      <c r="AZ28" s="157">
        <v>1243993</v>
      </c>
      <c r="BA28" s="157">
        <v>114.3329846322423</v>
      </c>
      <c r="BB28" s="157">
        <v>157381</v>
      </c>
      <c r="BC28" s="157">
        <v>150.29439365241677</v>
      </c>
      <c r="BD28" s="157">
        <v>51077</v>
      </c>
      <c r="BE28" s="157">
        <v>101.22839947902187</v>
      </c>
      <c r="BF28" s="157">
        <v>0</v>
      </c>
      <c r="BG28" s="157">
        <v>0</v>
      </c>
      <c r="BH28" s="157">
        <v>0</v>
      </c>
      <c r="BI28" s="157">
        <v>0</v>
      </c>
      <c r="BJ28" s="157">
        <v>0</v>
      </c>
      <c r="BK28" s="157">
        <v>0</v>
      </c>
      <c r="BL28" s="157">
        <v>0</v>
      </c>
      <c r="BM28" s="157">
        <v>0</v>
      </c>
      <c r="BN28" s="157">
        <v>0</v>
      </c>
      <c r="BO28" s="157">
        <v>0</v>
      </c>
      <c r="BP28" s="157">
        <v>171</v>
      </c>
      <c r="BQ28" s="157">
        <v>135</v>
      </c>
      <c r="BR28" s="78">
        <v>2153694</v>
      </c>
      <c r="BS28" s="78">
        <v>109.64568267891725</v>
      </c>
    </row>
    <row r="29" spans="1:71" ht="20" customHeight="1" x14ac:dyDescent="0.15">
      <c r="A29" s="204">
        <v>43988</v>
      </c>
      <c r="B29" s="10" t="s">
        <v>80</v>
      </c>
      <c r="C29" s="205">
        <f>Coonoor!D29+Coimbatore!D29+Cochin!D28</f>
        <v>1129849</v>
      </c>
      <c r="D29" s="205">
        <f>Coonoor!E29+Coimbatore!E29+Cochin!E28</f>
        <v>2235714.6</v>
      </c>
      <c r="E29" s="205">
        <f>Coonoor!F29+Coimbatore!F29+Cochin!F28</f>
        <v>337297.9</v>
      </c>
      <c r="F29" s="205">
        <f>Coonoor!G29+Coimbatore!G29+Cochin!G28</f>
        <v>123319</v>
      </c>
      <c r="G29" s="205">
        <f>Coonoor!H29+Coimbatore!H29+Cochin!H28</f>
        <v>0</v>
      </c>
      <c r="H29" s="205">
        <f>Coonoor!I29+Coimbatore!I29+Cochin!I28</f>
        <v>0</v>
      </c>
      <c r="I29" s="205">
        <f>Coonoor!J29+Coimbatore!J29+Cochin!J28</f>
        <v>0</v>
      </c>
      <c r="J29" s="205">
        <f>Coonoor!K29+Coimbatore!K29+Cochin!K28</f>
        <v>0</v>
      </c>
      <c r="K29" s="205">
        <f>Coonoor!L29+Coimbatore!K29+Cochin!K28</f>
        <v>0</v>
      </c>
      <c r="L29" s="205">
        <f>Coonoor!M29+Coimbatore!L29+Cochin!L28</f>
        <v>0</v>
      </c>
      <c r="M29" s="89">
        <f t="shared" ref="M29" si="60">SUM(C29:L29)</f>
        <v>3826180.5</v>
      </c>
      <c r="N29" s="205">
        <f>Coonoor!O29+Coimbatore!O29+Cochin!O28</f>
        <v>1050749</v>
      </c>
      <c r="O29" s="205">
        <f>(Coonoor!O29*Coonoor!P29+Coimbatore!O29*Coimbatore!P29+Cochin!O28*Cochin!P28)/SI!N29</f>
        <v>101.05884587042293</v>
      </c>
      <c r="P29" s="205">
        <f>Coonoor!Q29+Coimbatore!Q29+Cochin!Q28</f>
        <v>1690468.8</v>
      </c>
      <c r="Q29" s="205">
        <f>(Coonoor!Q29*Coonoor!R29+Coimbatore!Q29*Coimbatore!R29+Cochin!Q28*Cochin!R28)/SI!P29</f>
        <v>100.66951941370014</v>
      </c>
      <c r="R29" s="205">
        <f>Coonoor!S29+Coimbatore!S29+Cochin!S28</f>
        <v>267046</v>
      </c>
      <c r="S29" s="205">
        <f>(Coonoor!S29*Coonoor!T29+Coimbatore!S29*Coimbatore!T29+Cochin!S28*Cochin!T28)/SI!R29</f>
        <v>136.78596523565602</v>
      </c>
      <c r="T29" s="205">
        <f>Coonoor!U29+Coimbatore!U29+Cochin!U28</f>
        <v>90140</v>
      </c>
      <c r="U29" s="205">
        <f>(Coonoor!U29*Coonoor!V29+Coimbatore!U29*Coimbatore!V29+Cochin!U28*Cochin!V28)/SI!T29</f>
        <v>94.374428074328804</v>
      </c>
      <c r="V29" s="205">
        <f>Coonoor!W29+Coimbatore!W29+Cochin!W28</f>
        <v>0</v>
      </c>
      <c r="W29" s="205">
        <f>Coonoor!X29+Coimbatore!X29+Cochin!X28</f>
        <v>0</v>
      </c>
      <c r="X29" s="205">
        <f>Coonoor!Y29+Coimbatore!Y29+Cochin!Y28</f>
        <v>0</v>
      </c>
      <c r="Y29" s="205">
        <f>Coonoor!Z29+Coimbatore!Z29+Cochin!Z28</f>
        <v>0</v>
      </c>
      <c r="Z29" s="205">
        <f>Coonoor!AA29+Coimbatore!AA29+Cochin!AA28</f>
        <v>0</v>
      </c>
      <c r="AA29" s="205">
        <v>0</v>
      </c>
      <c r="AB29" s="205">
        <f>Coonoor!AC29+Coimbatore!AC29+Cochin!AC28</f>
        <v>0</v>
      </c>
      <c r="AC29" s="205">
        <v>0</v>
      </c>
      <c r="AD29" s="205">
        <f>Coonoor!AE29+Coimbatore!AE29+Cochin!AE28</f>
        <v>0</v>
      </c>
      <c r="AE29" s="205">
        <v>0</v>
      </c>
      <c r="AF29" s="205">
        <f>Coonoor!AG29+Coimbatore!AG29+Cochin!AG28</f>
        <v>0</v>
      </c>
      <c r="AG29" s="205">
        <v>0</v>
      </c>
      <c r="AH29" s="78">
        <f t="shared" ref="AH29" si="61">N29+P29+R29+T29+V29+Z29+AB29+AD29+AF29+X29</f>
        <v>3098403.8</v>
      </c>
      <c r="AI29" s="78">
        <f t="shared" ref="AI29" si="62">(N29*O29+P29*Q29+R29*S29+T29*U29+V29*W29+Z29*AA29+AD29*AE29+AF29*AG29+X29*Y29)/AH29</f>
        <v>103.73122403809872</v>
      </c>
      <c r="AK29" s="64">
        <v>43624</v>
      </c>
      <c r="AL29" s="10">
        <v>23</v>
      </c>
      <c r="AM29" s="157">
        <v>889245</v>
      </c>
      <c r="AN29" s="157">
        <v>1746183.4</v>
      </c>
      <c r="AO29" s="157">
        <v>269486</v>
      </c>
      <c r="AP29" s="157">
        <v>65862</v>
      </c>
      <c r="AQ29" s="157">
        <v>0</v>
      </c>
      <c r="AR29" s="157">
        <v>0</v>
      </c>
      <c r="AS29" s="157">
        <v>0</v>
      </c>
      <c r="AT29" s="157">
        <v>0</v>
      </c>
      <c r="AU29" s="157">
        <v>511</v>
      </c>
      <c r="AV29" s="157">
        <v>0</v>
      </c>
      <c r="AW29" s="89">
        <v>2971287.4</v>
      </c>
      <c r="AX29" s="157">
        <v>759898</v>
      </c>
      <c r="AY29" s="157">
        <v>92.168223073184819</v>
      </c>
      <c r="AZ29" s="157">
        <v>1267251.8</v>
      </c>
      <c r="BA29" s="157">
        <v>111.9043303379073</v>
      </c>
      <c r="BB29" s="157">
        <v>200698</v>
      </c>
      <c r="BC29" s="157">
        <v>149.46234571411773</v>
      </c>
      <c r="BD29" s="157">
        <v>52584</v>
      </c>
      <c r="BE29" s="157">
        <v>102.27354270232391</v>
      </c>
      <c r="BF29" s="157">
        <v>0</v>
      </c>
      <c r="BG29" s="157">
        <v>0</v>
      </c>
      <c r="BH29" s="157">
        <v>0</v>
      </c>
      <c r="BI29" s="157">
        <v>0</v>
      </c>
      <c r="BJ29" s="157">
        <v>0</v>
      </c>
      <c r="BK29" s="157">
        <v>0</v>
      </c>
      <c r="BL29" s="157">
        <v>0</v>
      </c>
      <c r="BM29" s="157">
        <v>0</v>
      </c>
      <c r="BN29" s="157">
        <v>0</v>
      </c>
      <c r="BO29" s="157">
        <v>0</v>
      </c>
      <c r="BP29" s="157">
        <v>0</v>
      </c>
      <c r="BQ29" s="157">
        <v>0</v>
      </c>
      <c r="BR29" s="78">
        <v>2280431.7999999998</v>
      </c>
      <c r="BS29" s="78">
        <v>108.41111681347614</v>
      </c>
    </row>
    <row r="30" spans="1:71" ht="20" customHeight="1" x14ac:dyDescent="0.15">
      <c r="A30" s="206">
        <v>43995</v>
      </c>
      <c r="B30" s="10">
        <v>24</v>
      </c>
      <c r="C30" s="207">
        <f>Coonoor!D30+Coimbatore!D30+Cochin!D29</f>
        <v>1262967</v>
      </c>
      <c r="D30" s="207">
        <f>Coonoor!E30+Coimbatore!E30+Cochin!E29</f>
        <v>1859551.2</v>
      </c>
      <c r="E30" s="207">
        <f>Coonoor!F30+Coimbatore!F30+Cochin!F29</f>
        <v>319262</v>
      </c>
      <c r="F30" s="207">
        <f>Coonoor!G30+Coimbatore!G30+Cochin!G29</f>
        <v>66873</v>
      </c>
      <c r="G30" s="207">
        <f>Coonoor!H30+Coimbatore!H30+Cochin!H29</f>
        <v>0</v>
      </c>
      <c r="H30" s="207">
        <f>Coonoor!I30+Coimbatore!I30+Cochin!I29</f>
        <v>0</v>
      </c>
      <c r="I30" s="207">
        <f>Coonoor!J30+Coimbatore!J30+Cochin!J29</f>
        <v>0</v>
      </c>
      <c r="J30" s="207">
        <f>Coonoor!K30+Coimbatore!K30+Cochin!K29</f>
        <v>0</v>
      </c>
      <c r="K30" s="207">
        <f>Coonoor!L30+Coimbatore!K30+Cochin!K29</f>
        <v>0</v>
      </c>
      <c r="L30" s="207">
        <f>Coonoor!M30+Coimbatore!L30+Cochin!L29</f>
        <v>0</v>
      </c>
      <c r="M30" s="89">
        <f t="shared" ref="M30" si="63">SUM(C30:L30)</f>
        <v>3508653.2</v>
      </c>
      <c r="N30" s="207">
        <f>Coonoor!O30+Coimbatore!O30+Cochin!O29</f>
        <v>1202839</v>
      </c>
      <c r="O30" s="207">
        <f>(Coonoor!O30*Coonoor!P30+Coimbatore!O30*Coimbatore!P30+Cochin!O29*Cochin!P29)/SI!N30</f>
        <v>108.4093256157233</v>
      </c>
      <c r="P30" s="207">
        <f>Coonoor!Q30+Coimbatore!Q30+Cochin!Q29</f>
        <v>1397427</v>
      </c>
      <c r="Q30" s="207">
        <f>(Coonoor!Q30*Coonoor!R30+Coimbatore!Q30*Coimbatore!R30+Cochin!Q29*Cochin!R29)/SI!P30</f>
        <v>102.72871002787265</v>
      </c>
      <c r="R30" s="207">
        <f>Coonoor!S30+Coimbatore!S30+Cochin!S29</f>
        <v>257241</v>
      </c>
      <c r="S30" s="207">
        <f>(Coonoor!S30*Coonoor!T30+Coimbatore!S30*Coimbatore!T30+Cochin!S29*Cochin!T29)/SI!R30</f>
        <v>137.51452468259339</v>
      </c>
      <c r="T30" s="207">
        <f>Coonoor!U30+Coimbatore!U30+Cochin!U29</f>
        <v>53195</v>
      </c>
      <c r="U30" s="207">
        <f>(Coonoor!U30*Coonoor!V30+Coimbatore!U30*Coimbatore!V30+Cochin!U29*Cochin!V29)/SI!T30</f>
        <v>94.272299583231501</v>
      </c>
      <c r="V30" s="207">
        <f>Coonoor!W30+Coimbatore!W30+Cochin!W29</f>
        <v>0</v>
      </c>
      <c r="W30" s="207">
        <f>Coonoor!X30+Coimbatore!X30+Cochin!X29</f>
        <v>0</v>
      </c>
      <c r="X30" s="207">
        <f>Coonoor!Y30+Coimbatore!Y30+Cochin!Y29</f>
        <v>0</v>
      </c>
      <c r="Y30" s="207">
        <f>Coonoor!Z30+Coimbatore!Z30+Cochin!Z29</f>
        <v>0</v>
      </c>
      <c r="Z30" s="207">
        <f>Coonoor!AA30+Coimbatore!AA30+Cochin!AA29</f>
        <v>0</v>
      </c>
      <c r="AA30" s="207">
        <v>0</v>
      </c>
      <c r="AB30" s="207">
        <f>Coonoor!AC30+Coimbatore!AC30+Cochin!AC29</f>
        <v>0</v>
      </c>
      <c r="AC30" s="207">
        <v>0</v>
      </c>
      <c r="AD30" s="207">
        <f>Coonoor!AE30+Coimbatore!AE30+Cochin!AE29</f>
        <v>0</v>
      </c>
      <c r="AE30" s="207">
        <v>0</v>
      </c>
      <c r="AF30" s="207">
        <f>Coonoor!AG30+Coimbatore!AG30+Cochin!AG29</f>
        <v>0</v>
      </c>
      <c r="AG30" s="207">
        <v>0</v>
      </c>
      <c r="AH30" s="78">
        <f t="shared" ref="AH30" si="64">N30+P30+R30+T30+V30+Z30+AB30+AD30+AF30+X30</f>
        <v>2910702</v>
      </c>
      <c r="AI30" s="78">
        <f t="shared" ref="AI30" si="65">(N30*O30+P30*Q30+R30*S30+T30*U30+V30*W30+Z30*AA30+AD30*AE30+AF30*AG30+X30*Y30)/AH30</f>
        <v>107.99594967214644</v>
      </c>
      <c r="AK30" s="64">
        <v>43631</v>
      </c>
      <c r="AL30" s="10">
        <v>24</v>
      </c>
      <c r="AM30" s="157">
        <v>912648</v>
      </c>
      <c r="AN30" s="157">
        <v>1770925.8</v>
      </c>
      <c r="AO30" s="157">
        <v>259832</v>
      </c>
      <c r="AP30" s="157">
        <v>49565</v>
      </c>
      <c r="AQ30" s="157">
        <v>0</v>
      </c>
      <c r="AR30" s="157">
        <v>0</v>
      </c>
      <c r="AS30" s="157">
        <v>0</v>
      </c>
      <c r="AT30" s="157">
        <v>0</v>
      </c>
      <c r="AU30" s="157">
        <v>170</v>
      </c>
      <c r="AV30" s="157">
        <v>0</v>
      </c>
      <c r="AW30" s="89">
        <v>2993140.8</v>
      </c>
      <c r="AX30" s="157">
        <v>721928</v>
      </c>
      <c r="AY30" s="157">
        <v>91.995365767827252</v>
      </c>
      <c r="AZ30" s="157">
        <v>1363560.1</v>
      </c>
      <c r="BA30" s="157">
        <v>108.69421994294522</v>
      </c>
      <c r="BB30" s="157">
        <v>179800</v>
      </c>
      <c r="BC30" s="157">
        <v>151.9340484610901</v>
      </c>
      <c r="BD30" s="157">
        <v>32869</v>
      </c>
      <c r="BE30" s="157">
        <v>109.22261058492805</v>
      </c>
      <c r="BF30" s="157">
        <v>0</v>
      </c>
      <c r="BG30" s="157">
        <v>0</v>
      </c>
      <c r="BH30" s="157">
        <v>0</v>
      </c>
      <c r="BI30" s="157">
        <v>0</v>
      </c>
      <c r="BJ30" s="157">
        <v>0</v>
      </c>
      <c r="BK30" s="157">
        <v>0</v>
      </c>
      <c r="BL30" s="157">
        <v>0</v>
      </c>
      <c r="BM30" s="157">
        <v>0</v>
      </c>
      <c r="BN30" s="157">
        <v>0</v>
      </c>
      <c r="BO30" s="157">
        <v>0</v>
      </c>
      <c r="BP30" s="157">
        <v>0</v>
      </c>
      <c r="BQ30" s="157">
        <v>0</v>
      </c>
      <c r="BR30" s="78">
        <v>2298157.1</v>
      </c>
      <c r="BS30" s="78">
        <v>106.83904583088788</v>
      </c>
    </row>
    <row r="31" spans="1:71" ht="20" customHeight="1" x14ac:dyDescent="0.15">
      <c r="A31" s="208">
        <v>44002</v>
      </c>
      <c r="B31" s="10" t="s">
        <v>82</v>
      </c>
      <c r="C31" s="209">
        <f>Coonoor!D31+Coimbatore!D31+Cochin!D30</f>
        <v>1398665</v>
      </c>
      <c r="D31" s="209">
        <f>Coonoor!E31+Coimbatore!E31+Cochin!E30</f>
        <v>1805271.3</v>
      </c>
      <c r="E31" s="209">
        <f>Coonoor!F31+Coimbatore!F31+Cochin!F30</f>
        <v>345917</v>
      </c>
      <c r="F31" s="209">
        <f>Coonoor!G31+Coimbatore!G31+Cochin!G30</f>
        <v>73346</v>
      </c>
      <c r="G31" s="209">
        <f>Coonoor!H31+Coimbatore!H31+Cochin!H30</f>
        <v>0</v>
      </c>
      <c r="H31" s="209">
        <f>Coonoor!I31+Coimbatore!I31+Cochin!I30</f>
        <v>0</v>
      </c>
      <c r="I31" s="209">
        <f>Coonoor!J31+Coimbatore!J31+Cochin!J30</f>
        <v>0</v>
      </c>
      <c r="J31" s="209">
        <f>Coonoor!K31+Coimbatore!K31+Cochin!K30</f>
        <v>0</v>
      </c>
      <c r="K31" s="209">
        <f>Coonoor!L31+Coimbatore!K31+Cochin!K30</f>
        <v>0</v>
      </c>
      <c r="L31" s="209">
        <f>Coonoor!M31+Coimbatore!L31+Cochin!L30</f>
        <v>0</v>
      </c>
      <c r="M31" s="89">
        <f t="shared" ref="M31" si="66">SUM(C31:L31)</f>
        <v>3623199.3</v>
      </c>
      <c r="N31" s="209">
        <f>Coonoor!O31+Coimbatore!O31+Cochin!O30</f>
        <v>1261682</v>
      </c>
      <c r="O31" s="209">
        <f>(Coonoor!O31*Coonoor!P31+Coimbatore!O31*Coimbatore!P31+Cochin!O30*Cochin!P30)/SI!N31</f>
        <v>112.49246687361791</v>
      </c>
      <c r="P31" s="209">
        <f>Coonoor!Q31+Coimbatore!Q31+Cochin!Q30</f>
        <v>1445764.7</v>
      </c>
      <c r="Q31" s="209">
        <f>(Coonoor!Q31*Coonoor!R31+Coimbatore!Q31*Coimbatore!R31+Cochin!Q30*Cochin!R30)/SI!P31</f>
        <v>103.68921058659525</v>
      </c>
      <c r="R31" s="209">
        <f>Coonoor!S31+Coimbatore!S31+Cochin!S30</f>
        <v>292767</v>
      </c>
      <c r="S31" s="209">
        <f>(Coonoor!S31*Coonoor!T31+Coimbatore!S31*Coimbatore!T31+Cochin!S30*Cochin!T30)/SI!R31</f>
        <v>145.29870101384719</v>
      </c>
      <c r="T31" s="209">
        <f>Coonoor!U31+Coimbatore!U31+Cochin!U30</f>
        <v>56850</v>
      </c>
      <c r="U31" s="209">
        <f>(Coonoor!U31*Coonoor!V31+Coimbatore!U31*Coimbatore!V31+Cochin!U30*Cochin!V30)/SI!T31</f>
        <v>94.898399082515382</v>
      </c>
      <c r="V31" s="209">
        <f>Coonoor!W31+Coimbatore!W31+Cochin!W30</f>
        <v>0</v>
      </c>
      <c r="W31" s="209">
        <f>Coonoor!X31+Coimbatore!X31+Cochin!X30</f>
        <v>0</v>
      </c>
      <c r="X31" s="209">
        <f>Coonoor!Y31+Coimbatore!Y31+Cochin!Y30</f>
        <v>0</v>
      </c>
      <c r="Y31" s="209">
        <f>Coonoor!Z31+Coimbatore!Z31+Cochin!Z30</f>
        <v>0</v>
      </c>
      <c r="Z31" s="209">
        <f>Coonoor!AA31+Coimbatore!AA31+Cochin!AA30</f>
        <v>0</v>
      </c>
      <c r="AA31" s="209">
        <v>0</v>
      </c>
      <c r="AB31" s="209">
        <f>Coonoor!AC31+Coimbatore!AC31+Cochin!AC30</f>
        <v>0</v>
      </c>
      <c r="AC31" s="209">
        <v>0</v>
      </c>
      <c r="AD31" s="209">
        <f>Coonoor!AE31+Coimbatore!AE31+Cochin!AE30</f>
        <v>0</v>
      </c>
      <c r="AE31" s="209">
        <v>0</v>
      </c>
      <c r="AF31" s="209">
        <f>Coonoor!AG31+Coimbatore!AG31+Cochin!AG30</f>
        <v>0</v>
      </c>
      <c r="AG31" s="209">
        <v>0</v>
      </c>
      <c r="AH31" s="78">
        <f t="shared" ref="AH31" si="67">N31+P31+R31+T31+V31+Z31+AB31+AD31+AF31+X31</f>
        <v>3057063.7</v>
      </c>
      <c r="AI31" s="78">
        <f t="shared" ref="AI31:AI32" si="68">(N31*O31+P31*Q31+R31*S31+T31*U31+V31*W31+Z31*AA31+AD31*AE31+AF31*AG31+X31*Y31)/AH31</f>
        <v>111.14376184394446</v>
      </c>
      <c r="AK31" s="64">
        <v>43638</v>
      </c>
      <c r="AL31" s="10">
        <v>25</v>
      </c>
      <c r="AM31" s="157">
        <v>1193380</v>
      </c>
      <c r="AN31" s="157">
        <v>2072241.2</v>
      </c>
      <c r="AO31" s="157">
        <v>332869</v>
      </c>
      <c r="AP31" s="157">
        <v>56624</v>
      </c>
      <c r="AQ31" s="157">
        <v>0</v>
      </c>
      <c r="AR31" s="157">
        <v>0</v>
      </c>
      <c r="AS31" s="157">
        <v>0</v>
      </c>
      <c r="AT31" s="157">
        <v>0</v>
      </c>
      <c r="AU31" s="157">
        <v>508</v>
      </c>
      <c r="AV31" s="157">
        <v>0</v>
      </c>
      <c r="AW31" s="89">
        <v>3655622.2</v>
      </c>
      <c r="AX31" s="157">
        <v>774859</v>
      </c>
      <c r="AY31" s="157">
        <v>89.981691643246066</v>
      </c>
      <c r="AZ31" s="157">
        <v>1412523</v>
      </c>
      <c r="BA31" s="157">
        <v>108.20138344345048</v>
      </c>
      <c r="BB31" s="157">
        <v>226637</v>
      </c>
      <c r="BC31" s="157">
        <v>147.4950290525201</v>
      </c>
      <c r="BD31" s="157">
        <v>32412</v>
      </c>
      <c r="BE31" s="157">
        <v>105.73876905445513</v>
      </c>
      <c r="BF31" s="157">
        <v>0</v>
      </c>
      <c r="BG31" s="157">
        <v>0</v>
      </c>
      <c r="BH31" s="157">
        <v>0</v>
      </c>
      <c r="BI31" s="157">
        <v>0</v>
      </c>
      <c r="BJ31" s="157">
        <v>0</v>
      </c>
      <c r="BK31" s="157">
        <v>0</v>
      </c>
      <c r="BL31" s="157">
        <v>0</v>
      </c>
      <c r="BM31" s="157">
        <v>0</v>
      </c>
      <c r="BN31" s="157">
        <v>0</v>
      </c>
      <c r="BO31" s="157">
        <v>0</v>
      </c>
      <c r="BP31" s="157">
        <v>508</v>
      </c>
      <c r="BQ31" s="157">
        <v>120</v>
      </c>
      <c r="BR31" s="78">
        <v>2446939</v>
      </c>
      <c r="BS31" s="78">
        <v>106.04108326061909</v>
      </c>
    </row>
    <row r="32" spans="1:71" ht="20" customHeight="1" x14ac:dyDescent="0.15">
      <c r="A32" s="210">
        <v>44009</v>
      </c>
      <c r="B32" s="10" t="s">
        <v>84</v>
      </c>
      <c r="C32" s="211">
        <f>Coonoor!D32+Coimbatore!D32+Cochin!D31</f>
        <v>1535079.5</v>
      </c>
      <c r="D32" s="211">
        <f>Coonoor!E32+Coimbatore!E32+Cochin!E31</f>
        <v>1700091.3</v>
      </c>
      <c r="E32" s="211">
        <f>Coonoor!F32+Coimbatore!F32+Cochin!F31</f>
        <v>370812.5</v>
      </c>
      <c r="F32" s="211">
        <f>Coonoor!G32+Coimbatore!G32+Cochin!G31</f>
        <v>76132</v>
      </c>
      <c r="G32" s="211">
        <f>Coonoor!H32+Coimbatore!H32+Cochin!H31</f>
        <v>0</v>
      </c>
      <c r="H32" s="211">
        <f>Coonoor!I32+Coimbatore!I32+Cochin!I31</f>
        <v>0</v>
      </c>
      <c r="I32" s="211">
        <f>Coonoor!J32+Coimbatore!J32+Cochin!J31</f>
        <v>0</v>
      </c>
      <c r="J32" s="211">
        <f>Coonoor!K32+Coimbatore!K32+Cochin!K31</f>
        <v>0</v>
      </c>
      <c r="K32" s="211">
        <f>Coonoor!L32+Coimbatore!K32+Cochin!K31</f>
        <v>30</v>
      </c>
      <c r="L32" s="211">
        <f>Coonoor!M32+Coimbatore!L32+Cochin!L31</f>
        <v>0</v>
      </c>
      <c r="M32" s="89">
        <f t="shared" ref="M32" si="69">SUM(C32:L32)</f>
        <v>3682145.3</v>
      </c>
      <c r="N32" s="211">
        <f>Coonoor!O32+Coimbatore!O32+Cochin!O31</f>
        <v>1376871.5</v>
      </c>
      <c r="O32" s="211">
        <f>(Coonoor!O32*Coonoor!P32+Coimbatore!O32*Coimbatore!P32+Cochin!O31*Cochin!P31)/SI!N32</f>
        <v>114.81662005129927</v>
      </c>
      <c r="P32" s="211">
        <f>Coonoor!Q32+Coimbatore!Q32+Cochin!Q31</f>
        <v>1279544.5</v>
      </c>
      <c r="Q32" s="211">
        <f>(Coonoor!Q32*Coonoor!R32+Coimbatore!Q32*Coimbatore!R32+Cochin!Q31*Cochin!R31)/SI!P32</f>
        <v>107.81067060137846</v>
      </c>
      <c r="R32" s="211">
        <f>Coonoor!S32+Coimbatore!S32+Cochin!S31</f>
        <v>314257.5</v>
      </c>
      <c r="S32" s="211">
        <f>(Coonoor!S32*Coonoor!T32+Coimbatore!S32*Coimbatore!T32+Cochin!S31*Cochin!T31)/SI!R32</f>
        <v>142.03017037335624</v>
      </c>
      <c r="T32" s="211">
        <f>Coonoor!U32+Coimbatore!U32+Cochin!U31</f>
        <v>42057</v>
      </c>
      <c r="U32" s="211">
        <f>(Coonoor!U32*Coonoor!V32+Coimbatore!U32*Coimbatore!V32+Cochin!U31*Cochin!V31)/SI!T32</f>
        <v>96.924007303373998</v>
      </c>
      <c r="V32" s="211">
        <f>Coonoor!W32+Coimbatore!W32+Cochin!W31</f>
        <v>0</v>
      </c>
      <c r="W32" s="211">
        <f>Coonoor!X32+Coimbatore!X32+Cochin!X31</f>
        <v>0</v>
      </c>
      <c r="X32" s="211">
        <f>Coonoor!Y32+Coimbatore!Y32+Cochin!Y31</f>
        <v>0</v>
      </c>
      <c r="Y32" s="211">
        <f>Coonoor!Z32+Coimbatore!Z32+Cochin!Z31</f>
        <v>0</v>
      </c>
      <c r="Z32" s="211">
        <f>Coonoor!AA32+Coimbatore!AA32+Cochin!AA31</f>
        <v>0</v>
      </c>
      <c r="AA32" s="211">
        <v>0</v>
      </c>
      <c r="AB32" s="211">
        <f>Coonoor!AC32+Coimbatore!AC32+Cochin!AC31</f>
        <v>0</v>
      </c>
      <c r="AC32" s="211">
        <v>0</v>
      </c>
      <c r="AD32" s="211">
        <f>Coonoor!AE32+Coimbatore!AE32+Cochin!AE31</f>
        <v>30</v>
      </c>
      <c r="AE32" s="211">
        <f>(Coonoor!AE32*Coonoor!AF32+Coimbatore!AE32*Coimbatore!AF32+Cochin!AE31*Cochin!AF31)/SI!AD32</f>
        <v>495.5</v>
      </c>
      <c r="AF32" s="211">
        <f>Coonoor!AG32+Coimbatore!AG32+Cochin!AG31</f>
        <v>0</v>
      </c>
      <c r="AG32" s="211">
        <v>0</v>
      </c>
      <c r="AH32" s="78">
        <f t="shared" ref="AH32" si="70">N32+P32+R32+T32+V32+Z32+AB32+AD32+AF32+X32</f>
        <v>3012760.5</v>
      </c>
      <c r="AI32" s="78">
        <f t="shared" si="68"/>
        <v>114.43376488955262</v>
      </c>
      <c r="AK32" s="64">
        <v>43645</v>
      </c>
      <c r="AL32" s="10">
        <v>26</v>
      </c>
      <c r="AM32" s="157">
        <v>1283799</v>
      </c>
      <c r="AN32" s="157">
        <v>2013027.3</v>
      </c>
      <c r="AO32" s="157">
        <v>351349</v>
      </c>
      <c r="AP32" s="157">
        <v>61559</v>
      </c>
      <c r="AQ32" s="157">
        <v>0</v>
      </c>
      <c r="AR32" s="157">
        <v>0</v>
      </c>
      <c r="AS32" s="157">
        <v>0</v>
      </c>
      <c r="AT32" s="157">
        <v>0</v>
      </c>
      <c r="AU32" s="157">
        <v>169</v>
      </c>
      <c r="AV32" s="157">
        <v>0</v>
      </c>
      <c r="AW32" s="89">
        <v>3709903.3</v>
      </c>
      <c r="AX32" s="157">
        <v>1023800</v>
      </c>
      <c r="AY32" s="157">
        <v>86.320595500246156</v>
      </c>
      <c r="AZ32" s="157">
        <v>1439434.1</v>
      </c>
      <c r="BA32" s="157">
        <v>104.44162629726577</v>
      </c>
      <c r="BB32" s="157">
        <v>183944</v>
      </c>
      <c r="BC32" s="157">
        <v>137.55321475264211</v>
      </c>
      <c r="BD32" s="157">
        <v>34516</v>
      </c>
      <c r="BE32" s="157">
        <v>103.44144659256575</v>
      </c>
      <c r="BF32" s="157">
        <v>0</v>
      </c>
      <c r="BG32" s="157">
        <v>0</v>
      </c>
      <c r="BH32" s="157">
        <v>0</v>
      </c>
      <c r="BI32" s="157">
        <v>0</v>
      </c>
      <c r="BJ32" s="157">
        <v>0</v>
      </c>
      <c r="BK32" s="157">
        <v>0</v>
      </c>
      <c r="BL32" s="157">
        <v>0</v>
      </c>
      <c r="BM32" s="157">
        <v>0</v>
      </c>
      <c r="BN32" s="157">
        <v>0</v>
      </c>
      <c r="BO32" s="157">
        <v>0</v>
      </c>
      <c r="BP32" s="157">
        <v>0</v>
      </c>
      <c r="BQ32" s="157">
        <v>0</v>
      </c>
      <c r="BR32" s="78">
        <v>2681694.1</v>
      </c>
      <c r="BS32" s="78">
        <v>99.781827289675618</v>
      </c>
    </row>
    <row r="33" spans="1:71" ht="20" customHeight="1" x14ac:dyDescent="0.15">
      <c r="A33" s="212">
        <v>44016</v>
      </c>
      <c r="B33" s="10">
        <v>27</v>
      </c>
      <c r="C33" s="213">
        <f>Coonoor!D33+Coimbatore!D33+Cochin!D32</f>
        <v>1711811</v>
      </c>
      <c r="D33" s="213">
        <f>Coonoor!E33+Coimbatore!E33+Cochin!E32</f>
        <v>1690347.7</v>
      </c>
      <c r="E33" s="213">
        <f>Coonoor!F33+Coimbatore!F33+Cochin!F32</f>
        <v>366290</v>
      </c>
      <c r="F33" s="213">
        <f>Coonoor!G33+Coimbatore!G33+Cochin!G32</f>
        <v>61885</v>
      </c>
      <c r="G33" s="213">
        <f>Coonoor!H33+Coimbatore!H33+Cochin!H32</f>
        <v>0</v>
      </c>
      <c r="H33" s="213">
        <f>Coonoor!I33+Coimbatore!I33+Cochin!I32</f>
        <v>0</v>
      </c>
      <c r="I33" s="213">
        <f>Coonoor!J33+Coimbatore!J33+Cochin!J32</f>
        <v>0</v>
      </c>
      <c r="J33" s="213">
        <f>Coonoor!K33+Coimbatore!K33+Cochin!K32</f>
        <v>0</v>
      </c>
      <c r="K33" s="213">
        <f>Coonoor!L33+Coimbatore!K33+Cochin!K32</f>
        <v>0</v>
      </c>
      <c r="L33" s="213">
        <f>Coonoor!M33+Coimbatore!L33+Cochin!L32</f>
        <v>0</v>
      </c>
      <c r="M33" s="89">
        <f t="shared" ref="M33" si="71">SUM(C33:L33)</f>
        <v>3830333.7</v>
      </c>
      <c r="N33" s="213">
        <f>Coonoor!O33+Coimbatore!O33+Cochin!O32</f>
        <v>1637866</v>
      </c>
      <c r="O33" s="213">
        <f>(Coonoor!O33*Coonoor!P33+Coimbatore!O33*Coimbatore!P33+Cochin!O32*Cochin!P32)/SI!N33</f>
        <v>118.51589953725825</v>
      </c>
      <c r="P33" s="213">
        <f>Coonoor!Q33+Coimbatore!Q33+Cochin!Q32</f>
        <v>1447919.9</v>
      </c>
      <c r="Q33" s="213">
        <f>(Coonoor!Q33*Coonoor!R33+Coimbatore!Q33*Coimbatore!R33+Cochin!Q32*Cochin!R32)/SI!P33</f>
        <v>110.79294188896596</v>
      </c>
      <c r="R33" s="213">
        <f>Coonoor!S33+Coimbatore!S33+Cochin!S32</f>
        <v>340949</v>
      </c>
      <c r="S33" s="213">
        <f>(Coonoor!S33*Coonoor!T33+Coimbatore!S33*Coimbatore!T33+Cochin!S32*Cochin!T32)/SI!R33</f>
        <v>151.50514850785015</v>
      </c>
      <c r="T33" s="213">
        <f>Coonoor!U33+Coimbatore!U33+Cochin!U32</f>
        <v>54665</v>
      </c>
      <c r="U33" s="213">
        <f>(Coonoor!U33*Coonoor!V33+Coimbatore!U33*Coimbatore!V33+Cochin!U32*Cochin!V32)/SI!T33</f>
        <v>97.342869543364131</v>
      </c>
      <c r="V33" s="213">
        <f>Coonoor!W33+Coimbatore!W33+Cochin!W32</f>
        <v>0</v>
      </c>
      <c r="W33" s="213">
        <f>Coonoor!X33+Coimbatore!X33+Cochin!X32</f>
        <v>0</v>
      </c>
      <c r="X33" s="213">
        <f>Coonoor!Y33+Coimbatore!Y33+Cochin!Y32</f>
        <v>0</v>
      </c>
      <c r="Y33" s="213">
        <f>Coonoor!Z33+Coimbatore!Z33+Cochin!Z32</f>
        <v>0</v>
      </c>
      <c r="Z33" s="213">
        <f>Coonoor!AA33+Coimbatore!AA33+Cochin!AA32</f>
        <v>0</v>
      </c>
      <c r="AA33" s="213">
        <v>0</v>
      </c>
      <c r="AB33" s="213">
        <f>Coonoor!AC33+Coimbatore!AC33+Cochin!AC32</f>
        <v>0</v>
      </c>
      <c r="AC33" s="213">
        <v>0</v>
      </c>
      <c r="AD33" s="213">
        <f>Coonoor!AE33+Coimbatore!AE33+Cochin!AE32</f>
        <v>0</v>
      </c>
      <c r="AE33" s="213">
        <v>0</v>
      </c>
      <c r="AF33" s="213">
        <f>Coonoor!AG33+Coimbatore!AG33+Cochin!AG32</f>
        <v>0</v>
      </c>
      <c r="AG33" s="213">
        <v>0</v>
      </c>
      <c r="AH33" s="78">
        <f t="shared" ref="AH33" si="72">N33+P33+R33+T33+V33+Z33+AB33+AD33+AF33+X33</f>
        <v>3481399.9</v>
      </c>
      <c r="AI33" s="78">
        <f t="shared" ref="AI33" si="73">(N33*O33+P33*Q33+R33*S33+T33*U33+V33*W33+Z33*AA33+AD33*AE33+AF33*AG33+X33*Y33)/AH33</f>
        <v>118.20223367452253</v>
      </c>
      <c r="AK33" s="64">
        <v>43652</v>
      </c>
      <c r="AL33" s="10">
        <v>27</v>
      </c>
      <c r="AM33" s="157">
        <v>1490449</v>
      </c>
      <c r="AN33" s="157">
        <v>2188724</v>
      </c>
      <c r="AO33" s="157">
        <v>297014.40000000002</v>
      </c>
      <c r="AP33" s="157">
        <v>55392</v>
      </c>
      <c r="AQ33" s="157">
        <v>0</v>
      </c>
      <c r="AR33" s="157">
        <v>0</v>
      </c>
      <c r="AS33" s="157">
        <v>0</v>
      </c>
      <c r="AT33" s="157">
        <v>0</v>
      </c>
      <c r="AU33" s="157">
        <v>0</v>
      </c>
      <c r="AV33" s="157">
        <v>0</v>
      </c>
      <c r="AW33" s="89">
        <v>4031579.4</v>
      </c>
      <c r="AX33" s="157">
        <v>1006558</v>
      </c>
      <c r="AY33" s="157">
        <v>83.33179723645631</v>
      </c>
      <c r="AZ33" s="157">
        <v>1350324</v>
      </c>
      <c r="BA33" s="157">
        <v>103.60796734073747</v>
      </c>
      <c r="BB33" s="157">
        <v>184109.6</v>
      </c>
      <c r="BC33" s="157">
        <v>138.64735942160212</v>
      </c>
      <c r="BD33" s="157">
        <v>34827</v>
      </c>
      <c r="BE33" s="157">
        <v>105.51994121535016</v>
      </c>
      <c r="BF33" s="157">
        <v>0</v>
      </c>
      <c r="BG33" s="157">
        <v>0</v>
      </c>
      <c r="BH33" s="157">
        <v>0</v>
      </c>
      <c r="BI33" s="157">
        <v>0</v>
      </c>
      <c r="BJ33" s="157">
        <v>0</v>
      </c>
      <c r="BK33" s="157">
        <v>0</v>
      </c>
      <c r="BL33" s="157">
        <v>0</v>
      </c>
      <c r="BM33" s="157">
        <v>0</v>
      </c>
      <c r="BN33" s="157">
        <v>0</v>
      </c>
      <c r="BO33" s="157">
        <v>0</v>
      </c>
      <c r="BP33" s="157">
        <v>0</v>
      </c>
      <c r="BQ33" s="157">
        <v>0</v>
      </c>
      <c r="BR33" s="78">
        <v>2575818.6</v>
      </c>
      <c r="BS33" s="78">
        <v>98.214938323304821</v>
      </c>
    </row>
    <row r="34" spans="1:71" ht="20" customHeight="1" x14ac:dyDescent="0.15">
      <c r="A34" s="214">
        <v>44023</v>
      </c>
      <c r="B34" s="10">
        <v>28</v>
      </c>
      <c r="C34" s="215">
        <f>Coonoor!D34+Coimbatore!D34+Cochin!D33</f>
        <v>1721963.5</v>
      </c>
      <c r="D34" s="215">
        <f>Coonoor!E34+Coimbatore!E34+Cochin!E33</f>
        <v>1433776.9</v>
      </c>
      <c r="E34" s="215">
        <f>Coonoor!F34+Coimbatore!F34+Cochin!F33</f>
        <v>374126</v>
      </c>
      <c r="F34" s="215">
        <f>Coonoor!G34+Coimbatore!G34+Cochin!G33</f>
        <v>58474</v>
      </c>
      <c r="G34" s="215">
        <f>Coonoor!H34+Coimbatore!H34+Cochin!H33</f>
        <v>0</v>
      </c>
      <c r="H34" s="215">
        <f>Coonoor!I34+Coimbatore!I34+Cochin!I33</f>
        <v>0</v>
      </c>
      <c r="I34" s="215">
        <f>Coonoor!J34+Coimbatore!J34+Cochin!J33</f>
        <v>0</v>
      </c>
      <c r="J34" s="215">
        <f>Coonoor!K34+Coimbatore!K34+Cochin!K33</f>
        <v>0</v>
      </c>
      <c r="K34" s="215">
        <f>Coonoor!L34+Coimbatore!K34+Cochin!K33</f>
        <v>0</v>
      </c>
      <c r="L34" s="215">
        <f>Coonoor!M34+Coimbatore!L34+Cochin!L33</f>
        <v>0</v>
      </c>
      <c r="M34" s="89">
        <f t="shared" ref="M34" si="74">SUM(C34:L34)</f>
        <v>3588340.4</v>
      </c>
      <c r="N34" s="215">
        <f>Coonoor!O34+Coimbatore!O34+Cochin!O33</f>
        <v>1680450</v>
      </c>
      <c r="O34" s="215">
        <f>(Coonoor!O34*Coonoor!P34+Coimbatore!O34*Coimbatore!P34+Cochin!O33*Cochin!P33)/SI!N34</f>
        <v>131.70416055872357</v>
      </c>
      <c r="P34" s="215">
        <f>Coonoor!Q34+Coimbatore!Q34+Cochin!Q33</f>
        <v>1308412.8999999999</v>
      </c>
      <c r="Q34" s="215">
        <f>(Coonoor!Q34*Coonoor!R34+Coimbatore!Q34*Coimbatore!R34+Cochin!Q33*Cochin!R33)/SI!P34</f>
        <v>119.60707042859943</v>
      </c>
      <c r="R34" s="215">
        <f>Coonoor!S34+Coimbatore!S34+Cochin!S33</f>
        <v>335513</v>
      </c>
      <c r="S34" s="215">
        <f>(Coonoor!S34*Coonoor!T34+Coimbatore!S34*Coimbatore!T34+Cochin!S33*Cochin!T33)/SI!R34</f>
        <v>153.11229038608934</v>
      </c>
      <c r="T34" s="215">
        <f>Coonoor!U34+Coimbatore!U34+Cochin!U33</f>
        <v>44222</v>
      </c>
      <c r="U34" s="215">
        <f>(Coonoor!U34*Coonoor!V34+Coimbatore!U34*Coimbatore!V34+Cochin!U33*Cochin!V33)/SI!T34</f>
        <v>104.14110531167744</v>
      </c>
      <c r="V34" s="215">
        <f>Coonoor!W34+Coimbatore!W34+Cochin!W33</f>
        <v>0</v>
      </c>
      <c r="W34" s="215">
        <f>Coonoor!X34+Coimbatore!X34+Cochin!X33</f>
        <v>0</v>
      </c>
      <c r="X34" s="215">
        <f>Coonoor!Y34+Coimbatore!Y34+Cochin!Y33</f>
        <v>0</v>
      </c>
      <c r="Y34" s="215">
        <f>Coonoor!Z34+Coimbatore!Z34+Cochin!Z33</f>
        <v>0</v>
      </c>
      <c r="Z34" s="215">
        <f>Coonoor!AA34+Coimbatore!AA34+Cochin!AA33</f>
        <v>0</v>
      </c>
      <c r="AA34" s="215">
        <v>0</v>
      </c>
      <c r="AB34" s="215">
        <f>Coonoor!AC34+Coimbatore!AC34+Cochin!AC33</f>
        <v>0</v>
      </c>
      <c r="AC34" s="215">
        <v>0</v>
      </c>
      <c r="AD34" s="215">
        <f>Coonoor!AE34+Coimbatore!AE34+Cochin!AE33</f>
        <v>0</v>
      </c>
      <c r="AE34" s="215">
        <v>0</v>
      </c>
      <c r="AF34" s="215">
        <f>Coonoor!AG34+Coimbatore!AG34+Cochin!AG33</f>
        <v>0</v>
      </c>
      <c r="AG34" s="215">
        <v>0</v>
      </c>
      <c r="AH34" s="78">
        <f t="shared" ref="AH34" si="75">N34+P34+R34+T34+V34+Z34+AB34+AD34+AF34+X34</f>
        <v>3368597.9</v>
      </c>
      <c r="AI34" s="78">
        <f t="shared" ref="AI34" si="76">(N34*O34+P34*Q34+R34*S34+T34*U34+V34*W34+Z34*AA34+AD34*AE34+AF34*AG34+X34*Y34)/AH34</f>
        <v>128.77588694521717</v>
      </c>
      <c r="AK34" s="64">
        <v>43659</v>
      </c>
      <c r="AL34" s="10">
        <v>28</v>
      </c>
      <c r="AM34" s="157">
        <v>1462559</v>
      </c>
      <c r="AN34" s="157">
        <v>2146938.2999999998</v>
      </c>
      <c r="AO34" s="157">
        <v>343176</v>
      </c>
      <c r="AP34" s="157">
        <v>61188</v>
      </c>
      <c r="AQ34" s="157">
        <v>0</v>
      </c>
      <c r="AR34" s="157">
        <v>0</v>
      </c>
      <c r="AS34" s="157">
        <v>0</v>
      </c>
      <c r="AT34" s="157">
        <v>0</v>
      </c>
      <c r="AU34" s="157">
        <v>168</v>
      </c>
      <c r="AV34" s="157">
        <v>0</v>
      </c>
      <c r="AW34" s="89">
        <v>4014029.3</v>
      </c>
      <c r="AX34" s="157">
        <v>1068151</v>
      </c>
      <c r="AY34" s="157">
        <v>78.309343684608265</v>
      </c>
      <c r="AZ34" s="157">
        <v>1490746.5</v>
      </c>
      <c r="BA34" s="157">
        <v>96.201585117223161</v>
      </c>
      <c r="BB34" s="157">
        <v>182271</v>
      </c>
      <c r="BC34" s="157">
        <v>130.88767244192439</v>
      </c>
      <c r="BD34" s="157">
        <v>45795</v>
      </c>
      <c r="BE34" s="157">
        <v>102.18150396030136</v>
      </c>
      <c r="BF34" s="157">
        <v>0</v>
      </c>
      <c r="BG34" s="157">
        <v>0</v>
      </c>
      <c r="BH34" s="157">
        <v>0</v>
      </c>
      <c r="BI34" s="157">
        <v>0</v>
      </c>
      <c r="BJ34" s="157">
        <v>0</v>
      </c>
      <c r="BK34" s="157">
        <v>0</v>
      </c>
      <c r="BL34" s="157">
        <v>0</v>
      </c>
      <c r="BM34" s="157">
        <v>0</v>
      </c>
      <c r="BN34" s="157">
        <v>0</v>
      </c>
      <c r="BO34" s="157">
        <v>0</v>
      </c>
      <c r="BP34" s="157">
        <v>0</v>
      </c>
      <c r="BQ34" s="157">
        <v>0</v>
      </c>
      <c r="BR34" s="78">
        <v>2786963.5</v>
      </c>
      <c r="BS34" s="78">
        <v>91.710856274771643</v>
      </c>
    </row>
    <row r="35" spans="1:71" ht="20" customHeight="1" x14ac:dyDescent="0.15">
      <c r="A35" s="216">
        <v>44030</v>
      </c>
      <c r="B35" s="10">
        <v>29</v>
      </c>
      <c r="C35" s="219">
        <f>Coonoor!D35+Coimbatore!D35+Cochin!D34</f>
        <v>1609540</v>
      </c>
      <c r="D35" s="219">
        <f>Coonoor!E35+Coimbatore!E35+Cochin!E34</f>
        <v>1400125.9</v>
      </c>
      <c r="E35" s="219">
        <f>Coonoor!F35+Coimbatore!F35+Cochin!F34</f>
        <v>375129.9</v>
      </c>
      <c r="F35" s="219">
        <f>Coonoor!G35+Coimbatore!G35+Cochin!G34</f>
        <v>61912</v>
      </c>
      <c r="G35" s="219">
        <f>Coonoor!H35+Coimbatore!H35+Cochin!H34</f>
        <v>0</v>
      </c>
      <c r="H35" s="219">
        <f>Coonoor!I35+Coimbatore!I35+Cochin!I34</f>
        <v>0</v>
      </c>
      <c r="I35" s="219">
        <f>Coonoor!J35+Coimbatore!J35+Cochin!J34</f>
        <v>0</v>
      </c>
      <c r="J35" s="219">
        <f>Coonoor!K35+Coimbatore!K35+Cochin!K34</f>
        <v>0</v>
      </c>
      <c r="K35" s="219">
        <f>Coonoor!L35+Coimbatore!K35+Cochin!K34</f>
        <v>0</v>
      </c>
      <c r="L35" s="219">
        <f>Coonoor!M35+Coimbatore!L35+Cochin!L34</f>
        <v>0</v>
      </c>
      <c r="M35" s="89">
        <f t="shared" ref="M35" si="77">SUM(C35:L35)</f>
        <v>3446707.8</v>
      </c>
      <c r="N35" s="219">
        <f>Coonoor!O35+Coimbatore!O35+Cochin!O34</f>
        <v>1580535</v>
      </c>
      <c r="O35" s="219">
        <f>(Coonoor!O35*Coonoor!P35+Coimbatore!O35*Coimbatore!P35+Cochin!O34*Cochin!P34)/SI!N35</f>
        <v>140.43613950754397</v>
      </c>
      <c r="P35" s="219">
        <f>Coonoor!Q35+Coimbatore!Q35+Cochin!Q34</f>
        <v>1253523.3999999999</v>
      </c>
      <c r="Q35" s="219">
        <f>(Coonoor!Q35*Coonoor!R35+Coimbatore!Q35*Coimbatore!R35+Cochin!Q34*Cochin!R34)/SI!P35</f>
        <v>128.4899147249063</v>
      </c>
      <c r="R35" s="219">
        <f>Coonoor!S35+Coimbatore!S35+Cochin!S34</f>
        <v>302223.90000000002</v>
      </c>
      <c r="S35" s="219">
        <f>(Coonoor!S35*Coonoor!T35+Coimbatore!S35*Coimbatore!T35+Cochin!S34*Cochin!T34)/SI!R35</f>
        <v>149.72698350387842</v>
      </c>
      <c r="T35" s="219">
        <f>Coonoor!U35+Coimbatore!U35+Cochin!U34</f>
        <v>51382</v>
      </c>
      <c r="U35" s="219">
        <f>(Coonoor!U35*Coonoor!V35+Coimbatore!U35*Coimbatore!V35+Cochin!U34*Cochin!V34)/SI!T35</f>
        <v>108.06928412192985</v>
      </c>
      <c r="V35" s="219">
        <f>Coonoor!W35+Coimbatore!W35+Cochin!W34</f>
        <v>0</v>
      </c>
      <c r="W35" s="219">
        <f>Coonoor!X35+Coimbatore!X35+Cochin!X34</f>
        <v>0</v>
      </c>
      <c r="X35" s="219">
        <f>Coonoor!Y35+Coimbatore!Y35+Cochin!Y34</f>
        <v>0</v>
      </c>
      <c r="Y35" s="219">
        <f>Coonoor!Z35+Coimbatore!Z35+Cochin!Z34</f>
        <v>0</v>
      </c>
      <c r="Z35" s="219">
        <f>Coonoor!AA35+Coimbatore!AA35+Cochin!AA34</f>
        <v>0</v>
      </c>
      <c r="AA35" s="219">
        <v>0</v>
      </c>
      <c r="AB35" s="219">
        <f>Coonoor!AC35+Coimbatore!AC35+Cochin!AC34</f>
        <v>0</v>
      </c>
      <c r="AC35" s="219">
        <v>0</v>
      </c>
      <c r="AD35" s="219">
        <f>Coonoor!AE35+Coimbatore!AE35+Cochin!AE34</f>
        <v>0</v>
      </c>
      <c r="AE35" s="219">
        <v>0</v>
      </c>
      <c r="AF35" s="219">
        <f>Coonoor!AG35+Coimbatore!AG35+Cochin!AG34</f>
        <v>0</v>
      </c>
      <c r="AG35" s="219">
        <v>0</v>
      </c>
      <c r="AH35" s="78">
        <f t="shared" ref="AH35" si="78">N35+P35+R35+T35+V35+Z35+AB35+AD35+AF35+X35</f>
        <v>3187664.3</v>
      </c>
      <c r="AI35" s="78">
        <f t="shared" ref="AI35" si="79">(N35*O35+P35*Q35+R35*S35+T35*U35+V35*W35+Z35*AA35+AD35*AE35+AF35*AG35+X35*Y35)/AH35</f>
        <v>136.09752989822718</v>
      </c>
      <c r="AK35" s="64">
        <v>43666</v>
      </c>
      <c r="AL35" s="10">
        <v>29</v>
      </c>
      <c r="AM35" s="157">
        <v>1443846</v>
      </c>
      <c r="AN35" s="157">
        <v>2165926.9</v>
      </c>
      <c r="AO35" s="157">
        <v>313420</v>
      </c>
      <c r="AP35" s="157">
        <v>68202</v>
      </c>
      <c r="AQ35" s="157">
        <v>0</v>
      </c>
      <c r="AR35" s="157">
        <v>0</v>
      </c>
      <c r="AS35" s="157">
        <v>0</v>
      </c>
      <c r="AT35" s="157">
        <v>0</v>
      </c>
      <c r="AU35" s="157">
        <v>0</v>
      </c>
      <c r="AV35" s="157">
        <v>0</v>
      </c>
      <c r="AW35" s="89">
        <v>3991394.9</v>
      </c>
      <c r="AX35" s="157">
        <v>1316510</v>
      </c>
      <c r="AY35" s="157">
        <v>78.791304155360763</v>
      </c>
      <c r="AZ35" s="157">
        <v>1718799.2</v>
      </c>
      <c r="BA35" s="157">
        <v>94.556095491647781</v>
      </c>
      <c r="BB35" s="157">
        <v>202508</v>
      </c>
      <c r="BC35" s="157">
        <v>133.14214214501158</v>
      </c>
      <c r="BD35" s="157">
        <v>53016</v>
      </c>
      <c r="BE35" s="157">
        <v>99.818865389505063</v>
      </c>
      <c r="BF35" s="157">
        <v>0</v>
      </c>
      <c r="BG35" s="157">
        <v>0</v>
      </c>
      <c r="BH35" s="157">
        <v>0</v>
      </c>
      <c r="BI35" s="157">
        <v>0</v>
      </c>
      <c r="BJ35" s="157">
        <v>0</v>
      </c>
      <c r="BK35" s="157">
        <v>0</v>
      </c>
      <c r="BL35" s="157">
        <v>0</v>
      </c>
      <c r="BM35" s="157">
        <v>0</v>
      </c>
      <c r="BN35" s="157">
        <v>0</v>
      </c>
      <c r="BO35" s="157">
        <v>0</v>
      </c>
      <c r="BP35" s="157">
        <v>0</v>
      </c>
      <c r="BQ35" s="157">
        <v>0</v>
      </c>
      <c r="BR35" s="78">
        <v>3290833.2</v>
      </c>
      <c r="BS35" s="78">
        <v>90.708586205078333</v>
      </c>
    </row>
    <row r="36" spans="1:71" ht="20" customHeight="1" x14ac:dyDescent="0.15">
      <c r="A36" s="220">
        <v>44037</v>
      </c>
      <c r="B36" s="10">
        <v>30</v>
      </c>
      <c r="C36" s="221">
        <f>Coonoor!D36+Coimbatore!D36+Cochin!D35</f>
        <v>1749846.5</v>
      </c>
      <c r="D36" s="221">
        <f>Coonoor!E36+Coimbatore!E36+Cochin!E35</f>
        <v>1331463.3999999999</v>
      </c>
      <c r="E36" s="221">
        <f>Coonoor!F36+Coimbatore!F36+Cochin!F35</f>
        <v>358317</v>
      </c>
      <c r="F36" s="221">
        <f>Coonoor!G36+Coimbatore!G36+Cochin!G35</f>
        <v>77701</v>
      </c>
      <c r="G36" s="221">
        <f>Coonoor!H36+Coimbatore!H36+Cochin!H35</f>
        <v>0</v>
      </c>
      <c r="H36" s="221">
        <f>Coonoor!I36+Coimbatore!I36+Cochin!I35</f>
        <v>0</v>
      </c>
      <c r="I36" s="221">
        <f>Coonoor!J36+Coimbatore!J36+Cochin!J35</f>
        <v>0</v>
      </c>
      <c r="J36" s="221">
        <f>Coonoor!K36+Coimbatore!K36+Cochin!K35</f>
        <v>0</v>
      </c>
      <c r="K36" s="221">
        <f>Coonoor!L36+Coimbatore!K36+Cochin!K35</f>
        <v>0</v>
      </c>
      <c r="L36" s="221">
        <f>Coonoor!M36+Coimbatore!L36+Cochin!L35</f>
        <v>0</v>
      </c>
      <c r="M36" s="89">
        <f t="shared" ref="M36" si="80">SUM(C36:L36)</f>
        <v>3517327.9</v>
      </c>
      <c r="N36" s="221">
        <f>Coonoor!O36+Coimbatore!O36+Cochin!O35</f>
        <v>1606348.5</v>
      </c>
      <c r="O36" s="221">
        <f>(Coonoor!O36*Coonoor!P36+Coimbatore!O36*Coimbatore!P36+Cochin!O35*Cochin!P35)/SI!N36</f>
        <v>145.79780757829232</v>
      </c>
      <c r="P36" s="221">
        <f>Coonoor!Q36+Coimbatore!Q36+Cochin!Q35</f>
        <v>1164612.1000000001</v>
      </c>
      <c r="Q36" s="221">
        <f>(Coonoor!Q36*Coonoor!R36+Coimbatore!Q36*Coimbatore!R36+Cochin!Q35*Cochin!R35)/SI!P36</f>
        <v>131.50822023692376</v>
      </c>
      <c r="R36" s="221">
        <f>Coonoor!S36+Coimbatore!S36+Cochin!S35</f>
        <v>211852</v>
      </c>
      <c r="S36" s="221">
        <f>(Coonoor!S36*Coonoor!T36+Coimbatore!S36*Coimbatore!T36+Cochin!S35*Cochin!T35)/SI!R36</f>
        <v>159.30211638660953</v>
      </c>
      <c r="T36" s="221">
        <f>Coonoor!U36+Coimbatore!U36+Cochin!U35</f>
        <v>65147</v>
      </c>
      <c r="U36" s="221">
        <f>(Coonoor!U36*Coonoor!V36+Coimbatore!U36*Coimbatore!V36+Cochin!U35*Cochin!V35)/SI!T36</f>
        <v>104.02373039849878</v>
      </c>
      <c r="V36" s="221">
        <f>Coonoor!W36+Coimbatore!W36+Cochin!W35</f>
        <v>0</v>
      </c>
      <c r="W36" s="221">
        <f>Coonoor!X36+Coimbatore!X36+Cochin!X35</f>
        <v>0</v>
      </c>
      <c r="X36" s="221">
        <f>Coonoor!Y36+Coimbatore!Y36+Cochin!Y35</f>
        <v>0</v>
      </c>
      <c r="Y36" s="221">
        <f>Coonoor!Z36+Coimbatore!Z36+Cochin!Z35</f>
        <v>0</v>
      </c>
      <c r="Z36" s="221">
        <f>Coonoor!AA36+Coimbatore!AA36+Cochin!AA35</f>
        <v>0</v>
      </c>
      <c r="AA36" s="221">
        <v>0</v>
      </c>
      <c r="AB36" s="221">
        <f>Coonoor!AC36+Coimbatore!AC36+Cochin!AC35</f>
        <v>0</v>
      </c>
      <c r="AC36" s="221">
        <v>0</v>
      </c>
      <c r="AD36" s="221">
        <f>Coonoor!AE36+Coimbatore!AE36+Cochin!AE35</f>
        <v>0</v>
      </c>
      <c r="AE36" s="221">
        <v>0</v>
      </c>
      <c r="AF36" s="221">
        <f>Coonoor!AG36+Coimbatore!AG36+Cochin!AG35</f>
        <v>0</v>
      </c>
      <c r="AG36" s="221">
        <v>0</v>
      </c>
      <c r="AH36" s="78">
        <f t="shared" ref="AH36" si="81">N36+P36+R36+T36+V36+Z36+AB36+AD36+AF36+X36</f>
        <v>3047959.6</v>
      </c>
      <c r="AI36" s="78">
        <f t="shared" ref="AI36" si="82">(N36*O36+P36*Q36+R36*S36+T36*U36+V36*W36+Z36*AA36+AD36*AE36+AF36*AG36+X36*Y36)/AH36</f>
        <v>140.38357331543099</v>
      </c>
      <c r="AK36" s="64">
        <v>43673</v>
      </c>
      <c r="AL36" s="10">
        <v>30</v>
      </c>
      <c r="AM36" s="157">
        <v>1392616</v>
      </c>
      <c r="AN36" s="157">
        <v>1924276.8</v>
      </c>
      <c r="AO36" s="157">
        <v>266822</v>
      </c>
      <c r="AP36" s="157">
        <v>62506</v>
      </c>
      <c r="AQ36" s="157">
        <v>0</v>
      </c>
      <c r="AR36" s="157">
        <v>0</v>
      </c>
      <c r="AS36" s="157">
        <v>0</v>
      </c>
      <c r="AT36" s="157">
        <v>0</v>
      </c>
      <c r="AU36" s="157">
        <v>167</v>
      </c>
      <c r="AV36" s="157">
        <v>0</v>
      </c>
      <c r="AW36" s="89">
        <v>3646387.8</v>
      </c>
      <c r="AX36" s="157">
        <v>1302183</v>
      </c>
      <c r="AY36" s="157">
        <v>79.327919508202768</v>
      </c>
      <c r="AZ36" s="157">
        <v>1540245.9</v>
      </c>
      <c r="BA36" s="157">
        <v>96.186797384002517</v>
      </c>
      <c r="BB36" s="157">
        <v>168487</v>
      </c>
      <c r="BC36" s="157">
        <v>140.85574526688706</v>
      </c>
      <c r="BD36" s="157">
        <v>47458</v>
      </c>
      <c r="BE36" s="157">
        <v>101.25140076743648</v>
      </c>
      <c r="BF36" s="157">
        <v>0</v>
      </c>
      <c r="BG36" s="157">
        <v>0</v>
      </c>
      <c r="BH36" s="157">
        <v>0</v>
      </c>
      <c r="BI36" s="157">
        <v>0</v>
      </c>
      <c r="BJ36" s="157">
        <v>0</v>
      </c>
      <c r="BK36" s="157">
        <v>0</v>
      </c>
      <c r="BL36" s="157">
        <v>0</v>
      </c>
      <c r="BM36" s="157">
        <v>0</v>
      </c>
      <c r="BN36" s="157">
        <v>0</v>
      </c>
      <c r="BO36" s="157">
        <v>0</v>
      </c>
      <c r="BP36" s="157">
        <v>0</v>
      </c>
      <c r="BQ36" s="157">
        <v>0</v>
      </c>
      <c r="BR36" s="78">
        <v>3058373.9</v>
      </c>
      <c r="BS36" s="78">
        <v>91.548106477168673</v>
      </c>
    </row>
    <row r="37" spans="1:71" ht="20" customHeight="1" x14ac:dyDescent="0.15">
      <c r="A37" s="222">
        <v>44044</v>
      </c>
      <c r="B37" s="10">
        <v>31</v>
      </c>
      <c r="C37" s="223">
        <f>Coonoor!D37+Coimbatore!D37+Cochin!D36</f>
        <v>1657123</v>
      </c>
      <c r="D37" s="223">
        <f>Coonoor!E37+Coimbatore!E37+Cochin!E36</f>
        <v>1350509.4</v>
      </c>
      <c r="E37" s="223">
        <f>Coonoor!F37+Coimbatore!F37+Cochin!F36</f>
        <v>368808</v>
      </c>
      <c r="F37" s="223">
        <f>Coonoor!G37+Coimbatore!G37+Cochin!G36</f>
        <v>68588</v>
      </c>
      <c r="G37" s="223">
        <f>Coonoor!H37+Coimbatore!H37+Cochin!H36</f>
        <v>0</v>
      </c>
      <c r="H37" s="223">
        <f>Coonoor!I37+Coimbatore!I37+Cochin!I36</f>
        <v>0</v>
      </c>
      <c r="I37" s="223">
        <f>Coonoor!J37+Coimbatore!J37+Cochin!J36</f>
        <v>0</v>
      </c>
      <c r="J37" s="223">
        <f>Coonoor!K37+Coimbatore!K37+Cochin!K36</f>
        <v>0</v>
      </c>
      <c r="K37" s="223">
        <f>Coonoor!L37+Coimbatore!K37+Cochin!K36</f>
        <v>0</v>
      </c>
      <c r="L37" s="223">
        <f>Coonoor!M37+Coimbatore!L37+Cochin!L36</f>
        <v>0</v>
      </c>
      <c r="M37" s="89">
        <f t="shared" ref="M37" si="83">SUM(C37:L37)</f>
        <v>3445028.4</v>
      </c>
      <c r="N37" s="223">
        <f>Coonoor!O37+Coimbatore!O37+Cochin!O36</f>
        <v>1590505</v>
      </c>
      <c r="O37" s="223">
        <f>(Coonoor!O37*Coonoor!P37+Coimbatore!O37*Coimbatore!P37+Cochin!O36*Cochin!P36)/SI!N37</f>
        <v>150.62733257314378</v>
      </c>
      <c r="P37" s="223">
        <f>Coonoor!Q37+Coimbatore!Q37+Cochin!Q36</f>
        <v>1195522.1000000001</v>
      </c>
      <c r="Q37" s="223">
        <f>(Coonoor!Q37*Coonoor!R37+Coimbatore!Q37*Coimbatore!R37+Cochin!Q36*Cochin!R36)/SI!P37</f>
        <v>135.74267925907373</v>
      </c>
      <c r="R37" s="223">
        <f>Coonoor!S37+Coimbatore!S37+Cochin!S36</f>
        <v>295608</v>
      </c>
      <c r="S37" s="223">
        <f>(Coonoor!S37*Coonoor!T37+Coimbatore!S37*Coimbatore!T37+Cochin!S36*Cochin!T36)/SI!R37</f>
        <v>144.57133718467702</v>
      </c>
      <c r="T37" s="223">
        <f>Coonoor!U37+Coimbatore!U37+Cochin!U36</f>
        <v>59268</v>
      </c>
      <c r="U37" s="223">
        <f>(Coonoor!U37*Coonoor!V37+Coimbatore!U37*Coimbatore!V37+Cochin!U36*Cochin!V36)/SI!T37</f>
        <v>106.62548040620571</v>
      </c>
      <c r="V37" s="223">
        <f>Coonoor!W37+Coimbatore!W37+Cochin!W36</f>
        <v>0</v>
      </c>
      <c r="W37" s="223">
        <f>Coonoor!X37+Coimbatore!X37+Cochin!X36</f>
        <v>0</v>
      </c>
      <c r="X37" s="223">
        <f>Coonoor!Y37+Coimbatore!Y37+Cochin!Y36</f>
        <v>0</v>
      </c>
      <c r="Y37" s="223">
        <f>Coonoor!Z37+Coimbatore!Z37+Cochin!Z36</f>
        <v>0</v>
      </c>
      <c r="Z37" s="223">
        <f>Coonoor!AA37+Coimbatore!AA37+Cochin!AA36</f>
        <v>0</v>
      </c>
      <c r="AA37" s="223">
        <v>0</v>
      </c>
      <c r="AB37" s="223">
        <f>Coonoor!AC37+Coimbatore!AC37+Cochin!AC36</f>
        <v>0</v>
      </c>
      <c r="AC37" s="223">
        <v>0</v>
      </c>
      <c r="AD37" s="223">
        <f>Coonoor!AE37+Coimbatore!AE37+Cochin!AE36</f>
        <v>0</v>
      </c>
      <c r="AE37" s="223">
        <v>0</v>
      </c>
      <c r="AF37" s="223">
        <f>Coonoor!AG37+Coimbatore!AG37+Cochin!AG36</f>
        <v>0</v>
      </c>
      <c r="AG37" s="223">
        <v>0</v>
      </c>
      <c r="AH37" s="78">
        <f t="shared" ref="AH37" si="84">N37+P37+R37+T37+V37+Z37+AB37+AD37+AF37+X37</f>
        <v>3140903.1</v>
      </c>
      <c r="AI37" s="78">
        <f t="shared" ref="AI37" si="85">(N37*O37+P37*Q37+R37*S37+T37*U37+V37*W37+Z37*AA37+AD37*AE37+AF37*AG37+X37*Y37)/AH37</f>
        <v>143.56151941678345</v>
      </c>
      <c r="AK37" s="64">
        <v>43680</v>
      </c>
      <c r="AL37" s="10">
        <v>31</v>
      </c>
      <c r="AM37" s="157">
        <v>1265239</v>
      </c>
      <c r="AN37" s="157">
        <v>1884215.4</v>
      </c>
      <c r="AO37" s="157">
        <v>277428</v>
      </c>
      <c r="AP37" s="157">
        <v>66972</v>
      </c>
      <c r="AQ37" s="157">
        <v>0</v>
      </c>
      <c r="AR37" s="157">
        <v>0</v>
      </c>
      <c r="AS37" s="157">
        <v>0</v>
      </c>
      <c r="AT37" s="157">
        <v>0</v>
      </c>
      <c r="AU37" s="157">
        <v>0</v>
      </c>
      <c r="AV37" s="157">
        <v>0</v>
      </c>
      <c r="AW37" s="89">
        <v>3493854.4</v>
      </c>
      <c r="AX37" s="157">
        <v>1111614</v>
      </c>
      <c r="AY37" s="157">
        <v>79.518664213978951</v>
      </c>
      <c r="AZ37" s="157">
        <v>1497016.5</v>
      </c>
      <c r="BA37" s="157">
        <v>99.267645813449278</v>
      </c>
      <c r="BB37" s="157">
        <v>183878</v>
      </c>
      <c r="BC37" s="157">
        <v>129.83768533494489</v>
      </c>
      <c r="BD37" s="157">
        <v>52686</v>
      </c>
      <c r="BE37" s="157">
        <v>96.234179314315</v>
      </c>
      <c r="BF37" s="157">
        <v>0</v>
      </c>
      <c r="BG37" s="157">
        <v>0</v>
      </c>
      <c r="BH37" s="157">
        <v>0</v>
      </c>
      <c r="BI37" s="157">
        <v>0</v>
      </c>
      <c r="BJ37" s="157">
        <v>0</v>
      </c>
      <c r="BK37" s="157">
        <v>0</v>
      </c>
      <c r="BL37" s="157">
        <v>0</v>
      </c>
      <c r="BM37" s="157">
        <v>0</v>
      </c>
      <c r="BN37" s="157">
        <v>0</v>
      </c>
      <c r="BO37" s="157">
        <v>0</v>
      </c>
      <c r="BP37" s="157">
        <v>0</v>
      </c>
      <c r="BQ37" s="157">
        <v>0</v>
      </c>
      <c r="BR37" s="78">
        <v>2845194.5</v>
      </c>
      <c r="BS37" s="78">
        <v>93.471237898084112</v>
      </c>
    </row>
    <row r="38" spans="1:71" ht="20" customHeight="1" x14ac:dyDescent="0.15">
      <c r="A38" s="224">
        <v>44051</v>
      </c>
      <c r="B38" s="3">
        <v>32</v>
      </c>
      <c r="C38" s="227">
        <f>Coonoor!D38+Coimbatore!D38+Cochin!D37</f>
        <v>1446879.3</v>
      </c>
      <c r="D38" s="227">
        <f>Coonoor!E38+Coimbatore!E38+Cochin!E37</f>
        <v>1151024.2</v>
      </c>
      <c r="E38" s="227">
        <f>Coonoor!F38+Coimbatore!F38+Cochin!F37</f>
        <v>321376.5</v>
      </c>
      <c r="F38" s="227">
        <f>Coonoor!G38+Coimbatore!G38+Cochin!G37</f>
        <v>63043</v>
      </c>
      <c r="G38" s="227">
        <f>Coonoor!H38+Coimbatore!H38+Cochin!H37</f>
        <v>0</v>
      </c>
      <c r="H38" s="227">
        <f>Coonoor!I38+Coimbatore!I38+Cochin!I37</f>
        <v>0</v>
      </c>
      <c r="I38" s="227">
        <f>Coonoor!J38+Coimbatore!J38+Cochin!J37</f>
        <v>0</v>
      </c>
      <c r="J38" s="227">
        <f>Coonoor!K38+Coimbatore!K38+Cochin!K37</f>
        <v>0</v>
      </c>
      <c r="K38" s="227">
        <f>Coonoor!L38+Coimbatore!K38+Cochin!K37</f>
        <v>0</v>
      </c>
      <c r="L38" s="227">
        <f>Coonoor!M38+Coimbatore!L38+Cochin!L37</f>
        <v>0</v>
      </c>
      <c r="M38" s="89">
        <f t="shared" ref="M38" si="86">SUM(C38:L38)</f>
        <v>2982323</v>
      </c>
      <c r="N38" s="227">
        <f>Coonoor!O38+Coimbatore!O38+Cochin!O37</f>
        <v>1319175.3</v>
      </c>
      <c r="O38" s="227">
        <f>(Coonoor!O38*Coonoor!P38+Coimbatore!O38*Coimbatore!P38+Cochin!O37*Cochin!P37)/SI!N38</f>
        <v>155.55259262447527</v>
      </c>
      <c r="P38" s="227">
        <f>Coonoor!Q38+Coimbatore!Q38+Cochin!Q37</f>
        <v>1107074.3</v>
      </c>
      <c r="Q38" s="227">
        <f>(Coonoor!Q38*Coonoor!R38+Coimbatore!Q38*Coimbatore!R38+Cochin!Q37*Cochin!R37)/SI!P38</f>
        <v>142.11853327313324</v>
      </c>
      <c r="R38" s="227">
        <f>Coonoor!S38+Coimbatore!S38+Cochin!S37</f>
        <v>300396</v>
      </c>
      <c r="S38" s="227">
        <f>(Coonoor!S38*Coonoor!T38+Coimbatore!S38*Coimbatore!T38+Cochin!S37*Cochin!T37)/SI!R38</f>
        <v>144.17486549808916</v>
      </c>
      <c r="T38" s="227">
        <f>Coonoor!U38+Coimbatore!U38+Cochin!U37</f>
        <v>62499</v>
      </c>
      <c r="U38" s="227">
        <f>(Coonoor!U38*Coonoor!V38+Coimbatore!U38*Coimbatore!V38+Cochin!U37*Cochin!V37)/SI!T38</f>
        <v>112.26683559312947</v>
      </c>
      <c r="V38" s="227">
        <f>Coonoor!W38+Coimbatore!W38+Cochin!W37</f>
        <v>0</v>
      </c>
      <c r="W38" s="227">
        <f>Coonoor!X38+Coimbatore!X38+Cochin!X37</f>
        <v>0</v>
      </c>
      <c r="X38" s="227">
        <f>Coonoor!Y38+Coimbatore!Y38+Cochin!Y37</f>
        <v>0</v>
      </c>
      <c r="Y38" s="227">
        <f>Coonoor!Z38+Coimbatore!Z38+Cochin!Z37</f>
        <v>0</v>
      </c>
      <c r="Z38" s="227">
        <f>Coonoor!AA38+Coimbatore!AA38+Cochin!AA37</f>
        <v>0</v>
      </c>
      <c r="AA38" s="227">
        <v>0</v>
      </c>
      <c r="AB38" s="227">
        <f>Coonoor!AC38+Coimbatore!AC38+Cochin!AC37</f>
        <v>0</v>
      </c>
      <c r="AC38" s="227">
        <v>0</v>
      </c>
      <c r="AD38" s="227">
        <f>Coonoor!AE38+Coimbatore!AE38+Cochin!AE37</f>
        <v>0</v>
      </c>
      <c r="AE38" s="227">
        <v>0</v>
      </c>
      <c r="AF38" s="227">
        <f>Coonoor!AG38+Coimbatore!AG38+Cochin!AG37</f>
        <v>0</v>
      </c>
      <c r="AG38" s="227">
        <v>0</v>
      </c>
      <c r="AH38" s="78">
        <f t="shared" ref="AH38" si="87">N38+P38+R38+T38+V38+Z38+AB38+AD38+AF38+X38</f>
        <v>2789144.6</v>
      </c>
      <c r="AI38" s="78">
        <f t="shared" ref="AI38" si="88">(N38*O38+P38*Q38+R38*S38+T38*U38+V38*W38+Z38*AA38+AD38*AE38+AF38*AG38+X38*Y38)/AH38</f>
        <v>148.02496494281783</v>
      </c>
      <c r="AK38" s="64">
        <v>43687</v>
      </c>
      <c r="AL38" s="3">
        <v>32</v>
      </c>
      <c r="AM38" s="157">
        <v>1185979</v>
      </c>
      <c r="AN38" s="157">
        <v>1855790.1</v>
      </c>
      <c r="AO38" s="157">
        <v>252932</v>
      </c>
      <c r="AP38" s="157">
        <v>64042</v>
      </c>
      <c r="AQ38" s="157">
        <v>0</v>
      </c>
      <c r="AR38" s="157">
        <v>0</v>
      </c>
      <c r="AS38" s="157">
        <v>0</v>
      </c>
      <c r="AT38" s="157">
        <v>0</v>
      </c>
      <c r="AU38" s="157">
        <v>0</v>
      </c>
      <c r="AV38" s="157">
        <v>0</v>
      </c>
      <c r="AW38" s="89">
        <v>3358743.1</v>
      </c>
      <c r="AX38" s="157">
        <v>1044103</v>
      </c>
      <c r="AY38" s="157">
        <v>80.808388226921096</v>
      </c>
      <c r="AZ38" s="157">
        <v>1247595.6000000001</v>
      </c>
      <c r="BA38" s="157">
        <v>97.958242432521558</v>
      </c>
      <c r="BB38" s="157">
        <v>143680</v>
      </c>
      <c r="BC38" s="157">
        <v>134.76476828289256</v>
      </c>
      <c r="BD38" s="157">
        <v>43649</v>
      </c>
      <c r="BE38" s="157">
        <v>98.212100917959162</v>
      </c>
      <c r="BF38" s="157">
        <v>0</v>
      </c>
      <c r="BG38" s="157">
        <v>0</v>
      </c>
      <c r="BH38" s="157">
        <v>0</v>
      </c>
      <c r="BI38" s="157">
        <v>0</v>
      </c>
      <c r="BJ38" s="157">
        <v>0</v>
      </c>
      <c r="BK38" s="157">
        <v>0</v>
      </c>
      <c r="BL38" s="157">
        <v>0</v>
      </c>
      <c r="BM38" s="157">
        <v>0</v>
      </c>
      <c r="BN38" s="157">
        <v>0</v>
      </c>
      <c r="BO38" s="157">
        <v>0</v>
      </c>
      <c r="BP38" s="157">
        <v>0</v>
      </c>
      <c r="BQ38" s="157">
        <v>0</v>
      </c>
      <c r="BR38" s="78">
        <v>2479027.6</v>
      </c>
      <c r="BS38" s="78">
        <v>92.872872700285455</v>
      </c>
    </row>
    <row r="39" spans="1:71" ht="20" customHeight="1" x14ac:dyDescent="0.15">
      <c r="A39" s="228">
        <v>44058</v>
      </c>
      <c r="B39" s="10">
        <v>33</v>
      </c>
      <c r="C39" s="229">
        <f>Coonoor!D39+Coimbatore!D39+Cochin!D38</f>
        <v>1741109</v>
      </c>
      <c r="D39" s="229">
        <f>Coonoor!E39+Coimbatore!E39+Cochin!E38</f>
        <v>1136666.2</v>
      </c>
      <c r="E39" s="229">
        <f>Coonoor!F39+Coimbatore!F39+Cochin!F38</f>
        <v>306610.7</v>
      </c>
      <c r="F39" s="229">
        <f>Coonoor!G39+Coimbatore!G39+Cochin!G38</f>
        <v>63911</v>
      </c>
      <c r="G39" s="229">
        <f>Coonoor!H39+Coimbatore!H39+Cochin!H38</f>
        <v>0</v>
      </c>
      <c r="H39" s="229">
        <f>Coonoor!I39+Coimbatore!I39+Cochin!I38</f>
        <v>0</v>
      </c>
      <c r="I39" s="229">
        <f>Coonoor!J39+Coimbatore!J39+Cochin!J38</f>
        <v>0</v>
      </c>
      <c r="J39" s="229">
        <f>Coonoor!K39+Coimbatore!K39+Cochin!K38</f>
        <v>0</v>
      </c>
      <c r="K39" s="229">
        <f>Coonoor!L39+Coimbatore!K39+Cochin!K38</f>
        <v>0</v>
      </c>
      <c r="L39" s="229">
        <f>Coonoor!M39+Coimbatore!L39+Cochin!L38</f>
        <v>0</v>
      </c>
      <c r="M39" s="89">
        <f t="shared" ref="M39" si="89">SUM(C39:L39)</f>
        <v>3248296.9000000004</v>
      </c>
      <c r="N39" s="229">
        <f>Coonoor!O39+Coimbatore!O39+Cochin!O38</f>
        <v>1702272</v>
      </c>
      <c r="O39" s="229">
        <f>(Coonoor!O39*Coonoor!P39+Coimbatore!O39*Coimbatore!P39+Cochin!O38*Cochin!P38)/SI!N39</f>
        <v>171.13605055621287</v>
      </c>
      <c r="P39" s="229">
        <f>Coonoor!Q39+Coimbatore!Q39+Cochin!Q38</f>
        <v>1090927.2</v>
      </c>
      <c r="Q39" s="229">
        <f>(Coonoor!Q39*Coonoor!R39+Coimbatore!Q39*Coimbatore!R39+Cochin!Q38*Cochin!R38)/SI!P39</f>
        <v>155.57229624639555</v>
      </c>
      <c r="R39" s="229">
        <f>Coonoor!S39+Coimbatore!S39+Cochin!S38</f>
        <v>300566.7</v>
      </c>
      <c r="S39" s="229">
        <f>(Coonoor!S39*Coonoor!T39+Coimbatore!S39*Coimbatore!T39+Cochin!S38*Cochin!T38)/SI!R39</f>
        <v>159.88438366147778</v>
      </c>
      <c r="T39" s="229">
        <f>Coonoor!U39+Coimbatore!U39+Cochin!U38</f>
        <v>61210</v>
      </c>
      <c r="U39" s="229">
        <f>(Coonoor!U39*Coonoor!V39+Coimbatore!U39*Coimbatore!V39+Cochin!U38*Cochin!V38)/SI!T39</f>
        <v>120.84675630807058</v>
      </c>
      <c r="V39" s="229">
        <f>Coonoor!W39+Coimbatore!W39+Cochin!W38</f>
        <v>0</v>
      </c>
      <c r="W39" s="229">
        <f>Coonoor!X39+Coimbatore!X39+Cochin!X38</f>
        <v>0</v>
      </c>
      <c r="X39" s="229">
        <f>Coonoor!Y39+Coimbatore!Y39+Cochin!Y38</f>
        <v>0</v>
      </c>
      <c r="Y39" s="229">
        <f>Coonoor!Z39+Coimbatore!Z39+Cochin!Z38</f>
        <v>0</v>
      </c>
      <c r="Z39" s="229">
        <f>Coonoor!AA39+Coimbatore!AA39+Cochin!AA38</f>
        <v>0</v>
      </c>
      <c r="AA39" s="229">
        <v>0</v>
      </c>
      <c r="AB39" s="229">
        <f>Coonoor!AC39+Coimbatore!AC39+Cochin!AC38</f>
        <v>0</v>
      </c>
      <c r="AC39" s="229">
        <v>0</v>
      </c>
      <c r="AD39" s="229">
        <f>Coonoor!AE39+Coimbatore!AE39+Cochin!AE38</f>
        <v>0</v>
      </c>
      <c r="AE39" s="229">
        <v>0</v>
      </c>
      <c r="AF39" s="229">
        <f>Coonoor!AG39+Coimbatore!AG39+Cochin!AG38</f>
        <v>0</v>
      </c>
      <c r="AG39" s="229">
        <v>0</v>
      </c>
      <c r="AH39" s="78">
        <f t="shared" ref="AH39" si="90">N39+P39+R39+T39+V39+Z39+AB39+AD39+AF39+X39</f>
        <v>3154975.9000000004</v>
      </c>
      <c r="AI39" s="78">
        <f t="shared" ref="AI39" si="91">(N39*O39+P39*Q39+R39*S39+T39*U39+V39*W39+Z39*AA39+AD39*AE39+AF39*AG39+X39*Y39)/AH39</f>
        <v>163.7068315248803</v>
      </c>
      <c r="AK39" s="64">
        <v>43694</v>
      </c>
      <c r="AL39" s="10">
        <v>33</v>
      </c>
      <c r="AM39" s="157">
        <v>1003694</v>
      </c>
      <c r="AN39" s="157">
        <v>1861134.5</v>
      </c>
      <c r="AO39" s="157">
        <v>285352</v>
      </c>
      <c r="AP39" s="157">
        <v>54519</v>
      </c>
      <c r="AQ39" s="157">
        <v>0</v>
      </c>
      <c r="AR39" s="157">
        <v>0</v>
      </c>
      <c r="AS39" s="157">
        <v>0</v>
      </c>
      <c r="AT39" s="157">
        <v>0</v>
      </c>
      <c r="AU39" s="157">
        <v>166</v>
      </c>
      <c r="AV39" s="157">
        <v>0</v>
      </c>
      <c r="AW39" s="89">
        <v>3204865.5</v>
      </c>
      <c r="AX39" s="157">
        <v>822525</v>
      </c>
      <c r="AY39" s="157">
        <v>81.33997436949636</v>
      </c>
      <c r="AZ39" s="157">
        <v>1121911.8</v>
      </c>
      <c r="BA39" s="157">
        <v>95.239490498311909</v>
      </c>
      <c r="BB39" s="157">
        <v>174664</v>
      </c>
      <c r="BC39" s="157">
        <v>136.65296170643066</v>
      </c>
      <c r="BD39" s="157">
        <v>36975</v>
      </c>
      <c r="BE39" s="157">
        <v>100.02869470726168</v>
      </c>
      <c r="BF39" s="157">
        <v>0</v>
      </c>
      <c r="BG39" s="157">
        <v>0</v>
      </c>
      <c r="BH39" s="157">
        <v>0</v>
      </c>
      <c r="BI39" s="157">
        <v>0</v>
      </c>
      <c r="BJ39" s="157">
        <v>0</v>
      </c>
      <c r="BK39" s="157">
        <v>0</v>
      </c>
      <c r="BL39" s="157">
        <v>0</v>
      </c>
      <c r="BM39" s="157">
        <v>0</v>
      </c>
      <c r="BN39" s="157">
        <v>0</v>
      </c>
      <c r="BO39" s="157">
        <v>0</v>
      </c>
      <c r="BP39" s="157">
        <v>0</v>
      </c>
      <c r="BQ39" s="157">
        <v>0</v>
      </c>
      <c r="BR39" s="78">
        <v>2156075.7999999998</v>
      </c>
      <c r="BS39" s="78">
        <v>93.373982735025834</v>
      </c>
    </row>
    <row r="40" spans="1:71" ht="20" customHeight="1" x14ac:dyDescent="0.15">
      <c r="A40" s="234">
        <v>44065</v>
      </c>
      <c r="B40" s="10">
        <v>34</v>
      </c>
      <c r="C40" s="235">
        <f>Coonoor!D40+Coimbatore!D40+Cochin!D39</f>
        <v>1543210.2</v>
      </c>
      <c r="D40" s="235">
        <f>Coonoor!E40+Coimbatore!E40+Cochin!E39</f>
        <v>1030761</v>
      </c>
      <c r="E40" s="235">
        <f>Coonoor!F40+Coimbatore!F40+Cochin!F39</f>
        <v>304845</v>
      </c>
      <c r="F40" s="235">
        <f>Coonoor!G40+Coimbatore!G40+Cochin!G39</f>
        <v>62093</v>
      </c>
      <c r="G40" s="235">
        <f>Coonoor!H40+Coimbatore!H40+Cochin!H39</f>
        <v>0</v>
      </c>
      <c r="H40" s="235">
        <f>Coonoor!I40+Coimbatore!I40+Cochin!I39</f>
        <v>0</v>
      </c>
      <c r="I40" s="235">
        <f>Coonoor!J40+Coimbatore!J40+Cochin!J39</f>
        <v>0</v>
      </c>
      <c r="J40" s="235">
        <f>Coonoor!K40+Coimbatore!K40+Cochin!K39</f>
        <v>0</v>
      </c>
      <c r="K40" s="235">
        <f>Coonoor!L40+Coimbatore!K40+Cochin!K39</f>
        <v>0</v>
      </c>
      <c r="L40" s="235">
        <f>Coonoor!M40+Coimbatore!L40+Cochin!L39</f>
        <v>0</v>
      </c>
      <c r="M40" s="89">
        <f t="shared" ref="M40" si="92">SUM(C40:L40)</f>
        <v>2940909.2</v>
      </c>
      <c r="N40" s="235">
        <f>Coonoor!O40+Coimbatore!O40+Cochin!O39</f>
        <v>1439024.2</v>
      </c>
      <c r="O40" s="235">
        <f>(Coonoor!O40*Coonoor!P40+Coimbatore!O40*Coimbatore!P40+Cochin!O39*Cochin!P39)/SI!N40</f>
        <v>177.4310199615224</v>
      </c>
      <c r="P40" s="235">
        <f>Coonoor!Q40+Coimbatore!Q40+Cochin!Q39</f>
        <v>993738</v>
      </c>
      <c r="Q40" s="235">
        <f>(Coonoor!Q40*Coonoor!R40+Coimbatore!Q40*Coimbatore!R40+Cochin!Q39*Cochin!R39)/SI!P40</f>
        <v>164.00591321229138</v>
      </c>
      <c r="R40" s="235">
        <f>Coonoor!S40+Coimbatore!S40+Cochin!S39</f>
        <v>294012</v>
      </c>
      <c r="S40" s="235">
        <f>(Coonoor!S40*Coonoor!T40+Coimbatore!S40*Coimbatore!T40+Cochin!S39*Cochin!T39)/SI!R40</f>
        <v>169.89001073593596</v>
      </c>
      <c r="T40" s="235">
        <f>Coonoor!U40+Coimbatore!U40+Cochin!U39</f>
        <v>60005</v>
      </c>
      <c r="U40" s="235">
        <f>(Coonoor!U40*Coonoor!V40+Coimbatore!U40*Coimbatore!V40+Cochin!U39*Cochin!V39)/SI!T40</f>
        <v>126.34163786564453</v>
      </c>
      <c r="V40" s="235">
        <f>Coonoor!W40+Coimbatore!W40+Cochin!W39</f>
        <v>0</v>
      </c>
      <c r="W40" s="235">
        <f>Coonoor!X40+Coimbatore!X40+Cochin!X39</f>
        <v>0</v>
      </c>
      <c r="X40" s="235">
        <f>Coonoor!Y40+Coimbatore!Y40+Cochin!Y39</f>
        <v>0</v>
      </c>
      <c r="Y40" s="235">
        <f>Coonoor!Z40+Coimbatore!Z40+Cochin!Z39</f>
        <v>0</v>
      </c>
      <c r="Z40" s="235">
        <f>Coonoor!AA40+Coimbatore!AA40+Cochin!AA39</f>
        <v>0</v>
      </c>
      <c r="AA40" s="235">
        <v>0</v>
      </c>
      <c r="AB40" s="235">
        <f>Coonoor!AC40+Coimbatore!AC40+Cochin!AC39</f>
        <v>0</v>
      </c>
      <c r="AC40" s="235">
        <v>0</v>
      </c>
      <c r="AD40" s="235">
        <f>Coonoor!AE40+Coimbatore!AE40+Cochin!AE39</f>
        <v>0</v>
      </c>
      <c r="AE40" s="235">
        <v>0</v>
      </c>
      <c r="AF40" s="235">
        <f>Coonoor!AG40+Coimbatore!AG40+Cochin!AG39</f>
        <v>0</v>
      </c>
      <c r="AG40" s="235">
        <v>0</v>
      </c>
      <c r="AH40" s="78">
        <f t="shared" ref="AH40" si="93">N40+P40+R40+T40+V40+Z40+AB40+AD40+AF40+X40</f>
        <v>2786779.2</v>
      </c>
      <c r="AI40" s="78">
        <f t="shared" ref="AI40" si="94">(N40*O40+P40*Q40+R40*S40+T40*U40+V40*W40+Z40*AA40+AD40*AE40+AF40*AG40+X40*Y40)/AH40</f>
        <v>170.7481064720491</v>
      </c>
      <c r="AK40" s="64">
        <v>43701</v>
      </c>
      <c r="AL40" s="10">
        <v>34</v>
      </c>
      <c r="AM40" s="157">
        <v>804402</v>
      </c>
      <c r="AN40" s="157">
        <v>1630398.1</v>
      </c>
      <c r="AO40" s="157">
        <v>244460</v>
      </c>
      <c r="AP40" s="157">
        <v>62374</v>
      </c>
      <c r="AQ40" s="157">
        <v>0</v>
      </c>
      <c r="AR40" s="157">
        <v>0</v>
      </c>
      <c r="AS40" s="157">
        <v>0</v>
      </c>
      <c r="AT40" s="157">
        <v>0</v>
      </c>
      <c r="AU40" s="157">
        <v>684</v>
      </c>
      <c r="AV40" s="157">
        <v>0</v>
      </c>
      <c r="AW40" s="89">
        <v>2742318.1</v>
      </c>
      <c r="AX40" s="157">
        <v>699249</v>
      </c>
      <c r="AY40" s="157">
        <v>82.591779036657897</v>
      </c>
      <c r="AZ40" s="157">
        <v>1088608</v>
      </c>
      <c r="BA40" s="157">
        <v>99.540265223712296</v>
      </c>
      <c r="BB40" s="157">
        <v>128880</v>
      </c>
      <c r="BC40" s="157">
        <v>132.40131840023278</v>
      </c>
      <c r="BD40" s="157">
        <v>35350</v>
      </c>
      <c r="BE40" s="157">
        <v>97.342573354540306</v>
      </c>
      <c r="BF40" s="157">
        <v>0</v>
      </c>
      <c r="BG40" s="157">
        <v>0</v>
      </c>
      <c r="BH40" s="157">
        <v>0</v>
      </c>
      <c r="BI40" s="157">
        <v>0</v>
      </c>
      <c r="BJ40" s="157">
        <v>0</v>
      </c>
      <c r="BK40" s="157">
        <v>0</v>
      </c>
      <c r="BL40" s="157">
        <v>0</v>
      </c>
      <c r="BM40" s="157">
        <v>0</v>
      </c>
      <c r="BN40" s="157">
        <v>684</v>
      </c>
      <c r="BO40" s="157">
        <v>116.24269</v>
      </c>
      <c r="BP40" s="157">
        <v>0</v>
      </c>
      <c r="BQ40" s="157">
        <v>0</v>
      </c>
      <c r="BR40" s="78">
        <v>1952771</v>
      </c>
      <c r="BS40" s="78">
        <v>95.606192342944453</v>
      </c>
    </row>
    <row r="41" spans="1:71" ht="20" customHeight="1" x14ac:dyDescent="0.15">
      <c r="A41" s="236">
        <v>44072</v>
      </c>
      <c r="B41" s="10">
        <v>35</v>
      </c>
      <c r="C41" s="237">
        <f>Coonoor!D41+Coimbatore!D41+Cochin!D40</f>
        <v>1607064</v>
      </c>
      <c r="D41" s="237">
        <f>Coonoor!E41+Coimbatore!E41+Cochin!E40</f>
        <v>963430.7</v>
      </c>
      <c r="E41" s="237">
        <f>Coonoor!F41+Coimbatore!F41+Cochin!F40</f>
        <v>262092</v>
      </c>
      <c r="F41" s="237">
        <f>Coonoor!G41+Coimbatore!G41+Cochin!G40</f>
        <v>68019</v>
      </c>
      <c r="G41" s="237">
        <f>Coonoor!H41+Coimbatore!H41+Cochin!H40</f>
        <v>0</v>
      </c>
      <c r="H41" s="237">
        <f>Coonoor!I41+Coimbatore!I41+Cochin!I40</f>
        <v>0</v>
      </c>
      <c r="I41" s="237">
        <f>Coonoor!J41+Coimbatore!J41+Cochin!J40</f>
        <v>0</v>
      </c>
      <c r="J41" s="237">
        <f>Coonoor!K41+Coimbatore!K41+Cochin!K40</f>
        <v>0</v>
      </c>
      <c r="K41" s="237">
        <f>Coonoor!L41+Coimbatore!K41+Cochin!K40</f>
        <v>0</v>
      </c>
      <c r="L41" s="237">
        <f>Coonoor!M41+Coimbatore!L41+Cochin!L40</f>
        <v>0</v>
      </c>
      <c r="M41" s="89">
        <f t="shared" ref="M41" si="95">SUM(C41:L41)</f>
        <v>2900605.7</v>
      </c>
      <c r="N41" s="237">
        <f>Coonoor!O41+Coimbatore!O41+Cochin!O40</f>
        <v>1526534</v>
      </c>
      <c r="O41" s="237">
        <f>(Coonoor!O41*Coonoor!P41+Coimbatore!O41*Coimbatore!P41+Cochin!O40*Cochin!P40)/SI!N41</f>
        <v>189.51957131145261</v>
      </c>
      <c r="P41" s="237">
        <f>Coonoor!Q41+Coimbatore!Q41+Cochin!Q40</f>
        <v>936843.7</v>
      </c>
      <c r="Q41" s="237">
        <f>(Coonoor!Q41*Coonoor!R41+Coimbatore!Q41*Coimbatore!R41+Cochin!Q40*Cochin!R40)/SI!P41</f>
        <v>179.08079021666774</v>
      </c>
      <c r="R41" s="237">
        <f>Coonoor!S41+Coimbatore!S41+Cochin!S40</f>
        <v>251319</v>
      </c>
      <c r="S41" s="237">
        <f>(Coonoor!S41*Coonoor!T41+Coimbatore!S41*Coimbatore!T41+Cochin!S40*Cochin!T40)/SI!R41</f>
        <v>175.76066612234649</v>
      </c>
      <c r="T41" s="237">
        <f>Coonoor!U41+Coimbatore!U41+Cochin!U40</f>
        <v>68019</v>
      </c>
      <c r="U41" s="237">
        <f>(Coonoor!U41*Coonoor!V41+Coimbatore!U41*Coimbatore!V41+Cochin!U40*Cochin!V40)/SI!T41</f>
        <v>140.9633186073597</v>
      </c>
      <c r="V41" s="237">
        <f>Coonoor!W41+Coimbatore!W41+Cochin!W40</f>
        <v>0</v>
      </c>
      <c r="W41" s="237">
        <f>Coonoor!X41+Coimbatore!X41+Cochin!X40</f>
        <v>0</v>
      </c>
      <c r="X41" s="237">
        <f>Coonoor!Y41+Coimbatore!Y41+Cochin!Y40</f>
        <v>0</v>
      </c>
      <c r="Y41" s="237">
        <f>Coonoor!Z41+Coimbatore!Z41+Cochin!Z40</f>
        <v>0</v>
      </c>
      <c r="Z41" s="237">
        <f>Coonoor!AA41+Coimbatore!AA41+Cochin!AA40</f>
        <v>0</v>
      </c>
      <c r="AA41" s="237">
        <v>0</v>
      </c>
      <c r="AB41" s="237">
        <f>Coonoor!AC41+Coimbatore!AC41+Cochin!AC40</f>
        <v>0</v>
      </c>
      <c r="AC41" s="237">
        <v>0</v>
      </c>
      <c r="AD41" s="237">
        <f>Coonoor!AE41+Coimbatore!AE41+Cochin!AE40</f>
        <v>0</v>
      </c>
      <c r="AE41" s="237">
        <v>0</v>
      </c>
      <c r="AF41" s="237">
        <f>Coonoor!AG41+Coimbatore!AG41+Cochin!AG40</f>
        <v>0</v>
      </c>
      <c r="AG41" s="237">
        <v>0</v>
      </c>
      <c r="AH41" s="78">
        <f t="shared" ref="AH41" si="96">N41+P41+R41+T41+V41+Z41+AB41+AD41+AF41+X41</f>
        <v>2782715.7</v>
      </c>
      <c r="AI41" s="78">
        <f t="shared" ref="AI41" si="97">(N41*O41+P41*Q41+R41*S41+T41*U41+V41*W41+Z41*AA41+AD41*AE41+AF41*AG41+X41*Y41)/AH41</f>
        <v>183.57569125563913</v>
      </c>
      <c r="AK41" s="64">
        <v>43708</v>
      </c>
      <c r="AL41" s="10">
        <v>35</v>
      </c>
      <c r="AM41" s="157">
        <v>871274</v>
      </c>
      <c r="AN41" s="157">
        <v>1457014.7</v>
      </c>
      <c r="AO41" s="157">
        <v>204418</v>
      </c>
      <c r="AP41" s="157">
        <v>63961</v>
      </c>
      <c r="AQ41" s="157">
        <v>0</v>
      </c>
      <c r="AR41" s="157">
        <v>0</v>
      </c>
      <c r="AS41" s="157">
        <v>0</v>
      </c>
      <c r="AT41" s="157">
        <v>0</v>
      </c>
      <c r="AU41" s="157">
        <v>0</v>
      </c>
      <c r="AV41" s="157">
        <v>0</v>
      </c>
      <c r="AW41" s="89">
        <v>2596667.7000000002</v>
      </c>
      <c r="AX41" s="157">
        <v>734013</v>
      </c>
      <c r="AY41" s="157">
        <v>82.018375100629015</v>
      </c>
      <c r="AZ41" s="157">
        <v>1134364</v>
      </c>
      <c r="BA41" s="157">
        <v>99.57752585114477</v>
      </c>
      <c r="BB41" s="157">
        <v>118225</v>
      </c>
      <c r="BC41" s="157">
        <v>125.0315578736477</v>
      </c>
      <c r="BD41" s="157">
        <v>39880</v>
      </c>
      <c r="BE41" s="157">
        <v>101.82760717269306</v>
      </c>
      <c r="BF41" s="157">
        <v>0</v>
      </c>
      <c r="BG41" s="157">
        <v>0</v>
      </c>
      <c r="BH41" s="157">
        <v>0</v>
      </c>
      <c r="BI41" s="157">
        <v>0</v>
      </c>
      <c r="BJ41" s="157">
        <v>0</v>
      </c>
      <c r="BK41" s="157">
        <v>0</v>
      </c>
      <c r="BL41" s="157">
        <v>0</v>
      </c>
      <c r="BM41" s="157">
        <v>0</v>
      </c>
      <c r="BN41" s="157">
        <v>0</v>
      </c>
      <c r="BO41" s="157">
        <v>0</v>
      </c>
      <c r="BP41" s="157">
        <v>0</v>
      </c>
      <c r="BQ41" s="157">
        <v>0</v>
      </c>
      <c r="BR41" s="78">
        <v>2026482</v>
      </c>
      <c r="BS41" s="78">
        <v>94.746686622928323</v>
      </c>
    </row>
    <row r="42" spans="1:71" ht="20" customHeight="1" x14ac:dyDescent="0.15">
      <c r="A42" s="239">
        <v>44079</v>
      </c>
      <c r="B42" s="10">
        <v>36</v>
      </c>
      <c r="C42" s="240">
        <f>Coonoor!D42+Coimbatore!D42+Cochin!D41</f>
        <v>1745513.3333333333</v>
      </c>
      <c r="D42" s="240">
        <f>Coonoor!E42+Coimbatore!E42+Cochin!E41</f>
        <v>1052532.3999999999</v>
      </c>
      <c r="E42" s="240">
        <f>Coonoor!F42+Coimbatore!F42+Cochin!F41</f>
        <v>277302.90000000002</v>
      </c>
      <c r="F42" s="240">
        <f>Coonoor!G42+Coimbatore!G42+Cochin!G41</f>
        <v>68374</v>
      </c>
      <c r="G42" s="240">
        <f>Coonoor!H42+Coimbatore!H42+Cochin!H41</f>
        <v>0</v>
      </c>
      <c r="H42" s="240">
        <f>Coonoor!I42+Coimbatore!I42+Cochin!I41</f>
        <v>0</v>
      </c>
      <c r="I42" s="240">
        <f>Coonoor!J42+Coimbatore!J42+Cochin!J41</f>
        <v>0</v>
      </c>
      <c r="J42" s="240">
        <f>Coonoor!K42+Coimbatore!K42+Cochin!K41</f>
        <v>0</v>
      </c>
      <c r="K42" s="240">
        <f>Coonoor!L42+Coimbatore!K42+Cochin!K41</f>
        <v>0</v>
      </c>
      <c r="L42" s="240">
        <f>Coonoor!M42+Coimbatore!L42+Cochin!L41</f>
        <v>0</v>
      </c>
      <c r="M42" s="89">
        <f t="shared" ref="M42" si="98">SUM(C42:L42)</f>
        <v>3143722.6333333333</v>
      </c>
      <c r="N42" s="240">
        <f>Coonoor!O42+Coimbatore!O42+Cochin!O41</f>
        <v>1649848.6666666667</v>
      </c>
      <c r="O42" s="240">
        <f>(Coonoor!O42*Coonoor!P42+Coimbatore!O42*Coimbatore!P42+Cochin!O41*Cochin!P41)/SI!N42</f>
        <v>195.33730548682072</v>
      </c>
      <c r="P42" s="240">
        <f>Coonoor!Q42+Coimbatore!Q42+Cochin!Q41</f>
        <v>1011867.3999999999</v>
      </c>
      <c r="Q42" s="240">
        <f>(Coonoor!Q42*Coonoor!R42+Coimbatore!Q42*Coimbatore!R42+Cochin!Q41*Cochin!R41)/SI!P42</f>
        <v>179.13247444263416</v>
      </c>
      <c r="R42" s="240">
        <f>Coonoor!S42+Coimbatore!S42+Cochin!S41</f>
        <v>268310.56666666665</v>
      </c>
      <c r="S42" s="240">
        <f>(Coonoor!S42*Coonoor!T42+Coimbatore!S42*Coimbatore!T42+Cochin!S41*Cochin!T41)/SI!R42</f>
        <v>175.66426898434065</v>
      </c>
      <c r="T42" s="240">
        <f>Coonoor!U42+Coimbatore!U42+Cochin!U41</f>
        <v>67251.333333333328</v>
      </c>
      <c r="U42" s="240">
        <f>(Coonoor!U42*Coonoor!V42+Coimbatore!U42*Coimbatore!V42+Cochin!U41*Cochin!V41)/SI!T42</f>
        <v>145.04507843440032</v>
      </c>
      <c r="V42" s="240">
        <f>Coonoor!W42+Coimbatore!W42+Cochin!W41</f>
        <v>0</v>
      </c>
      <c r="W42" s="240">
        <f>Coonoor!X42+Coimbatore!X42+Cochin!X41</f>
        <v>0</v>
      </c>
      <c r="X42" s="240">
        <f>Coonoor!Y42+Coimbatore!Y42+Cochin!Y41</f>
        <v>0</v>
      </c>
      <c r="Y42" s="240">
        <f>Coonoor!Z42+Coimbatore!Z42+Cochin!Z41</f>
        <v>0</v>
      </c>
      <c r="Z42" s="240">
        <f>Coonoor!AA42+Coimbatore!AA42+Cochin!AA41</f>
        <v>0</v>
      </c>
      <c r="AA42" s="240">
        <v>0</v>
      </c>
      <c r="AB42" s="240">
        <f>Coonoor!AC42+Coimbatore!AC42+Cochin!AC41</f>
        <v>0</v>
      </c>
      <c r="AC42" s="240">
        <v>0</v>
      </c>
      <c r="AD42" s="240">
        <f>Coonoor!AE42+Coimbatore!AE42+Cochin!AE41</f>
        <v>0</v>
      </c>
      <c r="AE42" s="240">
        <v>0</v>
      </c>
      <c r="AF42" s="240">
        <f>Coonoor!AG42+Coimbatore!AG42+Cochin!AG41</f>
        <v>0</v>
      </c>
      <c r="AG42" s="240">
        <v>0</v>
      </c>
      <c r="AH42" s="78">
        <f t="shared" ref="AH42" si="99">N42+P42+R42+T42+V42+Z42+AB42+AD42+AF42+X42</f>
        <v>2997277.9666666663</v>
      </c>
      <c r="AI42" s="78">
        <f t="shared" ref="AI42" si="100">(N42*O42+P42*Q42+R42*S42+T42*U42+V42*W42+Z42*AA42+AD42*AE42+AF42*AG42+X42*Y42)/AH42</f>
        <v>186.97710552124994</v>
      </c>
      <c r="AK42" s="64">
        <v>43715</v>
      </c>
      <c r="AL42" s="10">
        <v>36</v>
      </c>
      <c r="AM42" s="157">
        <v>867010</v>
      </c>
      <c r="AN42" s="157">
        <v>1554907.5</v>
      </c>
      <c r="AO42" s="157">
        <v>206115</v>
      </c>
      <c r="AP42" s="157">
        <v>66963</v>
      </c>
      <c r="AQ42" s="157">
        <v>0</v>
      </c>
      <c r="AR42" s="157">
        <v>0</v>
      </c>
      <c r="AS42" s="157">
        <v>0</v>
      </c>
      <c r="AT42" s="157">
        <v>0</v>
      </c>
      <c r="AU42" s="157">
        <v>165</v>
      </c>
      <c r="AV42" s="157">
        <v>0</v>
      </c>
      <c r="AW42" s="89">
        <v>2695160.5</v>
      </c>
      <c r="AX42" s="157">
        <v>689732</v>
      </c>
      <c r="AY42" s="157">
        <v>82.259444081905727</v>
      </c>
      <c r="AZ42" s="157">
        <v>1130961.3</v>
      </c>
      <c r="BA42" s="157">
        <v>100.37120266351333</v>
      </c>
      <c r="BB42" s="157">
        <v>117079</v>
      </c>
      <c r="BC42" s="157">
        <v>124.7059328004168</v>
      </c>
      <c r="BD42" s="157">
        <v>41022</v>
      </c>
      <c r="BE42" s="157">
        <v>102.42174849041976</v>
      </c>
      <c r="BF42" s="157">
        <v>0</v>
      </c>
      <c r="BG42" s="157">
        <v>0</v>
      </c>
      <c r="BH42" s="157">
        <v>0</v>
      </c>
      <c r="BI42" s="157">
        <v>0</v>
      </c>
      <c r="BJ42" s="157">
        <v>0</v>
      </c>
      <c r="BK42" s="157">
        <v>0</v>
      </c>
      <c r="BL42" s="157">
        <v>0</v>
      </c>
      <c r="BM42" s="157">
        <v>0</v>
      </c>
      <c r="BN42" s="157">
        <v>165</v>
      </c>
      <c r="BO42" s="157">
        <v>110</v>
      </c>
      <c r="BP42" s="157">
        <v>0</v>
      </c>
      <c r="BQ42" s="157">
        <v>0</v>
      </c>
      <c r="BR42" s="78">
        <v>1978959.3</v>
      </c>
      <c r="BS42" s="78">
        <v>95.541660510807631</v>
      </c>
    </row>
    <row r="43" spans="1:71" ht="20" customHeight="1" x14ac:dyDescent="0.15">
      <c r="A43" s="241">
        <v>44086</v>
      </c>
      <c r="B43" s="10">
        <v>37</v>
      </c>
      <c r="C43" s="242">
        <f>Coonoor!D43+Coimbatore!D43+Cochin!D42</f>
        <v>1948190</v>
      </c>
      <c r="D43" s="242">
        <f>Coonoor!E43+Coimbatore!E43+Cochin!E42</f>
        <v>939677</v>
      </c>
      <c r="E43" s="242">
        <f>Coonoor!F43+Coimbatore!F43+Cochin!F42</f>
        <v>230392</v>
      </c>
      <c r="F43" s="242">
        <f>Coonoor!G43+Coimbatore!G43+Cochin!G42</f>
        <v>71215</v>
      </c>
      <c r="G43" s="242">
        <f>Coonoor!H43+Coimbatore!H43+Cochin!H42</f>
        <v>0</v>
      </c>
      <c r="H43" s="242">
        <f>Coonoor!I43+Coimbatore!I43+Cochin!I42</f>
        <v>0</v>
      </c>
      <c r="I43" s="242">
        <f>Coonoor!J43+Coimbatore!J43+Cochin!J42</f>
        <v>0</v>
      </c>
      <c r="J43" s="242">
        <f>Coonoor!K43+Coimbatore!K43+Cochin!K42</f>
        <v>0</v>
      </c>
      <c r="K43" s="242">
        <f>Coonoor!L43+Coimbatore!K43+Cochin!K42</f>
        <v>0</v>
      </c>
      <c r="L43" s="242">
        <f>Coonoor!M43+Coimbatore!L43+Cochin!L42</f>
        <v>0</v>
      </c>
      <c r="M43" s="89">
        <f t="shared" ref="M43" si="101">SUM(C43:L43)</f>
        <v>3189474</v>
      </c>
      <c r="N43" s="242">
        <f>Coonoor!O43+Coimbatore!O43+Cochin!O42</f>
        <v>1635743</v>
      </c>
      <c r="O43" s="242">
        <f>(Coonoor!O43*Coonoor!P43+Coimbatore!O43*Coimbatore!P43+Cochin!O42*Cochin!P42)/SI!N43</f>
        <v>195.05729172311234</v>
      </c>
      <c r="P43" s="242">
        <f>Coonoor!Q43+Coimbatore!Q43+Cochin!Q42</f>
        <v>860425</v>
      </c>
      <c r="Q43" s="242">
        <f>(Coonoor!Q43*Coonoor!R43+Coimbatore!Q43*Coimbatore!R43+Cochin!Q42*Cochin!R42)/SI!P43</f>
        <v>193.45033143204697</v>
      </c>
      <c r="R43" s="242">
        <f>Coonoor!S43+Coimbatore!S43+Cochin!S42</f>
        <v>205537</v>
      </c>
      <c r="S43" s="242">
        <f>(Coonoor!S43*Coonoor!T43+Coimbatore!S43*Coimbatore!T43+Cochin!S42*Cochin!T42)/SI!R43</f>
        <v>195.51866526833123</v>
      </c>
      <c r="T43" s="242">
        <f>Coonoor!U43+Coimbatore!U43+Cochin!U42</f>
        <v>69745</v>
      </c>
      <c r="U43" s="242">
        <f>(Coonoor!U43*Coonoor!V43+Coimbatore!U43*Coimbatore!V43+Cochin!U42*Cochin!V42)/SI!T43</f>
        <v>151.62906278649368</v>
      </c>
      <c r="V43" s="242">
        <f>Coonoor!W43+Coimbatore!W43+Cochin!W42</f>
        <v>0</v>
      </c>
      <c r="W43" s="242">
        <f>Coonoor!X43+Coimbatore!X43+Cochin!X42</f>
        <v>0</v>
      </c>
      <c r="X43" s="242">
        <f>Coonoor!Y43+Coimbatore!Y43+Cochin!Y42</f>
        <v>0</v>
      </c>
      <c r="Y43" s="242">
        <f>Coonoor!Z43+Coimbatore!Z43+Cochin!Z42</f>
        <v>0</v>
      </c>
      <c r="Z43" s="242">
        <f>Coonoor!AA43+Coimbatore!AA43+Cochin!AA42</f>
        <v>0</v>
      </c>
      <c r="AA43" s="242">
        <v>0</v>
      </c>
      <c r="AB43" s="242">
        <f>Coonoor!AC43+Coimbatore!AC43+Cochin!AC42</f>
        <v>0</v>
      </c>
      <c r="AC43" s="242">
        <v>0</v>
      </c>
      <c r="AD43" s="242">
        <f>Coonoor!AE43+Coimbatore!AE43+Cochin!AE42</f>
        <v>0</v>
      </c>
      <c r="AE43" s="242">
        <v>0</v>
      </c>
      <c r="AF43" s="242">
        <f>Coonoor!AG43+Coimbatore!AG43+Cochin!AG42</f>
        <v>0</v>
      </c>
      <c r="AG43" s="242">
        <v>0</v>
      </c>
      <c r="AH43" s="78">
        <f t="shared" ref="AH43" si="102">N43+P43+R43+T43+V43+Z43+AB43+AD43+AF43+X43</f>
        <v>2771450</v>
      </c>
      <c r="AI43" s="78">
        <f t="shared" ref="AI43" si="103">(N43*O43+P43*Q43+R43*S43+T43*U43+V43*W43+Z43*AA43+AD43*AE43+AF43*AG43+X43*Y43)/AH43</f>
        <v>193.49971669875299</v>
      </c>
      <c r="AK43" s="64">
        <v>43722</v>
      </c>
      <c r="AL43" s="10">
        <v>37</v>
      </c>
      <c r="AM43" s="157">
        <v>757772</v>
      </c>
      <c r="AN43" s="157">
        <v>537877</v>
      </c>
      <c r="AO43" s="157">
        <v>62330</v>
      </c>
      <c r="AP43" s="157">
        <v>41423</v>
      </c>
      <c r="AQ43" s="157">
        <v>0</v>
      </c>
      <c r="AR43" s="157">
        <v>0</v>
      </c>
      <c r="AS43" s="157">
        <v>0</v>
      </c>
      <c r="AT43" s="157">
        <v>0</v>
      </c>
      <c r="AU43" s="157">
        <v>0</v>
      </c>
      <c r="AV43" s="157">
        <v>0</v>
      </c>
      <c r="AW43" s="89">
        <v>1399402</v>
      </c>
      <c r="AX43" s="157">
        <v>679910</v>
      </c>
      <c r="AY43" s="157">
        <v>83.638537352017181</v>
      </c>
      <c r="AZ43" s="157">
        <v>443560</v>
      </c>
      <c r="BA43" s="157">
        <v>88.091107568288379</v>
      </c>
      <c r="BB43" s="157">
        <v>48715</v>
      </c>
      <c r="BC43" s="157">
        <v>115.48861672538233</v>
      </c>
      <c r="BD43" s="157">
        <v>33060</v>
      </c>
      <c r="BE43" s="157">
        <v>98.466242863883849</v>
      </c>
      <c r="BF43" s="157">
        <v>0</v>
      </c>
      <c r="BG43" s="157">
        <v>0</v>
      </c>
      <c r="BH43" s="157">
        <v>0</v>
      </c>
      <c r="BI43" s="157">
        <v>0</v>
      </c>
      <c r="BJ43" s="157">
        <v>0</v>
      </c>
      <c r="BK43" s="157">
        <v>0</v>
      </c>
      <c r="BL43" s="157">
        <v>0</v>
      </c>
      <c r="BM43" s="157">
        <v>0</v>
      </c>
      <c r="BN43" s="157">
        <v>0</v>
      </c>
      <c r="BO43" s="157">
        <v>0</v>
      </c>
      <c r="BP43" s="157">
        <v>0</v>
      </c>
      <c r="BQ43" s="157">
        <v>0</v>
      </c>
      <c r="BR43" s="78">
        <v>1205245</v>
      </c>
      <c r="BS43" s="78">
        <v>86.971272692985252</v>
      </c>
    </row>
    <row r="44" spans="1:71" ht="20" customHeight="1" x14ac:dyDescent="0.15">
      <c r="A44" s="64"/>
      <c r="B44" s="10"/>
      <c r="C44" s="136"/>
      <c r="D44" s="136"/>
      <c r="E44" s="136"/>
      <c r="F44" s="136"/>
      <c r="G44" s="136"/>
      <c r="H44" s="136"/>
      <c r="I44" s="136"/>
      <c r="J44" s="136"/>
      <c r="K44" s="136"/>
      <c r="L44" s="136"/>
      <c r="M44" s="89"/>
      <c r="N44" s="136"/>
      <c r="O44" s="136"/>
      <c r="P44" s="136"/>
      <c r="Q44" s="136"/>
      <c r="R44" s="136"/>
      <c r="S44" s="136"/>
      <c r="T44" s="136"/>
      <c r="U44" s="136"/>
      <c r="V44" s="136"/>
      <c r="W44" s="136"/>
      <c r="X44" s="136"/>
      <c r="Y44" s="136"/>
      <c r="Z44" s="136"/>
      <c r="AA44" s="136"/>
      <c r="AB44" s="136"/>
      <c r="AC44" s="136"/>
      <c r="AD44" s="136"/>
      <c r="AE44" s="136"/>
      <c r="AF44" s="136"/>
      <c r="AG44" s="136"/>
      <c r="AH44" s="78"/>
      <c r="AI44" s="78"/>
      <c r="AK44" s="64">
        <v>43729</v>
      </c>
      <c r="AL44" s="10">
        <v>38</v>
      </c>
      <c r="AM44" s="157">
        <v>851638</v>
      </c>
      <c r="AN44" s="157">
        <v>1390731.4</v>
      </c>
      <c r="AO44" s="157">
        <v>218284.7</v>
      </c>
      <c r="AP44" s="157">
        <v>56256</v>
      </c>
      <c r="AQ44" s="157">
        <v>0</v>
      </c>
      <c r="AR44" s="157">
        <v>0</v>
      </c>
      <c r="AS44" s="157">
        <v>0</v>
      </c>
      <c r="AT44" s="157">
        <v>0</v>
      </c>
      <c r="AU44" s="157">
        <v>0</v>
      </c>
      <c r="AV44" s="157">
        <v>0</v>
      </c>
      <c r="AW44" s="89">
        <v>2516910.1</v>
      </c>
      <c r="AX44" s="157">
        <v>675838</v>
      </c>
      <c r="AY44" s="157">
        <v>83.646258040707963</v>
      </c>
      <c r="AZ44" s="157">
        <v>1183402.2</v>
      </c>
      <c r="BA44" s="157">
        <v>103.77110507672896</v>
      </c>
      <c r="BB44" s="157">
        <v>123830.7</v>
      </c>
      <c r="BC44" s="157">
        <v>128.81321778815271</v>
      </c>
      <c r="BD44" s="157">
        <v>41769</v>
      </c>
      <c r="BE44" s="157">
        <v>98.52143908882185</v>
      </c>
      <c r="BF44" s="157">
        <v>0</v>
      </c>
      <c r="BG44" s="157">
        <v>0</v>
      </c>
      <c r="BH44" s="157">
        <v>0</v>
      </c>
      <c r="BI44" s="157">
        <v>0</v>
      </c>
      <c r="BJ44" s="157">
        <v>0</v>
      </c>
      <c r="BK44" s="157">
        <v>0</v>
      </c>
      <c r="BL44" s="157">
        <v>0</v>
      </c>
      <c r="BM44" s="157">
        <v>0</v>
      </c>
      <c r="BN44" s="157">
        <v>0</v>
      </c>
      <c r="BO44" s="157">
        <v>0</v>
      </c>
      <c r="BP44" s="157">
        <v>0</v>
      </c>
      <c r="BQ44" s="157">
        <v>0</v>
      </c>
      <c r="BR44" s="78">
        <v>2024839.9</v>
      </c>
      <c r="BS44" s="78">
        <v>98.477142169713588</v>
      </c>
    </row>
    <row r="45" spans="1:71" ht="20" customHeight="1" x14ac:dyDescent="0.15">
      <c r="A45" s="64"/>
      <c r="B45" s="10"/>
      <c r="C45" s="137"/>
      <c r="D45" s="137"/>
      <c r="E45" s="137"/>
      <c r="F45" s="137"/>
      <c r="G45" s="137"/>
      <c r="H45" s="137"/>
      <c r="I45" s="137"/>
      <c r="J45" s="137"/>
      <c r="K45" s="137"/>
      <c r="L45" s="137"/>
      <c r="M45" s="89"/>
      <c r="N45" s="137"/>
      <c r="O45" s="137"/>
      <c r="P45" s="137"/>
      <c r="Q45" s="137"/>
      <c r="R45" s="137"/>
      <c r="S45" s="137"/>
      <c r="T45" s="137"/>
      <c r="U45" s="137"/>
      <c r="V45" s="137"/>
      <c r="W45" s="137"/>
      <c r="X45" s="137"/>
      <c r="Y45" s="137"/>
      <c r="Z45" s="137"/>
      <c r="AA45" s="137"/>
      <c r="AB45" s="137"/>
      <c r="AC45" s="137"/>
      <c r="AD45" s="137"/>
      <c r="AE45" s="137"/>
      <c r="AF45" s="137"/>
      <c r="AG45" s="137"/>
      <c r="AH45" s="78"/>
      <c r="AI45" s="78"/>
      <c r="AK45" s="64">
        <v>43737</v>
      </c>
      <c r="AL45" s="10">
        <v>39</v>
      </c>
      <c r="AM45" s="157">
        <v>884434</v>
      </c>
      <c r="AN45" s="157">
        <v>1313090.7</v>
      </c>
      <c r="AO45" s="157">
        <v>228821</v>
      </c>
      <c r="AP45" s="157">
        <v>64309</v>
      </c>
      <c r="AQ45" s="157">
        <v>0</v>
      </c>
      <c r="AR45" s="157">
        <v>0</v>
      </c>
      <c r="AS45" s="157">
        <v>0</v>
      </c>
      <c r="AT45" s="157">
        <v>0</v>
      </c>
      <c r="AU45" s="157">
        <v>0</v>
      </c>
      <c r="AV45" s="157">
        <v>0</v>
      </c>
      <c r="AW45" s="89">
        <v>2490654.7000000002</v>
      </c>
      <c r="AX45" s="157">
        <v>777164</v>
      </c>
      <c r="AY45" s="157">
        <v>85.360573288222298</v>
      </c>
      <c r="AZ45" s="157">
        <v>1119705.8</v>
      </c>
      <c r="BA45" s="157">
        <v>106.24837767016122</v>
      </c>
      <c r="BB45" s="157">
        <v>136979</v>
      </c>
      <c r="BC45" s="157">
        <v>133.7532973693705</v>
      </c>
      <c r="BD45" s="157">
        <v>45496</v>
      </c>
      <c r="BE45" s="157">
        <v>98.63161514326535</v>
      </c>
      <c r="BF45" s="157">
        <v>0</v>
      </c>
      <c r="BG45" s="157">
        <v>0</v>
      </c>
      <c r="BH45" s="157">
        <v>0</v>
      </c>
      <c r="BI45" s="157">
        <v>0</v>
      </c>
      <c r="BJ45" s="157">
        <v>0</v>
      </c>
      <c r="BK45" s="157">
        <v>0</v>
      </c>
      <c r="BL45" s="157">
        <v>0</v>
      </c>
      <c r="BM45" s="157">
        <v>0</v>
      </c>
      <c r="BN45" s="157">
        <v>0</v>
      </c>
      <c r="BO45" s="157">
        <v>0</v>
      </c>
      <c r="BP45" s="157">
        <v>0</v>
      </c>
      <c r="BQ45" s="157">
        <v>0</v>
      </c>
      <c r="BR45" s="78">
        <v>2079344.8</v>
      </c>
      <c r="BS45" s="78">
        <v>100.08673221476063</v>
      </c>
    </row>
    <row r="46" spans="1:71" ht="20" customHeight="1" x14ac:dyDescent="0.15">
      <c r="A46" s="64"/>
      <c r="B46" s="10"/>
      <c r="C46" s="138"/>
      <c r="D46" s="138"/>
      <c r="E46" s="138"/>
      <c r="F46" s="138"/>
      <c r="G46" s="138"/>
      <c r="H46" s="138"/>
      <c r="I46" s="138"/>
      <c r="J46" s="138"/>
      <c r="K46" s="138"/>
      <c r="L46" s="138"/>
      <c r="M46" s="89"/>
      <c r="N46" s="138"/>
      <c r="O46" s="138"/>
      <c r="P46" s="138"/>
      <c r="Q46" s="138"/>
      <c r="R46" s="138"/>
      <c r="S46" s="138"/>
      <c r="T46" s="138"/>
      <c r="U46" s="138"/>
      <c r="V46" s="138"/>
      <c r="W46" s="138"/>
      <c r="X46" s="138"/>
      <c r="Y46" s="138"/>
      <c r="Z46" s="138"/>
      <c r="AA46" s="138"/>
      <c r="AB46" s="138"/>
      <c r="AC46" s="138"/>
      <c r="AD46" s="138"/>
      <c r="AE46" s="138"/>
      <c r="AF46" s="138"/>
      <c r="AG46" s="138"/>
      <c r="AH46" s="78"/>
      <c r="AI46" s="78"/>
      <c r="AK46" s="64">
        <v>43743</v>
      </c>
      <c r="AL46" s="10">
        <v>40</v>
      </c>
      <c r="AM46" s="157">
        <v>1166419</v>
      </c>
      <c r="AN46" s="157">
        <v>1470450.4</v>
      </c>
      <c r="AO46" s="157">
        <v>285930</v>
      </c>
      <c r="AP46" s="157">
        <v>61911</v>
      </c>
      <c r="AQ46" s="157">
        <v>0</v>
      </c>
      <c r="AR46" s="157">
        <v>0</v>
      </c>
      <c r="AS46" s="157">
        <v>0</v>
      </c>
      <c r="AT46" s="157">
        <v>0</v>
      </c>
      <c r="AU46" s="157">
        <v>0</v>
      </c>
      <c r="AV46" s="157">
        <v>0</v>
      </c>
      <c r="AW46" s="89">
        <v>2984710.4</v>
      </c>
      <c r="AX46" s="157">
        <v>987158</v>
      </c>
      <c r="AY46" s="157">
        <v>84.468146525226985</v>
      </c>
      <c r="AZ46" s="157">
        <v>1279009.8</v>
      </c>
      <c r="BA46" s="157">
        <v>105.95674872491328</v>
      </c>
      <c r="BB46" s="157">
        <v>192944</v>
      </c>
      <c r="BC46" s="157">
        <v>145.74058723015486</v>
      </c>
      <c r="BD46" s="157">
        <v>46990</v>
      </c>
      <c r="BE46" s="157">
        <v>102.81845039691424</v>
      </c>
      <c r="BF46" s="157">
        <v>0</v>
      </c>
      <c r="BG46" s="157">
        <v>0</v>
      </c>
      <c r="BH46" s="157">
        <v>0</v>
      </c>
      <c r="BI46" s="157">
        <v>0</v>
      </c>
      <c r="BJ46" s="157">
        <v>0</v>
      </c>
      <c r="BK46" s="157">
        <v>0</v>
      </c>
      <c r="BL46" s="157">
        <v>0</v>
      </c>
      <c r="BM46" s="157">
        <v>0</v>
      </c>
      <c r="BN46" s="157">
        <v>0</v>
      </c>
      <c r="BO46" s="157">
        <v>0</v>
      </c>
      <c r="BP46" s="157">
        <v>0</v>
      </c>
      <c r="BQ46" s="157">
        <v>0</v>
      </c>
      <c r="BR46" s="78">
        <v>2506101.7999999998</v>
      </c>
      <c r="BS46" s="78">
        <v>100.49645127326338</v>
      </c>
    </row>
    <row r="47" spans="1:71" ht="20" customHeight="1" x14ac:dyDescent="0.15">
      <c r="A47" s="64"/>
      <c r="B47" s="10"/>
      <c r="C47" s="139"/>
      <c r="D47" s="139"/>
      <c r="E47" s="139"/>
      <c r="F47" s="139"/>
      <c r="G47" s="139"/>
      <c r="H47" s="139"/>
      <c r="I47" s="139"/>
      <c r="J47" s="139"/>
      <c r="K47" s="139"/>
      <c r="L47" s="139"/>
      <c r="M47" s="89"/>
      <c r="N47" s="139"/>
      <c r="O47" s="139"/>
      <c r="P47" s="139"/>
      <c r="Q47" s="139"/>
      <c r="R47" s="139"/>
      <c r="S47" s="139"/>
      <c r="T47" s="139"/>
      <c r="U47" s="139"/>
      <c r="V47" s="139"/>
      <c r="W47" s="139"/>
      <c r="X47" s="139"/>
      <c r="Y47" s="139"/>
      <c r="Z47" s="139"/>
      <c r="AA47" s="139"/>
      <c r="AB47" s="139"/>
      <c r="AC47" s="139"/>
      <c r="AD47" s="139"/>
      <c r="AE47" s="139"/>
      <c r="AF47" s="139"/>
      <c r="AG47" s="139"/>
      <c r="AH47" s="78"/>
      <c r="AI47" s="78"/>
      <c r="AK47" s="64">
        <v>43750</v>
      </c>
      <c r="AL47" s="10">
        <v>41</v>
      </c>
      <c r="AM47" s="157">
        <v>1133964</v>
      </c>
      <c r="AN47" s="157">
        <v>1453482.3</v>
      </c>
      <c r="AO47" s="157">
        <v>265976</v>
      </c>
      <c r="AP47" s="157">
        <v>68221</v>
      </c>
      <c r="AQ47" s="157">
        <v>0</v>
      </c>
      <c r="AR47" s="157">
        <v>0</v>
      </c>
      <c r="AS47" s="157">
        <v>0</v>
      </c>
      <c r="AT47" s="157">
        <v>0</v>
      </c>
      <c r="AU47" s="157">
        <v>0</v>
      </c>
      <c r="AV47" s="157">
        <v>0</v>
      </c>
      <c r="AW47" s="89">
        <v>2921643.3</v>
      </c>
      <c r="AX47" s="157">
        <v>860223</v>
      </c>
      <c r="AY47" s="157">
        <v>82.945258803476534</v>
      </c>
      <c r="AZ47" s="157">
        <v>1185897.1000000001</v>
      </c>
      <c r="BA47" s="157">
        <v>105.90079486551726</v>
      </c>
      <c r="BB47" s="157">
        <v>167614</v>
      </c>
      <c r="BC47" s="157">
        <v>143.63663499125371</v>
      </c>
      <c r="BD47" s="157">
        <v>51372</v>
      </c>
      <c r="BE47" s="157">
        <v>95.487541436132531</v>
      </c>
      <c r="BF47" s="157">
        <v>0</v>
      </c>
      <c r="BG47" s="157">
        <v>0</v>
      </c>
      <c r="BH47" s="157">
        <v>0</v>
      </c>
      <c r="BI47" s="157">
        <v>0</v>
      </c>
      <c r="BJ47" s="157">
        <v>0</v>
      </c>
      <c r="BK47" s="157">
        <v>0</v>
      </c>
      <c r="BL47" s="157">
        <v>0</v>
      </c>
      <c r="BM47" s="157">
        <v>0</v>
      </c>
      <c r="BN47" s="157">
        <v>0</v>
      </c>
      <c r="BO47" s="157">
        <v>0</v>
      </c>
      <c r="BP47" s="157">
        <v>0</v>
      </c>
      <c r="BQ47" s="157">
        <v>0</v>
      </c>
      <c r="BR47" s="78">
        <v>2265106.1</v>
      </c>
      <c r="BS47" s="78">
        <v>99.739152085854087</v>
      </c>
    </row>
    <row r="48" spans="1:71" ht="20" customHeight="1" x14ac:dyDescent="0.15">
      <c r="A48" s="64"/>
      <c r="B48" s="10"/>
      <c r="C48" s="142"/>
      <c r="D48" s="142"/>
      <c r="E48" s="142"/>
      <c r="F48" s="142"/>
      <c r="G48" s="142"/>
      <c r="H48" s="142"/>
      <c r="I48" s="142"/>
      <c r="J48" s="142"/>
      <c r="K48" s="142"/>
      <c r="L48" s="142"/>
      <c r="M48" s="89"/>
      <c r="N48" s="142"/>
      <c r="O48" s="142"/>
      <c r="P48" s="142"/>
      <c r="Q48" s="142"/>
      <c r="R48" s="142"/>
      <c r="S48" s="142"/>
      <c r="T48" s="142"/>
      <c r="U48" s="142"/>
      <c r="V48" s="142"/>
      <c r="W48" s="142"/>
      <c r="X48" s="142"/>
      <c r="Y48" s="142"/>
      <c r="Z48" s="142"/>
      <c r="AA48" s="142"/>
      <c r="AB48" s="142"/>
      <c r="AC48" s="142"/>
      <c r="AD48" s="142"/>
      <c r="AE48" s="142"/>
      <c r="AF48" s="142"/>
      <c r="AG48" s="142"/>
      <c r="AH48" s="78"/>
      <c r="AI48" s="78"/>
      <c r="AK48" s="64">
        <v>43757</v>
      </c>
      <c r="AL48" s="10">
        <v>42</v>
      </c>
      <c r="AM48" s="157">
        <v>1305001</v>
      </c>
      <c r="AN48" s="157">
        <v>1481930</v>
      </c>
      <c r="AO48" s="157">
        <v>286445</v>
      </c>
      <c r="AP48" s="157">
        <v>71817</v>
      </c>
      <c r="AQ48" s="157">
        <v>0</v>
      </c>
      <c r="AR48" s="157">
        <v>0</v>
      </c>
      <c r="AS48" s="157">
        <v>0</v>
      </c>
      <c r="AT48" s="157">
        <v>0</v>
      </c>
      <c r="AU48" s="157">
        <v>0</v>
      </c>
      <c r="AV48" s="157">
        <v>0</v>
      </c>
      <c r="AW48" s="89">
        <v>3145193</v>
      </c>
      <c r="AX48" s="157">
        <v>798587</v>
      </c>
      <c r="AY48" s="157">
        <v>81.614031575478933</v>
      </c>
      <c r="AZ48" s="157">
        <v>1257334.1000000001</v>
      </c>
      <c r="BA48" s="157">
        <v>103.89822594257761</v>
      </c>
      <c r="BB48" s="157">
        <v>165249</v>
      </c>
      <c r="BC48" s="157">
        <v>141.37177774380478</v>
      </c>
      <c r="BD48" s="157">
        <v>44349</v>
      </c>
      <c r="BE48" s="157">
        <v>97.707456541500363</v>
      </c>
      <c r="BF48" s="157">
        <v>0</v>
      </c>
      <c r="BG48" s="157">
        <v>0</v>
      </c>
      <c r="BH48" s="157">
        <v>0</v>
      </c>
      <c r="BI48" s="157">
        <v>0</v>
      </c>
      <c r="BJ48" s="157">
        <v>0</v>
      </c>
      <c r="BK48" s="157">
        <v>0</v>
      </c>
      <c r="BL48" s="157">
        <v>0</v>
      </c>
      <c r="BM48" s="157">
        <v>0</v>
      </c>
      <c r="BN48" s="157">
        <v>0</v>
      </c>
      <c r="BO48" s="157">
        <v>0</v>
      </c>
      <c r="BP48" s="157">
        <v>0</v>
      </c>
      <c r="BQ48" s="157">
        <v>0</v>
      </c>
      <c r="BR48" s="78">
        <v>2265519.1</v>
      </c>
      <c r="BS48" s="78">
        <v>98.655297115535021</v>
      </c>
    </row>
    <row r="49" spans="1:71" ht="20" customHeight="1" x14ac:dyDescent="0.15">
      <c r="A49" s="64"/>
      <c r="B49" s="10"/>
      <c r="C49" s="143"/>
      <c r="D49" s="143"/>
      <c r="E49" s="143"/>
      <c r="F49" s="143"/>
      <c r="G49" s="143"/>
      <c r="H49" s="143"/>
      <c r="I49" s="143"/>
      <c r="J49" s="143"/>
      <c r="K49" s="143"/>
      <c r="L49" s="143"/>
      <c r="M49" s="89"/>
      <c r="N49" s="143"/>
      <c r="O49" s="143"/>
      <c r="P49" s="143"/>
      <c r="Q49" s="143"/>
      <c r="R49" s="143"/>
      <c r="S49" s="143"/>
      <c r="T49" s="143"/>
      <c r="U49" s="143"/>
      <c r="V49" s="143"/>
      <c r="W49" s="143"/>
      <c r="X49" s="143"/>
      <c r="Y49" s="143"/>
      <c r="Z49" s="143"/>
      <c r="AA49" s="143"/>
      <c r="AB49" s="143"/>
      <c r="AC49" s="143"/>
      <c r="AD49" s="143"/>
      <c r="AE49" s="143"/>
      <c r="AF49" s="143"/>
      <c r="AG49" s="143"/>
      <c r="AH49" s="78"/>
      <c r="AI49" s="78"/>
      <c r="AK49" s="64">
        <v>43764</v>
      </c>
      <c r="AL49" s="10">
        <v>43</v>
      </c>
      <c r="AM49" s="157">
        <v>1559056.5</v>
      </c>
      <c r="AN49" s="157">
        <v>1637291.3</v>
      </c>
      <c r="AO49" s="157">
        <v>274408</v>
      </c>
      <c r="AP49" s="157">
        <v>73781</v>
      </c>
      <c r="AQ49" s="157">
        <v>0</v>
      </c>
      <c r="AR49" s="157">
        <v>0</v>
      </c>
      <c r="AS49" s="157">
        <v>0</v>
      </c>
      <c r="AT49" s="157">
        <v>0</v>
      </c>
      <c r="AU49" s="157">
        <v>0</v>
      </c>
      <c r="AV49" s="157">
        <v>0</v>
      </c>
      <c r="AW49" s="89">
        <v>3544536.8</v>
      </c>
      <c r="AX49" s="157">
        <v>1024679.5</v>
      </c>
      <c r="AY49" s="157">
        <v>77.20857873732372</v>
      </c>
      <c r="AZ49" s="157">
        <v>1229829</v>
      </c>
      <c r="BA49" s="157">
        <v>102.7292494123061</v>
      </c>
      <c r="BB49" s="157">
        <v>200370</v>
      </c>
      <c r="BC49" s="157">
        <v>140.81929393939211</v>
      </c>
      <c r="BD49" s="157">
        <v>43841</v>
      </c>
      <c r="BE49" s="157">
        <v>104.52656115305308</v>
      </c>
      <c r="BF49" s="157">
        <v>0</v>
      </c>
      <c r="BG49" s="157">
        <v>0</v>
      </c>
      <c r="BH49" s="157">
        <v>0</v>
      </c>
      <c r="BI49" s="157">
        <v>0</v>
      </c>
      <c r="BJ49" s="157">
        <v>0</v>
      </c>
      <c r="BK49" s="157">
        <v>0</v>
      </c>
      <c r="BL49" s="157">
        <v>0</v>
      </c>
      <c r="BM49" s="157">
        <v>0</v>
      </c>
      <c r="BN49" s="157">
        <v>0</v>
      </c>
      <c r="BO49" s="157">
        <v>0</v>
      </c>
      <c r="BP49" s="157">
        <v>0</v>
      </c>
      <c r="BQ49" s="157">
        <v>0</v>
      </c>
      <c r="BR49" s="78">
        <v>2498719.5</v>
      </c>
      <c r="BS49" s="78">
        <v>95.349625608598927</v>
      </c>
    </row>
    <row r="50" spans="1:71" ht="20" customHeight="1" x14ac:dyDescent="0.15">
      <c r="A50" s="64"/>
      <c r="B50" s="10"/>
      <c r="C50" s="144"/>
      <c r="D50" s="144"/>
      <c r="E50" s="144"/>
      <c r="F50" s="144"/>
      <c r="G50" s="144"/>
      <c r="H50" s="144"/>
      <c r="I50" s="144"/>
      <c r="J50" s="144"/>
      <c r="K50" s="144"/>
      <c r="L50" s="144"/>
      <c r="M50" s="89"/>
      <c r="N50" s="144"/>
      <c r="O50" s="144"/>
      <c r="P50" s="144"/>
      <c r="Q50" s="144"/>
      <c r="R50" s="144"/>
      <c r="S50" s="144"/>
      <c r="T50" s="144"/>
      <c r="U50" s="144"/>
      <c r="V50" s="144"/>
      <c r="W50" s="144"/>
      <c r="X50" s="144"/>
      <c r="Y50" s="144"/>
      <c r="Z50" s="144"/>
      <c r="AA50" s="144"/>
      <c r="AB50" s="144"/>
      <c r="AC50" s="144"/>
      <c r="AD50" s="144"/>
      <c r="AE50" s="144"/>
      <c r="AF50" s="144"/>
      <c r="AG50" s="144"/>
      <c r="AH50" s="78"/>
      <c r="AI50" s="78"/>
      <c r="AK50" s="64">
        <v>43771</v>
      </c>
      <c r="AL50" s="10">
        <v>44</v>
      </c>
      <c r="AM50" s="157">
        <v>1306955</v>
      </c>
      <c r="AN50" s="157">
        <v>1429980.4</v>
      </c>
      <c r="AO50" s="157">
        <v>305532</v>
      </c>
      <c r="AP50" s="157">
        <v>61356</v>
      </c>
      <c r="AQ50" s="157">
        <v>0</v>
      </c>
      <c r="AR50" s="157">
        <v>0</v>
      </c>
      <c r="AS50" s="157">
        <v>0</v>
      </c>
      <c r="AT50" s="157">
        <v>0</v>
      </c>
      <c r="AU50" s="157">
        <v>0</v>
      </c>
      <c r="AV50" s="157">
        <v>0</v>
      </c>
      <c r="AW50" s="89">
        <v>3103823.4</v>
      </c>
      <c r="AX50" s="157">
        <v>718270</v>
      </c>
      <c r="AY50" s="157">
        <v>72.454334206851186</v>
      </c>
      <c r="AZ50" s="157">
        <v>1227856.3999999999</v>
      </c>
      <c r="BA50" s="157">
        <v>103.25972168257982</v>
      </c>
      <c r="BB50" s="157">
        <v>224627</v>
      </c>
      <c r="BC50" s="157">
        <v>138.68583406655478</v>
      </c>
      <c r="BD50" s="157">
        <v>42085</v>
      </c>
      <c r="BE50" s="157">
        <v>108.42777642829986</v>
      </c>
      <c r="BF50" s="157">
        <v>0</v>
      </c>
      <c r="BG50" s="157">
        <v>0</v>
      </c>
      <c r="BH50" s="157">
        <v>0</v>
      </c>
      <c r="BI50" s="157">
        <v>0</v>
      </c>
      <c r="BJ50" s="157">
        <v>0</v>
      </c>
      <c r="BK50" s="157">
        <v>0</v>
      </c>
      <c r="BL50" s="157">
        <v>0</v>
      </c>
      <c r="BM50" s="157">
        <v>0</v>
      </c>
      <c r="BN50" s="157">
        <v>0</v>
      </c>
      <c r="BO50" s="157">
        <v>0</v>
      </c>
      <c r="BP50" s="157">
        <v>0</v>
      </c>
      <c r="BQ50" s="157">
        <v>0</v>
      </c>
      <c r="BR50" s="78">
        <v>2212838.3999999999</v>
      </c>
      <c r="BS50" s="78">
        <v>96.954956394819618</v>
      </c>
    </row>
    <row r="51" spans="1:71" ht="20" customHeight="1" x14ac:dyDescent="0.15">
      <c r="A51" s="64"/>
      <c r="B51" s="10"/>
      <c r="C51" s="145"/>
      <c r="D51" s="145"/>
      <c r="E51" s="145"/>
      <c r="F51" s="145"/>
      <c r="G51" s="145"/>
      <c r="H51" s="145"/>
      <c r="I51" s="145"/>
      <c r="J51" s="145"/>
      <c r="K51" s="145"/>
      <c r="L51" s="145"/>
      <c r="M51" s="89"/>
      <c r="N51" s="145"/>
      <c r="O51" s="145"/>
      <c r="P51" s="145"/>
      <c r="Q51" s="145"/>
      <c r="R51" s="145"/>
      <c r="S51" s="145"/>
      <c r="T51" s="145"/>
      <c r="U51" s="145"/>
      <c r="V51" s="145"/>
      <c r="W51" s="145"/>
      <c r="X51" s="145"/>
      <c r="Y51" s="145"/>
      <c r="Z51" s="145"/>
      <c r="AA51" s="145"/>
      <c r="AB51" s="145"/>
      <c r="AC51" s="145"/>
      <c r="AD51" s="145"/>
      <c r="AE51" s="145"/>
      <c r="AF51" s="145"/>
      <c r="AG51" s="145"/>
      <c r="AH51" s="78"/>
      <c r="AI51" s="78"/>
      <c r="AK51" s="64">
        <v>43778</v>
      </c>
      <c r="AL51" s="10">
        <v>45</v>
      </c>
      <c r="AM51" s="157">
        <v>1460835</v>
      </c>
      <c r="AN51" s="157">
        <v>1798471.1</v>
      </c>
      <c r="AO51" s="157">
        <v>300009</v>
      </c>
      <c r="AP51" s="157">
        <v>85560</v>
      </c>
      <c r="AQ51" s="157">
        <v>0</v>
      </c>
      <c r="AR51" s="157">
        <v>0</v>
      </c>
      <c r="AS51" s="157">
        <v>0</v>
      </c>
      <c r="AT51" s="157">
        <v>0</v>
      </c>
      <c r="AU51" s="157">
        <v>0</v>
      </c>
      <c r="AV51" s="157">
        <v>0</v>
      </c>
      <c r="AW51" s="89">
        <v>3644875.1</v>
      </c>
      <c r="AX51" s="157">
        <v>1298774</v>
      </c>
      <c r="AY51" s="157">
        <v>75.775258739662178</v>
      </c>
      <c r="AZ51" s="157">
        <v>1574160.2</v>
      </c>
      <c r="BA51" s="157">
        <v>101.66784479903988</v>
      </c>
      <c r="BB51" s="157">
        <v>197818</v>
      </c>
      <c r="BC51" s="157">
        <v>139.53656333527789</v>
      </c>
      <c r="BD51" s="157">
        <v>62775</v>
      </c>
      <c r="BE51" s="157">
        <v>99.488123625471914</v>
      </c>
      <c r="BF51" s="157">
        <v>0</v>
      </c>
      <c r="BG51" s="157">
        <v>0</v>
      </c>
      <c r="BH51" s="157">
        <v>0</v>
      </c>
      <c r="BI51" s="157">
        <v>0</v>
      </c>
      <c r="BJ51" s="157">
        <v>0</v>
      </c>
      <c r="BK51" s="157">
        <v>0</v>
      </c>
      <c r="BL51" s="157">
        <v>0</v>
      </c>
      <c r="BM51" s="157">
        <v>0</v>
      </c>
      <c r="BN51" s="157">
        <v>0</v>
      </c>
      <c r="BO51" s="157">
        <v>0</v>
      </c>
      <c r="BP51" s="157">
        <v>0</v>
      </c>
      <c r="BQ51" s="157">
        <v>0</v>
      </c>
      <c r="BR51" s="78">
        <v>3133527.2</v>
      </c>
      <c r="BS51" s="78">
        <v>93.282937401410962</v>
      </c>
    </row>
    <row r="52" spans="1:71" ht="20" customHeight="1" x14ac:dyDescent="0.15">
      <c r="A52" s="64"/>
      <c r="B52" s="10"/>
      <c r="C52" s="146"/>
      <c r="D52" s="146"/>
      <c r="E52" s="146"/>
      <c r="F52" s="146"/>
      <c r="G52" s="146"/>
      <c r="H52" s="146"/>
      <c r="I52" s="146"/>
      <c r="J52" s="146"/>
      <c r="K52" s="146"/>
      <c r="L52" s="146"/>
      <c r="M52" s="89"/>
      <c r="N52" s="146"/>
      <c r="O52" s="146"/>
      <c r="P52" s="146"/>
      <c r="Q52" s="146"/>
      <c r="R52" s="146"/>
      <c r="S52" s="146"/>
      <c r="T52" s="146"/>
      <c r="U52" s="146"/>
      <c r="V52" s="146"/>
      <c r="W52" s="146"/>
      <c r="X52" s="146"/>
      <c r="Y52" s="146"/>
      <c r="Z52" s="146"/>
      <c r="AA52" s="146"/>
      <c r="AB52" s="146"/>
      <c r="AC52" s="146"/>
      <c r="AD52" s="146"/>
      <c r="AE52" s="146"/>
      <c r="AF52" s="146"/>
      <c r="AG52" s="146"/>
      <c r="AH52" s="78"/>
      <c r="AI52" s="78"/>
      <c r="AK52" s="64">
        <v>43785</v>
      </c>
      <c r="AL52" s="10">
        <v>46</v>
      </c>
      <c r="AM52" s="157">
        <v>1247497</v>
      </c>
      <c r="AN52" s="157">
        <v>1517184.6</v>
      </c>
      <c r="AO52" s="157">
        <v>259043.7</v>
      </c>
      <c r="AP52" s="157">
        <v>84331</v>
      </c>
      <c r="AQ52" s="157">
        <v>0</v>
      </c>
      <c r="AR52" s="157">
        <v>0</v>
      </c>
      <c r="AS52" s="157">
        <v>0</v>
      </c>
      <c r="AT52" s="157">
        <v>0</v>
      </c>
      <c r="AU52" s="157">
        <v>0</v>
      </c>
      <c r="AV52" s="157">
        <v>0</v>
      </c>
      <c r="AW52" s="89">
        <v>3108056.3000000003</v>
      </c>
      <c r="AX52" s="157">
        <v>1020098</v>
      </c>
      <c r="AY52" s="157">
        <v>76.471137690256242</v>
      </c>
      <c r="AZ52" s="157">
        <v>1326806.6000000001</v>
      </c>
      <c r="BA52" s="157">
        <v>102.34929583101953</v>
      </c>
      <c r="BB52" s="157">
        <v>166925</v>
      </c>
      <c r="BC52" s="157">
        <v>134.10888080585889</v>
      </c>
      <c r="BD52" s="157">
        <v>60648</v>
      </c>
      <c r="BE52" s="157">
        <v>97.766620077133609</v>
      </c>
      <c r="BF52" s="157">
        <v>0</v>
      </c>
      <c r="BG52" s="157">
        <v>0</v>
      </c>
      <c r="BH52" s="157">
        <v>0</v>
      </c>
      <c r="BI52" s="157">
        <v>0</v>
      </c>
      <c r="BJ52" s="157">
        <v>0</v>
      </c>
      <c r="BK52" s="157">
        <v>0</v>
      </c>
      <c r="BL52" s="157">
        <v>0</v>
      </c>
      <c r="BM52" s="157">
        <v>0</v>
      </c>
      <c r="BN52" s="157">
        <v>0</v>
      </c>
      <c r="BO52" s="157">
        <v>0</v>
      </c>
      <c r="BP52" s="157">
        <v>0</v>
      </c>
      <c r="BQ52" s="157">
        <v>0</v>
      </c>
      <c r="BR52" s="78">
        <v>2574477.6</v>
      </c>
      <c r="BS52" s="78">
        <v>94.046749807596001</v>
      </c>
    </row>
    <row r="53" spans="1:71" ht="20" customHeight="1" x14ac:dyDescent="0.15">
      <c r="A53" s="64"/>
      <c r="B53" s="10"/>
      <c r="C53" s="147"/>
      <c r="D53" s="147"/>
      <c r="E53" s="147"/>
      <c r="F53" s="147"/>
      <c r="G53" s="147"/>
      <c r="H53" s="147"/>
      <c r="I53" s="147"/>
      <c r="J53" s="147"/>
      <c r="K53" s="147"/>
      <c r="L53" s="147"/>
      <c r="M53" s="89"/>
      <c r="N53" s="147"/>
      <c r="O53" s="147"/>
      <c r="P53" s="147"/>
      <c r="Q53" s="147"/>
      <c r="R53" s="147"/>
      <c r="S53" s="147"/>
      <c r="T53" s="147"/>
      <c r="U53" s="147"/>
      <c r="V53" s="147"/>
      <c r="W53" s="147"/>
      <c r="X53" s="147"/>
      <c r="Y53" s="147"/>
      <c r="Z53" s="147"/>
      <c r="AA53" s="147"/>
      <c r="AB53" s="147"/>
      <c r="AC53" s="147"/>
      <c r="AD53" s="147"/>
      <c r="AE53" s="147"/>
      <c r="AF53" s="147"/>
      <c r="AG53" s="147"/>
      <c r="AH53" s="78"/>
      <c r="AI53" s="78"/>
      <c r="AK53" s="64">
        <v>43792</v>
      </c>
      <c r="AL53" s="10">
        <v>47</v>
      </c>
      <c r="AM53" s="157">
        <v>1320014</v>
      </c>
      <c r="AN53" s="157">
        <v>1747467.8</v>
      </c>
      <c r="AO53" s="157">
        <v>298098</v>
      </c>
      <c r="AP53" s="157">
        <v>70802</v>
      </c>
      <c r="AQ53" s="157">
        <v>0</v>
      </c>
      <c r="AR53" s="157">
        <v>0</v>
      </c>
      <c r="AS53" s="157">
        <v>0</v>
      </c>
      <c r="AT53" s="157">
        <v>0</v>
      </c>
      <c r="AU53" s="157">
        <v>0</v>
      </c>
      <c r="AV53" s="157">
        <v>0</v>
      </c>
      <c r="AW53" s="89">
        <v>3436381.8</v>
      </c>
      <c r="AX53" s="157">
        <v>782437</v>
      </c>
      <c r="AY53" s="157">
        <v>76.36243160197435</v>
      </c>
      <c r="AZ53" s="157">
        <v>1512804.8</v>
      </c>
      <c r="BA53" s="157">
        <v>103.7907361802571</v>
      </c>
      <c r="BB53" s="157">
        <v>162516</v>
      </c>
      <c r="BC53" s="157">
        <v>125.89540687827045</v>
      </c>
      <c r="BD53" s="157">
        <v>40471</v>
      </c>
      <c r="BE53" s="157">
        <v>95.129821012996956</v>
      </c>
      <c r="BF53" s="157">
        <v>0</v>
      </c>
      <c r="BG53" s="157">
        <v>0</v>
      </c>
      <c r="BH53" s="157">
        <v>0</v>
      </c>
      <c r="BI53" s="157">
        <v>0</v>
      </c>
      <c r="BJ53" s="157">
        <v>0</v>
      </c>
      <c r="BK53" s="157">
        <v>0</v>
      </c>
      <c r="BL53" s="157">
        <v>0</v>
      </c>
      <c r="BM53" s="157">
        <v>0</v>
      </c>
      <c r="BN53" s="157">
        <v>0</v>
      </c>
      <c r="BO53" s="157">
        <v>0</v>
      </c>
      <c r="BP53" s="157">
        <v>0</v>
      </c>
      <c r="BQ53" s="157">
        <v>0</v>
      </c>
      <c r="BR53" s="78">
        <v>2498228.7999999998</v>
      </c>
      <c r="BS53" s="78">
        <v>96.497939946423898</v>
      </c>
    </row>
    <row r="54" spans="1:71" ht="20" customHeight="1" x14ac:dyDescent="0.15">
      <c r="A54" s="64"/>
      <c r="B54" s="10"/>
      <c r="C54" s="148"/>
      <c r="D54" s="148"/>
      <c r="E54" s="148"/>
      <c r="F54" s="148"/>
      <c r="G54" s="148"/>
      <c r="H54" s="148"/>
      <c r="I54" s="148"/>
      <c r="J54" s="148"/>
      <c r="K54" s="148"/>
      <c r="L54" s="148"/>
      <c r="M54" s="89"/>
      <c r="N54" s="148"/>
      <c r="O54" s="148"/>
      <c r="P54" s="148"/>
      <c r="Q54" s="148"/>
      <c r="R54" s="148"/>
      <c r="S54" s="148"/>
      <c r="T54" s="148"/>
      <c r="U54" s="148"/>
      <c r="V54" s="148"/>
      <c r="W54" s="148"/>
      <c r="X54" s="148"/>
      <c r="Y54" s="148"/>
      <c r="Z54" s="148"/>
      <c r="AA54" s="148"/>
      <c r="AB54" s="148"/>
      <c r="AC54" s="148"/>
      <c r="AD54" s="148"/>
      <c r="AE54" s="148"/>
      <c r="AF54" s="148"/>
      <c r="AG54" s="148"/>
      <c r="AH54" s="78"/>
      <c r="AI54" s="78"/>
      <c r="AK54" s="64">
        <v>43799</v>
      </c>
      <c r="AL54" s="10">
        <v>48</v>
      </c>
      <c r="AM54" s="157">
        <v>1245118</v>
      </c>
      <c r="AN54" s="157">
        <v>1724222.8</v>
      </c>
      <c r="AO54" s="157">
        <v>285392</v>
      </c>
      <c r="AP54" s="157">
        <v>70610</v>
      </c>
      <c r="AQ54" s="157">
        <v>0</v>
      </c>
      <c r="AR54" s="157">
        <v>0</v>
      </c>
      <c r="AS54" s="157">
        <v>0</v>
      </c>
      <c r="AT54" s="157">
        <v>0</v>
      </c>
      <c r="AU54" s="157">
        <v>0</v>
      </c>
      <c r="AV54" s="157">
        <v>0</v>
      </c>
      <c r="AW54" s="89">
        <v>3325342.8</v>
      </c>
      <c r="AX54" s="157">
        <v>884095</v>
      </c>
      <c r="AY54" s="157">
        <v>75.612895274538374</v>
      </c>
      <c r="AZ54" s="157">
        <v>1406225.8</v>
      </c>
      <c r="BA54" s="157">
        <v>104.23379610530756</v>
      </c>
      <c r="BB54" s="157">
        <v>185819</v>
      </c>
      <c r="BC54" s="157">
        <v>128.78044170819453</v>
      </c>
      <c r="BD54" s="157">
        <v>40625</v>
      </c>
      <c r="BE54" s="157">
        <v>98.261390109636935</v>
      </c>
      <c r="BF54" s="157">
        <v>0</v>
      </c>
      <c r="BG54" s="157">
        <v>0</v>
      </c>
      <c r="BH54" s="157">
        <v>0</v>
      </c>
      <c r="BI54" s="157">
        <v>0</v>
      </c>
      <c r="BJ54" s="157">
        <v>0</v>
      </c>
      <c r="BK54" s="157">
        <v>0</v>
      </c>
      <c r="BL54" s="157">
        <v>0</v>
      </c>
      <c r="BM54" s="157">
        <v>0</v>
      </c>
      <c r="BN54" s="157">
        <v>0</v>
      </c>
      <c r="BO54" s="157">
        <v>0</v>
      </c>
      <c r="BP54" s="157">
        <v>0</v>
      </c>
      <c r="BQ54" s="157">
        <v>0</v>
      </c>
      <c r="BR54" s="78">
        <v>2516764.7999999998</v>
      </c>
      <c r="BS54" s="78">
        <v>95.895714146170917</v>
      </c>
    </row>
    <row r="55" spans="1:71" ht="20" customHeight="1" x14ac:dyDescent="0.15">
      <c r="A55" s="64"/>
      <c r="B55" s="10"/>
      <c r="C55" s="149"/>
      <c r="D55" s="149"/>
      <c r="E55" s="149"/>
      <c r="F55" s="149"/>
      <c r="G55" s="149"/>
      <c r="H55" s="149"/>
      <c r="I55" s="149"/>
      <c r="J55" s="149"/>
      <c r="K55" s="149"/>
      <c r="L55" s="149"/>
      <c r="M55" s="89"/>
      <c r="N55" s="149"/>
      <c r="O55" s="149"/>
      <c r="P55" s="149"/>
      <c r="Q55" s="149"/>
      <c r="R55" s="149"/>
      <c r="S55" s="149"/>
      <c r="T55" s="149"/>
      <c r="U55" s="149"/>
      <c r="V55" s="149"/>
      <c r="W55" s="149"/>
      <c r="X55" s="149"/>
      <c r="Y55" s="149"/>
      <c r="Z55" s="149"/>
      <c r="AA55" s="149"/>
      <c r="AB55" s="149"/>
      <c r="AC55" s="149"/>
      <c r="AD55" s="149"/>
      <c r="AE55" s="149"/>
      <c r="AF55" s="149"/>
      <c r="AG55" s="149"/>
      <c r="AH55" s="78"/>
      <c r="AI55" s="78"/>
      <c r="AK55" s="64">
        <v>43806</v>
      </c>
      <c r="AL55" s="10">
        <v>49</v>
      </c>
      <c r="AM55" s="157">
        <v>1366967</v>
      </c>
      <c r="AN55" s="157">
        <v>1704172.9</v>
      </c>
      <c r="AO55" s="157">
        <v>288590</v>
      </c>
      <c r="AP55" s="157">
        <v>75960</v>
      </c>
      <c r="AQ55" s="157">
        <v>0</v>
      </c>
      <c r="AR55" s="157">
        <v>0</v>
      </c>
      <c r="AS55" s="157">
        <v>0</v>
      </c>
      <c r="AT55" s="157">
        <v>0</v>
      </c>
      <c r="AU55" s="157">
        <v>0</v>
      </c>
      <c r="AV55" s="157">
        <v>0</v>
      </c>
      <c r="AW55" s="89">
        <v>3435689.9</v>
      </c>
      <c r="AX55" s="157">
        <v>1028875</v>
      </c>
      <c r="AY55" s="157">
        <v>76.091263286001706</v>
      </c>
      <c r="AZ55" s="157">
        <v>1312525</v>
      </c>
      <c r="BA55" s="157">
        <v>104.54397215610064</v>
      </c>
      <c r="BB55" s="157">
        <v>192089</v>
      </c>
      <c r="BC55" s="157">
        <v>127.19990693966859</v>
      </c>
      <c r="BD55" s="157">
        <v>39320</v>
      </c>
      <c r="BE55" s="157">
        <v>95.047176359460835</v>
      </c>
      <c r="BF55" s="157">
        <v>0</v>
      </c>
      <c r="BG55" s="157">
        <v>0</v>
      </c>
      <c r="BH55" s="157">
        <v>0</v>
      </c>
      <c r="BI55" s="157">
        <v>0</v>
      </c>
      <c r="BJ55" s="157">
        <v>0</v>
      </c>
      <c r="BK55" s="157">
        <v>0</v>
      </c>
      <c r="BL55" s="157">
        <v>0</v>
      </c>
      <c r="BM55" s="157">
        <v>0</v>
      </c>
      <c r="BN55" s="157">
        <v>0</v>
      </c>
      <c r="BO55" s="157">
        <v>0</v>
      </c>
      <c r="BP55" s="157">
        <v>0</v>
      </c>
      <c r="BQ55" s="157">
        <v>0</v>
      </c>
      <c r="BR55" s="78">
        <v>2572809</v>
      </c>
      <c r="BS55" s="78">
        <v>94.712018446048262</v>
      </c>
    </row>
    <row r="56" spans="1:71" ht="20" customHeight="1" x14ac:dyDescent="0.15">
      <c r="A56" s="64"/>
      <c r="B56" s="10"/>
      <c r="C56" s="152"/>
      <c r="D56" s="152"/>
      <c r="E56" s="152"/>
      <c r="F56" s="152"/>
      <c r="G56" s="152"/>
      <c r="H56" s="152"/>
      <c r="I56" s="152"/>
      <c r="J56" s="152"/>
      <c r="K56" s="152"/>
      <c r="L56" s="152"/>
      <c r="M56" s="89"/>
      <c r="N56" s="152"/>
      <c r="O56" s="152"/>
      <c r="P56" s="152"/>
      <c r="Q56" s="152"/>
      <c r="R56" s="152"/>
      <c r="S56" s="152"/>
      <c r="T56" s="152"/>
      <c r="U56" s="152"/>
      <c r="V56" s="152"/>
      <c r="W56" s="152"/>
      <c r="X56" s="152"/>
      <c r="Y56" s="152"/>
      <c r="Z56" s="152"/>
      <c r="AA56" s="152"/>
      <c r="AB56" s="152"/>
      <c r="AC56" s="152"/>
      <c r="AD56" s="152"/>
      <c r="AE56" s="152"/>
      <c r="AF56" s="152"/>
      <c r="AG56" s="152"/>
      <c r="AH56" s="78"/>
      <c r="AI56" s="78"/>
      <c r="AK56" s="64">
        <v>43813</v>
      </c>
      <c r="AL56" s="10">
        <v>50</v>
      </c>
      <c r="AM56" s="157">
        <v>1193872</v>
      </c>
      <c r="AN56" s="157">
        <v>1626164.5</v>
      </c>
      <c r="AO56" s="157">
        <v>308706</v>
      </c>
      <c r="AP56" s="157">
        <v>72948</v>
      </c>
      <c r="AQ56" s="157">
        <v>0</v>
      </c>
      <c r="AR56" s="157">
        <v>0</v>
      </c>
      <c r="AS56" s="157">
        <v>0</v>
      </c>
      <c r="AT56" s="157">
        <v>0</v>
      </c>
      <c r="AU56" s="157">
        <v>0</v>
      </c>
      <c r="AV56" s="157">
        <v>0</v>
      </c>
      <c r="AW56" s="89">
        <v>3201690.5</v>
      </c>
      <c r="AX56" s="157">
        <v>952457</v>
      </c>
      <c r="AY56" s="157">
        <v>77.199663114865018</v>
      </c>
      <c r="AZ56" s="157">
        <v>1351903.5</v>
      </c>
      <c r="BA56" s="157">
        <v>104.05943517161801</v>
      </c>
      <c r="BB56" s="157">
        <v>198525</v>
      </c>
      <c r="BC56" s="157">
        <v>128.73076391057046</v>
      </c>
      <c r="BD56" s="157">
        <v>51618</v>
      </c>
      <c r="BE56" s="157">
        <v>94.245243256073465</v>
      </c>
      <c r="BF56" s="157">
        <v>0</v>
      </c>
      <c r="BG56" s="157">
        <v>0</v>
      </c>
      <c r="BH56" s="157">
        <v>0</v>
      </c>
      <c r="BI56" s="157">
        <v>0</v>
      </c>
      <c r="BJ56" s="157">
        <v>0</v>
      </c>
      <c r="BK56" s="157">
        <v>0</v>
      </c>
      <c r="BL56" s="157">
        <v>0</v>
      </c>
      <c r="BM56" s="157">
        <v>0</v>
      </c>
      <c r="BN56" s="157">
        <v>0</v>
      </c>
      <c r="BO56" s="157">
        <v>0</v>
      </c>
      <c r="BP56" s="157">
        <v>0</v>
      </c>
      <c r="BQ56" s="157">
        <v>0</v>
      </c>
      <c r="BR56" s="78">
        <v>2554503.5</v>
      </c>
      <c r="BS56" s="78">
        <v>95.763697336749189</v>
      </c>
    </row>
    <row r="57" spans="1:71" ht="21.75" customHeight="1" x14ac:dyDescent="0.15">
      <c r="A57" s="64"/>
      <c r="B57" s="10"/>
      <c r="C57" s="153"/>
      <c r="D57" s="153"/>
      <c r="E57" s="153"/>
      <c r="F57" s="153"/>
      <c r="G57" s="153"/>
      <c r="H57" s="153"/>
      <c r="I57" s="153"/>
      <c r="J57" s="153"/>
      <c r="K57" s="153"/>
      <c r="L57" s="153"/>
      <c r="M57" s="89"/>
      <c r="N57" s="153"/>
      <c r="O57" s="153"/>
      <c r="P57" s="153"/>
      <c r="Q57" s="153"/>
      <c r="R57" s="153"/>
      <c r="S57" s="153"/>
      <c r="T57" s="153"/>
      <c r="U57" s="153"/>
      <c r="V57" s="153"/>
      <c r="W57" s="153"/>
      <c r="X57" s="153"/>
      <c r="Y57" s="153"/>
      <c r="Z57" s="153"/>
      <c r="AA57" s="153"/>
      <c r="AB57" s="153"/>
      <c r="AC57" s="153"/>
      <c r="AD57" s="153"/>
      <c r="AE57" s="153"/>
      <c r="AF57" s="153"/>
      <c r="AG57" s="153"/>
      <c r="AH57" s="78"/>
      <c r="AI57" s="78"/>
      <c r="AK57" s="64">
        <v>43820</v>
      </c>
      <c r="AL57" s="10">
        <v>51</v>
      </c>
      <c r="AM57" s="157">
        <v>1162384</v>
      </c>
      <c r="AN57" s="157">
        <v>1681215.2</v>
      </c>
      <c r="AO57" s="157">
        <v>307623.5</v>
      </c>
      <c r="AP57" s="157">
        <v>72420</v>
      </c>
      <c r="AQ57" s="157">
        <v>0</v>
      </c>
      <c r="AR57" s="157">
        <v>0</v>
      </c>
      <c r="AS57" s="157">
        <v>0</v>
      </c>
      <c r="AT57" s="157">
        <v>0</v>
      </c>
      <c r="AU57" s="157">
        <v>0</v>
      </c>
      <c r="AV57" s="157">
        <v>0</v>
      </c>
      <c r="AW57" s="89">
        <v>3223642.7</v>
      </c>
      <c r="AX57" s="157">
        <v>989414</v>
      </c>
      <c r="AY57" s="157">
        <v>79.278286206939669</v>
      </c>
      <c r="AZ57" s="157">
        <v>1486677.2</v>
      </c>
      <c r="BA57" s="157">
        <v>105.78501902524044</v>
      </c>
      <c r="BB57" s="157">
        <v>199153.5</v>
      </c>
      <c r="BC57" s="157">
        <v>136.1165606601993</v>
      </c>
      <c r="BD57" s="157">
        <v>51003</v>
      </c>
      <c r="BE57" s="157">
        <v>98.732250483814681</v>
      </c>
      <c r="BF57" s="157">
        <v>0</v>
      </c>
      <c r="BG57" s="157">
        <v>0</v>
      </c>
      <c r="BH57" s="157">
        <v>0</v>
      </c>
      <c r="BI57" s="157">
        <v>0</v>
      </c>
      <c r="BJ57" s="157">
        <v>0</v>
      </c>
      <c r="BK57" s="157">
        <v>0</v>
      </c>
      <c r="BL57" s="157">
        <v>0</v>
      </c>
      <c r="BM57" s="157">
        <v>0</v>
      </c>
      <c r="BN57" s="157">
        <v>0</v>
      </c>
      <c r="BO57" s="157">
        <v>0</v>
      </c>
      <c r="BP57" s="157">
        <v>0</v>
      </c>
      <c r="BQ57" s="157">
        <v>0</v>
      </c>
      <c r="BR57" s="78">
        <v>2726247.7</v>
      </c>
      <c r="BS57" s="78">
        <v>98.248942159735222</v>
      </c>
    </row>
    <row r="58" spans="1:71" ht="21.75" customHeight="1" x14ac:dyDescent="0.15">
      <c r="A58" s="64"/>
      <c r="B58" s="10"/>
      <c r="C58" s="154"/>
      <c r="D58" s="154"/>
      <c r="E58" s="154"/>
      <c r="F58" s="154"/>
      <c r="G58" s="154"/>
      <c r="H58" s="154"/>
      <c r="I58" s="154"/>
      <c r="J58" s="154"/>
      <c r="K58" s="154"/>
      <c r="L58" s="154"/>
      <c r="M58" s="89"/>
      <c r="N58" s="154"/>
      <c r="O58" s="154"/>
      <c r="P58" s="154"/>
      <c r="Q58" s="154"/>
      <c r="R58" s="154"/>
      <c r="S58" s="154"/>
      <c r="T58" s="154"/>
      <c r="U58" s="154"/>
      <c r="V58" s="154"/>
      <c r="W58" s="154"/>
      <c r="X58" s="154"/>
      <c r="Y58" s="154"/>
      <c r="Z58" s="154"/>
      <c r="AA58" s="154"/>
      <c r="AB58" s="154"/>
      <c r="AC58" s="154"/>
      <c r="AD58" s="154"/>
      <c r="AE58" s="154"/>
      <c r="AF58" s="154"/>
      <c r="AG58" s="154"/>
      <c r="AH58" s="78"/>
      <c r="AI58" s="78"/>
      <c r="AK58" s="64">
        <v>43827</v>
      </c>
      <c r="AL58" s="10">
        <v>52</v>
      </c>
      <c r="AM58" s="157">
        <v>0</v>
      </c>
      <c r="AN58" s="157">
        <v>0</v>
      </c>
      <c r="AO58" s="157">
        <v>0</v>
      </c>
      <c r="AP58" s="157">
        <v>0</v>
      </c>
      <c r="AQ58" s="157">
        <v>0</v>
      </c>
      <c r="AR58" s="157">
        <v>0</v>
      </c>
      <c r="AS58" s="157">
        <v>0</v>
      </c>
      <c r="AT58" s="157">
        <v>0</v>
      </c>
      <c r="AU58" s="157">
        <v>0</v>
      </c>
      <c r="AV58" s="157">
        <v>0</v>
      </c>
      <c r="AW58" s="89">
        <v>0</v>
      </c>
      <c r="AX58" s="157">
        <v>0</v>
      </c>
      <c r="AY58" s="157">
        <v>0</v>
      </c>
      <c r="AZ58" s="157">
        <v>0</v>
      </c>
      <c r="BA58" s="157">
        <v>0</v>
      </c>
      <c r="BB58" s="157">
        <v>0</v>
      </c>
      <c r="BC58" s="157">
        <v>0</v>
      </c>
      <c r="BD58" s="157">
        <v>0</v>
      </c>
      <c r="BE58" s="157">
        <v>0</v>
      </c>
      <c r="BF58" s="157">
        <v>0</v>
      </c>
      <c r="BG58" s="157">
        <v>0</v>
      </c>
      <c r="BH58" s="157">
        <v>0</v>
      </c>
      <c r="BI58" s="157">
        <v>0</v>
      </c>
      <c r="BJ58" s="157">
        <v>0</v>
      </c>
      <c r="BK58" s="157">
        <v>0</v>
      </c>
      <c r="BL58" s="157">
        <v>0</v>
      </c>
      <c r="BM58" s="157">
        <v>0</v>
      </c>
      <c r="BN58" s="157">
        <v>0</v>
      </c>
      <c r="BO58" s="157">
        <v>0</v>
      </c>
      <c r="BP58" s="157">
        <v>0</v>
      </c>
      <c r="BQ58" s="157">
        <v>0</v>
      </c>
      <c r="BR58" s="78">
        <v>0</v>
      </c>
      <c r="BS58" s="78">
        <v>0</v>
      </c>
    </row>
    <row r="59" spans="1:71" x14ac:dyDescent="0.15">
      <c r="A59" s="64"/>
      <c r="B59" s="10"/>
      <c r="C59" s="154"/>
      <c r="D59" s="154"/>
      <c r="E59" s="154"/>
      <c r="F59" s="154"/>
      <c r="G59" s="154"/>
      <c r="H59" s="154"/>
      <c r="I59" s="154"/>
      <c r="J59" s="154"/>
      <c r="K59" s="154"/>
      <c r="L59" s="154"/>
      <c r="M59" s="89"/>
      <c r="N59" s="154"/>
      <c r="O59" s="154"/>
      <c r="P59" s="154"/>
      <c r="Q59" s="154"/>
      <c r="R59" s="154"/>
      <c r="S59" s="154"/>
      <c r="T59" s="154"/>
      <c r="U59" s="154"/>
      <c r="V59" s="154"/>
      <c r="W59" s="154"/>
      <c r="X59" s="154"/>
      <c r="Y59" s="154"/>
      <c r="Z59" s="154"/>
      <c r="AA59" s="154"/>
      <c r="AB59" s="154"/>
      <c r="AC59" s="154"/>
      <c r="AD59" s="154"/>
      <c r="AE59" s="154"/>
      <c r="AF59" s="154"/>
      <c r="AG59" s="154"/>
      <c r="AH59" s="78"/>
      <c r="AI59" s="78"/>
      <c r="AK59" s="64">
        <v>43830</v>
      </c>
      <c r="AL59" s="10">
        <v>53</v>
      </c>
      <c r="AM59" s="157">
        <v>39329</v>
      </c>
      <c r="AN59" s="157">
        <v>916902.3</v>
      </c>
      <c r="AO59" s="157">
        <v>169304</v>
      </c>
      <c r="AP59" s="157">
        <v>6966</v>
      </c>
      <c r="AQ59" s="157">
        <v>0</v>
      </c>
      <c r="AR59" s="157">
        <v>0</v>
      </c>
      <c r="AS59" s="157">
        <v>0</v>
      </c>
      <c r="AT59" s="157">
        <v>0</v>
      </c>
      <c r="AU59" s="157">
        <v>0</v>
      </c>
      <c r="AV59" s="157">
        <v>0</v>
      </c>
      <c r="AW59" s="89">
        <v>1132501.3</v>
      </c>
      <c r="AX59" s="157">
        <v>21016</v>
      </c>
      <c r="AY59" s="157">
        <v>86.894555999999994</v>
      </c>
      <c r="AZ59" s="157">
        <v>817587.5</v>
      </c>
      <c r="BA59" s="157">
        <v>117.23476500000001</v>
      </c>
      <c r="BB59" s="157">
        <v>95516</v>
      </c>
      <c r="BC59" s="157">
        <v>142.37429299999999</v>
      </c>
      <c r="BD59" s="157">
        <v>246</v>
      </c>
      <c r="BE59" s="157">
        <v>100</v>
      </c>
      <c r="BF59" s="157">
        <v>0</v>
      </c>
      <c r="BG59" s="157">
        <v>0</v>
      </c>
      <c r="BH59" s="157">
        <v>0</v>
      </c>
      <c r="BI59" s="157">
        <v>0</v>
      </c>
      <c r="BJ59" s="157">
        <v>0</v>
      </c>
      <c r="BK59" s="157">
        <v>0</v>
      </c>
      <c r="BL59" s="157">
        <v>0</v>
      </c>
      <c r="BM59" s="157">
        <v>0</v>
      </c>
      <c r="BN59" s="157">
        <v>0</v>
      </c>
      <c r="BO59" s="157">
        <v>0</v>
      </c>
      <c r="BP59" s="157">
        <v>0</v>
      </c>
      <c r="BQ59" s="157">
        <v>0</v>
      </c>
      <c r="BR59" s="78">
        <v>934365.5</v>
      </c>
      <c r="BS59" s="78">
        <v>119.11770863599041</v>
      </c>
    </row>
    <row r="60" spans="1:71" x14ac:dyDescent="0.15">
      <c r="A60" s="64"/>
      <c r="B60" s="10"/>
      <c r="C60" s="154"/>
      <c r="D60" s="154"/>
      <c r="E60" s="154"/>
      <c r="F60" s="154"/>
      <c r="G60" s="154"/>
      <c r="H60" s="154"/>
      <c r="I60" s="154"/>
      <c r="J60" s="154"/>
      <c r="K60" s="154"/>
      <c r="L60" s="154"/>
      <c r="M60" s="89"/>
      <c r="N60" s="154"/>
      <c r="O60" s="154"/>
      <c r="P60" s="154"/>
      <c r="Q60" s="154"/>
      <c r="R60" s="154"/>
      <c r="S60" s="154"/>
      <c r="T60" s="154"/>
      <c r="U60" s="154"/>
      <c r="V60" s="154"/>
      <c r="W60" s="154"/>
      <c r="X60" s="154"/>
      <c r="Y60" s="154"/>
      <c r="Z60" s="154"/>
      <c r="AA60" s="154"/>
      <c r="AB60" s="154"/>
      <c r="AC60" s="154"/>
      <c r="AD60" s="154"/>
      <c r="AE60" s="154"/>
      <c r="AF60" s="154"/>
      <c r="AG60" s="154"/>
      <c r="AH60" s="78"/>
      <c r="AI60" s="78"/>
      <c r="AK60" s="64"/>
      <c r="AL60" s="10"/>
      <c r="AM60" s="4"/>
      <c r="AN60" s="4"/>
      <c r="AO60" s="4"/>
      <c r="AP60" s="4"/>
      <c r="AQ60" s="4"/>
      <c r="AR60" s="99"/>
      <c r="AS60" s="4"/>
      <c r="AT60" s="4"/>
      <c r="AU60" s="4"/>
      <c r="AV60" s="4"/>
      <c r="AW60" s="18"/>
      <c r="AX60" s="4"/>
      <c r="AY60" s="4"/>
      <c r="AZ60" s="4"/>
      <c r="BA60" s="4"/>
      <c r="BB60" s="4"/>
      <c r="BC60" s="4"/>
      <c r="BD60" s="4"/>
      <c r="BE60" s="4"/>
      <c r="BF60" s="4"/>
      <c r="BG60" s="4"/>
      <c r="BH60" s="99"/>
      <c r="BI60" s="99"/>
      <c r="BJ60" s="4"/>
      <c r="BK60" s="4"/>
      <c r="BL60" s="4"/>
      <c r="BM60" s="4"/>
      <c r="BN60" s="4"/>
      <c r="BO60" s="4"/>
      <c r="BP60" s="4"/>
      <c r="BQ60" s="4"/>
      <c r="BR60" s="18"/>
      <c r="BS60" s="18"/>
    </row>
    <row r="61" spans="1:71" x14ac:dyDescent="0.15">
      <c r="A61" s="64"/>
      <c r="AI61" s="7"/>
    </row>
  </sheetData>
  <mergeCells count="30">
    <mergeCell ref="A3:A5"/>
    <mergeCell ref="AK3:AK5"/>
    <mergeCell ref="AF4:AG4"/>
    <mergeCell ref="BN4:BO4"/>
    <mergeCell ref="AX4:AY4"/>
    <mergeCell ref="C3:M3"/>
    <mergeCell ref="N3:AI3"/>
    <mergeCell ref="BD4:BE4"/>
    <mergeCell ref="BF4:BG4"/>
    <mergeCell ref="Z4:AA4"/>
    <mergeCell ref="BL4:BM4"/>
    <mergeCell ref="AZ4:BA4"/>
    <mergeCell ref="T4:U4"/>
    <mergeCell ref="BB4:BC4"/>
    <mergeCell ref="AX3:BS3"/>
    <mergeCell ref="BJ4:BK4"/>
    <mergeCell ref="AB4:AC4"/>
    <mergeCell ref="AD4:AE4"/>
    <mergeCell ref="BP4:BQ4"/>
    <mergeCell ref="AL2:BF2"/>
    <mergeCell ref="B2:AG2"/>
    <mergeCell ref="B3:B5"/>
    <mergeCell ref="AL3:AL5"/>
    <mergeCell ref="N4:O4"/>
    <mergeCell ref="P4:Q4"/>
    <mergeCell ref="R4:S4"/>
    <mergeCell ref="V4:W4"/>
    <mergeCell ref="X4:Y4"/>
    <mergeCell ref="BH4:BI4"/>
    <mergeCell ref="AM3:AW3"/>
  </mergeCells>
  <phoneticPr fontId="23"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S64"/>
  <sheetViews>
    <sheetView topLeftCell="A32" workbookViewId="0">
      <selection activeCell="A44" sqref="A44"/>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12.1640625" bestFit="1" customWidth="1"/>
    <col min="45" max="45" width="9.6640625" customWidth="1"/>
    <col min="46" max="46" width="9.33203125" bestFit="1" customWidth="1"/>
    <col min="47" max="47" width="11.1640625" bestFit="1" customWidth="1"/>
    <col min="48" max="48" width="11.1640625" customWidth="1"/>
    <col min="49" max="49" width="12.5" bestFit="1" customWidth="1"/>
    <col min="50" max="50" width="11.33203125" bestFit="1" customWidth="1"/>
    <col min="51" max="51" width="12.5" bestFit="1" customWidth="1"/>
    <col min="52" max="52" width="10.6640625" bestFit="1" customWidth="1"/>
    <col min="53" max="53" width="9.5" bestFit="1" customWidth="1"/>
    <col min="54" max="54" width="10.5" bestFit="1" customWidth="1"/>
    <col min="55" max="55" width="9.33203125" customWidth="1"/>
    <col min="56" max="56" width="9.6640625" bestFit="1" customWidth="1"/>
    <col min="57" max="57" width="9.5" bestFit="1" customWidth="1"/>
    <col min="58" max="58" width="9.6640625" bestFit="1" customWidth="1"/>
    <col min="59" max="59" width="9.5" bestFit="1" customWidth="1"/>
    <col min="60" max="63" width="9.5" customWidth="1"/>
    <col min="64" max="64" width="9.33203125" bestFit="1" customWidth="1"/>
    <col min="65" max="65" width="11.5" bestFit="1" customWidth="1"/>
    <col min="66" max="67" width="9.33203125" bestFit="1" customWidth="1"/>
    <col min="68" max="69" width="9.33203125" customWidth="1"/>
    <col min="70" max="70" width="12.5" bestFit="1" customWidth="1"/>
    <col min="71" max="71" width="9.6640625" bestFit="1" customWidth="1"/>
    <col min="73" max="73" width="12" bestFit="1" customWidth="1"/>
  </cols>
  <sheetData>
    <row r="2" spans="1:71" ht="12.75" customHeight="1" x14ac:dyDescent="0.15">
      <c r="B2" s="254" t="s">
        <v>66</v>
      </c>
      <c r="C2" s="255"/>
      <c r="D2" s="255"/>
      <c r="E2" s="255"/>
      <c r="F2" s="255"/>
      <c r="G2" s="255"/>
      <c r="H2" s="255"/>
      <c r="I2" s="255"/>
      <c r="J2" s="255"/>
      <c r="K2" s="255"/>
      <c r="L2" s="255"/>
      <c r="M2" s="255"/>
      <c r="N2" s="256"/>
      <c r="O2" s="256"/>
      <c r="P2" s="256"/>
      <c r="Q2" s="256"/>
      <c r="R2" s="256"/>
      <c r="S2" s="256"/>
      <c r="T2" s="256"/>
      <c r="U2" s="256"/>
      <c r="V2" s="256"/>
      <c r="W2" s="256"/>
      <c r="X2" s="256"/>
      <c r="Y2" s="256"/>
      <c r="Z2" s="256"/>
      <c r="AA2" s="256"/>
      <c r="AB2" s="256"/>
      <c r="AC2" s="256"/>
      <c r="AD2" s="256"/>
      <c r="AE2" s="256"/>
      <c r="AF2" s="256"/>
      <c r="AG2" s="256"/>
      <c r="AH2" s="27"/>
      <c r="AI2" s="27"/>
      <c r="AL2" s="254" t="s">
        <v>42</v>
      </c>
      <c r="AM2" s="255"/>
      <c r="AN2" s="255"/>
      <c r="AO2" s="255"/>
      <c r="AP2" s="255"/>
      <c r="AQ2" s="255"/>
      <c r="AR2" s="255"/>
      <c r="AS2" s="255"/>
      <c r="AT2" s="255"/>
      <c r="AU2" s="255"/>
      <c r="AV2" s="255"/>
      <c r="AW2" s="255"/>
      <c r="AX2" s="256"/>
      <c r="AY2" s="256"/>
      <c r="AZ2" s="256"/>
      <c r="BA2" s="256"/>
      <c r="BB2" s="256"/>
      <c r="BC2" s="256"/>
      <c r="BD2" s="256"/>
      <c r="BE2" s="256"/>
      <c r="BF2" s="256"/>
      <c r="BG2" s="256"/>
      <c r="BH2" s="256"/>
      <c r="BI2" s="256"/>
      <c r="BJ2" s="256"/>
      <c r="BK2" s="256"/>
      <c r="BL2" s="256"/>
      <c r="BM2" s="256"/>
      <c r="BN2" s="256"/>
      <c r="BO2" s="256"/>
      <c r="BP2" s="27"/>
      <c r="BQ2" s="27"/>
    </row>
    <row r="3" spans="1:71" ht="33" customHeight="1" x14ac:dyDescent="0.15">
      <c r="A3" s="253" t="s">
        <v>14</v>
      </c>
      <c r="B3" s="253" t="s">
        <v>17</v>
      </c>
      <c r="C3" s="262" t="s">
        <v>10</v>
      </c>
      <c r="D3" s="263"/>
      <c r="E3" s="263"/>
      <c r="F3" s="263"/>
      <c r="G3" s="263"/>
      <c r="H3" s="263"/>
      <c r="I3" s="263"/>
      <c r="J3" s="263"/>
      <c r="K3" s="263"/>
      <c r="L3" s="263"/>
      <c r="M3" s="264"/>
      <c r="N3" s="265" t="s">
        <v>1</v>
      </c>
      <c r="O3" s="265"/>
      <c r="P3" s="265"/>
      <c r="Q3" s="265"/>
      <c r="R3" s="265"/>
      <c r="S3" s="265"/>
      <c r="T3" s="265"/>
      <c r="U3" s="265"/>
      <c r="V3" s="265"/>
      <c r="W3" s="265"/>
      <c r="X3" s="265"/>
      <c r="Y3" s="265"/>
      <c r="Z3" s="265"/>
      <c r="AA3" s="265"/>
      <c r="AB3" s="265"/>
      <c r="AC3" s="265"/>
      <c r="AD3" s="265"/>
      <c r="AE3" s="265"/>
      <c r="AF3" s="265"/>
      <c r="AG3" s="265"/>
      <c r="AH3" s="265"/>
      <c r="AI3" s="265"/>
      <c r="AK3" s="253" t="s">
        <v>14</v>
      </c>
      <c r="AL3" s="253" t="s">
        <v>17</v>
      </c>
      <c r="AM3" s="262" t="s">
        <v>10</v>
      </c>
      <c r="AN3" s="263"/>
      <c r="AO3" s="263"/>
      <c r="AP3" s="263"/>
      <c r="AQ3" s="263"/>
      <c r="AR3" s="263"/>
      <c r="AS3" s="263"/>
      <c r="AT3" s="263"/>
      <c r="AU3" s="263"/>
      <c r="AV3" s="263"/>
      <c r="AW3" s="264"/>
      <c r="AX3" s="265" t="s">
        <v>1</v>
      </c>
      <c r="AY3" s="265"/>
      <c r="AZ3" s="265"/>
      <c r="BA3" s="265"/>
      <c r="BB3" s="265"/>
      <c r="BC3" s="265"/>
      <c r="BD3" s="265"/>
      <c r="BE3" s="265"/>
      <c r="BF3" s="265"/>
      <c r="BG3" s="265"/>
      <c r="BH3" s="265"/>
      <c r="BI3" s="265"/>
      <c r="BJ3" s="265"/>
      <c r="BK3" s="265"/>
      <c r="BL3" s="265"/>
      <c r="BM3" s="265"/>
      <c r="BN3" s="265"/>
      <c r="BO3" s="265"/>
      <c r="BP3" s="265"/>
      <c r="BQ3" s="265"/>
      <c r="BR3" s="265"/>
      <c r="BS3" s="265"/>
    </row>
    <row r="4" spans="1:71" ht="33" customHeight="1" x14ac:dyDescent="0.15">
      <c r="A4" s="253"/>
      <c r="B4" s="253"/>
      <c r="C4" s="2" t="s">
        <v>3</v>
      </c>
      <c r="D4" s="2" t="s">
        <v>4</v>
      </c>
      <c r="E4" s="2" t="s">
        <v>5</v>
      </c>
      <c r="F4" s="2" t="s">
        <v>6</v>
      </c>
      <c r="G4" s="2" t="s">
        <v>16</v>
      </c>
      <c r="H4" s="47" t="s">
        <v>21</v>
      </c>
      <c r="I4" s="5" t="s">
        <v>7</v>
      </c>
      <c r="J4" s="5" t="s">
        <v>8</v>
      </c>
      <c r="K4" s="29" t="s">
        <v>13</v>
      </c>
      <c r="L4" s="29" t="s">
        <v>19</v>
      </c>
      <c r="M4" s="31"/>
      <c r="N4" s="265" t="s">
        <v>3</v>
      </c>
      <c r="O4" s="265"/>
      <c r="P4" s="265" t="s">
        <v>4</v>
      </c>
      <c r="Q4" s="265"/>
      <c r="R4" s="265" t="s">
        <v>5</v>
      </c>
      <c r="S4" s="265"/>
      <c r="T4" s="265" t="s">
        <v>6</v>
      </c>
      <c r="U4" s="265"/>
      <c r="V4" s="265" t="s">
        <v>16</v>
      </c>
      <c r="W4" s="265"/>
      <c r="X4" s="252" t="s">
        <v>21</v>
      </c>
      <c r="Y4" s="252"/>
      <c r="Z4" s="265" t="s">
        <v>7</v>
      </c>
      <c r="AA4" s="265"/>
      <c r="AB4" s="265" t="s">
        <v>8</v>
      </c>
      <c r="AC4" s="265"/>
      <c r="AD4" s="265" t="s">
        <v>13</v>
      </c>
      <c r="AE4" s="265"/>
      <c r="AF4" s="265" t="s">
        <v>19</v>
      </c>
      <c r="AG4" s="265"/>
      <c r="AH4" s="31"/>
      <c r="AI4" s="31"/>
      <c r="AK4" s="253"/>
      <c r="AL4" s="253"/>
      <c r="AM4" s="2" t="s">
        <v>3</v>
      </c>
      <c r="AN4" s="2" t="s">
        <v>4</v>
      </c>
      <c r="AO4" s="2" t="s">
        <v>5</v>
      </c>
      <c r="AP4" s="2" t="s">
        <v>6</v>
      </c>
      <c r="AQ4" s="2" t="s">
        <v>16</v>
      </c>
      <c r="AR4" s="47" t="s">
        <v>21</v>
      </c>
      <c r="AS4" s="5" t="s">
        <v>7</v>
      </c>
      <c r="AT4" s="5" t="s">
        <v>8</v>
      </c>
      <c r="AU4" s="29" t="s">
        <v>13</v>
      </c>
      <c r="AV4" s="29" t="s">
        <v>19</v>
      </c>
      <c r="AW4" s="31"/>
      <c r="AX4" s="265" t="s">
        <v>3</v>
      </c>
      <c r="AY4" s="265"/>
      <c r="AZ4" s="265" t="s">
        <v>4</v>
      </c>
      <c r="BA4" s="265"/>
      <c r="BB4" s="265" t="s">
        <v>5</v>
      </c>
      <c r="BC4" s="265"/>
      <c r="BD4" s="265" t="s">
        <v>6</v>
      </c>
      <c r="BE4" s="265"/>
      <c r="BF4" s="265" t="s">
        <v>16</v>
      </c>
      <c r="BG4" s="265"/>
      <c r="BH4" s="252" t="s">
        <v>21</v>
      </c>
      <c r="BI4" s="252"/>
      <c r="BJ4" s="265" t="s">
        <v>7</v>
      </c>
      <c r="BK4" s="265"/>
      <c r="BL4" s="265" t="s">
        <v>8</v>
      </c>
      <c r="BM4" s="265"/>
      <c r="BN4" s="265" t="s">
        <v>13</v>
      </c>
      <c r="BO4" s="265"/>
      <c r="BP4" s="265" t="s">
        <v>19</v>
      </c>
      <c r="BQ4" s="265"/>
      <c r="BR4" s="31"/>
      <c r="BS4" s="31"/>
    </row>
    <row r="5" spans="1:71" ht="29.25" customHeight="1" x14ac:dyDescent="0.15">
      <c r="A5" s="253"/>
      <c r="B5" s="253"/>
      <c r="C5" s="5" t="s">
        <v>0</v>
      </c>
      <c r="D5" s="5" t="s">
        <v>0</v>
      </c>
      <c r="E5" s="5" t="s">
        <v>0</v>
      </c>
      <c r="F5" s="5" t="s">
        <v>0</v>
      </c>
      <c r="G5" s="5" t="s">
        <v>0</v>
      </c>
      <c r="H5" s="46" t="s">
        <v>0</v>
      </c>
      <c r="I5" s="5" t="s">
        <v>0</v>
      </c>
      <c r="J5" s="5" t="s">
        <v>0</v>
      </c>
      <c r="K5" s="5" t="s">
        <v>0</v>
      </c>
      <c r="L5" s="5" t="s">
        <v>0</v>
      </c>
      <c r="M5" s="32"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32" t="s">
        <v>57</v>
      </c>
      <c r="AI5" s="32" t="s">
        <v>58</v>
      </c>
      <c r="AK5" s="253"/>
      <c r="AL5" s="253"/>
      <c r="AM5" s="5" t="s">
        <v>0</v>
      </c>
      <c r="AN5" s="5" t="s">
        <v>0</v>
      </c>
      <c r="AO5" s="5" t="s">
        <v>0</v>
      </c>
      <c r="AP5" s="5" t="s">
        <v>0</v>
      </c>
      <c r="AQ5" s="5" t="s">
        <v>0</v>
      </c>
      <c r="AR5" s="46" t="s">
        <v>0</v>
      </c>
      <c r="AS5" s="5" t="s">
        <v>0</v>
      </c>
      <c r="AT5" s="5" t="s">
        <v>0</v>
      </c>
      <c r="AU5" s="5" t="s">
        <v>0</v>
      </c>
      <c r="AV5" s="5" t="s">
        <v>0</v>
      </c>
      <c r="AW5" s="32"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32" t="s">
        <v>40</v>
      </c>
      <c r="BS5" s="32" t="s">
        <v>39</v>
      </c>
    </row>
    <row r="6" spans="1:71" ht="20" customHeight="1" x14ac:dyDescent="0.15">
      <c r="A6" s="64"/>
      <c r="B6" s="3"/>
      <c r="C6" s="4"/>
      <c r="D6" s="4"/>
      <c r="E6" s="4"/>
      <c r="F6" s="4"/>
      <c r="G6" s="4"/>
      <c r="H6" s="80"/>
      <c r="I6" s="4"/>
      <c r="J6" s="4"/>
      <c r="K6" s="4"/>
      <c r="L6" s="4"/>
      <c r="M6" s="18"/>
      <c r="N6" s="4"/>
      <c r="O6" s="4"/>
      <c r="P6" s="4"/>
      <c r="Q6" s="4"/>
      <c r="R6" s="4"/>
      <c r="S6" s="4"/>
      <c r="T6" s="4"/>
      <c r="U6" s="4"/>
      <c r="V6" s="4"/>
      <c r="W6" s="4"/>
      <c r="X6" s="80"/>
      <c r="Y6" s="80"/>
      <c r="Z6" s="4"/>
      <c r="AA6" s="4"/>
      <c r="AB6" s="4"/>
      <c r="AC6" s="4"/>
      <c r="AD6" s="4"/>
      <c r="AE6" s="4"/>
      <c r="AF6" s="4"/>
      <c r="AG6" s="4"/>
      <c r="AH6" s="18"/>
      <c r="AI6" s="18"/>
      <c r="AJ6" s="7"/>
      <c r="AK6" s="16"/>
      <c r="AL6" s="16"/>
      <c r="AM6" s="5"/>
      <c r="AN6" s="5"/>
      <c r="AO6" s="5"/>
      <c r="AP6" s="5"/>
      <c r="AQ6" s="46"/>
      <c r="AR6" s="46"/>
      <c r="AS6" s="5"/>
      <c r="AT6" s="46"/>
      <c r="AU6" s="5"/>
      <c r="AV6" s="76"/>
      <c r="AW6" s="32"/>
      <c r="AX6" s="5"/>
      <c r="AY6" s="5"/>
      <c r="AZ6" s="5"/>
      <c r="BA6" s="5"/>
      <c r="BB6" s="5"/>
      <c r="BC6" s="5"/>
      <c r="BD6" s="5"/>
      <c r="BE6" s="5"/>
      <c r="BF6" s="5"/>
      <c r="BG6" s="5"/>
      <c r="BH6" s="5"/>
      <c r="BI6" s="5"/>
      <c r="BJ6" s="5"/>
      <c r="BK6" s="5"/>
      <c r="BL6" s="5"/>
      <c r="BM6" s="5"/>
      <c r="BN6" s="5"/>
      <c r="BO6" s="5"/>
      <c r="BP6" s="76"/>
      <c r="BQ6" s="76"/>
      <c r="BR6" s="73"/>
      <c r="BS6" s="73"/>
    </row>
    <row r="7" spans="1:71" ht="20" customHeight="1" x14ac:dyDescent="0.15">
      <c r="A7" s="159">
        <v>43834</v>
      </c>
      <c r="B7" s="3">
        <v>1</v>
      </c>
      <c r="C7" s="4" t="e">
        <f>NI!C7+SI!C7</f>
        <v>#REF!</v>
      </c>
      <c r="D7" s="4" t="e">
        <f>NI!D7+SI!D7</f>
        <v>#REF!</v>
      </c>
      <c r="E7" s="4" t="e">
        <f>NI!E7+SI!E7</f>
        <v>#REF!</v>
      </c>
      <c r="F7" s="4" t="e">
        <f>NI!F7+SI!F7</f>
        <v>#REF!</v>
      </c>
      <c r="G7" s="4" t="e">
        <f>NI!G7+SI!G7</f>
        <v>#REF!</v>
      </c>
      <c r="H7" s="81" t="e">
        <f>NI!H7+SI!H7</f>
        <v>#REF!</v>
      </c>
      <c r="I7" s="4" t="e">
        <f>NI!I7+SI!I7</f>
        <v>#REF!</v>
      </c>
      <c r="J7" s="4" t="e">
        <f>NI!J7+SI!J7</f>
        <v>#REF!</v>
      </c>
      <c r="K7" s="4" t="e">
        <f>NI!K7+SI!K7</f>
        <v>#REF!</v>
      </c>
      <c r="L7" s="4" t="e">
        <f>NI!L7+SI!L7</f>
        <v>#REF!</v>
      </c>
      <c r="M7" s="18" t="e">
        <f t="shared" ref="M7" si="0">SUM(C7:L7)</f>
        <v>#REF!</v>
      </c>
      <c r="N7" s="4" t="e">
        <f>NI!N7+SI!N7</f>
        <v>#REF!</v>
      </c>
      <c r="O7" s="4" t="e">
        <f>(NI!N7*NI!O7+SI!N7*SI!O7)/N7</f>
        <v>#REF!</v>
      </c>
      <c r="P7" s="4" t="e">
        <f>NI!P7+SI!P7</f>
        <v>#REF!</v>
      </c>
      <c r="Q7" s="4" t="e">
        <f>(NI!P7*NI!Q7+SI!P7*SI!Q7)/P7</f>
        <v>#REF!</v>
      </c>
      <c r="R7" s="4" t="e">
        <f>NI!R7+SI!R7</f>
        <v>#REF!</v>
      </c>
      <c r="S7" s="4" t="e">
        <f>(NI!R7*NI!S7+SI!R7*SI!S7)/R7</f>
        <v>#REF!</v>
      </c>
      <c r="T7" s="4" t="e">
        <f>NI!T7+SI!T7</f>
        <v>#REF!</v>
      </c>
      <c r="U7" s="4" t="e">
        <f>(NI!T7*NI!U7+SI!T7*SI!U7)/T7</f>
        <v>#REF!</v>
      </c>
      <c r="V7" s="81" t="e">
        <f>NI!V7+SI!V7</f>
        <v>#REF!</v>
      </c>
      <c r="W7" s="81">
        <v>0</v>
      </c>
      <c r="X7" s="81" t="e">
        <f>NI!X7+SI!X7</f>
        <v>#REF!</v>
      </c>
      <c r="Y7" s="81">
        <v>0</v>
      </c>
      <c r="Z7" s="79" t="e">
        <f>NI!Z7+SI!Z7</f>
        <v>#REF!</v>
      </c>
      <c r="AA7" s="79" t="e">
        <f>(NI!Z7*NI!AA7+SI!Z7*SI!AA7)/Z7</f>
        <v>#REF!</v>
      </c>
      <c r="AB7" s="4" t="e">
        <f>NI!AB8+SI!AB7</f>
        <v>#REF!</v>
      </c>
      <c r="AC7" s="4">
        <v>0</v>
      </c>
      <c r="AD7" s="79" t="e">
        <f>NI!AD7+SI!AD7</f>
        <v>#REF!</v>
      </c>
      <c r="AE7" s="79" t="e">
        <f>(NI!AD7*NI!AE7+SI!AD7*SI!AE7)/AD7</f>
        <v>#REF!</v>
      </c>
      <c r="AF7" s="4" t="e">
        <f>NI!AF7+SI!AF7</f>
        <v>#REF!</v>
      </c>
      <c r="AG7" s="4">
        <v>0</v>
      </c>
      <c r="AH7" s="18" t="e">
        <f t="shared" ref="AH7" si="1">N7+P7+R7+T7+V7+Z7+AB7+AD7+AF7+X7</f>
        <v>#REF!</v>
      </c>
      <c r="AI7" s="18" t="e">
        <f t="shared" ref="AI7" si="2">(N7*O7+P7*Q7+R7*S7+T7*U7+Z7*AA7+AB7*AC7+AD7*AE7+AF7*AG7+V7*W7+X7*Y7)/AH7</f>
        <v>#REF!</v>
      </c>
      <c r="AJ7" s="7"/>
      <c r="AK7" s="64">
        <v>43470</v>
      </c>
      <c r="AL7" s="3">
        <v>1</v>
      </c>
      <c r="AM7" s="169">
        <v>12750593.199999999</v>
      </c>
      <c r="AN7" s="169">
        <v>5402474.1999999993</v>
      </c>
      <c r="AO7" s="169">
        <v>1033874.1000000001</v>
      </c>
      <c r="AP7" s="169">
        <v>104856.4</v>
      </c>
      <c r="AQ7" s="169">
        <v>0</v>
      </c>
      <c r="AR7" s="169">
        <v>0</v>
      </c>
      <c r="AS7" s="169">
        <v>42469.599999999999</v>
      </c>
      <c r="AT7" s="169">
        <v>0</v>
      </c>
      <c r="AU7" s="169">
        <v>1682.6</v>
      </c>
      <c r="AV7" s="169">
        <v>0</v>
      </c>
      <c r="AW7" s="18">
        <v>19335950.100000001</v>
      </c>
      <c r="AX7" s="169">
        <v>9958826.1999999993</v>
      </c>
      <c r="AY7" s="169">
        <v>133.25074659956002</v>
      </c>
      <c r="AZ7" s="169">
        <v>4011276.3</v>
      </c>
      <c r="BA7" s="169">
        <v>128.85655255056867</v>
      </c>
      <c r="BB7" s="169">
        <v>887968.70000000007</v>
      </c>
      <c r="BC7" s="169">
        <v>178.26954608743225</v>
      </c>
      <c r="BD7" s="169">
        <v>93622.2</v>
      </c>
      <c r="BE7" s="169">
        <v>107.96534518013252</v>
      </c>
      <c r="BF7" s="169">
        <v>0</v>
      </c>
      <c r="BG7" s="169">
        <v>0</v>
      </c>
      <c r="BH7" s="169">
        <v>0</v>
      </c>
      <c r="BI7" s="169">
        <v>0</v>
      </c>
      <c r="BJ7" s="169">
        <v>14882.4</v>
      </c>
      <c r="BK7" s="169">
        <v>222.30939900000001</v>
      </c>
      <c r="BL7" s="169">
        <v>0</v>
      </c>
      <c r="BM7" s="169">
        <v>0</v>
      </c>
      <c r="BN7" s="169">
        <v>366</v>
      </c>
      <c r="BO7" s="169">
        <v>404.21502700000002</v>
      </c>
      <c r="BP7" s="169">
        <v>0</v>
      </c>
      <c r="BQ7" s="169">
        <v>0</v>
      </c>
      <c r="BR7" s="18">
        <v>14966941.799999999</v>
      </c>
      <c r="BS7" s="18">
        <v>134.68098286311172</v>
      </c>
    </row>
    <row r="8" spans="1:71" ht="20" customHeight="1" x14ac:dyDescent="0.15">
      <c r="A8" s="161">
        <v>43841</v>
      </c>
      <c r="B8" s="3">
        <v>2</v>
      </c>
      <c r="C8" s="162">
        <f>NI!C8+SI!C8</f>
        <v>13447969</v>
      </c>
      <c r="D8" s="162">
        <f>NI!D8+SI!D8</f>
        <v>4851177</v>
      </c>
      <c r="E8" s="162">
        <f>NI!E8+SI!E8</f>
        <v>1547476.6</v>
      </c>
      <c r="F8" s="162">
        <f>NI!F8+SI!F8</f>
        <v>197410.90000000002</v>
      </c>
      <c r="G8" s="162">
        <f>NI!G8+SI!G8</f>
        <v>0</v>
      </c>
      <c r="H8" s="162">
        <f>NI!H8+SI!H8</f>
        <v>0</v>
      </c>
      <c r="I8" s="162">
        <f>NI!I8+SI!I8</f>
        <v>58398.9</v>
      </c>
      <c r="J8" s="162">
        <f>NI!J8+SI!J8</f>
        <v>0</v>
      </c>
      <c r="K8" s="162">
        <f>NI!K8+SI!K8</f>
        <v>2045</v>
      </c>
      <c r="L8" s="162">
        <f>NI!L8+SI!L8</f>
        <v>97.8</v>
      </c>
      <c r="M8" s="18">
        <f t="shared" ref="M8" si="3">SUM(C8:L8)</f>
        <v>20104575.199999999</v>
      </c>
      <c r="N8" s="162">
        <f>NI!N8+SI!N8</f>
        <v>9395482.1999999993</v>
      </c>
      <c r="O8" s="162">
        <f>(NI!N8*NI!O8+SI!N8*SI!O8)/N8</f>
        <v>123.37794452251981</v>
      </c>
      <c r="P8" s="162">
        <f>NI!P8+SI!P8</f>
        <v>3692608.4000000004</v>
      </c>
      <c r="Q8" s="162">
        <f>(NI!P8*NI!Q8+SI!P8*SI!Q8)/P8</f>
        <v>127.26053209575819</v>
      </c>
      <c r="R8" s="162">
        <f>NI!R8+SI!R8</f>
        <v>879106.5</v>
      </c>
      <c r="S8" s="162">
        <f>(NI!R8*NI!S8+SI!R8*SI!S8)/R8</f>
        <v>149.51961265038716</v>
      </c>
      <c r="T8" s="162">
        <f>NI!T8+SI!T8</f>
        <v>77347.399999999994</v>
      </c>
      <c r="U8" s="162">
        <f>(NI!T8*NI!U8+SI!T8*SI!U8)/T8</f>
        <v>100.27134309455006</v>
      </c>
      <c r="V8" s="162">
        <f>NI!V8+SI!V8</f>
        <v>0</v>
      </c>
      <c r="W8" s="162">
        <v>0</v>
      </c>
      <c r="X8" s="162">
        <f>NI!X8+SI!X8</f>
        <v>0</v>
      </c>
      <c r="Y8" s="162">
        <v>0</v>
      </c>
      <c r="Z8" s="162">
        <f>NI!Z8+SI!Z8</f>
        <v>27343.599999999999</v>
      </c>
      <c r="AA8" s="162">
        <f>(NI!Z8*NI!AA8+SI!Z8*SI!AA8)/Z8</f>
        <v>194.82348300000001</v>
      </c>
      <c r="AB8" s="162">
        <f>NI!AB9+SI!AB8</f>
        <v>0</v>
      </c>
      <c r="AC8" s="162">
        <v>0</v>
      </c>
      <c r="AD8" s="162">
        <f>NI!AD8+SI!AD8</f>
        <v>1475.2</v>
      </c>
      <c r="AE8" s="162">
        <f>(NI!AD8*NI!AE8+SI!AD8*SI!AE8)/AD8</f>
        <v>213.17950058541217</v>
      </c>
      <c r="AF8" s="162">
        <f>NI!AF8+SI!AF8</f>
        <v>0</v>
      </c>
      <c r="AG8" s="162">
        <v>0</v>
      </c>
      <c r="AH8" s="18">
        <f t="shared" ref="AH8" si="4">N8+P8+R8+T8+V8+Z8+AB8+AD8+AF8+X8</f>
        <v>14073363.299999999</v>
      </c>
      <c r="AI8" s="18">
        <f t="shared" ref="AI8" si="5">(N8*O8+P8*Q8+R8*S8+T8*U8+Z8*AA8+AB8*AC8+AD8*AE8+AF8*AG8+V8*W8+X8*Y8)/AH8</f>
        <v>126.05086662329823</v>
      </c>
      <c r="AJ8" s="7"/>
      <c r="AK8" s="64">
        <v>43477</v>
      </c>
      <c r="AL8" s="3">
        <v>2</v>
      </c>
      <c r="AM8" s="169">
        <v>12796770.100000001</v>
      </c>
      <c r="AN8" s="169">
        <v>5895355.0999999996</v>
      </c>
      <c r="AO8" s="169">
        <v>1103324.8</v>
      </c>
      <c r="AP8" s="169">
        <v>164284.79999999999</v>
      </c>
      <c r="AQ8" s="169">
        <v>0</v>
      </c>
      <c r="AR8" s="169">
        <v>0</v>
      </c>
      <c r="AS8" s="169">
        <v>72803.5</v>
      </c>
      <c r="AT8" s="169">
        <v>0</v>
      </c>
      <c r="AU8" s="169">
        <v>2833.1</v>
      </c>
      <c r="AV8" s="169">
        <v>0</v>
      </c>
      <c r="AW8" s="18">
        <v>20035371.400000006</v>
      </c>
      <c r="AX8" s="169">
        <v>10056856</v>
      </c>
      <c r="AY8" s="169">
        <v>131.33918014454869</v>
      </c>
      <c r="AZ8" s="169">
        <v>4311919</v>
      </c>
      <c r="BA8" s="169">
        <v>126.65285600954728</v>
      </c>
      <c r="BB8" s="169">
        <v>965967.9</v>
      </c>
      <c r="BC8" s="169">
        <v>182.12753500617595</v>
      </c>
      <c r="BD8" s="169">
        <v>155044.6</v>
      </c>
      <c r="BE8" s="169">
        <v>108.90680964048539</v>
      </c>
      <c r="BF8" s="169">
        <v>0</v>
      </c>
      <c r="BG8" s="169">
        <v>0</v>
      </c>
      <c r="BH8" s="169">
        <v>0</v>
      </c>
      <c r="BI8" s="169">
        <v>0</v>
      </c>
      <c r="BJ8" s="169">
        <v>29551.200000000001</v>
      </c>
      <c r="BK8" s="169">
        <v>252.743188</v>
      </c>
      <c r="BL8" s="169">
        <v>0</v>
      </c>
      <c r="BM8" s="169">
        <v>0</v>
      </c>
      <c r="BN8" s="169">
        <v>1380.9</v>
      </c>
      <c r="BO8" s="169">
        <v>166.973061</v>
      </c>
      <c r="BP8" s="169">
        <v>0</v>
      </c>
      <c r="BQ8" s="169">
        <v>0</v>
      </c>
      <c r="BR8" s="18">
        <v>15520719.6</v>
      </c>
      <c r="BS8" s="18">
        <v>133.20840362072221</v>
      </c>
    </row>
    <row r="9" spans="1:71" ht="20" customHeight="1" x14ac:dyDescent="0.15">
      <c r="A9" s="163">
        <v>43848</v>
      </c>
      <c r="B9" s="3">
        <v>3</v>
      </c>
      <c r="C9" s="164">
        <f>NI!C9+SI!C9</f>
        <v>13745949.199999999</v>
      </c>
      <c r="D9" s="164">
        <f>NI!D9+SI!D9</f>
        <v>5219180.8499999996</v>
      </c>
      <c r="E9" s="164">
        <f>NI!E9+SI!E9</f>
        <v>1629867.5</v>
      </c>
      <c r="F9" s="164">
        <f>NI!F9+SI!F9</f>
        <v>224614.9</v>
      </c>
      <c r="G9" s="164">
        <f>NI!G9+SI!G9</f>
        <v>0</v>
      </c>
      <c r="H9" s="164">
        <f>NI!H9+SI!H9</f>
        <v>0</v>
      </c>
      <c r="I9" s="164">
        <f>NI!I9+SI!I9</f>
        <v>38910.199999999997</v>
      </c>
      <c r="J9" s="164">
        <f>NI!J9+SI!J9</f>
        <v>0</v>
      </c>
      <c r="K9" s="164">
        <f>NI!K9+SI!K9</f>
        <v>1828.9</v>
      </c>
      <c r="L9" s="164">
        <f>NI!L9+SI!L9</f>
        <v>0</v>
      </c>
      <c r="M9" s="18">
        <f t="shared" ref="M9" si="6">SUM(C9:L9)</f>
        <v>20860351.549999993</v>
      </c>
      <c r="N9" s="164">
        <f>NI!N9+SI!N9</f>
        <v>9552454.1999999993</v>
      </c>
      <c r="O9" s="164">
        <f>(NI!N9*NI!O9+SI!N9*SI!O9)/N9</f>
        <v>118.48925572843008</v>
      </c>
      <c r="P9" s="164">
        <f>NI!P9+SI!P9</f>
        <v>3586345.55</v>
      </c>
      <c r="Q9" s="164">
        <f>(NI!P9*NI!Q9+SI!P9*SI!Q9)/P9</f>
        <v>122.02907111157513</v>
      </c>
      <c r="R9" s="164">
        <f>NI!R9+SI!R9</f>
        <v>1004865.6</v>
      </c>
      <c r="S9" s="164">
        <f>(NI!R9*NI!S9+SI!R9*SI!S9)/R9</f>
        <v>141.05340168439557</v>
      </c>
      <c r="T9" s="164">
        <f>NI!T9+SI!T9</f>
        <v>136289.9</v>
      </c>
      <c r="U9" s="164">
        <f>(NI!T9*NI!U9+SI!T9*SI!U9)/T9</f>
        <v>93.464677783138725</v>
      </c>
      <c r="V9" s="164">
        <f>NI!V9+SI!V9</f>
        <v>0</v>
      </c>
      <c r="W9" s="164">
        <v>0</v>
      </c>
      <c r="X9" s="164">
        <f>NI!X9+SI!X9</f>
        <v>0</v>
      </c>
      <c r="Y9" s="164">
        <v>0</v>
      </c>
      <c r="Z9" s="164">
        <f>NI!Z9+SI!Z9</f>
        <v>9818.6</v>
      </c>
      <c r="AA9" s="164">
        <f>(NI!Z9*NI!AA9+SI!Z9*SI!AA9)/Z9</f>
        <v>154.76285799999999</v>
      </c>
      <c r="AB9" s="164">
        <f>NI!AB10+SI!AB9</f>
        <v>0</v>
      </c>
      <c r="AC9" s="164">
        <v>0</v>
      </c>
      <c r="AD9" s="164">
        <f>NI!AD9+SI!AD9</f>
        <v>1638.1</v>
      </c>
      <c r="AE9" s="164">
        <f>(NI!AD9*NI!AE9+SI!AD9*SI!AE9)/AD9</f>
        <v>264.84646800000002</v>
      </c>
      <c r="AF9" s="164">
        <f>NI!AF9+SI!AF9</f>
        <v>0</v>
      </c>
      <c r="AG9" s="164">
        <v>0</v>
      </c>
      <c r="AH9" s="18">
        <f t="shared" ref="AH9" si="7">N9+P9+R9+T9+V9+Z9+AB9+AD9+AF9+X9</f>
        <v>14291411.949999999</v>
      </c>
      <c r="AI9" s="18">
        <f t="shared" ref="AI9" si="8">(N9*O9+P9*Q9+R9*S9+T9*U9+Z9*AA9+AB9*AC9+AD9*AE9+AF9*AG9+V9*W9+X9*Y9)/AH9</f>
        <v>120.76714414425399</v>
      </c>
      <c r="AJ9" s="7"/>
      <c r="AK9" s="64">
        <v>43484</v>
      </c>
      <c r="AL9" s="3">
        <v>3</v>
      </c>
      <c r="AM9" s="169">
        <v>11517854.699999999</v>
      </c>
      <c r="AN9" s="169">
        <v>5748884.0999999996</v>
      </c>
      <c r="AO9" s="169">
        <v>1002239.5</v>
      </c>
      <c r="AP9" s="169">
        <v>130539.1</v>
      </c>
      <c r="AQ9" s="169">
        <v>0</v>
      </c>
      <c r="AR9" s="169">
        <v>0</v>
      </c>
      <c r="AS9" s="169">
        <v>59752.5</v>
      </c>
      <c r="AT9" s="169">
        <v>0</v>
      </c>
      <c r="AU9" s="169">
        <v>2125.6</v>
      </c>
      <c r="AV9" s="169">
        <v>0</v>
      </c>
      <c r="AW9" s="18">
        <v>18461395.5</v>
      </c>
      <c r="AX9" s="169">
        <v>8959322.5</v>
      </c>
      <c r="AY9" s="169">
        <v>129.71507113679311</v>
      </c>
      <c r="AZ9" s="169">
        <v>4201169</v>
      </c>
      <c r="BA9" s="169">
        <v>124.63330680728646</v>
      </c>
      <c r="BB9" s="169">
        <v>780849.60000000009</v>
      </c>
      <c r="BC9" s="169">
        <v>177.18779293554044</v>
      </c>
      <c r="BD9" s="169">
        <v>111563.29999999999</v>
      </c>
      <c r="BE9" s="169">
        <v>109.89196397131226</v>
      </c>
      <c r="BF9" s="169">
        <v>0</v>
      </c>
      <c r="BG9" s="169">
        <v>0</v>
      </c>
      <c r="BH9" s="169">
        <v>0</v>
      </c>
      <c r="BI9" s="169">
        <v>0</v>
      </c>
      <c r="BJ9" s="169">
        <v>24442.3</v>
      </c>
      <c r="BK9" s="169">
        <v>219.003097</v>
      </c>
      <c r="BL9" s="169">
        <v>0</v>
      </c>
      <c r="BM9" s="169">
        <v>0</v>
      </c>
      <c r="BN9" s="169">
        <v>1822.7</v>
      </c>
      <c r="BO9" s="169">
        <v>282.07916799999998</v>
      </c>
      <c r="BP9" s="169">
        <v>0</v>
      </c>
      <c r="BQ9" s="169">
        <v>0</v>
      </c>
      <c r="BR9" s="18">
        <v>14079169.4</v>
      </c>
      <c r="BS9" s="18">
        <v>130.84924973139886</v>
      </c>
    </row>
    <row r="10" spans="1:71" ht="20" customHeight="1" x14ac:dyDescent="0.15">
      <c r="A10" s="165">
        <v>43855</v>
      </c>
      <c r="B10" s="3">
        <v>4</v>
      </c>
      <c r="C10" s="166">
        <f>NI!C10+SI!C10</f>
        <v>13001568.199999999</v>
      </c>
      <c r="D10" s="166">
        <f>NI!D10+SI!D10</f>
        <v>4740311.8</v>
      </c>
      <c r="E10" s="166">
        <f>NI!E10+SI!E10</f>
        <v>1750450.4</v>
      </c>
      <c r="F10" s="166">
        <f>NI!F10+SI!F10</f>
        <v>262165.8</v>
      </c>
      <c r="G10" s="166">
        <f>NI!G10+SI!G10</f>
        <v>0</v>
      </c>
      <c r="H10" s="166">
        <f>NI!H10+SI!H10</f>
        <v>0</v>
      </c>
      <c r="I10" s="166">
        <f>NI!I10+SI!I10</f>
        <v>40689.199999999997</v>
      </c>
      <c r="J10" s="166">
        <f>NI!J10+SI!J10</f>
        <v>0</v>
      </c>
      <c r="K10" s="166">
        <f>NI!K10+SI!K10</f>
        <v>1464</v>
      </c>
      <c r="L10" s="166">
        <f>NI!L10+SI!L10</f>
        <v>0</v>
      </c>
      <c r="M10" s="18">
        <f t="shared" ref="M10" si="9">SUM(C10:L10)</f>
        <v>19796649.399999999</v>
      </c>
      <c r="N10" s="166">
        <f>NI!N10+SI!N10</f>
        <v>8985693.7999999989</v>
      </c>
      <c r="O10" s="166">
        <f>(NI!N10*NI!O10+SI!N10*SI!O10)/N10</f>
        <v>114.26241634454917</v>
      </c>
      <c r="P10" s="166">
        <f>NI!P10+SI!P10</f>
        <v>3213593.3</v>
      </c>
      <c r="Q10" s="166">
        <f>(NI!P10*NI!Q10+SI!P10*SI!Q10)/P10</f>
        <v>116.00439747815351</v>
      </c>
      <c r="R10" s="166">
        <f>NI!R10+SI!R10</f>
        <v>1047298.5</v>
      </c>
      <c r="S10" s="166">
        <f>(NI!R10*NI!S10+SI!R10*SI!S10)/R10</f>
        <v>132.09622324704398</v>
      </c>
      <c r="T10" s="166">
        <f>NI!T10+SI!T10</f>
        <v>145278.1</v>
      </c>
      <c r="U10" s="166">
        <f>(NI!T10*NI!U10+SI!T10*SI!U10)/T10</f>
        <v>86.375992416536974</v>
      </c>
      <c r="V10" s="166">
        <f>NI!V10+SI!V10</f>
        <v>0</v>
      </c>
      <c r="W10" s="166">
        <v>0</v>
      </c>
      <c r="X10" s="166">
        <f>NI!X10+SI!X10</f>
        <v>0</v>
      </c>
      <c r="Y10" s="166">
        <v>0</v>
      </c>
      <c r="Z10" s="166">
        <f>NI!Z10+SI!Z10</f>
        <v>11037.5</v>
      </c>
      <c r="AA10" s="166">
        <f>(NI!Z10*NI!AA10+SI!Z10*SI!AA10)/Z10</f>
        <v>194.64349699999997</v>
      </c>
      <c r="AB10" s="166">
        <f>NI!AB11+SI!AB10</f>
        <v>0</v>
      </c>
      <c r="AC10" s="166">
        <v>0</v>
      </c>
      <c r="AD10" s="166">
        <f>NI!AD10+SI!AD10</f>
        <v>1330.1</v>
      </c>
      <c r="AE10" s="166">
        <f>(NI!AD10*NI!AE10+SI!AD10*SI!AE10)/AD10</f>
        <v>261.55898000000002</v>
      </c>
      <c r="AF10" s="166">
        <f>NI!AF10+SI!AF10</f>
        <v>0</v>
      </c>
      <c r="AG10" s="166">
        <v>0</v>
      </c>
      <c r="AH10" s="18">
        <f t="shared" ref="AH10" si="10">N10+P10+R10+T10+V10+Z10+AB10+AD10+AF10+X10</f>
        <v>13404231.299999997</v>
      </c>
      <c r="AI10" s="18">
        <f t="shared" ref="AI10" si="11">(N10*O10+P10*Q10+R10*S10+T10*U10+Z10*AA10+AB10*AC10+AD10*AE10+AF10*AG10+V10*W10+X10*Y10)/AH10</f>
        <v>115.8520022218793</v>
      </c>
      <c r="AJ10" s="7"/>
      <c r="AK10" s="64">
        <v>43491</v>
      </c>
      <c r="AL10" s="3">
        <v>4</v>
      </c>
      <c r="AM10" s="169">
        <v>9181262.6999999993</v>
      </c>
      <c r="AN10" s="169">
        <v>4253897.08</v>
      </c>
      <c r="AO10" s="169">
        <v>878964.9</v>
      </c>
      <c r="AP10" s="169">
        <v>110208.8</v>
      </c>
      <c r="AQ10" s="169">
        <v>0</v>
      </c>
      <c r="AR10" s="169">
        <v>0</v>
      </c>
      <c r="AS10" s="169">
        <v>88120.6</v>
      </c>
      <c r="AT10" s="169">
        <v>0</v>
      </c>
      <c r="AU10" s="169">
        <v>1584</v>
      </c>
      <c r="AV10" s="169">
        <v>0</v>
      </c>
      <c r="AW10" s="18">
        <v>14514038.08</v>
      </c>
      <c r="AX10" s="169">
        <v>7045275.9000000004</v>
      </c>
      <c r="AY10" s="169">
        <v>126.28820556524849</v>
      </c>
      <c r="AZ10" s="169">
        <v>3163154.08</v>
      </c>
      <c r="BA10" s="169">
        <v>123.8384927547549</v>
      </c>
      <c r="BB10" s="169">
        <v>710416.2</v>
      </c>
      <c r="BC10" s="169">
        <v>167.29161017776988</v>
      </c>
      <c r="BD10" s="169">
        <v>105134.2</v>
      </c>
      <c r="BE10" s="169">
        <v>108.58458174299894</v>
      </c>
      <c r="BF10" s="169">
        <v>0</v>
      </c>
      <c r="BG10" s="169">
        <v>0</v>
      </c>
      <c r="BH10" s="169">
        <v>0</v>
      </c>
      <c r="BI10" s="169">
        <v>0</v>
      </c>
      <c r="BJ10" s="169">
        <v>25889</v>
      </c>
      <c r="BK10" s="169">
        <v>180.67750000000001</v>
      </c>
      <c r="BL10" s="169">
        <v>0</v>
      </c>
      <c r="BM10" s="169">
        <v>0</v>
      </c>
      <c r="BN10" s="169">
        <v>1584</v>
      </c>
      <c r="BO10" s="169">
        <v>288.491287</v>
      </c>
      <c r="BP10" s="169">
        <v>0</v>
      </c>
      <c r="BQ10" s="169">
        <v>0</v>
      </c>
      <c r="BR10" s="18">
        <v>11051453.379999999</v>
      </c>
      <c r="BS10" s="18">
        <v>128.20509566911912</v>
      </c>
    </row>
    <row r="11" spans="1:71" ht="20" customHeight="1" x14ac:dyDescent="0.15">
      <c r="A11" s="167">
        <v>43862</v>
      </c>
      <c r="B11" s="3">
        <v>5</v>
      </c>
      <c r="C11" s="168">
        <f>NI!C11+SI!C11</f>
        <v>12351258.199999999</v>
      </c>
      <c r="D11" s="168">
        <f>NI!D11+SI!D11</f>
        <v>4509414.8000000007</v>
      </c>
      <c r="E11" s="168">
        <f>NI!E11+SI!E11</f>
        <v>1658191.63</v>
      </c>
      <c r="F11" s="168">
        <f>NI!F11+SI!F11</f>
        <v>332328.90000000002</v>
      </c>
      <c r="G11" s="168">
        <f>NI!G11+SI!G11</f>
        <v>0</v>
      </c>
      <c r="H11" s="168">
        <f>NI!H11+SI!H11</f>
        <v>0</v>
      </c>
      <c r="I11" s="168">
        <f>NI!I11+SI!I11</f>
        <v>30705.9</v>
      </c>
      <c r="J11" s="168">
        <f>NI!J11+SI!J11</f>
        <v>0</v>
      </c>
      <c r="K11" s="168">
        <f>NI!K11+SI!K11</f>
        <v>1645.7</v>
      </c>
      <c r="L11" s="168">
        <f>NI!L11+SI!L11</f>
        <v>0</v>
      </c>
      <c r="M11" s="18">
        <f t="shared" ref="M11" si="12">SUM(C11:L11)</f>
        <v>18883545.129999995</v>
      </c>
      <c r="N11" s="168">
        <f>NI!N11+SI!N11</f>
        <v>8053294.2000000002</v>
      </c>
      <c r="O11" s="168">
        <f>(NI!N11*NI!O11+SI!N11*SI!O11)/N11</f>
        <v>108.0727858788445</v>
      </c>
      <c r="P11" s="168">
        <f>NI!P11+SI!P11</f>
        <v>3187478.1</v>
      </c>
      <c r="Q11" s="168">
        <f>(NI!P11*NI!Q11+SI!P11*SI!Q11)/P11</f>
        <v>110.75730165207409</v>
      </c>
      <c r="R11" s="168">
        <f>NI!R11+SI!R11</f>
        <v>1113406.83</v>
      </c>
      <c r="S11" s="168">
        <f>(NI!R11*NI!S11+SI!R11*SI!S11)/R11</f>
        <v>134.75682591504415</v>
      </c>
      <c r="T11" s="168">
        <f>NI!T11+SI!T11</f>
        <v>157283.59999999998</v>
      </c>
      <c r="U11" s="168">
        <f>(NI!T11*NI!U11+SI!T11*SI!U11)/T11</f>
        <v>79.733096241948942</v>
      </c>
      <c r="V11" s="168">
        <f>NI!V11+SI!V11</f>
        <v>0</v>
      </c>
      <c r="W11" s="168">
        <v>0</v>
      </c>
      <c r="X11" s="168">
        <f>NI!X11+SI!X11</f>
        <v>0</v>
      </c>
      <c r="Y11" s="168">
        <v>0</v>
      </c>
      <c r="Z11" s="168">
        <f>NI!Z11+SI!Z11</f>
        <v>5926.6</v>
      </c>
      <c r="AA11" s="168">
        <f>(NI!Z11*NI!AA11+SI!Z11*SI!AA11)/Z11</f>
        <v>196.86626300000003</v>
      </c>
      <c r="AB11" s="168">
        <f>NI!AB12+SI!AB11</f>
        <v>0</v>
      </c>
      <c r="AC11" s="168">
        <v>0</v>
      </c>
      <c r="AD11" s="168">
        <f>NI!AD11+SI!AD11</f>
        <v>1343.2</v>
      </c>
      <c r="AE11" s="168">
        <f>(NI!AD11*NI!AE11+SI!AD11*SI!AE11)/AD11</f>
        <v>225.34321</v>
      </c>
      <c r="AF11" s="168">
        <f>NI!AF11+SI!AF11</f>
        <v>0</v>
      </c>
      <c r="AG11" s="168">
        <v>0</v>
      </c>
      <c r="AH11" s="18">
        <f t="shared" ref="AH11" si="13">N11+P11+R11+T11+V11+Z11+AB11+AD11+AF11+X11</f>
        <v>12518732.529999999</v>
      </c>
      <c r="AI11" s="18">
        <f t="shared" ref="AI11" si="14">(N11*O11+P11*Q11+R11*S11+T11*U11+Z11*AA11+AB11*AC11+AD11*AE11+AF11*AG11+V11*W11+X11*Y11)/AH11</f>
        <v>110.8281303378881</v>
      </c>
      <c r="AJ11" s="7"/>
      <c r="AK11" s="64">
        <v>43498</v>
      </c>
      <c r="AL11" s="3">
        <v>5</v>
      </c>
      <c r="AM11" s="169">
        <v>9535899.0999999996</v>
      </c>
      <c r="AN11" s="169">
        <v>4434293.0999999996</v>
      </c>
      <c r="AO11" s="169">
        <v>630588.68999999994</v>
      </c>
      <c r="AP11" s="169">
        <v>116471.20000000001</v>
      </c>
      <c r="AQ11" s="169">
        <v>0</v>
      </c>
      <c r="AR11" s="169">
        <v>0</v>
      </c>
      <c r="AS11" s="169">
        <v>56750.6</v>
      </c>
      <c r="AT11" s="169">
        <v>0</v>
      </c>
      <c r="AU11" s="169">
        <v>1371.2</v>
      </c>
      <c r="AV11" s="169">
        <v>0</v>
      </c>
      <c r="AW11" s="18">
        <v>14775373.889999997</v>
      </c>
      <c r="AX11" s="169">
        <v>6929022.4000000004</v>
      </c>
      <c r="AY11" s="169">
        <v>121.54862890663378</v>
      </c>
      <c r="AZ11" s="169">
        <v>2952114.5</v>
      </c>
      <c r="BA11" s="169">
        <v>120.57914225091197</v>
      </c>
      <c r="BB11" s="169">
        <v>494269</v>
      </c>
      <c r="BC11" s="169">
        <v>147.80959246526567</v>
      </c>
      <c r="BD11" s="169">
        <v>105055.4</v>
      </c>
      <c r="BE11" s="169">
        <v>110.8292904800077</v>
      </c>
      <c r="BF11" s="169">
        <v>0</v>
      </c>
      <c r="BG11" s="169">
        <v>0</v>
      </c>
      <c r="BH11" s="169">
        <v>0</v>
      </c>
      <c r="BI11" s="169">
        <v>0</v>
      </c>
      <c r="BJ11" s="169">
        <v>19661.2</v>
      </c>
      <c r="BK11" s="169">
        <v>136.200771</v>
      </c>
      <c r="BL11" s="169">
        <v>0</v>
      </c>
      <c r="BM11" s="169">
        <v>0</v>
      </c>
      <c r="BN11" s="169">
        <v>340</v>
      </c>
      <c r="BO11" s="169">
        <v>495.00588199999999</v>
      </c>
      <c r="BP11" s="169">
        <v>0</v>
      </c>
      <c r="BQ11" s="169">
        <v>0</v>
      </c>
      <c r="BR11" s="18">
        <v>10500462.5</v>
      </c>
      <c r="BS11" s="18">
        <v>122.4444822425494</v>
      </c>
    </row>
    <row r="12" spans="1:71" ht="20" customHeight="1" x14ac:dyDescent="0.15">
      <c r="A12" s="170">
        <v>43869</v>
      </c>
      <c r="B12" s="3">
        <v>6</v>
      </c>
      <c r="C12" s="171">
        <f>NI!C12+SI!C12</f>
        <v>12150888.100000001</v>
      </c>
      <c r="D12" s="171">
        <f>NI!D12+SI!D12</f>
        <v>4910189.7</v>
      </c>
      <c r="E12" s="171">
        <f>NI!E12+SI!E12</f>
        <v>1590761.2</v>
      </c>
      <c r="F12" s="171">
        <f>NI!F12+SI!F12</f>
        <v>397701.1</v>
      </c>
      <c r="G12" s="171">
        <f>NI!G12+SI!G12</f>
        <v>0</v>
      </c>
      <c r="H12" s="171">
        <f>NI!H12+SI!H12</f>
        <v>0</v>
      </c>
      <c r="I12" s="171">
        <f>NI!I12+SI!I12</f>
        <v>16341.5</v>
      </c>
      <c r="J12" s="171">
        <f>NI!J12+SI!J12</f>
        <v>0</v>
      </c>
      <c r="K12" s="171">
        <f>NI!K12+SI!K12</f>
        <v>2338.4</v>
      </c>
      <c r="L12" s="171">
        <f>NI!L12+SI!L12</f>
        <v>0</v>
      </c>
      <c r="M12" s="18">
        <f t="shared" ref="M12" si="15">SUM(C12:L12)</f>
        <v>19068220</v>
      </c>
      <c r="N12" s="171">
        <f>NI!N12+SI!N12</f>
        <v>7779934.8999999994</v>
      </c>
      <c r="O12" s="171">
        <f>(NI!N12*NI!O12+SI!N12*SI!O12)/N12</f>
        <v>102.86900952935682</v>
      </c>
      <c r="P12" s="171">
        <f>NI!P12+SI!P12</f>
        <v>3368221.9</v>
      </c>
      <c r="Q12" s="171">
        <f>(NI!P12*NI!Q12+SI!P12*SI!Q12)/P12</f>
        <v>105.82975787276004</v>
      </c>
      <c r="R12" s="171">
        <f>NI!R12+SI!R12</f>
        <v>1031178.4</v>
      </c>
      <c r="S12" s="171">
        <f>(NI!R12*NI!S12+SI!R12*SI!S12)/R12</f>
        <v>127.59823327410309</v>
      </c>
      <c r="T12" s="171">
        <f>NI!T12+SI!T12</f>
        <v>174258.9</v>
      </c>
      <c r="U12" s="171">
        <f>(NI!T12*NI!U12+SI!T12*SI!U12)/T12</f>
        <v>68.500464729332634</v>
      </c>
      <c r="V12" s="171">
        <f>NI!V12+SI!V12</f>
        <v>0</v>
      </c>
      <c r="W12" s="171">
        <v>0</v>
      </c>
      <c r="X12" s="171">
        <f>NI!X12+SI!X12</f>
        <v>0</v>
      </c>
      <c r="Y12" s="171">
        <v>0</v>
      </c>
      <c r="Z12" s="171">
        <f>NI!Z12+SI!Z12</f>
        <v>5861</v>
      </c>
      <c r="AA12" s="171">
        <f>(NI!Z12*NI!AA12+SI!Z12*SI!AA12)/Z12</f>
        <v>165.58058299999999</v>
      </c>
      <c r="AB12" s="171">
        <f>NI!AB13+SI!AB12</f>
        <v>0</v>
      </c>
      <c r="AC12" s="171">
        <v>0</v>
      </c>
      <c r="AD12" s="171">
        <f>NI!AD12+SI!AD12</f>
        <v>2235.6</v>
      </c>
      <c r="AE12" s="171">
        <f>(NI!AD12*NI!AE12+SI!AD12*SI!AE12)/AD12</f>
        <v>235.16765000000001</v>
      </c>
      <c r="AF12" s="171">
        <f>NI!AF12+SI!AF12</f>
        <v>0</v>
      </c>
      <c r="AG12" s="171">
        <v>0</v>
      </c>
      <c r="AH12" s="18">
        <f t="shared" ref="AH12" si="16">N12+P12+R12+T12+V12+Z12+AB12+AD12+AF12+X12</f>
        <v>12361690.699999999</v>
      </c>
      <c r="AI12" s="18">
        <f t="shared" ref="AI12" si="17">(N12*O12+P12*Q12+R12*S12+T12*U12+Z12*AA12+AB12*AC12+AD12*AE12+AF12*AG12+V12*W12+X12*Y12)/AH12</f>
        <v>105.30775307001859</v>
      </c>
      <c r="AJ12" s="7"/>
      <c r="AK12" s="64">
        <v>43505</v>
      </c>
      <c r="AL12" s="3">
        <v>6</v>
      </c>
      <c r="AM12" s="169">
        <v>8493382.1000000015</v>
      </c>
      <c r="AN12" s="169">
        <v>3955322.6</v>
      </c>
      <c r="AO12" s="169">
        <v>422427.72</v>
      </c>
      <c r="AP12" s="169">
        <v>107552.1</v>
      </c>
      <c r="AQ12" s="169">
        <v>0</v>
      </c>
      <c r="AR12" s="169">
        <v>0</v>
      </c>
      <c r="AS12" s="169">
        <v>35966.300000000003</v>
      </c>
      <c r="AT12" s="169">
        <v>0</v>
      </c>
      <c r="AU12" s="169">
        <v>1809.5</v>
      </c>
      <c r="AV12" s="169">
        <v>0</v>
      </c>
      <c r="AW12" s="18">
        <v>13016460.320000002</v>
      </c>
      <c r="AX12" s="169">
        <v>6375582.4000000004</v>
      </c>
      <c r="AY12" s="169">
        <v>118.48365037803951</v>
      </c>
      <c r="AZ12" s="169">
        <v>2830981.5999999996</v>
      </c>
      <c r="BA12" s="169">
        <v>117.86301300401352</v>
      </c>
      <c r="BB12" s="169">
        <v>312013.09999999998</v>
      </c>
      <c r="BC12" s="169">
        <v>158.10494657884928</v>
      </c>
      <c r="BD12" s="169">
        <v>99498.7</v>
      </c>
      <c r="BE12" s="169">
        <v>111.44534114884917</v>
      </c>
      <c r="BF12" s="169">
        <v>0</v>
      </c>
      <c r="BG12" s="169">
        <v>0</v>
      </c>
      <c r="BH12" s="169">
        <v>0</v>
      </c>
      <c r="BI12" s="169">
        <v>0</v>
      </c>
      <c r="BJ12" s="169">
        <v>10866.3</v>
      </c>
      <c r="BK12" s="169">
        <v>167.287936</v>
      </c>
      <c r="BL12" s="169">
        <v>0</v>
      </c>
      <c r="BM12" s="169">
        <v>0</v>
      </c>
      <c r="BN12" s="169">
        <v>1511.5</v>
      </c>
      <c r="BO12" s="169">
        <v>304.527489</v>
      </c>
      <c r="BP12" s="169">
        <v>0</v>
      </c>
      <c r="BQ12" s="169">
        <v>0</v>
      </c>
      <c r="BR12" s="18">
        <v>9630453.5999999996</v>
      </c>
      <c r="BS12" s="18">
        <v>119.59643027035128</v>
      </c>
    </row>
    <row r="13" spans="1:71" ht="20" customHeight="1" x14ac:dyDescent="0.15">
      <c r="A13" s="172">
        <v>43876</v>
      </c>
      <c r="B13" s="3">
        <v>7</v>
      </c>
      <c r="C13" s="173">
        <f>NI!C13+SI!C13</f>
        <v>11457225</v>
      </c>
      <c r="D13" s="173">
        <f>NI!D13+SI!D13</f>
        <v>5216699.9000000004</v>
      </c>
      <c r="E13" s="173">
        <f>NI!E13+SI!E13</f>
        <v>1309927.1000000001</v>
      </c>
      <c r="F13" s="173">
        <f>NI!F13+SI!F13</f>
        <v>335228.09999999998</v>
      </c>
      <c r="G13" s="173">
        <f>NI!G13+SI!G13</f>
        <v>0</v>
      </c>
      <c r="H13" s="173">
        <f>NI!H13+SI!H13</f>
        <v>0</v>
      </c>
      <c r="I13" s="173">
        <f>NI!I13+SI!I13</f>
        <v>27555.599999999999</v>
      </c>
      <c r="J13" s="173">
        <f>NI!J13+SI!J13</f>
        <v>0</v>
      </c>
      <c r="K13" s="173">
        <f>NI!K13+SI!K13</f>
        <v>1149.0999999999999</v>
      </c>
      <c r="L13" s="173">
        <f>NI!L13+SI!L13</f>
        <v>0</v>
      </c>
      <c r="M13" s="18">
        <f t="shared" ref="M13" si="18">SUM(C13:L13)</f>
        <v>18347784.800000004</v>
      </c>
      <c r="N13" s="173">
        <f>NI!N13+SI!N13</f>
        <v>7071837</v>
      </c>
      <c r="O13" s="173">
        <f>(NI!N13*NI!O13+SI!N13*SI!O13)/N13</f>
        <v>96.509845782602994</v>
      </c>
      <c r="P13" s="173">
        <f>NI!P13+SI!P13</f>
        <v>3417301.6499999994</v>
      </c>
      <c r="Q13" s="173">
        <f>(NI!P13*NI!Q13+SI!P13*SI!Q13)/P13</f>
        <v>100.01611156146082</v>
      </c>
      <c r="R13" s="173">
        <f>NI!R13+SI!R13</f>
        <v>945116.29999999993</v>
      </c>
      <c r="S13" s="173">
        <f>(NI!R13*NI!S13+SI!R13*SI!S13)/R13</f>
        <v>128.63978899690687</v>
      </c>
      <c r="T13" s="173">
        <f>NI!T13+SI!T13</f>
        <v>133121.5</v>
      </c>
      <c r="U13" s="173">
        <f>(NI!T13*NI!U13+SI!T13*SI!U13)/T13</f>
        <v>73.288909406660835</v>
      </c>
      <c r="V13" s="173">
        <f>NI!V13+SI!V13</f>
        <v>0</v>
      </c>
      <c r="W13" s="173">
        <v>0</v>
      </c>
      <c r="X13" s="173">
        <f>NI!X13+SI!X13</f>
        <v>0</v>
      </c>
      <c r="Y13" s="173">
        <v>0</v>
      </c>
      <c r="Z13" s="173">
        <f>NI!Z13+SI!Z13</f>
        <v>16113.6</v>
      </c>
      <c r="AA13" s="173">
        <f>(NI!Z13*NI!AA13+SI!Z13*SI!AA13)/Z13</f>
        <v>153.87952999999999</v>
      </c>
      <c r="AB13" s="173">
        <f>NI!AB14+SI!AB13</f>
        <v>0</v>
      </c>
      <c r="AC13" s="173">
        <v>0</v>
      </c>
      <c r="AD13" s="173">
        <f>NI!AD13+SI!AD13</f>
        <v>801</v>
      </c>
      <c r="AE13" s="173">
        <f>(NI!AD13*NI!AE13+SI!AD13*SI!AE13)/AD13</f>
        <v>289.57827700000001</v>
      </c>
      <c r="AF13" s="173">
        <f>NI!AF13+SI!AF13</f>
        <v>0</v>
      </c>
      <c r="AG13" s="173">
        <v>0</v>
      </c>
      <c r="AH13" s="18">
        <f t="shared" ref="AH13" si="19">N13+P13+R13+T13+V13+Z13+AB13+AD13+AF13+X13</f>
        <v>11584291.049999999</v>
      </c>
      <c r="AI13" s="18">
        <f t="shared" ref="AI13" si="20">(N13*O13+P13*Q13+R13*S13+T13*U13+Z13*AA13+AB13*AC13+AD13*AE13+AF13*AG13+V13*W13+X13*Y13)/AH13</f>
        <v>99.991834864410734</v>
      </c>
      <c r="AJ13" s="7"/>
      <c r="AK13" s="64">
        <v>43512</v>
      </c>
      <c r="AL13" s="3">
        <v>7</v>
      </c>
      <c r="AM13" s="169">
        <v>8006465.2999999998</v>
      </c>
      <c r="AN13" s="169">
        <v>3660322.95</v>
      </c>
      <c r="AO13" s="169">
        <v>384703.80000000005</v>
      </c>
      <c r="AP13" s="169">
        <v>92042.8</v>
      </c>
      <c r="AQ13" s="169">
        <v>0</v>
      </c>
      <c r="AR13" s="169">
        <v>0</v>
      </c>
      <c r="AS13" s="169">
        <v>48937.7</v>
      </c>
      <c r="AT13" s="169">
        <v>0</v>
      </c>
      <c r="AU13" s="169">
        <v>1253.5999999999999</v>
      </c>
      <c r="AV13" s="169">
        <v>0</v>
      </c>
      <c r="AW13" s="18">
        <v>12193726.15</v>
      </c>
      <c r="AX13" s="169">
        <v>5666058</v>
      </c>
      <c r="AY13" s="169">
        <v>113.99949015057682</v>
      </c>
      <c r="AZ13" s="169">
        <v>2780394.25</v>
      </c>
      <c r="BA13" s="169">
        <v>115.52766209020372</v>
      </c>
      <c r="BB13" s="169">
        <v>290672.25</v>
      </c>
      <c r="BC13" s="169">
        <v>151.25945381215388</v>
      </c>
      <c r="BD13" s="169">
        <v>73105</v>
      </c>
      <c r="BE13" s="169">
        <v>108.76235891246837</v>
      </c>
      <c r="BF13" s="169">
        <v>0</v>
      </c>
      <c r="BG13" s="169">
        <v>0</v>
      </c>
      <c r="BH13" s="169">
        <v>0</v>
      </c>
      <c r="BI13" s="169">
        <v>0</v>
      </c>
      <c r="BJ13" s="169">
        <v>17141.7</v>
      </c>
      <c r="BK13" s="169">
        <v>162.155474</v>
      </c>
      <c r="BL13" s="169">
        <v>0</v>
      </c>
      <c r="BM13" s="169">
        <v>0</v>
      </c>
      <c r="BN13" s="169">
        <v>877</v>
      </c>
      <c r="BO13" s="169">
        <v>427.85541599999999</v>
      </c>
      <c r="BP13" s="169">
        <v>0</v>
      </c>
      <c r="BQ13" s="169">
        <v>0</v>
      </c>
      <c r="BR13" s="18">
        <v>8828248.1999999993</v>
      </c>
      <c r="BS13" s="18">
        <v>115.78888530402737</v>
      </c>
    </row>
    <row r="14" spans="1:71" ht="20" customHeight="1" x14ac:dyDescent="0.15">
      <c r="A14" s="174">
        <v>43883</v>
      </c>
      <c r="B14" s="3">
        <v>8</v>
      </c>
      <c r="C14" s="175">
        <f>NI!C14+SI!C14</f>
        <v>8975747.6999999993</v>
      </c>
      <c r="D14" s="175">
        <f>NI!D14+SI!D14</f>
        <v>4953768.95</v>
      </c>
      <c r="E14" s="175">
        <f>NI!E14+SI!E14</f>
        <v>1379766.3</v>
      </c>
      <c r="F14" s="175">
        <f>NI!F14+SI!F14</f>
        <v>252552.90000000002</v>
      </c>
      <c r="G14" s="175">
        <f>NI!G14+SI!G14</f>
        <v>0</v>
      </c>
      <c r="H14" s="175">
        <f>NI!H14+SI!H14</f>
        <v>0</v>
      </c>
      <c r="I14" s="175">
        <f>NI!I14+SI!I14</f>
        <v>2232.6</v>
      </c>
      <c r="J14" s="175">
        <f>NI!J14+SI!J14</f>
        <v>0</v>
      </c>
      <c r="K14" s="175">
        <f>NI!K14+SI!K14</f>
        <v>1063.3</v>
      </c>
      <c r="L14" s="175">
        <f>NI!L14+SI!L14</f>
        <v>0</v>
      </c>
      <c r="M14" s="18">
        <f t="shared" ref="M14" si="21">SUM(C14:L14)</f>
        <v>15565131.75</v>
      </c>
      <c r="N14" s="175">
        <f>NI!N14+SI!N14</f>
        <v>6300012.5</v>
      </c>
      <c r="O14" s="175">
        <f>(NI!N14*NI!O14+SI!N14*SI!O14)/N14</f>
        <v>90.410178501746969</v>
      </c>
      <c r="P14" s="175">
        <f>NI!P14+SI!P14</f>
        <v>3302010.7</v>
      </c>
      <c r="Q14" s="175">
        <f>(NI!P14*NI!Q14+SI!P14*SI!Q14)/P14</f>
        <v>97.273105207794302</v>
      </c>
      <c r="R14" s="175">
        <f>NI!R14+SI!R14</f>
        <v>1055437.5</v>
      </c>
      <c r="S14" s="175">
        <f>(NI!R14*NI!S14+SI!R14*SI!S14)/R14</f>
        <v>132.04449559565526</v>
      </c>
      <c r="T14" s="175">
        <f>NI!T14+SI!T14</f>
        <v>74771.299999999988</v>
      </c>
      <c r="U14" s="175">
        <f>(NI!T14*NI!U14+SI!T14*SI!U14)/T14</f>
        <v>76.298884309538565</v>
      </c>
      <c r="V14" s="175">
        <f>NI!V14+SI!V14</f>
        <v>0</v>
      </c>
      <c r="W14" s="175">
        <v>0</v>
      </c>
      <c r="X14" s="175">
        <f>NI!X14+SI!X14</f>
        <v>0</v>
      </c>
      <c r="Y14" s="175">
        <v>0</v>
      </c>
      <c r="Z14" s="175">
        <f>NI!Z14+SI!Z14</f>
        <v>572.6</v>
      </c>
      <c r="AA14" s="175">
        <f>(NI!Z14*NI!AA14+SI!Z14*SI!AA14)/Z14</f>
        <v>88.648270999999994</v>
      </c>
      <c r="AB14" s="175">
        <f>NI!AB15+SI!AB14</f>
        <v>0</v>
      </c>
      <c r="AC14" s="175">
        <v>0</v>
      </c>
      <c r="AD14" s="175">
        <f>NI!AD14+SI!AD14</f>
        <v>742.6</v>
      </c>
      <c r="AE14" s="175">
        <f>(NI!AD14*NI!AE14+SI!AD14*SI!AE14)/AD14</f>
        <v>177.29733300000001</v>
      </c>
      <c r="AF14" s="175">
        <f>NI!AF14+SI!AF14</f>
        <v>0</v>
      </c>
      <c r="AG14" s="175">
        <v>0</v>
      </c>
      <c r="AH14" s="18">
        <f t="shared" ref="AH14" si="22">N14+P14+R14+T14+V14+Z14+AB14+AD14+AF14+X14</f>
        <v>10733547.199999999</v>
      </c>
      <c r="AI14" s="18">
        <f t="shared" ref="AI14" si="23">(N14*O14+P14*Q14+R14*S14+T14*U14+Z14*AA14+AB14*AC14+AD14*AE14+AF14*AG14+V14*W14+X14*Y14)/AH14</f>
        <v>96.523001174735001</v>
      </c>
      <c r="AJ14" s="7"/>
      <c r="AK14" s="64">
        <v>43519</v>
      </c>
      <c r="AL14" s="3">
        <v>8</v>
      </c>
      <c r="AM14" s="169">
        <v>6611585.4700000007</v>
      </c>
      <c r="AN14" s="169">
        <v>3384461.77</v>
      </c>
      <c r="AO14" s="169">
        <v>365815.49</v>
      </c>
      <c r="AP14" s="169">
        <v>104526.3</v>
      </c>
      <c r="AQ14" s="169">
        <v>0</v>
      </c>
      <c r="AR14" s="169">
        <v>0</v>
      </c>
      <c r="AS14" s="169">
        <v>0</v>
      </c>
      <c r="AT14" s="169">
        <v>0</v>
      </c>
      <c r="AU14" s="169">
        <v>0</v>
      </c>
      <c r="AV14" s="169">
        <v>0</v>
      </c>
      <c r="AW14" s="18">
        <v>10466389.030000001</v>
      </c>
      <c r="AX14" s="169">
        <v>4940539.57</v>
      </c>
      <c r="AY14" s="169">
        <v>109.12487348140878</v>
      </c>
      <c r="AZ14" s="169">
        <v>2645751.7199999997</v>
      </c>
      <c r="BA14" s="169">
        <v>113.06784291839448</v>
      </c>
      <c r="BB14" s="169">
        <v>269609.58999999997</v>
      </c>
      <c r="BC14" s="169">
        <v>150.39480410309133</v>
      </c>
      <c r="BD14" s="169">
        <v>88517.7</v>
      </c>
      <c r="BE14" s="169">
        <v>103.50715560448361</v>
      </c>
      <c r="BF14" s="169">
        <v>0</v>
      </c>
      <c r="BG14" s="169">
        <v>0</v>
      </c>
      <c r="BH14" s="169">
        <v>0</v>
      </c>
      <c r="BI14" s="169">
        <v>0</v>
      </c>
      <c r="BJ14" s="169">
        <v>0</v>
      </c>
      <c r="BK14" s="169">
        <v>0</v>
      </c>
      <c r="BL14" s="169">
        <v>0</v>
      </c>
      <c r="BM14" s="169">
        <v>0</v>
      </c>
      <c r="BN14" s="169">
        <v>0</v>
      </c>
      <c r="BO14" s="169">
        <v>0</v>
      </c>
      <c r="BP14" s="169">
        <v>0</v>
      </c>
      <c r="BQ14" s="169">
        <v>0</v>
      </c>
      <c r="BR14" s="18">
        <v>7944418.5800000001</v>
      </c>
      <c r="BS14" s="18">
        <v>111.77599509166239</v>
      </c>
    </row>
    <row r="15" spans="1:71" ht="20" customHeight="1" x14ac:dyDescent="0.15">
      <c r="A15" s="176">
        <v>43890</v>
      </c>
      <c r="B15" s="3">
        <v>9</v>
      </c>
      <c r="C15" s="177">
        <f>NI!C15+SI!C15</f>
        <v>6067196.25</v>
      </c>
      <c r="D15" s="177">
        <f>NI!D15+SI!D15</f>
        <v>3407402.8</v>
      </c>
      <c r="E15" s="177">
        <f>NI!E15+SI!E15</f>
        <v>1204638.5</v>
      </c>
      <c r="F15" s="177">
        <f>NI!F15+SI!F15</f>
        <v>360333.2</v>
      </c>
      <c r="G15" s="177">
        <f>NI!G15+SI!G15</f>
        <v>0</v>
      </c>
      <c r="H15" s="177">
        <f>NI!H15+SI!H15</f>
        <v>0</v>
      </c>
      <c r="I15" s="177">
        <f>NI!I15+SI!I15</f>
        <v>17383.099999999999</v>
      </c>
      <c r="J15" s="177">
        <f>NI!J15+SI!J15</f>
        <v>0</v>
      </c>
      <c r="K15" s="177">
        <f>NI!K15+SI!K15</f>
        <v>1693.2</v>
      </c>
      <c r="L15" s="177">
        <f>NI!L15+SI!L15</f>
        <v>0</v>
      </c>
      <c r="M15" s="18">
        <f t="shared" ref="M15" si="24">SUM(C15:L15)</f>
        <v>11058647.049999999</v>
      </c>
      <c r="N15" s="177">
        <f>NI!N15+SI!N15</f>
        <v>4311616</v>
      </c>
      <c r="O15" s="177">
        <f>(NI!N15*NI!O15+SI!N15*SI!O15)/N15</f>
        <v>88.548990121281804</v>
      </c>
      <c r="P15" s="177">
        <f>NI!P15+SI!P15</f>
        <v>2367788</v>
      </c>
      <c r="Q15" s="177">
        <f>(NI!P15*NI!Q15+SI!P15*SI!Q15)/P15</f>
        <v>101.15204864659994</v>
      </c>
      <c r="R15" s="177">
        <f>NI!R15+SI!R15</f>
        <v>910557</v>
      </c>
      <c r="S15" s="177">
        <f>(NI!R15*NI!S15+SI!R15*SI!S15)/R15</f>
        <v>128.08335320071396</v>
      </c>
      <c r="T15" s="177">
        <f>NI!T15+SI!T15</f>
        <v>140775.20000000001</v>
      </c>
      <c r="U15" s="177">
        <f>(NI!T15*NI!U15+SI!T15*SI!U15)/T15</f>
        <v>66.680194323437647</v>
      </c>
      <c r="V15" s="177">
        <f>NI!V15+SI!V15</f>
        <v>0</v>
      </c>
      <c r="W15" s="177">
        <v>0</v>
      </c>
      <c r="X15" s="177">
        <f>NI!X15+SI!X15</f>
        <v>0</v>
      </c>
      <c r="Y15" s="177">
        <v>0</v>
      </c>
      <c r="Z15" s="177">
        <f>NI!Z15+SI!Z15</f>
        <v>7781.9</v>
      </c>
      <c r="AA15" s="177">
        <f>(NI!Z15*NI!AA15+SI!Z15*SI!AA15)/Z15</f>
        <v>101.084683</v>
      </c>
      <c r="AB15" s="177">
        <f>NI!AB16+SI!AB15</f>
        <v>0</v>
      </c>
      <c r="AC15" s="177">
        <v>0</v>
      </c>
      <c r="AD15" s="177">
        <f>NI!AD15+SI!AD15</f>
        <v>722.4</v>
      </c>
      <c r="AE15" s="177">
        <f>(NI!AD15*NI!AE15+SI!AD15*SI!AE15)/AD15</f>
        <v>217.94075300000003</v>
      </c>
      <c r="AF15" s="177">
        <f>NI!AF15+SI!AF15</f>
        <v>0</v>
      </c>
      <c r="AG15" s="177">
        <v>0</v>
      </c>
      <c r="AH15" s="18">
        <f t="shared" ref="AH15" si="25">N15+P15+R15+T15+V15+Z15+AB15+AD15+AF15+X15</f>
        <v>7739240.5000000009</v>
      </c>
      <c r="AI15" s="18">
        <f t="shared" ref="AI15" si="26">(N15*O15+P15*Q15+R15*S15+T15*U15+Z15*AA15+AB15*AC15+AD15*AE15+AF15*AG15+V15*W15+X15*Y15)/AH15</f>
        <v>96.68313478286457</v>
      </c>
      <c r="AJ15" s="7"/>
      <c r="AK15" s="64">
        <v>43526</v>
      </c>
      <c r="AL15" s="3">
        <v>9</v>
      </c>
      <c r="AM15" s="169">
        <v>5030483.5</v>
      </c>
      <c r="AN15" s="169">
        <v>3210447</v>
      </c>
      <c r="AO15" s="169">
        <v>297393.52</v>
      </c>
      <c r="AP15" s="169">
        <v>113409.8</v>
      </c>
      <c r="AQ15" s="169">
        <v>0</v>
      </c>
      <c r="AR15" s="169">
        <v>0</v>
      </c>
      <c r="AS15" s="169">
        <v>0</v>
      </c>
      <c r="AT15" s="169">
        <v>0</v>
      </c>
      <c r="AU15" s="169">
        <v>3114.4</v>
      </c>
      <c r="AV15" s="169">
        <v>0</v>
      </c>
      <c r="AW15" s="18">
        <v>8654848.2200000007</v>
      </c>
      <c r="AX15" s="169">
        <v>4070425.8000000003</v>
      </c>
      <c r="AY15" s="169">
        <v>110.76386867711368</v>
      </c>
      <c r="AZ15" s="169">
        <v>2546627.6</v>
      </c>
      <c r="BA15" s="169">
        <v>113.5468860609603</v>
      </c>
      <c r="BB15" s="169">
        <v>233521.66999999998</v>
      </c>
      <c r="BC15" s="169">
        <v>152.24220015799568</v>
      </c>
      <c r="BD15" s="169">
        <v>90063.8</v>
      </c>
      <c r="BE15" s="169">
        <v>103.72485662148387</v>
      </c>
      <c r="BF15" s="169">
        <v>0</v>
      </c>
      <c r="BG15" s="169">
        <v>0</v>
      </c>
      <c r="BH15" s="169">
        <v>0</v>
      </c>
      <c r="BI15" s="169">
        <v>0</v>
      </c>
      <c r="BJ15" s="169">
        <v>0</v>
      </c>
      <c r="BK15" s="169">
        <v>0</v>
      </c>
      <c r="BL15" s="169">
        <v>0</v>
      </c>
      <c r="BM15" s="169">
        <v>0</v>
      </c>
      <c r="BN15" s="169">
        <v>2550.1</v>
      </c>
      <c r="BO15" s="169">
        <v>325.84404499999999</v>
      </c>
      <c r="BP15" s="169">
        <v>0</v>
      </c>
      <c r="BQ15" s="169">
        <v>0</v>
      </c>
      <c r="BR15" s="18">
        <v>6943188.9699999997</v>
      </c>
      <c r="BS15" s="18">
        <v>113.16736280250515</v>
      </c>
    </row>
    <row r="16" spans="1:71" ht="20" customHeight="1" x14ac:dyDescent="0.15">
      <c r="A16" s="178">
        <v>43897</v>
      </c>
      <c r="B16" s="3">
        <v>10</v>
      </c>
      <c r="C16" s="179">
        <f>NI!C16+SI!C16</f>
        <v>5832435.9000000004</v>
      </c>
      <c r="D16" s="179">
        <f>NI!D16+SI!D16</f>
        <v>3184845.8499999996</v>
      </c>
      <c r="E16" s="179">
        <f>NI!E16+SI!E16</f>
        <v>657085.23</v>
      </c>
      <c r="F16" s="179">
        <f>NI!F16+SI!F16</f>
        <v>275181.09999999998</v>
      </c>
      <c r="G16" s="179">
        <f>NI!G16+SI!G16</f>
        <v>0</v>
      </c>
      <c r="H16" s="179">
        <f>NI!H16+SI!H16</f>
        <v>0</v>
      </c>
      <c r="I16" s="179">
        <f>NI!I16+SI!I16</f>
        <v>0</v>
      </c>
      <c r="J16" s="179">
        <f>NI!J16+SI!J16</f>
        <v>0</v>
      </c>
      <c r="K16" s="179">
        <f>NI!K16+SI!K16</f>
        <v>1269.7</v>
      </c>
      <c r="L16" s="179">
        <f>NI!L16+SI!L16</f>
        <v>0</v>
      </c>
      <c r="M16" s="18">
        <f t="shared" ref="M16" si="27">SUM(C16:L16)</f>
        <v>9950817.7799999993</v>
      </c>
      <c r="N16" s="179">
        <f>NI!N16+SI!N16</f>
        <v>4513215.3</v>
      </c>
      <c r="O16" s="179">
        <f>(NI!N16*NI!O16+SI!N16*SI!O16)/N16</f>
        <v>87.407952847573924</v>
      </c>
      <c r="P16" s="179">
        <f>NI!P16+SI!P16</f>
        <v>2242602.1500000004</v>
      </c>
      <c r="Q16" s="179">
        <f>(NI!P16*NI!Q16+SI!P16*SI!Q16)/P16</f>
        <v>97.72080425950162</v>
      </c>
      <c r="R16" s="179">
        <f>NI!R16+SI!R16</f>
        <v>481367.23</v>
      </c>
      <c r="S16" s="179">
        <f>(NI!R16*NI!S16+SI!R16*SI!S16)/R16</f>
        <v>124.35065348013465</v>
      </c>
      <c r="T16" s="179">
        <f>NI!T16+SI!T16</f>
        <v>88509</v>
      </c>
      <c r="U16" s="179">
        <f>(NI!T16*NI!U16+SI!T16*SI!U16)/T16</f>
        <v>71.841988292660631</v>
      </c>
      <c r="V16" s="179">
        <f>NI!V16+SI!V16</f>
        <v>0</v>
      </c>
      <c r="W16" s="179">
        <v>0</v>
      </c>
      <c r="X16" s="179">
        <f>NI!X16+SI!X16</f>
        <v>0</v>
      </c>
      <c r="Y16" s="179">
        <v>0</v>
      </c>
      <c r="Z16" s="179">
        <f>NI!Z16+SI!Z16</f>
        <v>0</v>
      </c>
      <c r="AA16" s="179">
        <v>0</v>
      </c>
      <c r="AB16" s="179">
        <f>NI!AB17+SI!AB16</f>
        <v>0</v>
      </c>
      <c r="AC16" s="179">
        <v>0</v>
      </c>
      <c r="AD16" s="179">
        <f>NI!AD16+SI!AD16</f>
        <v>1269.7</v>
      </c>
      <c r="AE16" s="179">
        <f>(NI!AD16*NI!AE16+SI!AD16*SI!AE16)/AD16</f>
        <v>229.95337399999997</v>
      </c>
      <c r="AF16" s="179">
        <f>NI!AF16+SI!AF16</f>
        <v>0</v>
      </c>
      <c r="AG16" s="179">
        <v>0</v>
      </c>
      <c r="AH16" s="18">
        <f t="shared" ref="AH16" si="28">N16+P16+R16+T16+V16+Z16+AB16+AD16+AF16+X16</f>
        <v>7326963.3799999999</v>
      </c>
      <c r="AI16" s="18">
        <f t="shared" ref="AI16" si="29">(N16*O16+P16*Q16+R16*S16+T16*U16+Z16*AA16+AB16*AC16+AD16*AE16+AF16*AG16+V16*W16+X16*Y16)/AH16</f>
        <v>92.828191509348301</v>
      </c>
      <c r="AJ16" s="7"/>
      <c r="AK16" s="64">
        <v>43533</v>
      </c>
      <c r="AL16" s="3">
        <v>10</v>
      </c>
      <c r="AM16" s="169">
        <v>2964923.4</v>
      </c>
      <c r="AN16" s="169">
        <v>2250133.94</v>
      </c>
      <c r="AO16" s="169">
        <v>218645</v>
      </c>
      <c r="AP16" s="169">
        <v>66073.8</v>
      </c>
      <c r="AQ16" s="169">
        <v>0</v>
      </c>
      <c r="AR16" s="169">
        <v>0</v>
      </c>
      <c r="AS16" s="169">
        <v>0</v>
      </c>
      <c r="AT16" s="169">
        <v>0</v>
      </c>
      <c r="AU16" s="169">
        <v>0</v>
      </c>
      <c r="AV16" s="169">
        <v>0</v>
      </c>
      <c r="AW16" s="18">
        <v>5499776.1399999997</v>
      </c>
      <c r="AX16" s="169">
        <v>2536630</v>
      </c>
      <c r="AY16" s="169">
        <v>110.25475173020108</v>
      </c>
      <c r="AZ16" s="169">
        <v>1927909.6400000001</v>
      </c>
      <c r="BA16" s="169">
        <v>115.97759332992617</v>
      </c>
      <c r="BB16" s="169">
        <v>173278</v>
      </c>
      <c r="BC16" s="169">
        <v>149.81743756157158</v>
      </c>
      <c r="BD16" s="169">
        <v>56311.8</v>
      </c>
      <c r="BE16" s="169">
        <v>102.4812163488363</v>
      </c>
      <c r="BF16" s="169">
        <v>0</v>
      </c>
      <c r="BG16" s="169">
        <v>0</v>
      </c>
      <c r="BH16" s="169">
        <v>0</v>
      </c>
      <c r="BI16" s="169">
        <v>0</v>
      </c>
      <c r="BJ16" s="169">
        <v>0</v>
      </c>
      <c r="BK16" s="169">
        <v>0</v>
      </c>
      <c r="BL16" s="169">
        <v>0</v>
      </c>
      <c r="BM16" s="169">
        <v>0</v>
      </c>
      <c r="BN16" s="169">
        <v>0</v>
      </c>
      <c r="BO16" s="169">
        <v>0</v>
      </c>
      <c r="BP16" s="169">
        <v>0</v>
      </c>
      <c r="BQ16" s="169">
        <v>0</v>
      </c>
      <c r="BR16" s="18">
        <v>4694129.4400000004</v>
      </c>
      <c r="BS16" s="18">
        <v>113.97231491569833</v>
      </c>
    </row>
    <row r="17" spans="1:71" ht="20" customHeight="1" x14ac:dyDescent="0.15">
      <c r="A17" s="181">
        <v>43904</v>
      </c>
      <c r="B17" s="3">
        <v>11</v>
      </c>
      <c r="C17" s="182">
        <f>NI!C17+SI!C17</f>
        <v>1668749.4</v>
      </c>
      <c r="D17" s="182">
        <f>NI!D17+SI!D17</f>
        <v>1753023.25</v>
      </c>
      <c r="E17" s="182">
        <f>NI!E17+SI!E17</f>
        <v>251013.9</v>
      </c>
      <c r="F17" s="182">
        <f>NI!F17+SI!F17</f>
        <v>142014.6</v>
      </c>
      <c r="G17" s="182">
        <f>NI!G17+SI!G17</f>
        <v>0</v>
      </c>
      <c r="H17" s="182">
        <f>NI!H17+SI!H17</f>
        <v>0</v>
      </c>
      <c r="I17" s="182">
        <f>NI!I17+SI!I17</f>
        <v>0</v>
      </c>
      <c r="J17" s="182">
        <f>NI!J17+SI!J17</f>
        <v>0</v>
      </c>
      <c r="K17" s="182">
        <f>NI!K17+SI!K17</f>
        <v>0</v>
      </c>
      <c r="L17" s="182">
        <f>NI!L17+SI!L17</f>
        <v>0</v>
      </c>
      <c r="M17" s="18">
        <f t="shared" ref="M17" si="30">SUM(C17:L17)</f>
        <v>3814801.15</v>
      </c>
      <c r="N17" s="182">
        <f>NI!N17+SI!N17</f>
        <v>1103451.8</v>
      </c>
      <c r="O17" s="182">
        <f>(NI!N17*NI!O17+SI!N17*SI!O17)/N17</f>
        <v>85.024206466474766</v>
      </c>
      <c r="P17" s="182">
        <f>NI!P17+SI!P17</f>
        <v>1203513.95</v>
      </c>
      <c r="Q17" s="182">
        <f>(NI!P17*NI!Q17+SI!P17*SI!Q17)/P17</f>
        <v>103.53044229752264</v>
      </c>
      <c r="R17" s="182">
        <f>NI!R17+SI!R17</f>
        <v>119617.9</v>
      </c>
      <c r="S17" s="182">
        <f>(NI!R17*NI!S17+SI!R17*SI!S17)/R17</f>
        <v>117.58908132712828</v>
      </c>
      <c r="T17" s="182">
        <f>NI!T17+SI!T17</f>
        <v>77522.600000000006</v>
      </c>
      <c r="U17" s="182">
        <f>(NI!T17*NI!U17+SI!T17*SI!U17)/T17</f>
        <v>71.431125713624155</v>
      </c>
      <c r="V17" s="182">
        <f>NI!V17+SI!V17</f>
        <v>0</v>
      </c>
      <c r="W17" s="182">
        <v>0</v>
      </c>
      <c r="X17" s="182">
        <f>NI!X17+SI!X17</f>
        <v>0</v>
      </c>
      <c r="Y17" s="182">
        <v>0</v>
      </c>
      <c r="Z17" s="182">
        <f>NI!Z17+SI!Z17</f>
        <v>0</v>
      </c>
      <c r="AA17" s="182">
        <v>0</v>
      </c>
      <c r="AB17" s="182">
        <f>NI!AB18+SI!AB17</f>
        <v>0</v>
      </c>
      <c r="AC17" s="182">
        <v>0</v>
      </c>
      <c r="AD17" s="182">
        <f>NI!AD17+SI!AD17</f>
        <v>0</v>
      </c>
      <c r="AE17" s="182">
        <v>0</v>
      </c>
      <c r="AF17" s="182">
        <f>NI!AF17+SI!AF17</f>
        <v>0</v>
      </c>
      <c r="AG17" s="182">
        <v>0</v>
      </c>
      <c r="AH17" s="18">
        <f t="shared" ref="AH17" si="31">N17+P17+R17+T17+V17+Z17+AB17+AD17+AF17+X17</f>
        <v>2504106.25</v>
      </c>
      <c r="AI17" s="18">
        <f t="shared" ref="AI17" si="32">(N17*O17+P17*Q17+R17*S17+T17*U17+Z17*AA17+AB17*AC17+AD17*AE17+AF17*AG17+V17*W17+X17*Y17)/AH17</f>
        <v>95.053367156952334</v>
      </c>
      <c r="AJ17" s="7"/>
      <c r="AK17" s="64">
        <v>43540</v>
      </c>
      <c r="AL17" s="3">
        <v>11</v>
      </c>
      <c r="AM17" s="169">
        <v>2245479.5</v>
      </c>
      <c r="AN17" s="169">
        <v>1867200.05</v>
      </c>
      <c r="AO17" s="169">
        <v>217321.9</v>
      </c>
      <c r="AP17" s="169">
        <v>81181.600000000006</v>
      </c>
      <c r="AQ17" s="169">
        <v>0</v>
      </c>
      <c r="AR17" s="169">
        <v>0</v>
      </c>
      <c r="AS17" s="169">
        <v>0</v>
      </c>
      <c r="AT17" s="169">
        <v>0</v>
      </c>
      <c r="AU17" s="169">
        <v>114</v>
      </c>
      <c r="AV17" s="169">
        <v>0</v>
      </c>
      <c r="AW17" s="18">
        <v>4411297.05</v>
      </c>
      <c r="AX17" s="169">
        <v>1765304.1</v>
      </c>
      <c r="AY17" s="169">
        <v>105.00430469530178</v>
      </c>
      <c r="AZ17" s="169">
        <v>1554771.65</v>
      </c>
      <c r="BA17" s="169">
        <v>114.41925127552392</v>
      </c>
      <c r="BB17" s="169">
        <v>166338.9</v>
      </c>
      <c r="BC17" s="169">
        <v>151.78673475162336</v>
      </c>
      <c r="BD17" s="169">
        <v>59099.6</v>
      </c>
      <c r="BE17" s="169">
        <v>105.95373213954747</v>
      </c>
      <c r="BF17" s="169">
        <v>0</v>
      </c>
      <c r="BG17" s="169">
        <v>0</v>
      </c>
      <c r="BH17" s="169">
        <v>0</v>
      </c>
      <c r="BI17" s="169">
        <v>0</v>
      </c>
      <c r="BJ17" s="169">
        <v>0</v>
      </c>
      <c r="BK17" s="169">
        <v>0</v>
      </c>
      <c r="BL17" s="169">
        <v>0</v>
      </c>
      <c r="BM17" s="169">
        <v>0</v>
      </c>
      <c r="BN17" s="169">
        <v>114</v>
      </c>
      <c r="BO17" s="169">
        <v>276</v>
      </c>
      <c r="BP17" s="169">
        <v>0</v>
      </c>
      <c r="BQ17" s="169">
        <v>0</v>
      </c>
      <c r="BR17" s="18">
        <v>3545628.25</v>
      </c>
      <c r="BS17" s="18">
        <v>111.34885993048134</v>
      </c>
    </row>
    <row r="18" spans="1:71" ht="20" customHeight="1" x14ac:dyDescent="0.15">
      <c r="A18" s="183">
        <v>43910</v>
      </c>
      <c r="B18" s="3">
        <v>12</v>
      </c>
      <c r="C18" s="185">
        <f>NI!C18+SI!C18</f>
        <v>2701618.8</v>
      </c>
      <c r="D18" s="185">
        <f>NI!D18+SI!D18</f>
        <v>2636352.7000000002</v>
      </c>
      <c r="E18" s="185">
        <f>NI!E18+SI!E18</f>
        <v>544042.69999999995</v>
      </c>
      <c r="F18" s="185">
        <f>NI!F18+SI!F18</f>
        <v>223976</v>
      </c>
      <c r="G18" s="185">
        <f>NI!G18+SI!G18</f>
        <v>0</v>
      </c>
      <c r="H18" s="185">
        <f>NI!H18+SI!H18</f>
        <v>0</v>
      </c>
      <c r="I18" s="185">
        <f>NI!I18+SI!I18</f>
        <v>11461.4</v>
      </c>
      <c r="J18" s="185">
        <f>NI!J18+SI!J18</f>
        <v>0</v>
      </c>
      <c r="K18" s="185">
        <f>NI!K18+SI!K18</f>
        <v>1772.8</v>
      </c>
      <c r="L18" s="185">
        <f>NI!L18+SI!L18</f>
        <v>0</v>
      </c>
      <c r="M18" s="18">
        <f t="shared" ref="M18" si="33">SUM(C18:L18)</f>
        <v>6119224.4000000004</v>
      </c>
      <c r="N18" s="185">
        <f>NI!N18+SI!N18</f>
        <v>1911888.2</v>
      </c>
      <c r="O18" s="185">
        <f>(NI!N18*NI!O18+SI!N18*SI!O18)/N18</f>
        <v>85.336123482646215</v>
      </c>
      <c r="P18" s="185">
        <f>NI!P18+SI!P18</f>
        <v>1656736.2000000002</v>
      </c>
      <c r="Q18" s="185">
        <f>(NI!P18*NI!Q18+SI!P18*SI!Q18)/P18</f>
        <v>92.723303336780774</v>
      </c>
      <c r="R18" s="185">
        <f>NI!R18+SI!R18</f>
        <v>335678.3</v>
      </c>
      <c r="S18" s="185">
        <f>(NI!R18*NI!S18+SI!R18*SI!S18)/R18</f>
        <v>132.57008080811121</v>
      </c>
      <c r="T18" s="185">
        <f>NI!T18+SI!T18</f>
        <v>59709.600000000006</v>
      </c>
      <c r="U18" s="185">
        <f>(NI!T18*NI!U18+SI!T18*SI!U18)/T18</f>
        <v>75.179153218718596</v>
      </c>
      <c r="V18" s="185">
        <f>NI!V18+SI!V18</f>
        <v>0</v>
      </c>
      <c r="W18" s="185">
        <v>0</v>
      </c>
      <c r="X18" s="185">
        <f>NI!X18+SI!X18</f>
        <v>0</v>
      </c>
      <c r="Y18" s="185">
        <v>0</v>
      </c>
      <c r="Z18" s="185">
        <f>NI!Z18+SI!Z18</f>
        <v>3420.2</v>
      </c>
      <c r="AA18" s="185">
        <f>(NI!Z18*NI!AA18+SI!Z18*SI!AA18)/Z18</f>
        <v>110.989532</v>
      </c>
      <c r="AB18" s="185">
        <f>NI!AB19+SI!AB18</f>
        <v>0</v>
      </c>
      <c r="AC18" s="185">
        <v>0</v>
      </c>
      <c r="AD18" s="185">
        <f>NI!AD18+SI!AD18</f>
        <v>1207.4000000000001</v>
      </c>
      <c r="AE18" s="185">
        <f>(NI!AD18*NI!AE18+SI!AD18*SI!AE18)/AD18</f>
        <v>272.41941300000002</v>
      </c>
      <c r="AF18" s="185">
        <f>NI!AF18+SI!AF18</f>
        <v>0</v>
      </c>
      <c r="AG18" s="185">
        <v>0</v>
      </c>
      <c r="AH18" s="18">
        <f t="shared" ref="AH18" si="34">N18+P18+R18+T18+V18+Z18+AB18+AD18+AF18+X18</f>
        <v>3968639.9000000004</v>
      </c>
      <c r="AI18" s="18">
        <f t="shared" ref="AI18" si="35">(N18*O18+P18*Q18+R18*S18+T18*U18+Z18*AA18+AB18*AC18+AD18*AE18+AF18*AG18+V18*W18+X18*Y18)/AH18</f>
        <v>92.341339122755898</v>
      </c>
      <c r="AJ18" s="7"/>
      <c r="AK18" s="64">
        <v>43547</v>
      </c>
      <c r="AL18" s="3">
        <v>12</v>
      </c>
      <c r="AM18" s="169">
        <v>1488449.6</v>
      </c>
      <c r="AN18" s="169">
        <v>1871263.45</v>
      </c>
      <c r="AO18" s="169">
        <v>302362.40000000002</v>
      </c>
      <c r="AP18" s="169">
        <v>66917.399999999994</v>
      </c>
      <c r="AQ18" s="169">
        <v>0</v>
      </c>
      <c r="AR18" s="169">
        <v>0</v>
      </c>
      <c r="AS18" s="169">
        <v>17485.2</v>
      </c>
      <c r="AT18" s="169">
        <v>0</v>
      </c>
      <c r="AU18" s="169">
        <v>1991.6</v>
      </c>
      <c r="AV18" s="169">
        <v>0</v>
      </c>
      <c r="AW18" s="18">
        <v>3748469.65</v>
      </c>
      <c r="AX18" s="169">
        <v>1255587.6000000001</v>
      </c>
      <c r="AY18" s="169">
        <v>106.49907348831056</v>
      </c>
      <c r="AZ18" s="169">
        <v>1492270.4500000002</v>
      </c>
      <c r="BA18" s="169">
        <v>114.84210800987601</v>
      </c>
      <c r="BB18" s="169">
        <v>238805.2</v>
      </c>
      <c r="BC18" s="169">
        <v>156.05611464757925</v>
      </c>
      <c r="BD18" s="169">
        <v>56295.4</v>
      </c>
      <c r="BE18" s="169">
        <v>103.04726407037164</v>
      </c>
      <c r="BF18" s="169">
        <v>0</v>
      </c>
      <c r="BG18" s="169">
        <v>0</v>
      </c>
      <c r="BH18" s="169">
        <v>0</v>
      </c>
      <c r="BI18" s="169">
        <v>0</v>
      </c>
      <c r="BJ18" s="169">
        <v>8657.4</v>
      </c>
      <c r="BK18" s="169">
        <v>168.438873</v>
      </c>
      <c r="BL18" s="169">
        <v>0</v>
      </c>
      <c r="BM18" s="169">
        <v>0</v>
      </c>
      <c r="BN18" s="169">
        <v>48.1</v>
      </c>
      <c r="BO18" s="169">
        <v>495.62577900000002</v>
      </c>
      <c r="BP18" s="169">
        <v>0</v>
      </c>
      <c r="BQ18" s="169">
        <v>0</v>
      </c>
      <c r="BR18" s="18">
        <v>3051664.1500000004</v>
      </c>
      <c r="BS18" s="18">
        <v>114.57505282837995</v>
      </c>
    </row>
    <row r="19" spans="1:71" ht="20" customHeight="1" x14ac:dyDescent="0.15">
      <c r="A19" s="186">
        <v>43918</v>
      </c>
      <c r="B19" s="3"/>
      <c r="C19" s="187">
        <v>0</v>
      </c>
      <c r="D19" s="187">
        <v>0</v>
      </c>
      <c r="E19" s="187">
        <v>0</v>
      </c>
      <c r="F19" s="187">
        <v>0</v>
      </c>
      <c r="G19" s="187">
        <v>0</v>
      </c>
      <c r="H19" s="187">
        <v>0</v>
      </c>
      <c r="I19" s="187">
        <v>0</v>
      </c>
      <c r="J19" s="187">
        <v>0</v>
      </c>
      <c r="K19" s="187">
        <v>0</v>
      </c>
      <c r="L19" s="187">
        <v>0</v>
      </c>
      <c r="M19" s="78">
        <v>0</v>
      </c>
      <c r="N19" s="187">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78">
        <v>0</v>
      </c>
      <c r="AI19" s="78">
        <v>0</v>
      </c>
      <c r="AJ19" s="7"/>
      <c r="AK19" s="64">
        <v>43554</v>
      </c>
      <c r="AL19" s="3">
        <v>13</v>
      </c>
      <c r="AM19" s="169">
        <v>2014663.15</v>
      </c>
      <c r="AN19" s="169">
        <v>1685891.9</v>
      </c>
      <c r="AO19" s="169">
        <v>168786.6</v>
      </c>
      <c r="AP19" s="169">
        <v>63499</v>
      </c>
      <c r="AQ19" s="169">
        <v>18750</v>
      </c>
      <c r="AR19" s="169">
        <v>4963</v>
      </c>
      <c r="AS19" s="169">
        <v>0</v>
      </c>
      <c r="AT19" s="169">
        <v>0</v>
      </c>
      <c r="AU19" s="169">
        <v>223.8</v>
      </c>
      <c r="AV19" s="169">
        <v>0</v>
      </c>
      <c r="AW19" s="18">
        <v>3956777.4499999997</v>
      </c>
      <c r="AX19" s="169">
        <v>1511866.65</v>
      </c>
      <c r="AY19" s="169">
        <v>116.88663884829533</v>
      </c>
      <c r="AZ19" s="169">
        <v>1400218.0999999999</v>
      </c>
      <c r="BA19" s="169">
        <v>118.42955282464824</v>
      </c>
      <c r="BB19" s="169">
        <v>140490.70000000001</v>
      </c>
      <c r="BC19" s="169">
        <v>144.9944696446149</v>
      </c>
      <c r="BD19" s="169">
        <v>53072</v>
      </c>
      <c r="BE19" s="169">
        <v>105.957603942757</v>
      </c>
      <c r="BF19" s="169">
        <v>13071</v>
      </c>
      <c r="BG19" s="169">
        <v>169.25828100000001</v>
      </c>
      <c r="BH19" s="169">
        <v>1950</v>
      </c>
      <c r="BI19" s="169">
        <v>122.76922999999999</v>
      </c>
      <c r="BJ19" s="169">
        <v>0</v>
      </c>
      <c r="BK19" s="169">
        <v>0</v>
      </c>
      <c r="BL19" s="169">
        <v>0</v>
      </c>
      <c r="BM19" s="169">
        <v>0</v>
      </c>
      <c r="BN19" s="169">
        <v>208.3</v>
      </c>
      <c r="BO19" s="169">
        <v>198.51368199999999</v>
      </c>
      <c r="BP19" s="169">
        <v>0</v>
      </c>
      <c r="BQ19" s="169">
        <v>0</v>
      </c>
      <c r="BR19" s="18">
        <v>3120876.75</v>
      </c>
      <c r="BS19" s="18">
        <v>118.88681487587516</v>
      </c>
    </row>
    <row r="20" spans="1:7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7"/>
      <c r="AK20" s="64">
        <v>43561</v>
      </c>
      <c r="AL20" s="86">
        <v>14</v>
      </c>
      <c r="AM20" s="169">
        <v>2861220.9</v>
      </c>
      <c r="AN20" s="169">
        <v>1539265.41</v>
      </c>
      <c r="AO20" s="169">
        <v>297357.5</v>
      </c>
      <c r="AP20" s="169">
        <v>57771.8</v>
      </c>
      <c r="AQ20" s="169">
        <v>0</v>
      </c>
      <c r="AR20" s="169">
        <v>0</v>
      </c>
      <c r="AS20" s="169">
        <v>11807.9</v>
      </c>
      <c r="AT20" s="169">
        <v>0</v>
      </c>
      <c r="AU20" s="169">
        <v>498.1</v>
      </c>
      <c r="AV20" s="169">
        <v>0</v>
      </c>
      <c r="AW20" s="18">
        <v>4767921.6099999994</v>
      </c>
      <c r="AX20" s="169">
        <v>2162799.2000000002</v>
      </c>
      <c r="AY20" s="169">
        <v>133.13901936491928</v>
      </c>
      <c r="AZ20" s="169">
        <v>1292893.6100000001</v>
      </c>
      <c r="BA20" s="169">
        <v>120.90238670767424</v>
      </c>
      <c r="BB20" s="169">
        <v>223835</v>
      </c>
      <c r="BC20" s="169">
        <v>163.46707205208301</v>
      </c>
      <c r="BD20" s="169">
        <v>46248.800000000003</v>
      </c>
      <c r="BE20" s="169">
        <v>102.16060920746484</v>
      </c>
      <c r="BF20" s="169">
        <v>0</v>
      </c>
      <c r="BG20" s="169">
        <v>0</v>
      </c>
      <c r="BH20" s="169">
        <v>0</v>
      </c>
      <c r="BI20" s="169">
        <v>0</v>
      </c>
      <c r="BJ20" s="169">
        <v>3949.6</v>
      </c>
      <c r="BK20" s="169">
        <v>212.44622200000001</v>
      </c>
      <c r="BL20" s="169">
        <v>0</v>
      </c>
      <c r="BM20" s="169">
        <v>0</v>
      </c>
      <c r="BN20" s="169">
        <v>498.1</v>
      </c>
      <c r="BO20" s="169">
        <v>60</v>
      </c>
      <c r="BP20" s="169">
        <v>0</v>
      </c>
      <c r="BQ20" s="169">
        <v>0</v>
      </c>
      <c r="BR20" s="18">
        <v>3730224.3100000005</v>
      </c>
      <c r="BS20" s="18">
        <v>130.40779015073124</v>
      </c>
    </row>
    <row r="21" spans="1:71" ht="20" customHeight="1" x14ac:dyDescent="0.15">
      <c r="A21" s="186">
        <v>43932</v>
      </c>
      <c r="B21" s="10">
        <v>13</v>
      </c>
      <c r="C21" s="189">
        <f>NI!C21+SI!C21</f>
        <v>45641.740740740737</v>
      </c>
      <c r="D21" s="189">
        <f>NI!D21+SI!D21</f>
        <v>885556.7</v>
      </c>
      <c r="E21" s="189">
        <f>NI!E21+SI!E21</f>
        <v>188969.4</v>
      </c>
      <c r="F21" s="189">
        <f>NI!F21+SI!F21</f>
        <v>4384</v>
      </c>
      <c r="G21" s="189">
        <f>NI!G21+SI!G21</f>
        <v>0</v>
      </c>
      <c r="H21" s="189">
        <f>NI!H21+SI!H21</f>
        <v>0</v>
      </c>
      <c r="I21" s="189">
        <f>NI!I21+SI!I21</f>
        <v>0</v>
      </c>
      <c r="J21" s="189">
        <f>NI!J21+SI!J21</f>
        <v>0</v>
      </c>
      <c r="K21" s="189">
        <f>NI!K21+SI!K21</f>
        <v>0</v>
      </c>
      <c r="L21" s="189">
        <f>NI!L21+SI!L21</f>
        <v>0</v>
      </c>
      <c r="M21" s="18">
        <f t="shared" ref="M21" si="36">SUM(C21:L21)</f>
        <v>1124551.8407407408</v>
      </c>
      <c r="N21" s="189">
        <f>NI!N21+SI!N21</f>
        <v>20944</v>
      </c>
      <c r="O21" s="189">
        <f>(NI!N21*NI!O21+SI!N21*SI!O21)/N21</f>
        <v>78.262986999999995</v>
      </c>
      <c r="P21" s="189">
        <f>NI!P21+SI!P21</f>
        <v>815401.9</v>
      </c>
      <c r="Q21" s="189">
        <f>(NI!P21*NI!Q21+SI!P21*SI!Q21)/P21</f>
        <v>121.091759</v>
      </c>
      <c r="R21" s="189">
        <f>NI!R21+SI!R21</f>
        <v>70986</v>
      </c>
      <c r="S21" s="189">
        <f>(NI!R21*NI!S21+SI!R21*SI!S21)/R21</f>
        <v>142.16984299999999</v>
      </c>
      <c r="T21" s="189">
        <f>NI!T21+SI!T21</f>
        <v>3988</v>
      </c>
      <c r="U21" s="189">
        <f>(NI!T21*NI!U21+SI!T21*SI!U21)/T21</f>
        <v>82.216649000000004</v>
      </c>
      <c r="V21" s="189">
        <f>NI!V21+SI!V21</f>
        <v>0</v>
      </c>
      <c r="W21" s="189">
        <v>0</v>
      </c>
      <c r="X21" s="189">
        <f>NI!X21+SI!X21</f>
        <v>0</v>
      </c>
      <c r="Y21" s="189">
        <v>0</v>
      </c>
      <c r="Z21" s="189">
        <f>NI!Z21+SI!Z21</f>
        <v>0</v>
      </c>
      <c r="AA21" s="189">
        <v>0</v>
      </c>
      <c r="AB21" s="189">
        <f>NI!AB22+SI!AB21</f>
        <v>0</v>
      </c>
      <c r="AC21" s="189">
        <v>0</v>
      </c>
      <c r="AD21" s="189">
        <f>NI!AD21+SI!AD21</f>
        <v>0</v>
      </c>
      <c r="AE21" s="189">
        <v>0</v>
      </c>
      <c r="AF21" s="189">
        <f>NI!AF21+SI!AF21</f>
        <v>0</v>
      </c>
      <c r="AG21" s="189">
        <v>0</v>
      </c>
      <c r="AH21" s="18">
        <f t="shared" ref="AH21" si="37">N21+P21+R21+T21+V21+Z21+AB21+AD21+AF21+X21</f>
        <v>911319.9</v>
      </c>
      <c r="AI21" s="18">
        <f t="shared" ref="AI21" si="38">(N21*O21+P21*Q21+R21*S21+T21*U21+Z21*AA21+AB21*AC21+AD21*AE21+AF21*AG21+V21*W21+X21*Y21)/AH21</f>
        <v>121.57919390773766</v>
      </c>
      <c r="AJ21" s="7"/>
      <c r="AK21" s="64">
        <v>43568</v>
      </c>
      <c r="AL21" s="10">
        <v>15</v>
      </c>
      <c r="AM21" s="169">
        <v>3506867.1</v>
      </c>
      <c r="AN21" s="169">
        <v>1797001.8</v>
      </c>
      <c r="AO21" s="169">
        <v>352866.39999999997</v>
      </c>
      <c r="AP21" s="169">
        <v>66322.8</v>
      </c>
      <c r="AQ21" s="169">
        <v>0</v>
      </c>
      <c r="AR21" s="169">
        <v>0</v>
      </c>
      <c r="AS21" s="169">
        <v>6640.7</v>
      </c>
      <c r="AT21" s="169">
        <v>0</v>
      </c>
      <c r="AU21" s="169">
        <v>2673.2</v>
      </c>
      <c r="AV21" s="169">
        <v>0</v>
      </c>
      <c r="AW21" s="18">
        <v>5732372.0000000009</v>
      </c>
      <c r="AX21" s="169">
        <v>2597389.7400000002</v>
      </c>
      <c r="AY21" s="169">
        <v>145.2487281686881</v>
      </c>
      <c r="AZ21" s="169">
        <v>1494620.9</v>
      </c>
      <c r="BA21" s="169">
        <v>125.27230486897989</v>
      </c>
      <c r="BB21" s="169">
        <v>246028.9</v>
      </c>
      <c r="BC21" s="169">
        <v>176.63318480768194</v>
      </c>
      <c r="BD21" s="169">
        <v>42850.2</v>
      </c>
      <c r="BE21" s="169">
        <v>106.10856340734</v>
      </c>
      <c r="BF21" s="169">
        <v>0</v>
      </c>
      <c r="BG21" s="169">
        <v>0</v>
      </c>
      <c r="BH21" s="169">
        <v>0</v>
      </c>
      <c r="BI21" s="169">
        <v>0</v>
      </c>
      <c r="BJ21" s="169">
        <v>1686.3</v>
      </c>
      <c r="BK21" s="169">
        <v>259.86040400000002</v>
      </c>
      <c r="BL21" s="169">
        <v>0</v>
      </c>
      <c r="BM21" s="169">
        <v>0</v>
      </c>
      <c r="BN21" s="169">
        <v>1111.9000000000001</v>
      </c>
      <c r="BO21" s="169">
        <v>267.54186499999997</v>
      </c>
      <c r="BP21" s="169">
        <v>0</v>
      </c>
      <c r="BQ21" s="169">
        <v>0</v>
      </c>
      <c r="BR21" s="18">
        <v>4383687.9400000004</v>
      </c>
      <c r="BS21" s="18">
        <v>139.89168331771239</v>
      </c>
    </row>
    <row r="22" spans="1:71" ht="20" customHeight="1" x14ac:dyDescent="0.15">
      <c r="A22" s="188">
        <v>43939</v>
      </c>
      <c r="B22" s="10">
        <v>14</v>
      </c>
      <c r="C22" s="189">
        <f>NI!C22+SI!C22</f>
        <v>45325.320987654319</v>
      </c>
      <c r="D22" s="189">
        <f>NI!D22+SI!D22</f>
        <v>854326.4</v>
      </c>
      <c r="E22" s="189">
        <f>NI!E22+SI!E22</f>
        <v>170492.1037037037</v>
      </c>
      <c r="F22" s="189">
        <f>NI!F22+SI!F22</f>
        <v>3917</v>
      </c>
      <c r="G22" s="189">
        <f>NI!G22+SI!G22</f>
        <v>0</v>
      </c>
      <c r="H22" s="189">
        <f>NI!H22+SI!H22</f>
        <v>0</v>
      </c>
      <c r="I22" s="189">
        <f>NI!I22+SI!I22</f>
        <v>0</v>
      </c>
      <c r="J22" s="189">
        <f>NI!J22+SI!J22</f>
        <v>0</v>
      </c>
      <c r="K22" s="189">
        <f>NI!K22+SI!K22</f>
        <v>0</v>
      </c>
      <c r="L22" s="189">
        <f>NI!L22+SI!L22</f>
        <v>0</v>
      </c>
      <c r="M22" s="18">
        <f t="shared" ref="M22:M23" si="39">SUM(C22:L22)</f>
        <v>1074060.824691358</v>
      </c>
      <c r="N22" s="189">
        <f>NI!N22+SI!N22</f>
        <v>26060.296296296296</v>
      </c>
      <c r="O22" s="189">
        <v>0</v>
      </c>
      <c r="P22" s="189">
        <f>NI!P22+SI!P22</f>
        <v>812199.4</v>
      </c>
      <c r="Q22" s="189">
        <f>(NI!P22*NI!Q22+SI!P22*SI!Q22)/P22</f>
        <v>130.48243099999999</v>
      </c>
      <c r="R22" s="189">
        <f>NI!R22+SI!R22</f>
        <v>76946.455555555556</v>
      </c>
      <c r="S22" s="189">
        <v>0</v>
      </c>
      <c r="T22" s="189">
        <f>NI!T22+SI!T22</f>
        <v>3917</v>
      </c>
      <c r="U22" s="189">
        <f>(NI!T22*NI!U22+SI!T22*SI!U22)/T22</f>
        <v>87.088076999999998</v>
      </c>
      <c r="V22" s="189">
        <f>NI!V22+SI!V22</f>
        <v>0</v>
      </c>
      <c r="W22" s="189">
        <v>0</v>
      </c>
      <c r="X22" s="189">
        <f>NI!X22+SI!X22</f>
        <v>0</v>
      </c>
      <c r="Y22" s="189">
        <v>0</v>
      </c>
      <c r="Z22" s="189">
        <f>NI!Z22+SI!Z22</f>
        <v>0</v>
      </c>
      <c r="AA22" s="189">
        <v>0</v>
      </c>
      <c r="AB22" s="189">
        <f>NI!AB23+SI!AB22</f>
        <v>0</v>
      </c>
      <c r="AC22" s="189">
        <v>0</v>
      </c>
      <c r="AD22" s="189">
        <f>NI!AD22+SI!AD22</f>
        <v>0</v>
      </c>
      <c r="AE22" s="189">
        <v>0</v>
      </c>
      <c r="AF22" s="189">
        <f>NI!AF22+SI!AF22</f>
        <v>0</v>
      </c>
      <c r="AG22" s="189">
        <v>0</v>
      </c>
      <c r="AH22" s="18">
        <f t="shared" ref="AH22:AH23" si="40">N22+P22+R22+T22+V22+Z22+AB22+AD22+AF22+X22</f>
        <v>919123.15185185184</v>
      </c>
      <c r="AI22" s="18">
        <f t="shared" ref="AI22:AI23" si="41">(N22*O22+P22*Q22+R22*S22+T22*U22+Z22*AA22+AB22*AC22+AD22*AE22+AF22*AG22+V22*W22+X22*Y22)/AH22</f>
        <v>115.67424447109055</v>
      </c>
      <c r="AJ22" s="7"/>
      <c r="AK22" s="64">
        <v>43575</v>
      </c>
      <c r="AL22" s="10">
        <v>16</v>
      </c>
      <c r="AM22" s="169">
        <v>3970734.1999999997</v>
      </c>
      <c r="AN22" s="169">
        <v>1241712.1000000001</v>
      </c>
      <c r="AO22" s="169">
        <v>279092.47999999998</v>
      </c>
      <c r="AP22" s="169">
        <v>64519.8</v>
      </c>
      <c r="AQ22" s="169">
        <v>0</v>
      </c>
      <c r="AR22" s="169">
        <v>0</v>
      </c>
      <c r="AS22" s="169">
        <v>2889.9</v>
      </c>
      <c r="AT22" s="169">
        <v>0</v>
      </c>
      <c r="AU22" s="169">
        <v>1179.4000000000001</v>
      </c>
      <c r="AV22" s="169">
        <v>102.6</v>
      </c>
      <c r="AW22" s="18">
        <v>5560230.4799999995</v>
      </c>
      <c r="AX22" s="169">
        <v>3039735.8</v>
      </c>
      <c r="AY22" s="169">
        <v>145.58052396195745</v>
      </c>
      <c r="AZ22" s="169">
        <v>973314.9</v>
      </c>
      <c r="BA22" s="169">
        <v>130.99697605487341</v>
      </c>
      <c r="BB22" s="169">
        <v>238458.5</v>
      </c>
      <c r="BC22" s="169">
        <v>215.84698166454166</v>
      </c>
      <c r="BD22" s="169">
        <v>41605.199999999997</v>
      </c>
      <c r="BE22" s="169">
        <v>107.65239839090786</v>
      </c>
      <c r="BF22" s="169">
        <v>0</v>
      </c>
      <c r="BG22" s="169">
        <v>0</v>
      </c>
      <c r="BH22" s="169">
        <v>0</v>
      </c>
      <c r="BI22" s="169">
        <v>0</v>
      </c>
      <c r="BJ22" s="169">
        <v>1590</v>
      </c>
      <c r="BK22" s="169">
        <v>906.42213800000002</v>
      </c>
      <c r="BL22" s="169">
        <v>0</v>
      </c>
      <c r="BM22" s="169">
        <v>0</v>
      </c>
      <c r="BN22" s="169">
        <v>1076.2</v>
      </c>
      <c r="BO22" s="169">
        <v>241.56188399999999</v>
      </c>
      <c r="BP22" s="169">
        <v>0</v>
      </c>
      <c r="BQ22" s="169">
        <v>0</v>
      </c>
      <c r="BR22" s="18">
        <v>4295780.5999999996</v>
      </c>
      <c r="BS22" s="18">
        <v>146.11506608620556</v>
      </c>
    </row>
    <row r="23" spans="1:71" ht="20" customHeight="1" x14ac:dyDescent="0.15">
      <c r="A23" s="188">
        <v>43946</v>
      </c>
      <c r="B23" s="37" t="s">
        <v>68</v>
      </c>
      <c r="C23" s="189">
        <f>NI!C23+SI!C23</f>
        <v>2243320.2000000002</v>
      </c>
      <c r="D23" s="189">
        <f>NI!D23+SI!D23</f>
        <v>2092907.9</v>
      </c>
      <c r="E23" s="189">
        <f>NI!E23+SI!E23</f>
        <v>226399</v>
      </c>
      <c r="F23" s="189">
        <f>NI!F23+SI!F23</f>
        <v>87767.8</v>
      </c>
      <c r="G23" s="189">
        <f>NI!G23+SI!G23</f>
        <v>25076</v>
      </c>
      <c r="H23" s="189">
        <f>NI!H23+SI!H23</f>
        <v>8364</v>
      </c>
      <c r="I23" s="189">
        <f>NI!I23+SI!I23</f>
        <v>0</v>
      </c>
      <c r="J23" s="189">
        <f>NI!J23+SI!J23</f>
        <v>0</v>
      </c>
      <c r="K23" s="189">
        <f>NI!K23+SI!K23</f>
        <v>948.6</v>
      </c>
      <c r="L23" s="189">
        <f>NI!L23+SI!L23</f>
        <v>0</v>
      </c>
      <c r="M23" s="18">
        <f t="shared" si="39"/>
        <v>4684783.4999999991</v>
      </c>
      <c r="N23" s="189">
        <f>NI!N23+SI!N23</f>
        <v>2033005.8</v>
      </c>
      <c r="O23" s="189">
        <f>(NI!N23*NI!O23+SI!N23*SI!O23)/N23</f>
        <v>110.53179758232946</v>
      </c>
      <c r="P23" s="189">
        <f>NI!P23+SI!P23</f>
        <v>1796928.4</v>
      </c>
      <c r="Q23" s="189">
        <f>(NI!P23*NI!Q23+SI!P23*SI!Q23)/P23</f>
        <v>112.17514024987997</v>
      </c>
      <c r="R23" s="189">
        <f>NI!R23+SI!R23</f>
        <v>157960.1</v>
      </c>
      <c r="S23" s="189">
        <f>(NI!R23*NI!S23+SI!R23*SI!S23)/R23</f>
        <v>131.11201551872782</v>
      </c>
      <c r="T23" s="189">
        <f>NI!T23+SI!T23</f>
        <v>49303.6</v>
      </c>
      <c r="U23" s="189">
        <f>(NI!T23*NI!U23+SI!T23*SI!U23)/T23</f>
        <v>88.804133270045185</v>
      </c>
      <c r="V23" s="189">
        <f>NI!V23+SI!V23</f>
        <v>9157</v>
      </c>
      <c r="W23" s="199">
        <f>(NI!V23*NI!W23+SI!V23*SI!W23)/V23</f>
        <v>161.39379700000001</v>
      </c>
      <c r="X23" s="189">
        <f>NI!X23+SI!X23</f>
        <v>1915</v>
      </c>
      <c r="Y23" s="199">
        <f>(NI!X23*NI!Y23+SI!X23*SI!Y23)/X23</f>
        <v>136.130548</v>
      </c>
      <c r="Z23" s="189">
        <f>NI!Z23+SI!Z23</f>
        <v>0</v>
      </c>
      <c r="AA23" s="189">
        <v>0</v>
      </c>
      <c r="AB23" s="189">
        <f>NI!AB24+SI!AB23</f>
        <v>0</v>
      </c>
      <c r="AC23" s="189">
        <v>0</v>
      </c>
      <c r="AD23" s="189">
        <f>NI!AD23+SI!AD23</f>
        <v>948.6</v>
      </c>
      <c r="AE23" s="189">
        <f>(NI!AD23*NI!AE23+SI!AD23*SI!AE23)/AD23</f>
        <v>105.172675</v>
      </c>
      <c r="AF23" s="189">
        <f>NI!AF23+SI!AF23</f>
        <v>0</v>
      </c>
      <c r="AG23" s="189">
        <v>0</v>
      </c>
      <c r="AH23" s="18">
        <f t="shared" si="40"/>
        <v>4049218.5000000005</v>
      </c>
      <c r="AI23" s="18">
        <f t="shared" si="41"/>
        <v>111.92521500234697</v>
      </c>
      <c r="AJ23" s="7"/>
      <c r="AK23" s="64">
        <v>43582</v>
      </c>
      <c r="AL23" s="37">
        <v>17</v>
      </c>
      <c r="AM23" s="169">
        <v>5927784.8499999996</v>
      </c>
      <c r="AN23" s="169">
        <v>2828153.4</v>
      </c>
      <c r="AO23" s="169">
        <v>676120.4</v>
      </c>
      <c r="AP23" s="169">
        <v>82799</v>
      </c>
      <c r="AQ23" s="169">
        <v>0</v>
      </c>
      <c r="AR23" s="169">
        <v>0</v>
      </c>
      <c r="AS23" s="169">
        <v>16754.7</v>
      </c>
      <c r="AT23" s="169">
        <v>0</v>
      </c>
      <c r="AU23" s="169">
        <v>1652.1</v>
      </c>
      <c r="AV23" s="169">
        <v>173</v>
      </c>
      <c r="AW23" s="18">
        <v>9533437.4499999993</v>
      </c>
      <c r="AX23" s="169">
        <v>4278979.6999999993</v>
      </c>
      <c r="AY23" s="169">
        <v>142.63874087224033</v>
      </c>
      <c r="AZ23" s="169">
        <v>2135162.5499999998</v>
      </c>
      <c r="BA23" s="169">
        <v>130.25182243415384</v>
      </c>
      <c r="BB23" s="169">
        <v>545388.19999999995</v>
      </c>
      <c r="BC23" s="169">
        <v>231.79454803825223</v>
      </c>
      <c r="BD23" s="169">
        <v>56393.599999999999</v>
      </c>
      <c r="BE23" s="169">
        <v>102.67033458819442</v>
      </c>
      <c r="BF23" s="169">
        <v>0</v>
      </c>
      <c r="BG23" s="169">
        <v>0</v>
      </c>
      <c r="BH23" s="169">
        <v>0</v>
      </c>
      <c r="BI23" s="169">
        <v>0</v>
      </c>
      <c r="BJ23" s="169">
        <v>13732.3</v>
      </c>
      <c r="BK23" s="169">
        <v>537.90260899999998</v>
      </c>
      <c r="BL23" s="169">
        <v>0</v>
      </c>
      <c r="BM23" s="169">
        <v>0</v>
      </c>
      <c r="BN23" s="169">
        <v>1133.0999999999999</v>
      </c>
      <c r="BO23" s="169">
        <v>157.463154</v>
      </c>
      <c r="BP23" s="169">
        <v>173</v>
      </c>
      <c r="BQ23" s="169">
        <v>125</v>
      </c>
      <c r="BR23" s="18">
        <v>7030962.4499999983</v>
      </c>
      <c r="BS23" s="18">
        <v>146.24622800523258</v>
      </c>
    </row>
    <row r="24" spans="1:71" ht="20" customHeight="1" x14ac:dyDescent="0.15">
      <c r="A24" s="192">
        <v>43953</v>
      </c>
      <c r="B24" s="39" t="s">
        <v>70</v>
      </c>
      <c r="C24" s="195">
        <f>NI!C24+SI!C24</f>
        <v>1415728.3</v>
      </c>
      <c r="D24" s="195">
        <f>NI!D24+SI!D24</f>
        <v>1355033.8666666667</v>
      </c>
      <c r="E24" s="195">
        <f>NI!E24+SI!E24</f>
        <v>218342</v>
      </c>
      <c r="F24" s="195">
        <f>NI!F24+SI!F24</f>
        <v>50520</v>
      </c>
      <c r="G24" s="195">
        <f>NI!G24+SI!G24</f>
        <v>0</v>
      </c>
      <c r="H24" s="195">
        <f>NI!H24+SI!H24</f>
        <v>0</v>
      </c>
      <c r="I24" s="195">
        <f>NI!I24+SI!I24</f>
        <v>0</v>
      </c>
      <c r="J24" s="195">
        <f>NI!J24+SI!J24</f>
        <v>0</v>
      </c>
      <c r="K24" s="195">
        <f>NI!K24+SI!K24</f>
        <v>196.2</v>
      </c>
      <c r="L24" s="195">
        <f>NI!L24+SI!L24</f>
        <v>0</v>
      </c>
      <c r="M24" s="18">
        <f t="shared" ref="M24" si="42">SUM(C24:L24)</f>
        <v>3039820.3666666672</v>
      </c>
      <c r="N24" s="195">
        <f>NI!N24+SI!N24</f>
        <v>1327761.1000000001</v>
      </c>
      <c r="O24" s="195">
        <f>(NI!N24*NI!O24+SI!N24*SI!O24)/N24</f>
        <v>135.5445550378879</v>
      </c>
      <c r="P24" s="195">
        <f>NI!P24+SI!P24</f>
        <v>1172536.2333333332</v>
      </c>
      <c r="Q24" s="195">
        <f>(NI!P24*NI!Q24+SI!P24*SI!Q24)/P24</f>
        <v>123.38332012272754</v>
      </c>
      <c r="R24" s="195">
        <f>NI!R24+SI!R24</f>
        <v>174290</v>
      </c>
      <c r="S24" s="195">
        <f>(NI!R24*NI!S24+SI!R24*SI!S24)/R24</f>
        <v>132.02951605957313</v>
      </c>
      <c r="T24" s="195">
        <f>NI!T24+SI!T24</f>
        <v>30343.333333333332</v>
      </c>
      <c r="U24" s="195">
        <f>(NI!T24*NI!U24+SI!T24*SI!U24)/T24</f>
        <v>97.01955310897506</v>
      </c>
      <c r="V24" s="195">
        <f>NI!V24+SI!V24</f>
        <v>0</v>
      </c>
      <c r="W24" s="195">
        <v>0</v>
      </c>
      <c r="X24" s="195">
        <f>NI!X24+SI!X24</f>
        <v>0</v>
      </c>
      <c r="Y24" s="195">
        <v>0</v>
      </c>
      <c r="Z24" s="195">
        <f>NI!Z24+SI!Z24</f>
        <v>0</v>
      </c>
      <c r="AA24" s="195">
        <v>0</v>
      </c>
      <c r="AB24" s="195">
        <f>NI!AB25+SI!AB24</f>
        <v>0</v>
      </c>
      <c r="AC24" s="195">
        <v>0</v>
      </c>
      <c r="AD24" s="195">
        <f>NI!AD24+SI!AD24</f>
        <v>0</v>
      </c>
      <c r="AE24" s="195">
        <v>0</v>
      </c>
      <c r="AF24" s="195">
        <f>NI!AF24+SI!AF24</f>
        <v>0</v>
      </c>
      <c r="AG24" s="195">
        <v>0</v>
      </c>
      <c r="AH24" s="18">
        <f t="shared" ref="AH24" si="43">N24+P24+R24+T24+V24+Z24+AB24+AD24+AF24+X24</f>
        <v>2704930.6666666665</v>
      </c>
      <c r="AI24" s="18">
        <f t="shared" ref="AI24" si="44">(N24*O24+P24*Q24+R24*S24+T24*U24+Z24*AA24+AB24*AC24+AD24*AE24+AF24*AG24+V24*W24+X24*Y24)/AH24</f>
        <v>129.61423604801212</v>
      </c>
      <c r="AJ24" s="7"/>
      <c r="AK24" s="64">
        <v>43589</v>
      </c>
      <c r="AL24" s="39">
        <v>18</v>
      </c>
      <c r="AM24" s="169">
        <v>7283026.0300000003</v>
      </c>
      <c r="AN24" s="169">
        <v>3496177.65</v>
      </c>
      <c r="AO24" s="169">
        <v>994419.7</v>
      </c>
      <c r="AP24" s="169">
        <v>117082.8</v>
      </c>
      <c r="AQ24" s="169">
        <v>0</v>
      </c>
      <c r="AR24" s="169">
        <v>0</v>
      </c>
      <c r="AS24" s="169">
        <v>32990.6</v>
      </c>
      <c r="AT24" s="169">
        <v>0</v>
      </c>
      <c r="AU24" s="169">
        <v>2431.6999999999998</v>
      </c>
      <c r="AV24" s="169">
        <v>0</v>
      </c>
      <c r="AW24" s="18">
        <v>11926128.479999999</v>
      </c>
      <c r="AX24" s="169">
        <v>5001332.38</v>
      </c>
      <c r="AY24" s="169">
        <v>141.38526719260346</v>
      </c>
      <c r="AZ24" s="169">
        <v>2524850.9900000002</v>
      </c>
      <c r="BA24" s="169">
        <v>132.19208349804717</v>
      </c>
      <c r="BB24" s="169">
        <v>903185.5</v>
      </c>
      <c r="BC24" s="169">
        <v>246.01377075656049</v>
      </c>
      <c r="BD24" s="169">
        <v>90731.6</v>
      </c>
      <c r="BE24" s="169">
        <v>112.7552292392463</v>
      </c>
      <c r="BF24" s="169">
        <v>0</v>
      </c>
      <c r="BG24" s="169">
        <v>0</v>
      </c>
      <c r="BH24" s="169">
        <v>0</v>
      </c>
      <c r="BI24" s="169">
        <v>0</v>
      </c>
      <c r="BJ24" s="169">
        <v>24660.799999999999</v>
      </c>
      <c r="BK24" s="169">
        <v>666.56119799999999</v>
      </c>
      <c r="BL24" s="169">
        <v>0</v>
      </c>
      <c r="BM24" s="169">
        <v>0</v>
      </c>
      <c r="BN24" s="169">
        <v>1145.8</v>
      </c>
      <c r="BO24" s="169">
        <v>146.375632</v>
      </c>
      <c r="BP24" s="169">
        <v>0</v>
      </c>
      <c r="BQ24" s="169">
        <v>0</v>
      </c>
      <c r="BR24" s="18">
        <v>8545907.0700000022</v>
      </c>
      <c r="BS24" s="18">
        <v>150.93918055572809</v>
      </c>
    </row>
    <row r="25" spans="1:71" ht="20" customHeight="1" x14ac:dyDescent="0.15">
      <c r="A25" s="196">
        <v>43960</v>
      </c>
      <c r="B25" s="3" t="s">
        <v>72</v>
      </c>
      <c r="C25" s="199">
        <f>NI!C25+SI!C25</f>
        <v>2562196.5</v>
      </c>
      <c r="D25" s="199">
        <f>NI!D25+SI!D25</f>
        <v>1973863.5999999999</v>
      </c>
      <c r="E25" s="199">
        <f>NI!E25+SI!E25</f>
        <v>276458.90000000002</v>
      </c>
      <c r="F25" s="199">
        <f>NI!F25+SI!F25</f>
        <v>80082.899999999994</v>
      </c>
      <c r="G25" s="199">
        <f>NI!G25+SI!G25</f>
        <v>0</v>
      </c>
      <c r="H25" s="199">
        <f>NI!H25+SI!H25</f>
        <v>0</v>
      </c>
      <c r="I25" s="199">
        <f>NI!I25+SI!I25</f>
        <v>0</v>
      </c>
      <c r="J25" s="199">
        <f>NI!J25+SI!J25</f>
        <v>0</v>
      </c>
      <c r="K25" s="199">
        <f>NI!K25+SI!K25</f>
        <v>487.4</v>
      </c>
      <c r="L25" s="199">
        <f>NI!L25+SI!L25</f>
        <v>0</v>
      </c>
      <c r="M25" s="18">
        <f t="shared" ref="M25" si="45">SUM(C25:L25)</f>
        <v>4893089.3000000007</v>
      </c>
      <c r="N25" s="199">
        <f>NI!N25+SI!N25</f>
        <v>2205354.2000000002</v>
      </c>
      <c r="O25" s="199">
        <f>(NI!N25*NI!O25+SI!N25*SI!O25)/N25</f>
        <v>146.20712387485773</v>
      </c>
      <c r="P25" s="199">
        <f>NI!P25+SI!P25</f>
        <v>1558725.8</v>
      </c>
      <c r="Q25" s="199">
        <f>(NI!P25*NI!Q25+SI!P25*SI!Q25)/P25</f>
        <v>119.40481285854302</v>
      </c>
      <c r="R25" s="199">
        <f>NI!R25+SI!R25</f>
        <v>195267</v>
      </c>
      <c r="S25" s="199">
        <f>(NI!R25*NI!S25+SI!R25*SI!S25)/R25</f>
        <v>133.91201259363334</v>
      </c>
      <c r="T25" s="199">
        <f>NI!T25+SI!T25</f>
        <v>64826.9</v>
      </c>
      <c r="U25" s="199">
        <f>(NI!T25*NI!U25+SI!T25*SI!U25)/T25</f>
        <v>92.166837767872593</v>
      </c>
      <c r="V25" s="199">
        <f>NI!V25+SI!V25</f>
        <v>0</v>
      </c>
      <c r="W25" s="199">
        <v>0</v>
      </c>
      <c r="X25" s="199">
        <f>NI!X25+SI!X25</f>
        <v>0</v>
      </c>
      <c r="Y25" s="199">
        <v>0</v>
      </c>
      <c r="Z25" s="199">
        <f>NI!Z25+SI!Z25</f>
        <v>0</v>
      </c>
      <c r="AA25" s="199">
        <v>0</v>
      </c>
      <c r="AB25" s="199">
        <f>NI!AB26+SI!AB25</f>
        <v>0</v>
      </c>
      <c r="AC25" s="199">
        <v>0</v>
      </c>
      <c r="AD25" s="199">
        <f>NI!AD25+SI!AD25</f>
        <v>67.8</v>
      </c>
      <c r="AE25" s="199">
        <f>(NI!AD25*NI!AE25+SI!AD25*SI!AE25)/AD25</f>
        <v>350</v>
      </c>
      <c r="AF25" s="199">
        <f>NI!AF25+SI!AF25</f>
        <v>0</v>
      </c>
      <c r="AG25" s="199">
        <v>0</v>
      </c>
      <c r="AH25" s="18">
        <f t="shared" ref="AH25" si="46">N25+P25+R25+T25+V25+Z25+AB25+AD25+AF25+X25</f>
        <v>4024241.6999999997</v>
      </c>
      <c r="AI25" s="18">
        <f t="shared" ref="AI25" si="47">(N25*O25+P25*Q25+R25*S25+T25*U25+Z25*AA25+AB25*AC25+AD25*AE25+AF25*AG25+V25*W25+X25*Y25)/AH25</f>
        <v>134.36197793301923</v>
      </c>
      <c r="AK25" s="64">
        <v>43596</v>
      </c>
      <c r="AL25" s="3">
        <v>19</v>
      </c>
      <c r="AM25" s="169">
        <v>6545585.9000000004</v>
      </c>
      <c r="AN25" s="169">
        <v>3487251.1500000004</v>
      </c>
      <c r="AO25" s="169">
        <v>894145.58</v>
      </c>
      <c r="AP25" s="169">
        <v>100394.6</v>
      </c>
      <c r="AQ25" s="169">
        <v>0</v>
      </c>
      <c r="AR25" s="169">
        <v>0</v>
      </c>
      <c r="AS25" s="169">
        <v>44476</v>
      </c>
      <c r="AT25" s="169">
        <v>0</v>
      </c>
      <c r="AU25" s="169">
        <v>2228.1</v>
      </c>
      <c r="AV25" s="169">
        <v>102.4</v>
      </c>
      <c r="AW25" s="18">
        <v>11074183.73</v>
      </c>
      <c r="AX25" s="169">
        <v>4676125.8</v>
      </c>
      <c r="AY25" s="169">
        <v>137.00432656318824</v>
      </c>
      <c r="AZ25" s="169">
        <v>2633326.4500000002</v>
      </c>
      <c r="BA25" s="169">
        <v>128.46412980995115</v>
      </c>
      <c r="BB25" s="169">
        <v>757575.98</v>
      </c>
      <c r="BC25" s="169">
        <v>236.38842721805821</v>
      </c>
      <c r="BD25" s="169">
        <v>74564.399999999994</v>
      </c>
      <c r="BE25" s="169">
        <v>113.80873150392412</v>
      </c>
      <c r="BF25" s="169">
        <v>0</v>
      </c>
      <c r="BG25" s="169">
        <v>0</v>
      </c>
      <c r="BH25" s="169">
        <v>0</v>
      </c>
      <c r="BI25" s="169">
        <v>0</v>
      </c>
      <c r="BJ25" s="169">
        <v>26594.400000000001</v>
      </c>
      <c r="BK25" s="169">
        <v>631.36498599999993</v>
      </c>
      <c r="BL25" s="169">
        <v>0</v>
      </c>
      <c r="BM25" s="169">
        <v>0</v>
      </c>
      <c r="BN25" s="169">
        <v>919.3</v>
      </c>
      <c r="BO25" s="169">
        <v>151.26683299999999</v>
      </c>
      <c r="BP25" s="169">
        <v>0</v>
      </c>
      <c r="BQ25" s="169">
        <v>0</v>
      </c>
      <c r="BR25" s="18">
        <v>8169106.330000001</v>
      </c>
      <c r="BS25" s="18">
        <v>144.86720040422259</v>
      </c>
    </row>
    <row r="26" spans="1:71" ht="20" customHeight="1" x14ac:dyDescent="0.15">
      <c r="A26" s="200">
        <v>43967</v>
      </c>
      <c r="B26" s="3" t="s">
        <v>75</v>
      </c>
      <c r="C26" s="201">
        <f>NI!C26+SI!C26</f>
        <v>5166789.0999999996</v>
      </c>
      <c r="D26" s="201">
        <f>NI!D26+SI!D26</f>
        <v>2795369.45</v>
      </c>
      <c r="E26" s="201">
        <f>NI!E26+SI!E26</f>
        <v>425873.3</v>
      </c>
      <c r="F26" s="201">
        <f>NI!F26+SI!F26</f>
        <v>101188.6</v>
      </c>
      <c r="G26" s="201">
        <f>NI!G26+SI!G26</f>
        <v>0</v>
      </c>
      <c r="H26" s="201">
        <f>NI!H26+SI!H26</f>
        <v>0</v>
      </c>
      <c r="I26" s="201">
        <f>NI!I26+SI!I26</f>
        <v>0</v>
      </c>
      <c r="J26" s="201">
        <f>NI!J26+SI!J26</f>
        <v>0</v>
      </c>
      <c r="K26" s="201">
        <f>NI!K26+SI!K26</f>
        <v>733.4</v>
      </c>
      <c r="L26" s="201">
        <f>NI!L26+SI!L26</f>
        <v>0</v>
      </c>
      <c r="M26" s="18">
        <f t="shared" ref="M26" si="48">SUM(C26:L26)</f>
        <v>8489953.8499999996</v>
      </c>
      <c r="N26" s="201">
        <f>NI!N26+SI!N26</f>
        <v>4244780.5</v>
      </c>
      <c r="O26" s="201">
        <f>(NI!N26*NI!O26+SI!N26*SI!O26)/N26</f>
        <v>167.30588961460904</v>
      </c>
      <c r="P26" s="201">
        <f>NI!P26+SI!P26</f>
        <v>1975543.85</v>
      </c>
      <c r="Q26" s="201">
        <f>(NI!P26*NI!Q26+SI!P26*SI!Q26)/P26</f>
        <v>135.78783236572974</v>
      </c>
      <c r="R26" s="201">
        <f>NI!R26+SI!R26</f>
        <v>332287.2</v>
      </c>
      <c r="S26" s="201">
        <f>(NI!R26*NI!S26+SI!R26*SI!S26)/R26</f>
        <v>196.69988302007781</v>
      </c>
      <c r="T26" s="201">
        <f>NI!T26+SI!T26</f>
        <v>60295.3</v>
      </c>
      <c r="U26" s="201">
        <f>(NI!T26*NI!U26+SI!T26*SI!U26)/T26</f>
        <v>90.740567852374895</v>
      </c>
      <c r="V26" s="201">
        <f>NI!V26+SI!V26</f>
        <v>0</v>
      </c>
      <c r="W26" s="201">
        <v>0</v>
      </c>
      <c r="X26" s="201">
        <f>NI!X26+SI!X26</f>
        <v>0</v>
      </c>
      <c r="Y26" s="201">
        <v>0</v>
      </c>
      <c r="Z26" s="201">
        <f>NI!Z26+SI!Z26</f>
        <v>0</v>
      </c>
      <c r="AA26" s="201">
        <v>0</v>
      </c>
      <c r="AB26" s="201">
        <f>NI!AB27+SI!AB26</f>
        <v>0</v>
      </c>
      <c r="AC26" s="201">
        <v>0</v>
      </c>
      <c r="AD26" s="201">
        <f>NI!AD26+SI!AD26</f>
        <v>0</v>
      </c>
      <c r="AE26" s="201">
        <v>0</v>
      </c>
      <c r="AF26" s="201">
        <f>NI!AF26+SI!AF26</f>
        <v>0</v>
      </c>
      <c r="AG26" s="201">
        <v>0</v>
      </c>
      <c r="AH26" s="18">
        <f t="shared" ref="AH26" si="49">N26+P26+R26+T26+V26+Z26+AB26+AD26+AF26+X26</f>
        <v>6612906.8499999996</v>
      </c>
      <c r="AI26" s="18">
        <f t="shared" ref="AI26" si="50">(N26*O26+P26*Q26+R26*S26+T26*U26+Z26*AA26+AB26*AC26+AD26*AE26+AF26*AG26+V26*W26+X26*Y26)/AH26</f>
        <v>158.66905459829545</v>
      </c>
      <c r="AK26" s="64">
        <v>43603</v>
      </c>
      <c r="AL26" s="3">
        <v>20</v>
      </c>
      <c r="AM26" s="169">
        <v>7370253.9400000004</v>
      </c>
      <c r="AN26" s="169">
        <v>3957632.2</v>
      </c>
      <c r="AO26" s="169">
        <v>884949</v>
      </c>
      <c r="AP26" s="169">
        <v>116242.6</v>
      </c>
      <c r="AQ26" s="169">
        <v>0</v>
      </c>
      <c r="AR26" s="169">
        <v>0</v>
      </c>
      <c r="AS26" s="169">
        <v>59468.4</v>
      </c>
      <c r="AT26" s="169">
        <v>0</v>
      </c>
      <c r="AU26" s="169">
        <v>740.9</v>
      </c>
      <c r="AV26" s="169">
        <v>0</v>
      </c>
      <c r="AW26" s="18">
        <v>12389287.040000001</v>
      </c>
      <c r="AX26" s="169">
        <v>5407022.7800000003</v>
      </c>
      <c r="AY26" s="169">
        <v>135.88300105221526</v>
      </c>
      <c r="AZ26" s="169">
        <v>2824996.35</v>
      </c>
      <c r="BA26" s="169">
        <v>129.04039261191519</v>
      </c>
      <c r="BB26" s="169">
        <v>785420.1</v>
      </c>
      <c r="BC26" s="169">
        <v>225.54155059921462</v>
      </c>
      <c r="BD26" s="169">
        <v>83952.2</v>
      </c>
      <c r="BE26" s="169">
        <v>111.79429293763835</v>
      </c>
      <c r="BF26" s="169">
        <v>0</v>
      </c>
      <c r="BG26" s="169">
        <v>0</v>
      </c>
      <c r="BH26" s="169">
        <v>0</v>
      </c>
      <c r="BI26" s="169">
        <v>0</v>
      </c>
      <c r="BJ26" s="169">
        <v>39404.800000000003</v>
      </c>
      <c r="BK26" s="169">
        <v>556.15448800000001</v>
      </c>
      <c r="BL26" s="169">
        <v>0</v>
      </c>
      <c r="BM26" s="169">
        <v>0</v>
      </c>
      <c r="BN26" s="169">
        <v>242.2</v>
      </c>
      <c r="BO26" s="169">
        <v>273.68992500000002</v>
      </c>
      <c r="BP26" s="169">
        <v>0</v>
      </c>
      <c r="BQ26" s="169">
        <v>0</v>
      </c>
      <c r="BR26" s="18">
        <v>9141038.4299999997</v>
      </c>
      <c r="BS26" s="18">
        <v>143.0661098718569</v>
      </c>
    </row>
    <row r="27" spans="1:71" ht="20" customHeight="1" x14ac:dyDescent="0.15">
      <c r="A27" s="202">
        <v>43974</v>
      </c>
      <c r="B27" s="3" t="s">
        <v>78</v>
      </c>
      <c r="C27" s="203">
        <f>NI!C27+SI!C27</f>
        <v>4298190.0999999996</v>
      </c>
      <c r="D27" s="203">
        <f>NI!D27+SI!D27</f>
        <v>2592448.1</v>
      </c>
      <c r="E27" s="203">
        <f>NI!E27+SI!E27</f>
        <v>395623.2</v>
      </c>
      <c r="F27" s="203">
        <f>NI!F27+SI!F27</f>
        <v>102799.7</v>
      </c>
      <c r="G27" s="203">
        <f>NI!G27+SI!G27</f>
        <v>0</v>
      </c>
      <c r="H27" s="203">
        <f>NI!H27+SI!H27</f>
        <v>0</v>
      </c>
      <c r="I27" s="203">
        <f>NI!I27+SI!I27</f>
        <v>0</v>
      </c>
      <c r="J27" s="203">
        <f>NI!J27+SI!J27</f>
        <v>0</v>
      </c>
      <c r="K27" s="203">
        <f>NI!K27+SI!K27</f>
        <v>2965.1</v>
      </c>
      <c r="L27" s="203">
        <f>NI!L27+SI!L27</f>
        <v>0</v>
      </c>
      <c r="M27" s="18">
        <f t="shared" ref="M27" si="51">SUM(C27:L27)</f>
        <v>7392026.1999999993</v>
      </c>
      <c r="N27" s="203">
        <f>NI!N27+SI!N27</f>
        <v>3406156.9000000004</v>
      </c>
      <c r="O27" s="203">
        <f>(NI!N27*NI!O27+SI!N27*SI!O27)/N27</f>
        <v>169.45159700800045</v>
      </c>
      <c r="P27" s="203">
        <f>NI!P27+SI!P27</f>
        <v>2027365.2</v>
      </c>
      <c r="Q27" s="203">
        <f>(NI!P27*NI!Q27+SI!P27*SI!Q27)/P27</f>
        <v>130.58815969298308</v>
      </c>
      <c r="R27" s="203">
        <f>NI!R27+SI!R27</f>
        <v>329378.59999999998</v>
      </c>
      <c r="S27" s="203">
        <f>(NI!R27*NI!S27+SI!R27*SI!S27)/R27</f>
        <v>184.86790954026222</v>
      </c>
      <c r="T27" s="203">
        <f>NI!T27+SI!T27</f>
        <v>57734.3</v>
      </c>
      <c r="U27" s="203">
        <f>(NI!T27*NI!U27+SI!T27*SI!U27)/T27</f>
        <v>102.0557359055674</v>
      </c>
      <c r="V27" s="203">
        <f>NI!V27+SI!V27</f>
        <v>0</v>
      </c>
      <c r="W27" s="203">
        <v>0</v>
      </c>
      <c r="X27" s="203">
        <f>NI!X27+SI!X27</f>
        <v>0</v>
      </c>
      <c r="Y27" s="203">
        <v>0</v>
      </c>
      <c r="Z27" s="203">
        <f>NI!Z27+SI!Z27</f>
        <v>0</v>
      </c>
      <c r="AA27" s="203">
        <v>0</v>
      </c>
      <c r="AB27" s="203">
        <f>NI!AB28+SI!AB27</f>
        <v>0</v>
      </c>
      <c r="AC27" s="203">
        <v>0</v>
      </c>
      <c r="AD27" s="203">
        <f>NI!AD27+SI!AD27</f>
        <v>989</v>
      </c>
      <c r="AE27" s="203">
        <f>(NI!AD27*NI!AE27+SI!AD27*SI!AE27)/AD27</f>
        <v>305.67826000000002</v>
      </c>
      <c r="AF27" s="203">
        <f>NI!AF27+SI!AF27</f>
        <v>0</v>
      </c>
      <c r="AG27" s="203">
        <v>0</v>
      </c>
      <c r="AH27" s="18">
        <f t="shared" ref="AH27" si="52">N27+P27+R27+T27+V27+Z27+AB27+AD27+AF27+X27</f>
        <v>5821624</v>
      </c>
      <c r="AI27" s="18">
        <f t="shared" ref="AI27" si="53">(N27*O27+P27*Q27+R27*S27+T27*U27+Z27*AA27+AB27*AC27+AD27*AE27+AF27*AG27+V27*W27+X27*Y27)/AH27</f>
        <v>156.14450235198075</v>
      </c>
      <c r="AK27" s="64">
        <v>43610</v>
      </c>
      <c r="AL27" s="3">
        <v>21</v>
      </c>
      <c r="AM27" s="169">
        <v>7840457.6699999999</v>
      </c>
      <c r="AN27" s="169">
        <v>4027395.2600000002</v>
      </c>
      <c r="AO27" s="169">
        <v>1038652.15</v>
      </c>
      <c r="AP27" s="169">
        <v>117152.9</v>
      </c>
      <c r="AQ27" s="169">
        <v>0</v>
      </c>
      <c r="AR27" s="169">
        <v>0</v>
      </c>
      <c r="AS27" s="169">
        <v>78958</v>
      </c>
      <c r="AT27" s="169">
        <v>0</v>
      </c>
      <c r="AU27" s="169">
        <v>2414.3000000000002</v>
      </c>
      <c r="AV27" s="169">
        <v>0</v>
      </c>
      <c r="AW27" s="18">
        <v>13105030.280000001</v>
      </c>
      <c r="AX27" s="169">
        <v>5990231.5</v>
      </c>
      <c r="AY27" s="169">
        <v>137.46556012611441</v>
      </c>
      <c r="AZ27" s="169">
        <v>2830686.66</v>
      </c>
      <c r="BA27" s="169">
        <v>129.54064642110123</v>
      </c>
      <c r="BB27" s="169">
        <v>908592.04999999993</v>
      </c>
      <c r="BC27" s="169">
        <v>230.9794475211396</v>
      </c>
      <c r="BD27" s="169">
        <v>89053.2</v>
      </c>
      <c r="BE27" s="169">
        <v>108.9457711554262</v>
      </c>
      <c r="BF27" s="169">
        <v>0</v>
      </c>
      <c r="BG27" s="169">
        <v>0</v>
      </c>
      <c r="BH27" s="169">
        <v>0</v>
      </c>
      <c r="BI27" s="169">
        <v>0</v>
      </c>
      <c r="BJ27" s="169">
        <v>50172.9</v>
      </c>
      <c r="BK27" s="169">
        <v>484.57744100000002</v>
      </c>
      <c r="BL27" s="169">
        <v>0</v>
      </c>
      <c r="BM27" s="169">
        <v>0</v>
      </c>
      <c r="BN27" s="169">
        <v>604</v>
      </c>
      <c r="BO27" s="169">
        <v>261.58178800000002</v>
      </c>
      <c r="BP27" s="169">
        <v>171</v>
      </c>
      <c r="BQ27" s="169">
        <v>135</v>
      </c>
      <c r="BR27" s="18">
        <v>9869511.3100000005</v>
      </c>
      <c r="BS27" s="18">
        <v>145.31634427531156</v>
      </c>
    </row>
    <row r="28" spans="1:71" ht="20" customHeight="1" x14ac:dyDescent="0.15">
      <c r="A28" s="202">
        <v>43981</v>
      </c>
      <c r="B28" s="39" t="s">
        <v>79</v>
      </c>
      <c r="C28" s="203">
        <f>NI!C28+SI!C28</f>
        <v>4159604.8</v>
      </c>
      <c r="D28" s="203">
        <f>NI!D28+SI!D28</f>
        <v>2917399.85</v>
      </c>
      <c r="E28" s="203">
        <f>NI!E28+SI!E28</f>
        <v>375883.4</v>
      </c>
      <c r="F28" s="203">
        <f>NI!F28+SI!F28</f>
        <v>57009.1</v>
      </c>
      <c r="G28" s="203">
        <f>NI!G28+SI!G28</f>
        <v>0</v>
      </c>
      <c r="H28" s="203">
        <f>NI!H28+SI!H28</f>
        <v>0</v>
      </c>
      <c r="I28" s="203">
        <f>NI!I28+SI!I28</f>
        <v>0</v>
      </c>
      <c r="J28" s="203">
        <f>NI!J28+SI!J28</f>
        <v>0</v>
      </c>
      <c r="K28" s="203">
        <f>NI!K28+SI!K28</f>
        <v>884.6</v>
      </c>
      <c r="L28" s="203">
        <f>NI!L28+SI!L28</f>
        <v>0</v>
      </c>
      <c r="M28" s="18">
        <f t="shared" ref="M28" si="54">SUM(C28:L28)</f>
        <v>7510781.75</v>
      </c>
      <c r="N28" s="203">
        <f>NI!N28+SI!N28</f>
        <v>3670796.5999999996</v>
      </c>
      <c r="O28" s="203">
        <f>(NI!N28*NI!O28+SI!N28*SI!O28)/N28</f>
        <v>163.30145494761445</v>
      </c>
      <c r="P28" s="203">
        <f>NI!P28+SI!P28</f>
        <v>2287384.75</v>
      </c>
      <c r="Q28" s="203">
        <f>(NI!P28*NI!Q28+SI!P28*SI!Q28)/P28</f>
        <v>133.44439314439748</v>
      </c>
      <c r="R28" s="203">
        <f>NI!R28+SI!R28</f>
        <v>316490.7</v>
      </c>
      <c r="S28" s="203">
        <f>(NI!R28*NI!S28+SI!R28*SI!S28)/R28</f>
        <v>156.3995332802474</v>
      </c>
      <c r="T28" s="203">
        <f>NI!T28+SI!T28</f>
        <v>25638.1</v>
      </c>
      <c r="U28" s="203">
        <f>(NI!T28*NI!U28+SI!T28*SI!U28)/T28</f>
        <v>89.109399063464153</v>
      </c>
      <c r="V28" s="203">
        <f>NI!V28+SI!V28</f>
        <v>0</v>
      </c>
      <c r="W28" s="203">
        <v>0</v>
      </c>
      <c r="X28" s="203">
        <f>NI!X28+SI!X28</f>
        <v>0</v>
      </c>
      <c r="Y28" s="203">
        <v>0</v>
      </c>
      <c r="Z28" s="203">
        <f>NI!Z28+SI!Z28</f>
        <v>0</v>
      </c>
      <c r="AA28" s="203">
        <v>0</v>
      </c>
      <c r="AB28" s="203">
        <f>NI!AB29+SI!AB28</f>
        <v>0</v>
      </c>
      <c r="AC28" s="203">
        <v>0</v>
      </c>
      <c r="AD28" s="203">
        <f>NI!AD28+SI!AD28</f>
        <v>358.9</v>
      </c>
      <c r="AE28" s="203">
        <f>(NI!AD28*NI!AE28+SI!AD28*SI!AE28)/AD28</f>
        <v>272.42518799999999</v>
      </c>
      <c r="AF28" s="203">
        <f>NI!AF28+SI!AF28</f>
        <v>0</v>
      </c>
      <c r="AG28" s="203">
        <v>0</v>
      </c>
      <c r="AH28" s="18">
        <f t="shared" ref="AH28" si="55">N28+P28+R28+T28+V28+Z28+AB28+AD28+AF28+X28</f>
        <v>6300669.0499999998</v>
      </c>
      <c r="AI28" s="18">
        <f t="shared" ref="AI28" si="56">(N28*O28+P28*Q28+R28*S28+T28*U28+Z28*AA28+AB28*AC28+AD28*AE28+AF28*AG28+V28*W28+X28*Y28)/AH28</f>
        <v>151.81982337255064</v>
      </c>
      <c r="AK28" s="64">
        <v>43617</v>
      </c>
      <c r="AL28" s="39">
        <v>22</v>
      </c>
      <c r="AM28" s="169">
        <v>7455865.7699999996</v>
      </c>
      <c r="AN28" s="169">
        <v>3781319.3</v>
      </c>
      <c r="AO28" s="169">
        <v>944641.70000000007</v>
      </c>
      <c r="AP28" s="169">
        <v>99133</v>
      </c>
      <c r="AQ28" s="169">
        <v>0</v>
      </c>
      <c r="AR28" s="169">
        <v>0</v>
      </c>
      <c r="AS28" s="169">
        <v>111890.6</v>
      </c>
      <c r="AT28" s="169">
        <v>0</v>
      </c>
      <c r="AU28" s="169">
        <v>2082.1</v>
      </c>
      <c r="AV28" s="169">
        <v>0</v>
      </c>
      <c r="AW28" s="18">
        <v>12394932.469999999</v>
      </c>
      <c r="AX28" s="169">
        <v>5415510.4500000002</v>
      </c>
      <c r="AY28" s="169">
        <v>138.23293006317869</v>
      </c>
      <c r="AZ28" s="169">
        <v>2752496</v>
      </c>
      <c r="BA28" s="169">
        <v>128.92081099037023</v>
      </c>
      <c r="BB28" s="169">
        <v>848056.5</v>
      </c>
      <c r="BC28" s="169">
        <v>227.8066661884983</v>
      </c>
      <c r="BD28" s="169">
        <v>82661.600000000006</v>
      </c>
      <c r="BE28" s="169">
        <v>112.29437307318027</v>
      </c>
      <c r="BF28" s="169">
        <v>0</v>
      </c>
      <c r="BG28" s="169">
        <v>0</v>
      </c>
      <c r="BH28" s="169">
        <v>0</v>
      </c>
      <c r="BI28" s="169">
        <v>0</v>
      </c>
      <c r="BJ28" s="169">
        <v>61232.4</v>
      </c>
      <c r="BK28" s="169">
        <v>402.61932200000001</v>
      </c>
      <c r="BL28" s="169">
        <v>0</v>
      </c>
      <c r="BM28" s="169">
        <v>0</v>
      </c>
      <c r="BN28" s="169">
        <v>1474.5</v>
      </c>
      <c r="BO28" s="169">
        <v>230.31881899999999</v>
      </c>
      <c r="BP28" s="169">
        <v>171</v>
      </c>
      <c r="BQ28" s="169">
        <v>135</v>
      </c>
      <c r="BR28" s="18">
        <v>9161602.4499999993</v>
      </c>
      <c r="BS28" s="18">
        <v>145.27450794197841</v>
      </c>
    </row>
    <row r="29" spans="1:71" ht="20" customHeight="1" x14ac:dyDescent="0.15">
      <c r="A29" s="204">
        <v>43988</v>
      </c>
      <c r="B29" s="10" t="s">
        <v>80</v>
      </c>
      <c r="C29" s="205">
        <f>NI!C29+SI!C29</f>
        <v>5443411.9500000002</v>
      </c>
      <c r="D29" s="205">
        <f>NI!D29+SI!D29</f>
        <v>3528334.7</v>
      </c>
      <c r="E29" s="205">
        <f>NI!E29+SI!E29</f>
        <v>1153137.2000000002</v>
      </c>
      <c r="F29" s="205">
        <f>NI!F29+SI!F29</f>
        <v>241975.59999999998</v>
      </c>
      <c r="G29" s="205">
        <f>NI!G29+SI!G29</f>
        <v>0</v>
      </c>
      <c r="H29" s="205">
        <f>NI!H29+SI!H29</f>
        <v>0</v>
      </c>
      <c r="I29" s="205">
        <f>NI!I29+SI!I29</f>
        <v>162212.70000000001</v>
      </c>
      <c r="J29" s="205">
        <f>NI!J29+SI!J29</f>
        <v>0</v>
      </c>
      <c r="K29" s="205">
        <f>NI!K29+SI!K29</f>
        <v>1123.3</v>
      </c>
      <c r="L29" s="205">
        <f>NI!L29+SI!L29</f>
        <v>0</v>
      </c>
      <c r="M29" s="18">
        <f t="shared" ref="M29" si="57">SUM(C29:L29)</f>
        <v>10530195.450000001</v>
      </c>
      <c r="N29" s="205">
        <f>NI!N29+SI!N29</f>
        <v>4802222.9000000004</v>
      </c>
      <c r="O29" s="205">
        <f>(NI!N29*NI!O29+SI!N29*SI!O29)/N29</f>
        <v>186.57474239461069</v>
      </c>
      <c r="P29" s="205">
        <f>NI!P29+SI!P29</f>
        <v>2680631.7999999998</v>
      </c>
      <c r="Q29" s="205">
        <f>(NI!P29*NI!Q29+SI!P29*SI!Q29)/P29</f>
        <v>138.41341011090157</v>
      </c>
      <c r="R29" s="205">
        <f>NI!R29+SI!R29</f>
        <v>1014320.1</v>
      </c>
      <c r="S29" s="205">
        <f>(NI!R29*NI!S29+SI!R29*SI!S29)/R29</f>
        <v>224.59721713811874</v>
      </c>
      <c r="T29" s="205">
        <f>NI!T29+SI!T29</f>
        <v>156728.9</v>
      </c>
      <c r="U29" s="205">
        <f>(NI!T29*NI!U29+SI!T29*SI!U29)/T29</f>
        <v>110.45834496798611</v>
      </c>
      <c r="V29" s="205">
        <f>NI!V29+SI!V29</f>
        <v>0</v>
      </c>
      <c r="W29" s="205">
        <v>0</v>
      </c>
      <c r="X29" s="205">
        <f>NI!X29+SI!X29</f>
        <v>0</v>
      </c>
      <c r="Y29" s="205">
        <v>0</v>
      </c>
      <c r="Z29" s="205">
        <f>NI!Z29+SI!Z29</f>
        <v>80899.8</v>
      </c>
      <c r="AA29" s="205">
        <f>(NI!Z29*NI!AA29+SI!Z29*SI!AA29)/Z29</f>
        <v>536.91134299999999</v>
      </c>
      <c r="AB29" s="205">
        <f>NI!AB30+SI!AB29</f>
        <v>0</v>
      </c>
      <c r="AC29" s="205">
        <v>0</v>
      </c>
      <c r="AD29" s="205">
        <f>NI!AD29+SI!AD29</f>
        <v>1045.5</v>
      </c>
      <c r="AE29" s="205">
        <f>(NI!AD29*NI!AE29+SI!AD29*SI!AE29)/AD29</f>
        <v>233.871927</v>
      </c>
      <c r="AF29" s="205">
        <f>NI!AF29+SI!AF29</f>
        <v>0</v>
      </c>
      <c r="AG29" s="205">
        <v>0</v>
      </c>
      <c r="AH29" s="18">
        <f t="shared" ref="AH29" si="58">N29+P29+R29+T29+V29+Z29+AB29+AD29+AF29+X29</f>
        <v>8735849.0000000019</v>
      </c>
      <c r="AI29" s="18">
        <f t="shared" ref="AI29" si="59">(N29*O29+P29*Q29+R29*S29+T29*U29+Z29*AA29+AB29*AC29+AD29*AE29+AF29*AG29+V29*W29+X29*Y29)/AH29</f>
        <v>178.09544432312708</v>
      </c>
      <c r="AK29" s="64">
        <v>43624</v>
      </c>
      <c r="AL29" s="10">
        <v>23</v>
      </c>
      <c r="AM29" s="169">
        <v>7944478.1600000001</v>
      </c>
      <c r="AN29" s="169">
        <v>4115435.3</v>
      </c>
      <c r="AO29" s="169">
        <v>1091893.6000000001</v>
      </c>
      <c r="AP29" s="169">
        <v>110574.70000000001</v>
      </c>
      <c r="AQ29" s="169">
        <v>0</v>
      </c>
      <c r="AR29" s="169">
        <v>0</v>
      </c>
      <c r="AS29" s="169">
        <v>101227.5</v>
      </c>
      <c r="AT29" s="169">
        <v>0</v>
      </c>
      <c r="AU29" s="169">
        <v>1969.4</v>
      </c>
      <c r="AV29" s="169">
        <v>0</v>
      </c>
      <c r="AW29" s="18">
        <v>13365578.66</v>
      </c>
      <c r="AX29" s="169">
        <v>6032029.46</v>
      </c>
      <c r="AY29" s="169">
        <v>141.90398524958786</v>
      </c>
      <c r="AZ29" s="169">
        <v>2893030.6</v>
      </c>
      <c r="BA29" s="169">
        <v>131.62825485597736</v>
      </c>
      <c r="BB29" s="169">
        <v>894351</v>
      </c>
      <c r="BC29" s="169">
        <v>224.43638225905957</v>
      </c>
      <c r="BD29" s="169">
        <v>92988.3</v>
      </c>
      <c r="BE29" s="169">
        <v>115.18897173957262</v>
      </c>
      <c r="BF29" s="169">
        <v>0</v>
      </c>
      <c r="BG29" s="169">
        <v>0</v>
      </c>
      <c r="BH29" s="169">
        <v>0</v>
      </c>
      <c r="BI29" s="169">
        <v>0</v>
      </c>
      <c r="BJ29" s="169">
        <v>52186.2</v>
      </c>
      <c r="BK29" s="169">
        <v>319.281296</v>
      </c>
      <c r="BL29" s="169">
        <v>0</v>
      </c>
      <c r="BM29" s="169">
        <v>0</v>
      </c>
      <c r="BN29" s="169">
        <v>1292</v>
      </c>
      <c r="BO29" s="169">
        <v>236.930263</v>
      </c>
      <c r="BP29" s="169">
        <v>0</v>
      </c>
      <c r="BQ29" s="169">
        <v>0</v>
      </c>
      <c r="BR29" s="18">
        <v>9965877.5600000005</v>
      </c>
      <c r="BS29" s="18">
        <v>147.01945722876761</v>
      </c>
    </row>
    <row r="30" spans="1:71" ht="20" customHeight="1" x14ac:dyDescent="0.15">
      <c r="A30" s="206">
        <v>43995</v>
      </c>
      <c r="B30" s="10" t="s">
        <v>81</v>
      </c>
      <c r="C30" s="207">
        <f>NI!C30+SI!C30</f>
        <v>4968552.5</v>
      </c>
      <c r="D30" s="207">
        <f>NI!D30+SI!D30</f>
        <v>3059109.0999999996</v>
      </c>
      <c r="E30" s="207">
        <f>NI!E30+SI!E30</f>
        <v>749343.8</v>
      </c>
      <c r="F30" s="207">
        <f>NI!F30+SI!F30</f>
        <v>87052.1</v>
      </c>
      <c r="G30" s="207">
        <f>NI!G30+SI!G30</f>
        <v>0</v>
      </c>
      <c r="H30" s="207">
        <f>NI!H30+SI!H30</f>
        <v>0</v>
      </c>
      <c r="I30" s="207">
        <f>NI!I30+SI!I30</f>
        <v>50404.85</v>
      </c>
      <c r="J30" s="207">
        <f>NI!J30+SI!J30</f>
        <v>0</v>
      </c>
      <c r="K30" s="207">
        <f>NI!K30+SI!K30</f>
        <v>1470.4</v>
      </c>
      <c r="L30" s="207">
        <f>NI!L30+SI!L30</f>
        <v>0</v>
      </c>
      <c r="M30" s="18">
        <f t="shared" ref="M30" si="60">SUM(C30:L30)</f>
        <v>8915932.75</v>
      </c>
      <c r="N30" s="207">
        <f>NI!N30+SI!N30</f>
        <v>4375167.0999999996</v>
      </c>
      <c r="O30" s="207">
        <f>(NI!N30*NI!O30+SI!N30*SI!O30)/N30</f>
        <v>190.87168002033582</v>
      </c>
      <c r="P30" s="207">
        <f>NI!P30+SI!P30</f>
        <v>2369543.9</v>
      </c>
      <c r="Q30" s="207">
        <f>(NI!P30*NI!Q30+SI!P30*SI!Q30)/P30</f>
        <v>150.04912732727533</v>
      </c>
      <c r="R30" s="207">
        <f>NI!R30+SI!R30</f>
        <v>660547.80000000005</v>
      </c>
      <c r="S30" s="207">
        <f>(NI!R30*NI!S30+SI!R30*SI!S30)/R30</f>
        <v>223.87186397674023</v>
      </c>
      <c r="T30" s="207">
        <f>NI!T30+SI!T30</f>
        <v>69877.399999999994</v>
      </c>
      <c r="U30" s="207">
        <f>(NI!T30*NI!U30+SI!T30*SI!U30)/T30</f>
        <v>107.7578383160278</v>
      </c>
      <c r="V30" s="207">
        <f>NI!V30+SI!V30</f>
        <v>0</v>
      </c>
      <c r="W30" s="207">
        <v>0</v>
      </c>
      <c r="X30" s="207">
        <f>NI!X30+SI!X30</f>
        <v>0</v>
      </c>
      <c r="Y30" s="207">
        <v>0</v>
      </c>
      <c r="Z30" s="207">
        <f>NI!Z30+SI!Z30</f>
        <v>29349</v>
      </c>
      <c r="AA30" s="207">
        <f>(NI!Z30*NI!AA30+SI!Z30*SI!AA30)/Z30</f>
        <v>387.194906</v>
      </c>
      <c r="AB30" s="207">
        <f>NI!AB31+SI!AB30</f>
        <v>0</v>
      </c>
      <c r="AC30" s="207">
        <v>0</v>
      </c>
      <c r="AD30" s="207">
        <f>NI!AD30+SI!AD30</f>
        <v>1079.2</v>
      </c>
      <c r="AE30" s="207">
        <f>(NI!AD30*NI!AE30+SI!AD30*SI!AE30)/AD30</f>
        <v>267.35656</v>
      </c>
      <c r="AF30" s="207">
        <f>NI!AF30+SI!AF30</f>
        <v>0</v>
      </c>
      <c r="AG30" s="207">
        <v>0</v>
      </c>
      <c r="AH30" s="18">
        <f t="shared" ref="AH30" si="61">N30+P30+R30+T30+V30+Z30+AB30+AD30+AF30+X30</f>
        <v>7505564.4000000004</v>
      </c>
      <c r="AI30" s="18">
        <f t="shared" ref="AI30" si="62">(N30*O30+P30*Q30+R30*S30+T30*U30+Z30*AA30+AB30*AC30+AD30*AE30+AF30*AG30+V30*W30+X30*Y30)/AH30</f>
        <v>180.89295302082738</v>
      </c>
      <c r="AK30" s="64">
        <v>43631</v>
      </c>
      <c r="AL30" s="10">
        <v>24</v>
      </c>
      <c r="AM30" s="169">
        <v>7774443.1200000001</v>
      </c>
      <c r="AN30" s="169">
        <v>4171310.9000000004</v>
      </c>
      <c r="AO30" s="169">
        <v>1144493.1499999999</v>
      </c>
      <c r="AP30" s="169">
        <v>96084.3</v>
      </c>
      <c r="AQ30" s="169">
        <v>0</v>
      </c>
      <c r="AR30" s="169">
        <v>0</v>
      </c>
      <c r="AS30" s="169">
        <v>112740.5</v>
      </c>
      <c r="AT30" s="169">
        <v>0</v>
      </c>
      <c r="AU30" s="169">
        <v>1652.1</v>
      </c>
      <c r="AV30" s="169">
        <v>0</v>
      </c>
      <c r="AW30" s="18">
        <v>13300724.07</v>
      </c>
      <c r="AX30" s="169">
        <v>5968603.8200000003</v>
      </c>
      <c r="AY30" s="169">
        <v>146.37609582941835</v>
      </c>
      <c r="AZ30" s="169">
        <v>3059927.4</v>
      </c>
      <c r="BA30" s="169">
        <v>133.8688822546512</v>
      </c>
      <c r="BB30" s="169">
        <v>953070.1</v>
      </c>
      <c r="BC30" s="169">
        <v>234.86019624070929</v>
      </c>
      <c r="BD30" s="169">
        <v>74273.8</v>
      </c>
      <c r="BE30" s="169">
        <v>122.83683578957856</v>
      </c>
      <c r="BF30" s="169">
        <v>0</v>
      </c>
      <c r="BG30" s="169">
        <v>0</v>
      </c>
      <c r="BH30" s="169">
        <v>0</v>
      </c>
      <c r="BI30" s="169">
        <v>0</v>
      </c>
      <c r="BJ30" s="169">
        <v>55203.4</v>
      </c>
      <c r="BK30" s="169">
        <v>278.64814100000001</v>
      </c>
      <c r="BL30" s="169">
        <v>0</v>
      </c>
      <c r="BM30" s="169">
        <v>0</v>
      </c>
      <c r="BN30" s="169">
        <v>525.20000000000005</v>
      </c>
      <c r="BO30" s="169">
        <v>85.571210967250565</v>
      </c>
      <c r="BP30" s="169">
        <v>0</v>
      </c>
      <c r="BQ30" s="169">
        <v>0</v>
      </c>
      <c r="BR30" s="18">
        <v>10111603.720000001</v>
      </c>
      <c r="BS30" s="18">
        <v>151.47736046964397</v>
      </c>
    </row>
    <row r="31" spans="1:71" ht="20" customHeight="1" x14ac:dyDescent="0.15">
      <c r="A31" s="208">
        <v>44002</v>
      </c>
      <c r="B31" s="10" t="s">
        <v>82</v>
      </c>
      <c r="C31" s="209">
        <f>NI!C31+SI!C31</f>
        <v>5759895.7000000002</v>
      </c>
      <c r="D31" s="209">
        <f>NI!D31+SI!D31</f>
        <v>3371928.4000000004</v>
      </c>
      <c r="E31" s="209">
        <f>NI!E31+SI!E31</f>
        <v>907776.4</v>
      </c>
      <c r="F31" s="209">
        <f>NI!F31+SI!F31</f>
        <v>101042.9</v>
      </c>
      <c r="G31" s="209">
        <f>NI!G31+SI!G31</f>
        <v>0</v>
      </c>
      <c r="H31" s="209">
        <f>NI!H31+SI!H31</f>
        <v>0</v>
      </c>
      <c r="I31" s="209">
        <f>NI!I31+SI!I31</f>
        <v>42458.9</v>
      </c>
      <c r="J31" s="209">
        <f>NI!J31+SI!J31</f>
        <v>0</v>
      </c>
      <c r="K31" s="209">
        <f>NI!K31+SI!K31</f>
        <v>1789.4</v>
      </c>
      <c r="L31" s="209">
        <f>NI!L31+SI!L31</f>
        <v>0</v>
      </c>
      <c r="M31" s="18">
        <f t="shared" ref="M31" si="63">SUM(C31:L31)</f>
        <v>10184891.700000003</v>
      </c>
      <c r="N31" s="209">
        <f>NI!N31+SI!N31</f>
        <v>5044209.4000000004</v>
      </c>
      <c r="O31" s="209">
        <f>(NI!N31*NI!O31+SI!N31*SI!O31)/N31</f>
        <v>210.42807510689028</v>
      </c>
      <c r="P31" s="209">
        <f>NI!P31+SI!P31</f>
        <v>2780942</v>
      </c>
      <c r="Q31" s="209">
        <f>(NI!P31*NI!Q31+SI!P31*SI!Q31)/P31</f>
        <v>166.15088601277998</v>
      </c>
      <c r="R31" s="209">
        <f>NI!R31+SI!R31</f>
        <v>806526.2</v>
      </c>
      <c r="S31" s="209">
        <f>(NI!R31*NI!S31+SI!R31*SI!S31)/R31</f>
        <v>244.7001581361294</v>
      </c>
      <c r="T31" s="209">
        <f>NI!T31+SI!T31</f>
        <v>77479.399999999994</v>
      </c>
      <c r="U31" s="209">
        <f>(NI!T31*NI!U31+SI!T31*SI!U31)/T31</f>
        <v>112.92096063683766</v>
      </c>
      <c r="V31" s="209">
        <f>NI!V31+SI!V31</f>
        <v>0</v>
      </c>
      <c r="W31" s="209">
        <v>0</v>
      </c>
      <c r="X31" s="209">
        <f>NI!X31+SI!X31</f>
        <v>0</v>
      </c>
      <c r="Y31" s="209">
        <v>0</v>
      </c>
      <c r="Z31" s="209">
        <f>NI!Z31+SI!Z31</f>
        <v>23761.1</v>
      </c>
      <c r="AA31" s="209">
        <f>(NI!Z31*NI!AA31+SI!Z31*SI!AA31)/Z31</f>
        <v>399.67025000000001</v>
      </c>
      <c r="AB31" s="209">
        <f>NI!AB32+SI!AB31</f>
        <v>0</v>
      </c>
      <c r="AC31" s="209">
        <v>0</v>
      </c>
      <c r="AD31" s="209">
        <f>NI!AD31+SI!AD31</f>
        <v>1193.8</v>
      </c>
      <c r="AE31" s="209">
        <f>(NI!AD31*NI!AE31+SI!AD31*SI!AE31)/AD31</f>
        <v>337.439437</v>
      </c>
      <c r="AF31" s="209">
        <f>NI!AF31+SI!AF31</f>
        <v>0</v>
      </c>
      <c r="AG31" s="209">
        <v>0</v>
      </c>
      <c r="AH31" s="18">
        <f t="shared" ref="AH31" si="64">N31+P31+R31+T31+V31+Z31+AB31+AD31+AF31+X31</f>
        <v>8734111.9000000004</v>
      </c>
      <c r="AI31" s="18">
        <f t="shared" ref="AI31" si="65">(N31*O31+P31*Q31+R31*S31+T31*U31+Z31*AA31+AB31*AC31+AD31*AE31+AF31*AG31+V31*W31+X31*Y31)/AH31</f>
        <v>199.16218713248878</v>
      </c>
      <c r="AK31" s="64">
        <v>43638</v>
      </c>
      <c r="AL31" s="10">
        <v>25</v>
      </c>
      <c r="AM31" s="169">
        <v>8899178.6699999999</v>
      </c>
      <c r="AN31" s="169">
        <v>4663912.8</v>
      </c>
      <c r="AO31" s="169">
        <v>1443353.4</v>
      </c>
      <c r="AP31" s="169">
        <v>104685</v>
      </c>
      <c r="AQ31" s="169">
        <v>0</v>
      </c>
      <c r="AR31" s="169">
        <v>0</v>
      </c>
      <c r="AS31" s="169">
        <v>105547.5</v>
      </c>
      <c r="AT31" s="169">
        <v>0</v>
      </c>
      <c r="AU31" s="169">
        <v>3316.5</v>
      </c>
      <c r="AV31" s="169">
        <v>0</v>
      </c>
      <c r="AW31" s="18">
        <v>15219993.869999999</v>
      </c>
      <c r="AX31" s="169">
        <v>6776381.7699999996</v>
      </c>
      <c r="AY31" s="169">
        <v>151.56003542456156</v>
      </c>
      <c r="AZ31" s="169">
        <v>3227932.2</v>
      </c>
      <c r="BA31" s="169">
        <v>138.96162157601754</v>
      </c>
      <c r="BB31" s="169">
        <v>1229633.2000000002</v>
      </c>
      <c r="BC31" s="169">
        <v>244.19626998069745</v>
      </c>
      <c r="BD31" s="169">
        <v>68750.600000000006</v>
      </c>
      <c r="BE31" s="169">
        <v>120.50427141438183</v>
      </c>
      <c r="BF31" s="169">
        <v>0</v>
      </c>
      <c r="BG31" s="169">
        <v>0</v>
      </c>
      <c r="BH31" s="169">
        <v>0</v>
      </c>
      <c r="BI31" s="169">
        <v>0</v>
      </c>
      <c r="BJ31" s="169">
        <v>64566.5</v>
      </c>
      <c r="BK31" s="169">
        <v>330.28957200000002</v>
      </c>
      <c r="BL31" s="169">
        <v>0</v>
      </c>
      <c r="BM31" s="169">
        <v>0</v>
      </c>
      <c r="BN31" s="169">
        <v>942.4</v>
      </c>
      <c r="BO31" s="169">
        <v>319.10324700000001</v>
      </c>
      <c r="BP31" s="169">
        <v>508</v>
      </c>
      <c r="BQ31" s="169">
        <v>120</v>
      </c>
      <c r="BR31" s="18">
        <v>11368714.669999998</v>
      </c>
      <c r="BS31" s="18">
        <v>158.8421657835693</v>
      </c>
    </row>
    <row r="32" spans="1:71" ht="20" customHeight="1" x14ac:dyDescent="0.15">
      <c r="A32" s="210">
        <v>44009</v>
      </c>
      <c r="B32" s="10" t="s">
        <v>85</v>
      </c>
      <c r="C32" s="211">
        <f>NI!C32+SI!C32</f>
        <v>7392209.9000000004</v>
      </c>
      <c r="D32" s="211">
        <f>NI!D32+SI!D32</f>
        <v>3835679.5</v>
      </c>
      <c r="E32" s="211">
        <f>NI!E32+SI!E32</f>
        <v>1090831.75</v>
      </c>
      <c r="F32" s="211">
        <f>NI!F32+SI!F32</f>
        <v>135196.5</v>
      </c>
      <c r="G32" s="211">
        <f>NI!G32+SI!G32</f>
        <v>0</v>
      </c>
      <c r="H32" s="211">
        <f>NI!H32+SI!H32</f>
        <v>0</v>
      </c>
      <c r="I32" s="211">
        <f>NI!I32+SI!I32</f>
        <v>98426.05</v>
      </c>
      <c r="J32" s="211">
        <f>NI!J32+SI!J32</f>
        <v>0</v>
      </c>
      <c r="K32" s="211">
        <f>NI!K32+SI!K32</f>
        <v>1726.2</v>
      </c>
      <c r="L32" s="211">
        <f>NI!L32+SI!L32</f>
        <v>0</v>
      </c>
      <c r="M32" s="18">
        <f t="shared" ref="M32" si="66">SUM(C32:L32)</f>
        <v>12554069.9</v>
      </c>
      <c r="N32" s="211">
        <f>NI!N32+SI!N32</f>
        <v>6336647.5</v>
      </c>
      <c r="O32" s="211">
        <f>(NI!N32*NI!O32+SI!N32*SI!O32)/N32</f>
        <v>221.36367520229615</v>
      </c>
      <c r="P32" s="211">
        <f>NI!P32+SI!P32</f>
        <v>3103583.3</v>
      </c>
      <c r="Q32" s="211">
        <f>(NI!P32*NI!Q32+SI!P32*SI!Q32)/P32</f>
        <v>186.90146870442661</v>
      </c>
      <c r="R32" s="211">
        <f>NI!R32+SI!R32</f>
        <v>924247.75</v>
      </c>
      <c r="S32" s="211">
        <f>(NI!R32*NI!S32+SI!R32*SI!S32)/R32</f>
        <v>254.51878049150423</v>
      </c>
      <c r="T32" s="211">
        <f>NI!T32+SI!T32</f>
        <v>87140.6</v>
      </c>
      <c r="U32" s="211">
        <f>(NI!T32*NI!U32+SI!T32*SI!U32)/T32</f>
        <v>122.16961852292961</v>
      </c>
      <c r="V32" s="211">
        <f>NI!V32+SI!V32</f>
        <v>0</v>
      </c>
      <c r="W32" s="211">
        <v>0</v>
      </c>
      <c r="X32" s="211">
        <f>NI!X32+SI!X32</f>
        <v>0</v>
      </c>
      <c r="Y32" s="211">
        <v>0</v>
      </c>
      <c r="Z32" s="211">
        <f>NI!Z32+SI!Z32</f>
        <v>64718.75</v>
      </c>
      <c r="AA32" s="211">
        <f>(NI!Z32*NI!AA32+SI!Z32*SI!AA32)/Z32</f>
        <v>306.38458200000002</v>
      </c>
      <c r="AB32" s="211">
        <f>NI!AB33+SI!AB32</f>
        <v>0</v>
      </c>
      <c r="AC32" s="211">
        <v>0</v>
      </c>
      <c r="AD32" s="211">
        <f>NI!AD32+SI!AD32</f>
        <v>1726.2</v>
      </c>
      <c r="AE32" s="211">
        <f>(NI!AD32*NI!AE32+SI!AD32*SI!AE32)/AD32</f>
        <v>434.142277458232</v>
      </c>
      <c r="AF32" s="211">
        <f>NI!AF32+SI!AF32</f>
        <v>0</v>
      </c>
      <c r="AG32" s="211">
        <v>0</v>
      </c>
      <c r="AH32" s="18">
        <f t="shared" ref="AH32" si="67">N32+P32+R32+T32+V32+Z32+AB32+AD32+AF32+X32</f>
        <v>10518064.1</v>
      </c>
      <c r="AI32" s="18">
        <f t="shared" ref="AI32" si="68">(N32*O32+P32*Q32+R32*S32+T32*U32+Z32*AA32+AB32*AC32+AD32*AE32+AF32*AG32+V32*W32+X32*Y32)/AH32</f>
        <v>213.84452712220207</v>
      </c>
      <c r="AK32" s="64">
        <v>43645</v>
      </c>
      <c r="AL32" s="10">
        <v>26</v>
      </c>
      <c r="AM32" s="169">
        <v>9918048.4000000004</v>
      </c>
      <c r="AN32" s="169">
        <v>4966039.2</v>
      </c>
      <c r="AO32" s="169">
        <v>1522641.2</v>
      </c>
      <c r="AP32" s="169">
        <v>118529.60000000001</v>
      </c>
      <c r="AQ32" s="169">
        <v>0</v>
      </c>
      <c r="AR32" s="169">
        <v>0</v>
      </c>
      <c r="AS32" s="169">
        <v>128285.7</v>
      </c>
      <c r="AT32" s="169">
        <v>0</v>
      </c>
      <c r="AU32" s="169">
        <v>1755.3</v>
      </c>
      <c r="AV32" s="169">
        <v>0</v>
      </c>
      <c r="AW32" s="18">
        <v>16655299.4</v>
      </c>
      <c r="AX32" s="169">
        <v>7263388.3999999994</v>
      </c>
      <c r="AY32" s="169">
        <v>145.69996776027079</v>
      </c>
      <c r="AZ32" s="169">
        <v>3579869.5000000005</v>
      </c>
      <c r="BA32" s="169">
        <v>138.34177424764536</v>
      </c>
      <c r="BB32" s="169">
        <v>1222003.6000000001</v>
      </c>
      <c r="BC32" s="169">
        <v>245.43141154764189</v>
      </c>
      <c r="BD32" s="169">
        <v>88859.8</v>
      </c>
      <c r="BE32" s="169">
        <v>123.588392584424</v>
      </c>
      <c r="BF32" s="169">
        <v>0</v>
      </c>
      <c r="BG32" s="169">
        <v>0</v>
      </c>
      <c r="BH32" s="169">
        <v>0</v>
      </c>
      <c r="BI32" s="169">
        <v>0</v>
      </c>
      <c r="BJ32" s="169">
        <v>87879.9</v>
      </c>
      <c r="BK32" s="169">
        <v>302.32374099999998</v>
      </c>
      <c r="BL32" s="169">
        <v>0</v>
      </c>
      <c r="BM32" s="169">
        <v>0</v>
      </c>
      <c r="BN32" s="169">
        <v>1374.9</v>
      </c>
      <c r="BO32" s="169">
        <v>210.06465900000001</v>
      </c>
      <c r="BP32" s="169">
        <v>0</v>
      </c>
      <c r="BQ32" s="169">
        <v>0</v>
      </c>
      <c r="BR32" s="18">
        <v>12243376.100000001</v>
      </c>
      <c r="BS32" s="18">
        <v>154.47357369454608</v>
      </c>
    </row>
    <row r="33" spans="1:71" ht="20" customHeight="1" x14ac:dyDescent="0.15">
      <c r="A33" s="212">
        <v>44016</v>
      </c>
      <c r="B33" s="10" t="s">
        <v>86</v>
      </c>
      <c r="C33" s="213">
        <f>NI!C33+SI!C33</f>
        <v>8377787.9000000004</v>
      </c>
      <c r="D33" s="213">
        <f>NI!D33+SI!D33</f>
        <v>4025700.3</v>
      </c>
      <c r="E33" s="213">
        <f>NI!E33+SI!E33</f>
        <v>1331975.1000000001</v>
      </c>
      <c r="F33" s="213">
        <f>NI!F33+SI!F33</f>
        <v>117503.6</v>
      </c>
      <c r="G33" s="213">
        <f>NI!G33+SI!G33</f>
        <v>0</v>
      </c>
      <c r="H33" s="213">
        <f>NI!H33+SI!H33</f>
        <v>0</v>
      </c>
      <c r="I33" s="213">
        <f>NI!I33+SI!I33</f>
        <v>41115.449999999997</v>
      </c>
      <c r="J33" s="213">
        <f>NI!J33+SI!J33</f>
        <v>0</v>
      </c>
      <c r="K33" s="213">
        <f>NI!K33+SI!K33</f>
        <v>488.1</v>
      </c>
      <c r="L33" s="213">
        <f>NI!L33+SI!L33</f>
        <v>0</v>
      </c>
      <c r="M33" s="18">
        <f t="shared" ref="M33" si="69">SUM(C33:L33)</f>
        <v>13894570.449999997</v>
      </c>
      <c r="N33" s="213">
        <f>NI!N33+SI!N33</f>
        <v>7379763.5999999996</v>
      </c>
      <c r="O33" s="213">
        <f>(NI!N33*NI!O33+SI!N33*SI!O33)/N33</f>
        <v>222.76152063480481</v>
      </c>
      <c r="P33" s="213">
        <f>NI!P33+SI!P33</f>
        <v>3524216.7</v>
      </c>
      <c r="Q33" s="213">
        <f>(NI!P33*NI!Q33+SI!P33*SI!Q33)/P33</f>
        <v>197.78439931082102</v>
      </c>
      <c r="R33" s="213">
        <f>NI!R33+SI!R33</f>
        <v>1211437.3</v>
      </c>
      <c r="S33" s="213">
        <f>(NI!R33*NI!S33+SI!R33*SI!S33)/R33</f>
        <v>281.71030791283988</v>
      </c>
      <c r="T33" s="213">
        <f>NI!T33+SI!T33</f>
        <v>103907.7</v>
      </c>
      <c r="U33" s="213">
        <f>(NI!T33*NI!U33+SI!T33*SI!U33)/T33</f>
        <v>137.66000549561008</v>
      </c>
      <c r="V33" s="213">
        <f>NI!V33+SI!V33</f>
        <v>0</v>
      </c>
      <c r="W33" s="213">
        <v>0</v>
      </c>
      <c r="X33" s="213">
        <f>NI!X33+SI!X33</f>
        <v>0</v>
      </c>
      <c r="Y33" s="213">
        <v>0</v>
      </c>
      <c r="Z33" s="213">
        <f>NI!Z33+SI!Z33</f>
        <v>32832.1</v>
      </c>
      <c r="AA33" s="213">
        <f>(NI!Z33*NI!AA33+SI!Z33*SI!AA33)/Z33</f>
        <v>366.265691</v>
      </c>
      <c r="AB33" s="213">
        <f>NI!AB34+SI!AB33</f>
        <v>0</v>
      </c>
      <c r="AC33" s="213">
        <v>0</v>
      </c>
      <c r="AD33" s="213">
        <f>NI!AD33+SI!AD33</f>
        <v>488.1</v>
      </c>
      <c r="AE33" s="213">
        <f>(NI!AD33*NI!AE33+SI!AD33*SI!AE33)/AD33</f>
        <v>357.287645</v>
      </c>
      <c r="AF33" s="213">
        <f>NI!AF33+SI!AF33</f>
        <v>0</v>
      </c>
      <c r="AG33" s="213">
        <v>0</v>
      </c>
      <c r="AH33" s="18">
        <f t="shared" ref="AH33" si="70">N33+P33+R33+T33+V33+Z33+AB33+AD33+AF33+X33</f>
        <v>12252645.5</v>
      </c>
      <c r="AI33" s="18">
        <f t="shared" ref="AI33" si="71">(N33*O33+P33*Q33+R33*S33+T33*U33+Z33*AA33+AB33*AC33+AD33*AE33+AF33*AG33+V33*W33+X33*Y33)/AH33</f>
        <v>221.07392381165246</v>
      </c>
      <c r="AK33" s="64">
        <v>43652</v>
      </c>
      <c r="AL33" s="10">
        <v>27</v>
      </c>
      <c r="AM33" s="169">
        <v>9483023.3499999996</v>
      </c>
      <c r="AN33" s="169">
        <v>5042639.3</v>
      </c>
      <c r="AO33" s="169">
        <v>1397388</v>
      </c>
      <c r="AP33" s="169">
        <v>98753.600000000006</v>
      </c>
      <c r="AQ33" s="169">
        <v>0</v>
      </c>
      <c r="AR33" s="169">
        <v>0</v>
      </c>
      <c r="AS33" s="169">
        <v>140501.20000000001</v>
      </c>
      <c r="AT33" s="169">
        <v>0</v>
      </c>
      <c r="AU33" s="169">
        <v>1960.4</v>
      </c>
      <c r="AV33" s="169">
        <v>0</v>
      </c>
      <c r="AW33" s="18">
        <v>16164265.849999998</v>
      </c>
      <c r="AX33" s="169">
        <v>6878996.4499999993</v>
      </c>
      <c r="AY33" s="169">
        <v>146.30687110986565</v>
      </c>
      <c r="AZ33" s="169">
        <v>3444460.6</v>
      </c>
      <c r="BA33" s="169">
        <v>138.96641235855361</v>
      </c>
      <c r="BB33" s="169">
        <v>1048873.9000000001</v>
      </c>
      <c r="BC33" s="169">
        <v>232.99906909491455</v>
      </c>
      <c r="BD33" s="169">
        <v>73182.899999999994</v>
      </c>
      <c r="BE33" s="169">
        <v>123.30684870012392</v>
      </c>
      <c r="BF33" s="169">
        <v>0</v>
      </c>
      <c r="BG33" s="169">
        <v>0</v>
      </c>
      <c r="BH33" s="169">
        <v>0</v>
      </c>
      <c r="BI33" s="169">
        <v>0</v>
      </c>
      <c r="BJ33" s="169">
        <v>90710.6</v>
      </c>
      <c r="BK33" s="169">
        <v>356.03347300000001</v>
      </c>
      <c r="BL33" s="169">
        <v>0</v>
      </c>
      <c r="BM33" s="169">
        <v>0</v>
      </c>
      <c r="BN33" s="169">
        <v>206.9</v>
      </c>
      <c r="BO33" s="169">
        <v>315.78733599999998</v>
      </c>
      <c r="BP33" s="169">
        <v>0</v>
      </c>
      <c r="BQ33" s="169">
        <v>0</v>
      </c>
      <c r="BR33" s="18">
        <v>11536431.35</v>
      </c>
      <c r="BS33" s="18">
        <v>153.50333797107763</v>
      </c>
    </row>
    <row r="34" spans="1:71" ht="20" customHeight="1" x14ac:dyDescent="0.15">
      <c r="A34" s="214">
        <v>44023</v>
      </c>
      <c r="B34" s="10" t="s">
        <v>87</v>
      </c>
      <c r="C34" s="215">
        <f>NI!C34+SI!C34</f>
        <v>5871725</v>
      </c>
      <c r="D34" s="215">
        <f>NI!D34+SI!D34</f>
        <v>2239473.5999999996</v>
      </c>
      <c r="E34" s="215">
        <f>NI!E34+SI!E34</f>
        <v>1116764.1499999999</v>
      </c>
      <c r="F34" s="215">
        <f>NI!F34+SI!F34</f>
        <v>91610</v>
      </c>
      <c r="G34" s="215">
        <f>NI!G34+SI!G34</f>
        <v>0</v>
      </c>
      <c r="H34" s="215">
        <f>NI!H34+SI!H34</f>
        <v>0</v>
      </c>
      <c r="I34" s="215">
        <f>NI!I34+SI!I34</f>
        <v>75105.600000000006</v>
      </c>
      <c r="J34" s="215">
        <f>NI!J34+SI!J34</f>
        <v>0</v>
      </c>
      <c r="K34" s="215">
        <f>NI!K34+SI!K34</f>
        <v>0</v>
      </c>
      <c r="L34" s="215">
        <f>NI!L34+SI!L34</f>
        <v>0</v>
      </c>
      <c r="M34" s="18">
        <f t="shared" ref="M34" si="72">SUM(C34:L34)</f>
        <v>9394678.3499999996</v>
      </c>
      <c r="N34" s="215">
        <f>NI!N34+SI!N34</f>
        <v>5450987.5</v>
      </c>
      <c r="O34" s="215">
        <f>(NI!N34*NI!O34+SI!N34*SI!O34)/N34</f>
        <v>206.35640337603192</v>
      </c>
      <c r="P34" s="215">
        <f>NI!P34+SI!P34</f>
        <v>2029027.65</v>
      </c>
      <c r="Q34" s="215">
        <f>(NI!P34*NI!Q34+SI!P34*SI!Q34)/P34</f>
        <v>164.47456936575645</v>
      </c>
      <c r="R34" s="215">
        <f>NI!R34+SI!R34</f>
        <v>1046761.45</v>
      </c>
      <c r="S34" s="215">
        <f>(NI!R34*NI!S34+SI!R34*SI!S34)/R34</f>
        <v>270.47327291083172</v>
      </c>
      <c r="T34" s="215">
        <f>NI!T34+SI!T34</f>
        <v>74084.600000000006</v>
      </c>
      <c r="U34" s="215">
        <f>(NI!T34*NI!U34+SI!T34*SI!U34)/T34</f>
        <v>146.77593661822024</v>
      </c>
      <c r="V34" s="215">
        <f>NI!V34+SI!V34</f>
        <v>0</v>
      </c>
      <c r="W34" s="215">
        <v>0</v>
      </c>
      <c r="X34" s="215">
        <f>NI!X34+SI!X34</f>
        <v>0</v>
      </c>
      <c r="Y34" s="215">
        <v>0</v>
      </c>
      <c r="Z34" s="215">
        <f>NI!Z34+SI!Z34</f>
        <v>33196.699999999997</v>
      </c>
      <c r="AA34" s="215">
        <f>(NI!Z34*NI!AA34+SI!Z34*SI!AA34)/Z34</f>
        <v>565.11520399999995</v>
      </c>
      <c r="AB34" s="215">
        <f>NI!AB35+SI!AB34</f>
        <v>0</v>
      </c>
      <c r="AC34" s="215">
        <v>0</v>
      </c>
      <c r="AD34" s="215">
        <f>NI!AD34+SI!AD34</f>
        <v>0</v>
      </c>
      <c r="AE34" s="215">
        <v>0</v>
      </c>
      <c r="AF34" s="215">
        <f>NI!AF34+SI!AF34</f>
        <v>0</v>
      </c>
      <c r="AG34" s="215">
        <v>0</v>
      </c>
      <c r="AH34" s="18">
        <f t="shared" ref="AH34" si="73">N34+P34+R34+T34+V34+Z34+AB34+AD34+AF34+X34</f>
        <v>8634057.8999999985</v>
      </c>
      <c r="AI34" s="18">
        <f t="shared" ref="AI34" si="74">(N34*O34+P34*Q34+R34*S34+T34*U34+Z34*AA34+AB34*AC34+AD34*AE34+AF34*AG34+V34*W34+X34*Y34)/AH34</f>
        <v>205.15549427780323</v>
      </c>
      <c r="AK34" s="64">
        <v>43659</v>
      </c>
      <c r="AL34" s="10">
        <v>28</v>
      </c>
      <c r="AM34" s="169">
        <v>10375576.039999999</v>
      </c>
      <c r="AN34" s="169">
        <v>5252601.2</v>
      </c>
      <c r="AO34" s="169">
        <v>1536914.6500000001</v>
      </c>
      <c r="AP34" s="169">
        <v>137303.29999999999</v>
      </c>
      <c r="AQ34" s="169">
        <v>0</v>
      </c>
      <c r="AR34" s="169">
        <v>0</v>
      </c>
      <c r="AS34" s="169">
        <v>87952.7</v>
      </c>
      <c r="AT34" s="169">
        <v>0</v>
      </c>
      <c r="AU34" s="169">
        <v>2696.7</v>
      </c>
      <c r="AV34" s="169">
        <v>0</v>
      </c>
      <c r="AW34" s="18">
        <v>17393044.589999996</v>
      </c>
      <c r="AX34" s="169">
        <v>7671220.7400000002</v>
      </c>
      <c r="AY34" s="169">
        <v>145.4479024963633</v>
      </c>
      <c r="AZ34" s="169">
        <v>3956860.1</v>
      </c>
      <c r="BA34" s="169">
        <v>135.76153125015063</v>
      </c>
      <c r="BB34" s="169">
        <v>1100489.8999999999</v>
      </c>
      <c r="BC34" s="169">
        <v>217.99618253844858</v>
      </c>
      <c r="BD34" s="169">
        <v>115101.2</v>
      </c>
      <c r="BE34" s="169">
        <v>118.35643530058766</v>
      </c>
      <c r="BF34" s="169">
        <v>0</v>
      </c>
      <c r="BG34" s="169">
        <v>0</v>
      </c>
      <c r="BH34" s="169">
        <v>0</v>
      </c>
      <c r="BI34" s="169">
        <v>0</v>
      </c>
      <c r="BJ34" s="169">
        <v>61904.4</v>
      </c>
      <c r="BK34" s="169">
        <v>403.918364</v>
      </c>
      <c r="BL34" s="169">
        <v>0</v>
      </c>
      <c r="BM34" s="169">
        <v>0</v>
      </c>
      <c r="BN34" s="169">
        <v>797.5</v>
      </c>
      <c r="BO34" s="169">
        <v>150.31598700000001</v>
      </c>
      <c r="BP34" s="169">
        <v>0</v>
      </c>
      <c r="BQ34" s="169">
        <v>0</v>
      </c>
      <c r="BR34" s="18">
        <v>12906373.84</v>
      </c>
      <c r="BS34" s="18">
        <v>149.6626505716649</v>
      </c>
    </row>
    <row r="35" spans="1:71" ht="20" customHeight="1" x14ac:dyDescent="0.15">
      <c r="A35" s="216">
        <v>44030</v>
      </c>
      <c r="B35" s="10" t="s">
        <v>88</v>
      </c>
      <c r="C35" s="219">
        <f>NI!C35+SI!C35</f>
        <v>8688349.4000000004</v>
      </c>
      <c r="D35" s="219">
        <f>NI!D35+SI!D35</f>
        <v>3910785.9</v>
      </c>
      <c r="E35" s="219">
        <f>NI!E35+SI!E35</f>
        <v>1727608.7999999998</v>
      </c>
      <c r="F35" s="219">
        <f>NI!F35+SI!F35</f>
        <v>129685.4</v>
      </c>
      <c r="G35" s="219">
        <f>NI!G35+SI!G35</f>
        <v>0</v>
      </c>
      <c r="H35" s="219">
        <f>NI!H35+SI!H35</f>
        <v>0</v>
      </c>
      <c r="I35" s="219">
        <f>NI!I35+SI!I35</f>
        <v>104408.6</v>
      </c>
      <c r="J35" s="219">
        <f>NI!J35+SI!J35</f>
        <v>0</v>
      </c>
      <c r="K35" s="219">
        <f>NI!K35+SI!K35</f>
        <v>2073.8000000000002</v>
      </c>
      <c r="L35" s="219">
        <f>NI!L35+SI!L35</f>
        <v>0</v>
      </c>
      <c r="M35" s="18">
        <f t="shared" ref="M35" si="75">SUM(C35:L35)</f>
        <v>14562911.900000002</v>
      </c>
      <c r="N35" s="219">
        <f>NI!N35+SI!N35</f>
        <v>7731327.0999999996</v>
      </c>
      <c r="O35" s="219">
        <f>(NI!N35*NI!O35+SI!N35*SI!O35)/N35</f>
        <v>233.89106073889675</v>
      </c>
      <c r="P35" s="219">
        <f>NI!P35+SI!P35</f>
        <v>3486968.8</v>
      </c>
      <c r="Q35" s="219">
        <f>(NI!P35*NI!Q35+SI!P35*SI!Q35)/P35</f>
        <v>224.77432322170677</v>
      </c>
      <c r="R35" s="219">
        <f>NI!R35+SI!R35</f>
        <v>1482009.5</v>
      </c>
      <c r="S35" s="219">
        <f>(NI!R35*NI!S35+SI!R35*SI!S35)/R35</f>
        <v>281.51605464366253</v>
      </c>
      <c r="T35" s="219">
        <f>NI!T35+SI!T35</f>
        <v>104495.6</v>
      </c>
      <c r="U35" s="219">
        <f>(NI!T35*NI!U35+SI!T35*SI!U35)/T35</f>
        <v>152.49358000807879</v>
      </c>
      <c r="V35" s="219">
        <f>NI!V35+SI!V35</f>
        <v>0</v>
      </c>
      <c r="W35" s="219">
        <v>0</v>
      </c>
      <c r="X35" s="219">
        <f>NI!X35+SI!X35</f>
        <v>0</v>
      </c>
      <c r="Y35" s="219">
        <v>0</v>
      </c>
      <c r="Z35" s="219">
        <f>NI!Z35+SI!Z35</f>
        <v>74302</v>
      </c>
      <c r="AA35" s="219">
        <f>(NI!Z35*NI!AA35+SI!Z35*SI!AA35)/Z35</f>
        <v>370.30907999999999</v>
      </c>
      <c r="AB35" s="219">
        <f>NI!AB36+SI!AB35</f>
        <v>0</v>
      </c>
      <c r="AC35" s="219">
        <v>0</v>
      </c>
      <c r="AD35" s="219">
        <f>NI!AD35+SI!AD35</f>
        <v>1680.4</v>
      </c>
      <c r="AE35" s="219">
        <f>(NI!AD35*NI!AE35+SI!AD35*SI!AE35)/AD35</f>
        <v>363.58890700000001</v>
      </c>
      <c r="AF35" s="219">
        <f>NI!AF35+SI!AF35</f>
        <v>0</v>
      </c>
      <c r="AG35" s="219">
        <v>0</v>
      </c>
      <c r="AH35" s="18">
        <f t="shared" ref="AH35" si="76">N35+P35+R35+T35+V35+Z35+AB35+AD35+AF35+X35</f>
        <v>12880783.399999999</v>
      </c>
      <c r="AI35" s="18">
        <f t="shared" ref="AI35" si="77">(N35*O35+P35*Q35+R35*S35+T35*U35+Z35*AA35+AB35*AC35+AD35*AE35+AF35*AG35+V35*W35+X35*Y35)/AH35</f>
        <v>237.04609488570296</v>
      </c>
      <c r="AK35" s="64">
        <v>43666</v>
      </c>
      <c r="AL35" s="10">
        <v>29</v>
      </c>
      <c r="AM35" s="169">
        <v>10884688.52</v>
      </c>
      <c r="AN35" s="169">
        <v>5416321.1799999997</v>
      </c>
      <c r="AO35" s="169">
        <v>1527563.4600000002</v>
      </c>
      <c r="AP35" s="169">
        <v>133536.5</v>
      </c>
      <c r="AQ35" s="169">
        <v>0</v>
      </c>
      <c r="AR35" s="169">
        <v>0</v>
      </c>
      <c r="AS35" s="169">
        <v>81788.100000000006</v>
      </c>
      <c r="AT35" s="169">
        <v>0</v>
      </c>
      <c r="AU35" s="169">
        <v>2086.5</v>
      </c>
      <c r="AV35" s="169">
        <v>0</v>
      </c>
      <c r="AW35" s="18">
        <v>18045984.260000002</v>
      </c>
      <c r="AX35" s="169">
        <v>8207210.3200000003</v>
      </c>
      <c r="AY35" s="169">
        <v>146.2096245283492</v>
      </c>
      <c r="AZ35" s="169">
        <v>4265335.38</v>
      </c>
      <c r="BA35" s="169">
        <v>135.71022675050904</v>
      </c>
      <c r="BB35" s="169">
        <v>1164841.05</v>
      </c>
      <c r="BC35" s="169">
        <v>225.66056183181539</v>
      </c>
      <c r="BD35" s="169">
        <v>110149.5</v>
      </c>
      <c r="BE35" s="169">
        <v>119.42881955112824</v>
      </c>
      <c r="BF35" s="169">
        <v>0</v>
      </c>
      <c r="BG35" s="169">
        <v>0</v>
      </c>
      <c r="BH35" s="169">
        <v>0</v>
      </c>
      <c r="BI35" s="169">
        <v>0</v>
      </c>
      <c r="BJ35" s="169">
        <v>56088.9</v>
      </c>
      <c r="BK35" s="169">
        <v>402.75321300000007</v>
      </c>
      <c r="BL35" s="169">
        <v>0</v>
      </c>
      <c r="BM35" s="169">
        <v>0</v>
      </c>
      <c r="BN35" s="169">
        <v>1136.5</v>
      </c>
      <c r="BO35" s="169">
        <v>190.22991641003082</v>
      </c>
      <c r="BP35" s="169">
        <v>0</v>
      </c>
      <c r="BQ35" s="169">
        <v>0</v>
      </c>
      <c r="BR35" s="18">
        <v>13804761.65</v>
      </c>
      <c r="BS35" s="18">
        <v>150.50188587897173</v>
      </c>
    </row>
    <row r="36" spans="1:71" ht="20" customHeight="1" x14ac:dyDescent="0.15">
      <c r="A36" s="220">
        <v>44037</v>
      </c>
      <c r="B36" s="10" t="s">
        <v>89</v>
      </c>
      <c r="C36" s="221">
        <f>NI!C36+SI!C36</f>
        <v>6212792</v>
      </c>
      <c r="D36" s="221">
        <f>NI!D36+SI!D36</f>
        <v>2445071.2000000002</v>
      </c>
      <c r="E36" s="221">
        <f>NI!E36+SI!E36</f>
        <v>1469513</v>
      </c>
      <c r="F36" s="221">
        <f>NI!F36+SI!F36</f>
        <v>129724.7</v>
      </c>
      <c r="G36" s="221">
        <f>NI!G36+SI!G36</f>
        <v>0</v>
      </c>
      <c r="H36" s="221">
        <f>NI!H36+SI!H36</f>
        <v>0</v>
      </c>
      <c r="I36" s="221">
        <f>NI!I36+SI!I36</f>
        <v>84028.35</v>
      </c>
      <c r="J36" s="221">
        <f>NI!J36+SI!J36</f>
        <v>0</v>
      </c>
      <c r="K36" s="221">
        <f>NI!K36+SI!K36</f>
        <v>0</v>
      </c>
      <c r="L36" s="221">
        <f>NI!L36+SI!L36</f>
        <v>0</v>
      </c>
      <c r="M36" s="18">
        <f t="shared" ref="M36" si="78">SUM(C36:L36)</f>
        <v>10341129.249999998</v>
      </c>
      <c r="N36" s="221">
        <f>NI!N36+SI!N36</f>
        <v>5676936.0999999996</v>
      </c>
      <c r="O36" s="221">
        <f>(NI!N36*NI!O36+SI!N36*SI!O36)/N36</f>
        <v>223.98834704512066</v>
      </c>
      <c r="P36" s="221">
        <f>NI!P36+SI!P36</f>
        <v>2118859.9000000004</v>
      </c>
      <c r="Q36" s="221">
        <f>(NI!P36*NI!Q36+SI!P36*SI!Q36)/P36</f>
        <v>196.4037438404244</v>
      </c>
      <c r="R36" s="221">
        <f>NI!R36+SI!R36</f>
        <v>940967.45</v>
      </c>
      <c r="S36" s="221">
        <f>(NI!R36*NI!S36+SI!R36*SI!S36)/R36</f>
        <v>267.36026925975079</v>
      </c>
      <c r="T36" s="221">
        <f>NI!T36+SI!T36</f>
        <v>112284.2</v>
      </c>
      <c r="U36" s="221">
        <f>(NI!T36*NI!U36+SI!T36*SI!U36)/T36</f>
        <v>145.62073140310568</v>
      </c>
      <c r="V36" s="221">
        <f>NI!V36+SI!V36</f>
        <v>0</v>
      </c>
      <c r="W36" s="221">
        <v>0</v>
      </c>
      <c r="X36" s="221">
        <f>NI!X36+SI!X36</f>
        <v>0</v>
      </c>
      <c r="Y36" s="221">
        <v>0</v>
      </c>
      <c r="Z36" s="221">
        <f>NI!Z36+SI!Z36</f>
        <v>52307.95</v>
      </c>
      <c r="AA36" s="221">
        <f>(NI!Z36*NI!AA36+SI!Z36*SI!AA36)/Z36</f>
        <v>541.95532200000002</v>
      </c>
      <c r="AB36" s="221">
        <f>NI!AB37+SI!AB36</f>
        <v>0</v>
      </c>
      <c r="AC36" s="221">
        <v>0</v>
      </c>
      <c r="AD36" s="221">
        <f>NI!AD36+SI!AD36</f>
        <v>0</v>
      </c>
      <c r="AE36" s="221">
        <v>0</v>
      </c>
      <c r="AF36" s="221">
        <f>NI!AF36+SI!AF36</f>
        <v>0</v>
      </c>
      <c r="AG36" s="221">
        <v>0</v>
      </c>
      <c r="AH36" s="18">
        <f t="shared" ref="AH36" si="79">N36+P36+R36+T36+V36+Z36+AB36+AD36+AF36+X36</f>
        <v>8901355.5999999978</v>
      </c>
      <c r="AI36" s="18">
        <f t="shared" ref="AI36" si="80">(N36*O36+P36*Q36+R36*S36+T36*U36+Z36*AA36+AB36*AC36+AD36*AE36+AF36*AG36+V36*W36+X36*Y36)/AH36</f>
        <v>222.88698817562184</v>
      </c>
      <c r="AK36" s="64">
        <v>43673</v>
      </c>
      <c r="AL36" s="10">
        <v>30</v>
      </c>
      <c r="AM36" s="169">
        <v>10779309.4</v>
      </c>
      <c r="AN36" s="169">
        <v>5025564.8999999994</v>
      </c>
      <c r="AO36" s="169">
        <v>1676552.5999999999</v>
      </c>
      <c r="AP36" s="169">
        <v>136096.29999999999</v>
      </c>
      <c r="AQ36" s="169">
        <v>0</v>
      </c>
      <c r="AR36" s="169">
        <v>0</v>
      </c>
      <c r="AS36" s="169">
        <v>130944.2</v>
      </c>
      <c r="AT36" s="169">
        <v>0</v>
      </c>
      <c r="AU36" s="169">
        <v>2995.4</v>
      </c>
      <c r="AV36" s="169">
        <v>0</v>
      </c>
      <c r="AW36" s="18">
        <v>17751462.800000001</v>
      </c>
      <c r="AX36" s="169">
        <v>8783540.1999999993</v>
      </c>
      <c r="AY36" s="169">
        <v>146.55103310450909</v>
      </c>
      <c r="AZ36" s="169">
        <v>3968186.6</v>
      </c>
      <c r="BA36" s="169">
        <v>139.39853022449162</v>
      </c>
      <c r="BB36" s="169">
        <v>1248957.9000000001</v>
      </c>
      <c r="BC36" s="169">
        <v>227.70142494582313</v>
      </c>
      <c r="BD36" s="169">
        <v>107195.2</v>
      </c>
      <c r="BE36" s="169">
        <v>118.72645172845426</v>
      </c>
      <c r="BF36" s="169">
        <v>0</v>
      </c>
      <c r="BG36" s="169">
        <v>0</v>
      </c>
      <c r="BH36" s="169">
        <v>0</v>
      </c>
      <c r="BI36" s="169">
        <v>0</v>
      </c>
      <c r="BJ36" s="169">
        <v>95259.1</v>
      </c>
      <c r="BK36" s="169">
        <v>366.003758</v>
      </c>
      <c r="BL36" s="169">
        <v>0</v>
      </c>
      <c r="BM36" s="169">
        <v>0</v>
      </c>
      <c r="BN36" s="169">
        <v>1310.8</v>
      </c>
      <c r="BO36" s="169">
        <v>203.65509595788831</v>
      </c>
      <c r="BP36" s="169">
        <v>0</v>
      </c>
      <c r="BQ36" s="169">
        <v>0</v>
      </c>
      <c r="BR36" s="18">
        <v>14204449.799999999</v>
      </c>
      <c r="BS36" s="18">
        <v>152.95522458537278</v>
      </c>
    </row>
    <row r="37" spans="1:71" ht="20" customHeight="1" x14ac:dyDescent="0.15">
      <c r="A37" s="222">
        <v>44044</v>
      </c>
      <c r="B37" s="10" t="s">
        <v>90</v>
      </c>
      <c r="C37" s="223">
        <f>NI!C37+SI!C37</f>
        <v>9941015.5</v>
      </c>
      <c r="D37" s="223">
        <f>NI!D37+SI!D37</f>
        <v>4588788.1999999993</v>
      </c>
      <c r="E37" s="223">
        <f>NI!E37+SI!E37</f>
        <v>2038388.04</v>
      </c>
      <c r="F37" s="223">
        <f>NI!F37+SI!F37</f>
        <v>142031.9</v>
      </c>
      <c r="G37" s="223">
        <f>NI!G37+SI!G37</f>
        <v>0</v>
      </c>
      <c r="H37" s="223">
        <f>NI!H37+SI!H37</f>
        <v>0</v>
      </c>
      <c r="I37" s="223">
        <f>NI!I37+SI!I37</f>
        <v>86496.5</v>
      </c>
      <c r="J37" s="223">
        <f>NI!J37+SI!J37</f>
        <v>0</v>
      </c>
      <c r="K37" s="223">
        <f>NI!K37+SI!K37</f>
        <v>1130.4000000000001</v>
      </c>
      <c r="L37" s="223">
        <f>NI!L37+SI!L37</f>
        <v>0</v>
      </c>
      <c r="M37" s="18">
        <f t="shared" ref="M37" si="81">SUM(C37:L37)</f>
        <v>16797850.539999999</v>
      </c>
      <c r="N37" s="223">
        <f>NI!N37+SI!N37</f>
        <v>8981739.6999999993</v>
      </c>
      <c r="O37" s="223">
        <f>(NI!N37*NI!O37+SI!N37*SI!O37)/N37</f>
        <v>248.49209400875185</v>
      </c>
      <c r="P37" s="223">
        <f>NI!P37+SI!P37</f>
        <v>3944201.5</v>
      </c>
      <c r="Q37" s="223">
        <f>(NI!P37*NI!Q37+SI!P37*SI!Q37)/P37</f>
        <v>241.44949987609343</v>
      </c>
      <c r="R37" s="223">
        <f>NI!R37+SI!R37</f>
        <v>1494087.04</v>
      </c>
      <c r="S37" s="223">
        <f>(NI!R37*NI!S37+SI!R37*SI!S37)/R37</f>
        <v>249.74446952746786</v>
      </c>
      <c r="T37" s="223">
        <f>NI!T37+SI!T37</f>
        <v>107069</v>
      </c>
      <c r="U37" s="223">
        <f>(NI!T37*NI!U37+SI!T37*SI!U37)/T37</f>
        <v>139.7965186111573</v>
      </c>
      <c r="V37" s="223">
        <f>NI!V37+SI!V37</f>
        <v>0</v>
      </c>
      <c r="W37" s="223">
        <v>0</v>
      </c>
      <c r="X37" s="223">
        <f>NI!X37+SI!X37</f>
        <v>0</v>
      </c>
      <c r="Y37" s="223">
        <v>0</v>
      </c>
      <c r="Z37" s="223">
        <f>NI!Z37+SI!Z37</f>
        <v>33690.300000000003</v>
      </c>
      <c r="AA37" s="223">
        <f>(NI!Z37*NI!AA37+SI!Z37*SI!AA37)/Z37</f>
        <v>459.45817899999997</v>
      </c>
      <c r="AB37" s="223">
        <f>NI!AB38+SI!AB37</f>
        <v>0</v>
      </c>
      <c r="AC37" s="223">
        <v>0</v>
      </c>
      <c r="AD37" s="223">
        <f>NI!AD37+SI!AD37</f>
        <v>1030.4000000000001</v>
      </c>
      <c r="AE37" s="223">
        <f>(NI!AD37*NI!AE37+SI!AD37*SI!AE37)/AD37</f>
        <v>391.211568</v>
      </c>
      <c r="AF37" s="223">
        <f>NI!AF37+SI!AF37</f>
        <v>0</v>
      </c>
      <c r="AG37" s="223">
        <v>0</v>
      </c>
      <c r="AH37" s="18">
        <f t="shared" ref="AH37" si="82">N37+P37+R37+T37+V37+Z37+AB37+AD37+AF37+X37</f>
        <v>14561817.939999999</v>
      </c>
      <c r="AI37" s="18">
        <f t="shared" ref="AI37" si="83">(N37*O37+P37*Q37+R37*S37+T37*U37+Z37*AA37+AB37*AC37+AD37*AE37+AF37*AG37+V37*W37+X37*Y37)/AH37</f>
        <v>246.41202336385959</v>
      </c>
      <c r="AK37" s="64">
        <v>43680</v>
      </c>
      <c r="AL37" s="10">
        <v>31</v>
      </c>
      <c r="AM37" s="169">
        <v>10812152.68</v>
      </c>
      <c r="AN37" s="169">
        <v>4946018.8499999996</v>
      </c>
      <c r="AO37" s="169">
        <v>1597284.3</v>
      </c>
      <c r="AP37" s="169">
        <v>128404.1</v>
      </c>
      <c r="AQ37" s="169">
        <v>0</v>
      </c>
      <c r="AR37" s="169">
        <v>0</v>
      </c>
      <c r="AS37" s="169">
        <v>103343.9</v>
      </c>
      <c r="AT37" s="169">
        <v>0</v>
      </c>
      <c r="AU37" s="169">
        <v>2113</v>
      </c>
      <c r="AV37" s="169">
        <v>0</v>
      </c>
      <c r="AW37" s="18">
        <v>17589316.829999998</v>
      </c>
      <c r="AX37" s="169">
        <v>8512496.0500000007</v>
      </c>
      <c r="AY37" s="169">
        <v>147.85556393699125</v>
      </c>
      <c r="AZ37" s="169">
        <v>3849385.65</v>
      </c>
      <c r="BA37" s="169">
        <v>141.23786704950072</v>
      </c>
      <c r="BB37" s="169">
        <v>1270448.8999999999</v>
      </c>
      <c r="BC37" s="169">
        <v>220.01667836197726</v>
      </c>
      <c r="BD37" s="169">
        <v>108206.79999999999</v>
      </c>
      <c r="BE37" s="169">
        <v>111.68296952250323</v>
      </c>
      <c r="BF37" s="169">
        <v>0</v>
      </c>
      <c r="BG37" s="169">
        <v>0</v>
      </c>
      <c r="BH37" s="169">
        <v>0</v>
      </c>
      <c r="BI37" s="169">
        <v>0</v>
      </c>
      <c r="BJ37" s="169">
        <v>66831</v>
      </c>
      <c r="BK37" s="169">
        <v>397.47173299999997</v>
      </c>
      <c r="BL37" s="169">
        <v>0</v>
      </c>
      <c r="BM37" s="169">
        <v>0</v>
      </c>
      <c r="BN37" s="169">
        <v>1220.3</v>
      </c>
      <c r="BO37" s="169">
        <v>300.23617100000001</v>
      </c>
      <c r="BP37" s="169">
        <v>0</v>
      </c>
      <c r="BQ37" s="169">
        <v>0</v>
      </c>
      <c r="BR37" s="18">
        <v>13808588.700000003</v>
      </c>
      <c r="BS37" s="18">
        <v>153.58800121129437</v>
      </c>
    </row>
    <row r="38" spans="1:71" ht="20" customHeight="1" x14ac:dyDescent="0.15">
      <c r="A38" s="224">
        <v>44051</v>
      </c>
      <c r="B38" s="3" t="s">
        <v>91</v>
      </c>
      <c r="C38" s="227">
        <f>NI!C38+SI!C38</f>
        <v>9644222.6699999999</v>
      </c>
      <c r="D38" s="227">
        <f>NI!D38+SI!D38</f>
        <v>4226010.5</v>
      </c>
      <c r="E38" s="227">
        <f>NI!E38+SI!E38</f>
        <v>1509939.3</v>
      </c>
      <c r="F38" s="227">
        <f>NI!F38+SI!F38</f>
        <v>123871.4</v>
      </c>
      <c r="G38" s="227">
        <f>NI!G38+SI!G38</f>
        <v>0</v>
      </c>
      <c r="H38" s="227">
        <f>NI!H38+SI!H38</f>
        <v>0</v>
      </c>
      <c r="I38" s="227">
        <f>NI!I38+SI!I38</f>
        <v>101964.9</v>
      </c>
      <c r="J38" s="227">
        <f>NI!J38+SI!J38</f>
        <v>0</v>
      </c>
      <c r="K38" s="227">
        <f>NI!K38+SI!K38</f>
        <v>1309.9000000000001</v>
      </c>
      <c r="L38" s="227">
        <f>NI!L38+SI!L38</f>
        <v>97.8</v>
      </c>
      <c r="M38" s="18">
        <f t="shared" ref="M38" si="84">SUM(C38:L38)</f>
        <v>15607416.470000003</v>
      </c>
      <c r="N38" s="227">
        <f>NI!N38+SI!N38</f>
        <v>8706232.7699999996</v>
      </c>
      <c r="O38" s="227">
        <f>(NI!N38*NI!O38+SI!N38*SI!O38)/N38</f>
        <v>260.2423811945286</v>
      </c>
      <c r="P38" s="227">
        <f>NI!P38+SI!P38</f>
        <v>3809969.9000000004</v>
      </c>
      <c r="Q38" s="227">
        <f>(NI!P38*NI!Q38+SI!P38*SI!Q38)/P38</f>
        <v>249.45412989107265</v>
      </c>
      <c r="R38" s="227">
        <f>NI!R38+SI!R38</f>
        <v>1310868.1000000001</v>
      </c>
      <c r="S38" s="227">
        <f>(NI!R38*NI!S38+SI!R38*SI!S38)/R38</f>
        <v>253.42797318019461</v>
      </c>
      <c r="T38" s="227">
        <f>NI!T38+SI!T38</f>
        <v>103776</v>
      </c>
      <c r="U38" s="227">
        <f>(NI!T38*NI!U38+SI!T38*SI!U38)/T38</f>
        <v>137.96486029826741</v>
      </c>
      <c r="V38" s="227">
        <f>NI!V38+SI!V38</f>
        <v>0</v>
      </c>
      <c r="W38" s="227">
        <v>0</v>
      </c>
      <c r="X38" s="227">
        <f>NI!X38+SI!X38</f>
        <v>0</v>
      </c>
      <c r="Y38" s="227">
        <v>0</v>
      </c>
      <c r="Z38" s="227">
        <f>NI!Z38+SI!Z38</f>
        <v>51753.8</v>
      </c>
      <c r="AA38" s="227">
        <f>(NI!Z38*NI!AA38+SI!Z38*SI!AA38)/Z38</f>
        <v>307.43122599999998</v>
      </c>
      <c r="AB38" s="227">
        <f>NI!AB39+SI!AB38</f>
        <v>0</v>
      </c>
      <c r="AC38" s="227">
        <v>0</v>
      </c>
      <c r="AD38" s="227">
        <f>NI!AD38+SI!AD38</f>
        <v>1237.0999999999999</v>
      </c>
      <c r="AE38" s="227">
        <f>(NI!AD38*NI!AE38+SI!AD38*SI!AE38)/AD38</f>
        <v>400.72661799999997</v>
      </c>
      <c r="AF38" s="227">
        <f>NI!AF38+SI!AF38</f>
        <v>0</v>
      </c>
      <c r="AG38" s="227">
        <v>0</v>
      </c>
      <c r="AH38" s="18">
        <f t="shared" ref="AH38" si="85">N38+P38+R38+T38+V38+Z38+AB38+AD38+AF38+X38</f>
        <v>13983837.67</v>
      </c>
      <c r="AI38" s="18">
        <f t="shared" ref="AI38" si="86">(N38*O38+P38*Q38+R38*S38+T38*U38+Z38*AA38+AB38*AC38+AD38*AE38+AF38*AG38+V38*W38+X38*Y38)/AH38</f>
        <v>255.94390597137746</v>
      </c>
      <c r="AK38" s="64">
        <v>43687</v>
      </c>
      <c r="AL38" s="3">
        <v>32</v>
      </c>
      <c r="AM38" s="169">
        <v>11748407.300000001</v>
      </c>
      <c r="AN38" s="169">
        <v>5296811.5500000007</v>
      </c>
      <c r="AO38" s="169">
        <v>1688999.25</v>
      </c>
      <c r="AP38" s="169">
        <v>124015.7</v>
      </c>
      <c r="AQ38" s="169">
        <v>0</v>
      </c>
      <c r="AR38" s="169">
        <v>0</v>
      </c>
      <c r="AS38" s="169">
        <v>102686.1</v>
      </c>
      <c r="AT38" s="169">
        <v>0</v>
      </c>
      <c r="AU38" s="169">
        <v>1973.3</v>
      </c>
      <c r="AV38" s="169">
        <v>0</v>
      </c>
      <c r="AW38" s="18">
        <v>18962893.200000003</v>
      </c>
      <c r="AX38" s="169">
        <v>9021831.3000000007</v>
      </c>
      <c r="AY38" s="169">
        <v>148.10252940546104</v>
      </c>
      <c r="AZ38" s="169">
        <v>3959048.5500000003</v>
      </c>
      <c r="BA38" s="169">
        <v>148.3306521358021</v>
      </c>
      <c r="BB38" s="169">
        <v>1248013.3500000001</v>
      </c>
      <c r="BC38" s="169">
        <v>221.46546650330623</v>
      </c>
      <c r="BD38" s="169">
        <v>97494</v>
      </c>
      <c r="BE38" s="169">
        <v>114.22850805193549</v>
      </c>
      <c r="BF38" s="169">
        <v>0</v>
      </c>
      <c r="BG38" s="169">
        <v>0</v>
      </c>
      <c r="BH38" s="169">
        <v>0</v>
      </c>
      <c r="BI38" s="169">
        <v>0</v>
      </c>
      <c r="BJ38" s="169">
        <v>59916.7</v>
      </c>
      <c r="BK38" s="169">
        <v>386.44274799999999</v>
      </c>
      <c r="BL38" s="169">
        <v>0</v>
      </c>
      <c r="BM38" s="169">
        <v>0</v>
      </c>
      <c r="BN38" s="169">
        <v>808.5</v>
      </c>
      <c r="BO38" s="169">
        <v>300.709338</v>
      </c>
      <c r="BP38" s="169">
        <v>0</v>
      </c>
      <c r="BQ38" s="169">
        <v>0</v>
      </c>
      <c r="BR38" s="18">
        <v>14387112.4</v>
      </c>
      <c r="BS38" s="18">
        <v>155.30081208520653</v>
      </c>
    </row>
    <row r="39" spans="1:71" ht="20" customHeight="1" x14ac:dyDescent="0.15">
      <c r="A39" s="228">
        <v>44058</v>
      </c>
      <c r="B39" s="10" t="s">
        <v>92</v>
      </c>
      <c r="C39" s="229">
        <f>NI!C39+SI!C39</f>
        <v>9724659.8999999985</v>
      </c>
      <c r="D39" s="229">
        <f>NI!D39+SI!D39</f>
        <v>3774341.7</v>
      </c>
      <c r="E39" s="229">
        <f>NI!E39+SI!E39</f>
        <v>1660451.35</v>
      </c>
      <c r="F39" s="229">
        <f>NI!F39+SI!F39</f>
        <v>140140.29999999999</v>
      </c>
      <c r="G39" s="229">
        <f>NI!G39+SI!G39</f>
        <v>0</v>
      </c>
      <c r="H39" s="229">
        <f>NI!H39+SI!H39</f>
        <v>0</v>
      </c>
      <c r="I39" s="229">
        <f>NI!I39+SI!I39</f>
        <v>57439.4</v>
      </c>
      <c r="J39" s="229">
        <f>NI!J39+SI!J39</f>
        <v>0</v>
      </c>
      <c r="K39" s="229">
        <f>NI!K39+SI!K39</f>
        <v>815</v>
      </c>
      <c r="L39" s="229">
        <f>NI!L39+SI!L39</f>
        <v>0</v>
      </c>
      <c r="M39" s="18">
        <f t="shared" ref="M39" si="87">SUM(C39:L39)</f>
        <v>15357847.649999999</v>
      </c>
      <c r="N39" s="229">
        <f>NI!N39+SI!N39</f>
        <v>8600262.1999999993</v>
      </c>
      <c r="O39" s="229">
        <f>(NI!N39*NI!O39+SI!N39*SI!O39)/N39</f>
        <v>254.90323722934096</v>
      </c>
      <c r="P39" s="229">
        <f>NI!P39+SI!P39</f>
        <v>3400749.0999999996</v>
      </c>
      <c r="Q39" s="229">
        <f>(NI!P39*NI!Q39+SI!P39*SI!Q39)/P39</f>
        <v>256.10556257642662</v>
      </c>
      <c r="R39" s="229">
        <f>NI!R39+SI!R39</f>
        <v>1439590.65</v>
      </c>
      <c r="S39" s="229">
        <f>(NI!R39*NI!S39+SI!R39*SI!S39)/R39</f>
        <v>262.73538510115191</v>
      </c>
      <c r="T39" s="229">
        <f>NI!T39+SI!T39</f>
        <v>119304.5</v>
      </c>
      <c r="U39" s="229">
        <f>(NI!T39*NI!U39+SI!T39*SI!U39)/T39</f>
        <v>146.56692003223935</v>
      </c>
      <c r="V39" s="229">
        <f>NI!V39+SI!V39</f>
        <v>0</v>
      </c>
      <c r="W39" s="229">
        <v>0</v>
      </c>
      <c r="X39" s="229">
        <f>NI!X39+SI!X39</f>
        <v>0</v>
      </c>
      <c r="Y39" s="229">
        <v>0</v>
      </c>
      <c r="Z39" s="229">
        <f>NI!Z39+SI!Z39</f>
        <v>30077</v>
      </c>
      <c r="AA39" s="229">
        <f>(NI!Z39*NI!AA39+SI!Z39*SI!AA39)/Z39</f>
        <v>431.34777400000002</v>
      </c>
      <c r="AB39" s="229">
        <f>NI!AB40+SI!AB39</f>
        <v>0</v>
      </c>
      <c r="AC39" s="229">
        <v>0</v>
      </c>
      <c r="AD39" s="229">
        <f>NI!AD39+SI!AD39</f>
        <v>815</v>
      </c>
      <c r="AE39" s="229">
        <f>(NI!AD39*NI!AE39+SI!AD39*SI!AE39)/AD39</f>
        <v>433.26797499999998</v>
      </c>
      <c r="AF39" s="229">
        <f>NI!AF39+SI!AF39</f>
        <v>0</v>
      </c>
      <c r="AG39" s="229">
        <v>0</v>
      </c>
      <c r="AH39" s="18">
        <f t="shared" ref="AH39" si="88">N39+P39+R39+T39+V39+Z39+AB39+AD39+AF39+X39</f>
        <v>13590798.449999999</v>
      </c>
      <c r="AI39" s="18">
        <f t="shared" ref="AI39" si="89">(N39*O39+P39*Q39+R39*S39+T39*U39+Z39*AA39+AB39*AC39+AD39*AE39+AF39*AG39+V39*W39+X39*Y39)/AH39</f>
        <v>255.48386339015184</v>
      </c>
      <c r="AK39" s="64">
        <v>43694</v>
      </c>
      <c r="AL39" s="10">
        <v>33</v>
      </c>
      <c r="AM39" s="169">
        <v>9853420.1000000015</v>
      </c>
      <c r="AN39" s="169">
        <v>4684760.7</v>
      </c>
      <c r="AO39" s="169">
        <v>1486226.75</v>
      </c>
      <c r="AP39" s="169">
        <v>113235.5</v>
      </c>
      <c r="AQ39" s="169">
        <v>0</v>
      </c>
      <c r="AR39" s="169">
        <v>0</v>
      </c>
      <c r="AS39" s="169">
        <v>91409.2</v>
      </c>
      <c r="AT39" s="169">
        <v>0</v>
      </c>
      <c r="AU39" s="169">
        <v>2800.1</v>
      </c>
      <c r="AV39" s="169">
        <v>0</v>
      </c>
      <c r="AW39" s="18">
        <v>16231852.35</v>
      </c>
      <c r="AX39" s="169">
        <v>7254657</v>
      </c>
      <c r="AY39" s="169">
        <v>143.20532461789671</v>
      </c>
      <c r="AZ39" s="169">
        <v>3275024.5</v>
      </c>
      <c r="BA39" s="169">
        <v>140.62152812012383</v>
      </c>
      <c r="BB39" s="169">
        <v>1157942.3400000001</v>
      </c>
      <c r="BC39" s="169">
        <v>213.03500023008664</v>
      </c>
      <c r="BD39" s="169">
        <v>86806.799999999988</v>
      </c>
      <c r="BE39" s="169">
        <v>113.96759883419273</v>
      </c>
      <c r="BF39" s="169">
        <v>0</v>
      </c>
      <c r="BG39" s="169">
        <v>0</v>
      </c>
      <c r="BH39" s="169">
        <v>0</v>
      </c>
      <c r="BI39" s="169">
        <v>0</v>
      </c>
      <c r="BJ39" s="169">
        <v>48279.8</v>
      </c>
      <c r="BK39" s="169">
        <v>345.575018</v>
      </c>
      <c r="BL39" s="169">
        <v>0</v>
      </c>
      <c r="BM39" s="169">
        <v>0</v>
      </c>
      <c r="BN39" s="169">
        <v>1892.6</v>
      </c>
      <c r="BO39" s="169">
        <v>217.45931462242419</v>
      </c>
      <c r="BP39" s="169">
        <v>0</v>
      </c>
      <c r="BQ39" s="169">
        <v>0</v>
      </c>
      <c r="BR39" s="18">
        <v>11824603.040000001</v>
      </c>
      <c r="BS39" s="18">
        <v>149.95139540659278</v>
      </c>
    </row>
    <row r="40" spans="1:71" ht="20" customHeight="1" x14ac:dyDescent="0.15">
      <c r="A40" s="234">
        <v>44065</v>
      </c>
      <c r="B40" s="10" t="s">
        <v>93</v>
      </c>
      <c r="C40" s="235">
        <f>NI!C40+SI!C40</f>
        <v>10909856.699999999</v>
      </c>
      <c r="D40" s="235">
        <f>NI!D40+SI!D40</f>
        <v>4378442.5999999996</v>
      </c>
      <c r="E40" s="235">
        <f>NI!E40+SI!E40</f>
        <v>1782073.65</v>
      </c>
      <c r="F40" s="235">
        <f>NI!F40+SI!F40</f>
        <v>131319.29999999999</v>
      </c>
      <c r="G40" s="235">
        <f>NI!G40+SI!G40</f>
        <v>0</v>
      </c>
      <c r="H40" s="235">
        <f>NI!H40+SI!H40</f>
        <v>0</v>
      </c>
      <c r="I40" s="235">
        <f>NI!I40+SI!I40</f>
        <v>59886.1</v>
      </c>
      <c r="J40" s="235">
        <f>NI!J40+SI!J40</f>
        <v>0</v>
      </c>
      <c r="K40" s="235">
        <f>NI!K40+SI!K40</f>
        <v>1111.5999999999999</v>
      </c>
      <c r="L40" s="235">
        <f>NI!L40+SI!L40</f>
        <v>0</v>
      </c>
      <c r="M40" s="18">
        <f t="shared" ref="M40" si="90">SUM(C40:L40)</f>
        <v>17262689.950000003</v>
      </c>
      <c r="N40" s="235">
        <f>NI!N40+SI!N40</f>
        <v>9519971.8999999985</v>
      </c>
      <c r="O40" s="235">
        <f>(NI!N40*NI!O40+SI!N40*SI!O40)/N40</f>
        <v>261.6714814511123</v>
      </c>
      <c r="P40" s="235">
        <f>NI!P40+SI!P40</f>
        <v>3980384.8</v>
      </c>
      <c r="Q40" s="235">
        <f>(NI!P40*NI!Q40+SI!P40*SI!Q40)/P40</f>
        <v>270.60794211703166</v>
      </c>
      <c r="R40" s="235">
        <f>NI!R40+SI!R40</f>
        <v>1613117.5</v>
      </c>
      <c r="S40" s="235">
        <f>(NI!R40*NI!S40+SI!R40*SI!S40)/R40</f>
        <v>267.11677196591444</v>
      </c>
      <c r="T40" s="235">
        <f>NI!T40+SI!T40</f>
        <v>115843.4</v>
      </c>
      <c r="U40" s="235">
        <f>(NI!T40*NI!U40+SI!T40*SI!U40)/T40</f>
        <v>155.17959375256859</v>
      </c>
      <c r="V40" s="235">
        <f>NI!V40+SI!V40</f>
        <v>0</v>
      </c>
      <c r="W40" s="235">
        <v>0</v>
      </c>
      <c r="X40" s="235">
        <f>NI!X40+SI!X40</f>
        <v>0</v>
      </c>
      <c r="Y40" s="235">
        <v>0</v>
      </c>
      <c r="Z40" s="235">
        <f>NI!Z40+SI!Z40</f>
        <v>27739.3</v>
      </c>
      <c r="AA40" s="235">
        <f>(NI!Z40*NI!AA40+SI!Z40*SI!AA40)/Z40</f>
        <v>453.63502599999998</v>
      </c>
      <c r="AB40" s="235">
        <f>NI!AB41+SI!AB40</f>
        <v>0</v>
      </c>
      <c r="AC40" s="235">
        <v>0</v>
      </c>
      <c r="AD40" s="235">
        <f>NI!AD40+SI!AD40</f>
        <v>1111.5999999999999</v>
      </c>
      <c r="AE40" s="235">
        <f>(NI!AD40*NI!AE40+SI!AD40*SI!AE40)/AD40</f>
        <v>450.21662400000002</v>
      </c>
      <c r="AF40" s="235">
        <f>NI!AF40+SI!AF40</f>
        <v>0</v>
      </c>
      <c r="AG40" s="235">
        <v>0</v>
      </c>
      <c r="AH40" s="18">
        <f t="shared" ref="AH40" si="91">N40+P40+R40+T40+V40+Z40+AB40+AD40+AF40+X40</f>
        <v>15258168.5</v>
      </c>
      <c r="AI40" s="18">
        <f t="shared" ref="AI40" si="92">(N40*O40+P40*Q40+R40*S40+T40*U40+Z40*AA40+AB40*AC40+AD40*AE40+AF40*AG40+V40*W40+X40*Y40)/AH40</f>
        <v>264.13262771586739</v>
      </c>
      <c r="AK40" s="64">
        <v>43701</v>
      </c>
      <c r="AL40" s="10">
        <v>34</v>
      </c>
      <c r="AM40" s="169">
        <v>12483718.189999999</v>
      </c>
      <c r="AN40" s="169">
        <v>5527732.5</v>
      </c>
      <c r="AO40" s="169">
        <v>1763680.2799999998</v>
      </c>
      <c r="AP40" s="169">
        <v>129766.2</v>
      </c>
      <c r="AQ40" s="169">
        <v>0</v>
      </c>
      <c r="AR40" s="169">
        <v>0</v>
      </c>
      <c r="AS40" s="169">
        <v>87899.5</v>
      </c>
      <c r="AT40" s="169">
        <v>0</v>
      </c>
      <c r="AU40" s="169">
        <v>3612.9</v>
      </c>
      <c r="AV40" s="169">
        <v>0</v>
      </c>
      <c r="AW40" s="18">
        <v>19996409.569999997</v>
      </c>
      <c r="AX40" s="169">
        <v>8982987.4699999988</v>
      </c>
      <c r="AY40" s="169">
        <v>145.08759701142156</v>
      </c>
      <c r="AZ40" s="169">
        <v>3922297.4</v>
      </c>
      <c r="BA40" s="169">
        <v>148.79497547296654</v>
      </c>
      <c r="BB40" s="169">
        <v>1261007</v>
      </c>
      <c r="BC40" s="169">
        <v>217.45416585451028</v>
      </c>
      <c r="BD40" s="169">
        <v>89356.4</v>
      </c>
      <c r="BE40" s="169">
        <v>119.85103615909102</v>
      </c>
      <c r="BF40" s="169">
        <v>0</v>
      </c>
      <c r="BG40" s="169">
        <v>0</v>
      </c>
      <c r="BH40" s="169">
        <v>0</v>
      </c>
      <c r="BI40" s="169">
        <v>0</v>
      </c>
      <c r="BJ40" s="169">
        <v>51294.8</v>
      </c>
      <c r="BK40" s="169">
        <v>310.23179299999998</v>
      </c>
      <c r="BL40" s="169">
        <v>0</v>
      </c>
      <c r="BM40" s="169">
        <v>0</v>
      </c>
      <c r="BN40" s="169">
        <v>2128.3000000000002</v>
      </c>
      <c r="BO40" s="169">
        <v>168.67509260935958</v>
      </c>
      <c r="BP40" s="169">
        <v>0</v>
      </c>
      <c r="BQ40" s="169">
        <v>0</v>
      </c>
      <c r="BR40" s="18">
        <v>14309071.370000001</v>
      </c>
      <c r="BS40" s="18">
        <v>152.91915920194413</v>
      </c>
    </row>
    <row r="41" spans="1:71" ht="20" customHeight="1" x14ac:dyDescent="0.15">
      <c r="A41" s="236">
        <v>44072</v>
      </c>
      <c r="B41" s="10" t="s">
        <v>94</v>
      </c>
      <c r="C41" s="237">
        <f>NI!C41+SI!C41</f>
        <v>11044170.300000001</v>
      </c>
      <c r="D41" s="237">
        <f>NI!D41+SI!D41</f>
        <v>4239300.9000000004</v>
      </c>
      <c r="E41" s="237">
        <f>NI!E41+SI!E41</f>
        <v>1530674.6</v>
      </c>
      <c r="F41" s="237">
        <f>NI!F41+SI!F41</f>
        <v>130614.70000000001</v>
      </c>
      <c r="G41" s="237">
        <f>NI!G41+SI!G41</f>
        <v>0</v>
      </c>
      <c r="H41" s="237">
        <f>NI!H41+SI!H41</f>
        <v>0</v>
      </c>
      <c r="I41" s="237">
        <f>NI!I41+SI!I41</f>
        <v>64097.8</v>
      </c>
      <c r="J41" s="237">
        <f>NI!J41+SI!J41</f>
        <v>0</v>
      </c>
      <c r="K41" s="237">
        <f>NI!K41+SI!K41</f>
        <v>951.8</v>
      </c>
      <c r="L41" s="237">
        <f>NI!L41+SI!L41</f>
        <v>0</v>
      </c>
      <c r="M41" s="18">
        <f t="shared" ref="M41" si="93">SUM(C41:L41)</f>
        <v>17009810.100000001</v>
      </c>
      <c r="N41" s="237">
        <f>NI!N41+SI!N41</f>
        <v>9441176.4000000004</v>
      </c>
      <c r="O41" s="237">
        <f>(NI!N41*NI!O41+SI!N41*SI!O41)/N41</f>
        <v>260.22195096753637</v>
      </c>
      <c r="P41" s="237">
        <f>NI!P41+SI!P41</f>
        <v>3787660.9000000004</v>
      </c>
      <c r="Q41" s="237">
        <f>(NI!P41*NI!Q41+SI!P41*SI!Q41)/P41</f>
        <v>274.43088997786538</v>
      </c>
      <c r="R41" s="237">
        <f>NI!R41+SI!R41</f>
        <v>1324880.1000000001</v>
      </c>
      <c r="S41" s="237">
        <f>(NI!R41*NI!S41+SI!R41*SI!S41)/R41</f>
        <v>264.29127485387596</v>
      </c>
      <c r="T41" s="237">
        <f>NI!T41+SI!T41</f>
        <v>120705.5</v>
      </c>
      <c r="U41" s="237">
        <f>(NI!T41*NI!U41+SI!T41*SI!U41)/T41</f>
        <v>161.73181029064872</v>
      </c>
      <c r="V41" s="237">
        <f>NI!V41+SI!V41</f>
        <v>0</v>
      </c>
      <c r="W41" s="237">
        <v>0</v>
      </c>
      <c r="X41" s="237">
        <f>NI!X41+SI!X41</f>
        <v>0</v>
      </c>
      <c r="Y41" s="237">
        <v>0</v>
      </c>
      <c r="Z41" s="237">
        <f>NI!Z41+SI!Z41</f>
        <v>41795.4</v>
      </c>
      <c r="AA41" s="237">
        <f>(NI!Z41*NI!AA41+SI!Z41*SI!AA41)/Z41</f>
        <v>402.54248999999999</v>
      </c>
      <c r="AB41" s="237">
        <f>NI!AB42+SI!AB41</f>
        <v>0</v>
      </c>
      <c r="AC41" s="237">
        <v>0</v>
      </c>
      <c r="AD41" s="237">
        <f>NI!AD41+SI!AD41</f>
        <v>951.8</v>
      </c>
      <c r="AE41" s="237">
        <f>(NI!AD41*NI!AE41+SI!AD41*SI!AE41)/AD41</f>
        <v>421.83147700000001</v>
      </c>
      <c r="AF41" s="237">
        <f>NI!AF41+SI!AF41</f>
        <v>0</v>
      </c>
      <c r="AG41" s="237">
        <v>0</v>
      </c>
      <c r="AH41" s="18">
        <f t="shared" ref="AH41" si="94">N41+P41+R41+T41+V41+Z41+AB41+AD41+AF41+X41</f>
        <v>14717170.100000001</v>
      </c>
      <c r="AI41" s="18">
        <f t="shared" ref="AI41" si="95">(N41*O41+P41*Q41+R41*S41+T41*U41+Z41*AA41+AB41*AC41+AD41*AE41+AF41*AG41+V41*W41+X41*Y41)/AH41</f>
        <v>263.85198790553812</v>
      </c>
      <c r="AK41" s="64">
        <v>43708</v>
      </c>
      <c r="AL41" s="10">
        <v>35</v>
      </c>
      <c r="AM41" s="169">
        <v>12054678.800000001</v>
      </c>
      <c r="AN41" s="169">
        <v>5047812.2</v>
      </c>
      <c r="AO41" s="169">
        <v>1707271.7000000002</v>
      </c>
      <c r="AP41" s="169">
        <v>132951.59999999998</v>
      </c>
      <c r="AQ41" s="169">
        <v>0</v>
      </c>
      <c r="AR41" s="169">
        <v>0</v>
      </c>
      <c r="AS41" s="169">
        <v>79957.3</v>
      </c>
      <c r="AT41" s="169">
        <v>0</v>
      </c>
      <c r="AU41" s="169">
        <v>2554.6</v>
      </c>
      <c r="AV41" s="169">
        <v>0</v>
      </c>
      <c r="AW41" s="18">
        <v>19025226.200000003</v>
      </c>
      <c r="AX41" s="169">
        <v>8939131.1000000015</v>
      </c>
      <c r="AY41" s="169">
        <v>142.85464633984117</v>
      </c>
      <c r="AZ41" s="169">
        <v>3854003.1</v>
      </c>
      <c r="BA41" s="169">
        <v>146.13554202136774</v>
      </c>
      <c r="BB41" s="169">
        <v>1308497.6000000001</v>
      </c>
      <c r="BC41" s="169">
        <v>201.04052688837655</v>
      </c>
      <c r="BD41" s="169">
        <v>101869.8</v>
      </c>
      <c r="BE41" s="169">
        <v>119.77802475649504</v>
      </c>
      <c r="BF41" s="169">
        <v>0</v>
      </c>
      <c r="BG41" s="169">
        <v>0</v>
      </c>
      <c r="BH41" s="169">
        <v>0</v>
      </c>
      <c r="BI41" s="169">
        <v>0</v>
      </c>
      <c r="BJ41" s="169">
        <v>45177.7</v>
      </c>
      <c r="BK41" s="169">
        <v>325.16424599999999</v>
      </c>
      <c r="BL41" s="169">
        <v>0</v>
      </c>
      <c r="BM41" s="169">
        <v>0</v>
      </c>
      <c r="BN41" s="169">
        <v>708.9</v>
      </c>
      <c r="BO41" s="169">
        <v>268.16588999999999</v>
      </c>
      <c r="BP41" s="169">
        <v>0</v>
      </c>
      <c r="BQ41" s="169">
        <v>0</v>
      </c>
      <c r="BR41" s="18">
        <v>14249388.200000001</v>
      </c>
      <c r="BS41" s="18">
        <v>149.50440677621216</v>
      </c>
    </row>
    <row r="42" spans="1:71" ht="20" customHeight="1" x14ac:dyDescent="0.15">
      <c r="A42" s="239">
        <v>44079</v>
      </c>
      <c r="B42" s="10" t="s">
        <v>98</v>
      </c>
      <c r="C42" s="240">
        <f>NI!C42+SI!C42</f>
        <v>10993715.933333335</v>
      </c>
      <c r="D42" s="240">
        <f>NI!D42+SI!D42</f>
        <v>4147250.9</v>
      </c>
      <c r="E42" s="240">
        <f>NI!E42+SI!E42</f>
        <v>1488080.6999999997</v>
      </c>
      <c r="F42" s="240">
        <f>NI!F42+SI!F42</f>
        <v>137513.29999999999</v>
      </c>
      <c r="G42" s="240">
        <f>NI!G42+SI!G42</f>
        <v>0</v>
      </c>
      <c r="H42" s="240">
        <f>NI!H42+SI!H42</f>
        <v>0</v>
      </c>
      <c r="I42" s="240">
        <f>NI!I42+SI!I42</f>
        <v>63366.400000000001</v>
      </c>
      <c r="J42" s="240">
        <f>NI!J42+SI!J42</f>
        <v>0</v>
      </c>
      <c r="K42" s="240">
        <f>NI!K42+SI!K42</f>
        <v>994</v>
      </c>
      <c r="L42" s="240">
        <f>NI!L42+SI!L42</f>
        <v>0</v>
      </c>
      <c r="M42" s="18">
        <f t="shared" ref="M42" si="96">SUM(C42:L42)</f>
        <v>16830921.233333334</v>
      </c>
      <c r="N42" s="240">
        <f>NI!N42+SI!N42</f>
        <v>9762636.9666666668</v>
      </c>
      <c r="O42" s="240">
        <f>(NI!N42*NI!O42+SI!N42*SI!O42)/N42</f>
        <v>260.72540013658823</v>
      </c>
      <c r="P42" s="240">
        <f>NI!P42+SI!P42</f>
        <v>3600684.5999999996</v>
      </c>
      <c r="Q42" s="240">
        <f>(NI!P42*NI!Q42+SI!P42*SI!Q42)/P42</f>
        <v>262.44875812283169</v>
      </c>
      <c r="R42" s="240">
        <f>NI!R42+SI!R42</f>
        <v>1298332.0666666667</v>
      </c>
      <c r="S42" s="240">
        <f>(NI!R42*NI!S42+SI!R42*SI!S42)/R42</f>
        <v>249.42817587552852</v>
      </c>
      <c r="T42" s="240">
        <f>NI!T42+SI!T42</f>
        <v>133157.83333333331</v>
      </c>
      <c r="U42" s="240">
        <f>(NI!T42*NI!U42+SI!T42*SI!U42)/T42</f>
        <v>166.38234000291561</v>
      </c>
      <c r="V42" s="240">
        <f>NI!V42+SI!V42</f>
        <v>0</v>
      </c>
      <c r="W42" s="240">
        <v>0</v>
      </c>
      <c r="X42" s="240">
        <f>NI!X42+SI!X42</f>
        <v>0</v>
      </c>
      <c r="Y42" s="240">
        <v>0</v>
      </c>
      <c r="Z42" s="240">
        <f>NI!Z42+SI!Z42</f>
        <v>36853</v>
      </c>
      <c r="AA42" s="240">
        <f>(NI!Z42*NI!AA42+SI!Z42*SI!AA42)/Z42</f>
        <v>325.17844400000001</v>
      </c>
      <c r="AB42" s="240">
        <f>NI!AB43+SI!AB42</f>
        <v>0</v>
      </c>
      <c r="AC42" s="240">
        <v>0</v>
      </c>
      <c r="AD42" s="240">
        <f>NI!AD42+SI!AD42</f>
        <v>994</v>
      </c>
      <c r="AE42" s="240">
        <f>(NI!AD42*NI!AE42+SI!AD42*SI!AE42)/AD42</f>
        <v>433.67565300000001</v>
      </c>
      <c r="AF42" s="240">
        <f>NI!AF42+SI!AF42</f>
        <v>0</v>
      </c>
      <c r="AG42" s="240">
        <v>0</v>
      </c>
      <c r="AH42" s="18">
        <f t="shared" ref="AH42" si="97">N42+P42+R42+T42+V42+Z42+AB42+AD42+AF42+X42</f>
        <v>14832658.466666667</v>
      </c>
      <c r="AI42" s="18">
        <f t="shared" ref="AI42" si="98">(N42*O42+P42*Q42+R42*S42+T42*U42+Z42*AA42+AB42*AC42+AD42*AE42+AF42*AG42+V42*W42+X42*Y42)/AH42</f>
        <v>259.47966277243194</v>
      </c>
      <c r="AK42" s="64">
        <v>43715</v>
      </c>
      <c r="AL42" s="10">
        <v>36</v>
      </c>
      <c r="AM42" s="169">
        <v>12755034.35</v>
      </c>
      <c r="AN42" s="169">
        <v>5227946.05</v>
      </c>
      <c r="AO42" s="169">
        <v>1931668.1</v>
      </c>
      <c r="AP42" s="169">
        <v>107959.1</v>
      </c>
      <c r="AQ42" s="169">
        <v>0</v>
      </c>
      <c r="AR42" s="169">
        <v>0</v>
      </c>
      <c r="AS42" s="169">
        <v>110546.7</v>
      </c>
      <c r="AT42" s="169">
        <v>0</v>
      </c>
      <c r="AU42" s="169">
        <v>2476.1</v>
      </c>
      <c r="AV42" s="169">
        <v>0</v>
      </c>
      <c r="AW42" s="18">
        <v>20135630.400000002</v>
      </c>
      <c r="AX42" s="169">
        <v>9364427.8499999996</v>
      </c>
      <c r="AY42" s="169">
        <v>146.76833115977595</v>
      </c>
      <c r="AZ42" s="169">
        <v>3891482.1500000004</v>
      </c>
      <c r="BA42" s="169">
        <v>148.31837962342115</v>
      </c>
      <c r="BB42" s="169">
        <v>1568930.2</v>
      </c>
      <c r="BC42" s="169">
        <v>197.15575642773396</v>
      </c>
      <c r="BD42" s="169">
        <v>74705.899999999994</v>
      </c>
      <c r="BE42" s="169">
        <v>113.77902330794488</v>
      </c>
      <c r="BF42" s="169">
        <v>0</v>
      </c>
      <c r="BG42" s="169">
        <v>0</v>
      </c>
      <c r="BH42" s="169">
        <v>0</v>
      </c>
      <c r="BI42" s="169">
        <v>0</v>
      </c>
      <c r="BJ42" s="169">
        <v>58152.4</v>
      </c>
      <c r="BK42" s="169">
        <v>338.94439000000006</v>
      </c>
      <c r="BL42" s="169">
        <v>0</v>
      </c>
      <c r="BM42" s="169">
        <v>0</v>
      </c>
      <c r="BN42" s="169">
        <v>1608.5</v>
      </c>
      <c r="BO42" s="169">
        <v>204.25557938824991</v>
      </c>
      <c r="BP42" s="169">
        <v>0</v>
      </c>
      <c r="BQ42" s="169">
        <v>0</v>
      </c>
      <c r="BR42" s="18">
        <v>14959307</v>
      </c>
      <c r="BS42" s="18">
        <v>153.04467875264774</v>
      </c>
    </row>
    <row r="43" spans="1:71" ht="20" customHeight="1" x14ac:dyDescent="0.15">
      <c r="A43" s="241">
        <v>44086</v>
      </c>
      <c r="B43" s="10" t="s">
        <v>99</v>
      </c>
      <c r="C43" s="242">
        <f>NI!C43+SI!C43</f>
        <v>8874300.1500000004</v>
      </c>
      <c r="D43" s="242">
        <f>NI!D43+SI!D43</f>
        <v>3141353.1</v>
      </c>
      <c r="E43" s="242">
        <f>NI!E43+SI!E43</f>
        <v>318482.90000000002</v>
      </c>
      <c r="F43" s="242">
        <f>NI!F43+SI!F43</f>
        <v>76375.3</v>
      </c>
      <c r="G43" s="242">
        <f>NI!G43+SI!G43</f>
        <v>0</v>
      </c>
      <c r="H43" s="242">
        <f>NI!H43+SI!H43</f>
        <v>0</v>
      </c>
      <c r="I43" s="242">
        <f>NI!I43+SI!I43</f>
        <v>0</v>
      </c>
      <c r="J43" s="242">
        <f>NI!J43+SI!J43</f>
        <v>0</v>
      </c>
      <c r="K43" s="242">
        <f>NI!K43+SI!K43</f>
        <v>1149.8</v>
      </c>
      <c r="L43" s="242">
        <f>NI!L43+SI!L43</f>
        <v>0</v>
      </c>
      <c r="M43" s="18">
        <f t="shared" ref="M43" si="99">SUM(C43:L43)</f>
        <v>12411661.250000002</v>
      </c>
      <c r="N43" s="242">
        <f>NI!N43+SI!N43</f>
        <v>7471897.5</v>
      </c>
      <c r="O43" s="242">
        <f>(NI!N43*NI!O43+SI!N43*SI!O43)/N43</f>
        <v>248.9827024640885</v>
      </c>
      <c r="P43" s="242">
        <f>NI!P43+SI!P43</f>
        <v>2750454.4</v>
      </c>
      <c r="Q43" s="242">
        <f>(NI!P43*NI!Q43+SI!P43*SI!Q43)/P43</f>
        <v>253.09254433918821</v>
      </c>
      <c r="R43" s="242">
        <f>NI!R43+SI!R43</f>
        <v>286986.8</v>
      </c>
      <c r="S43" s="242">
        <f>(NI!R43*NI!S43+SI!R43*SI!S43)/R43</f>
        <v>211.51976253598562</v>
      </c>
      <c r="T43" s="242">
        <f>NI!T43+SI!T43</f>
        <v>74905.3</v>
      </c>
      <c r="U43" s="242">
        <f>(NI!T43*NI!U43+SI!T43*SI!U43)/T43</f>
        <v>153.05950022358232</v>
      </c>
      <c r="V43" s="242">
        <f>NI!V43+SI!V43</f>
        <v>0</v>
      </c>
      <c r="W43" s="242">
        <v>0</v>
      </c>
      <c r="X43" s="242">
        <f>NI!X43+SI!X43</f>
        <v>0</v>
      </c>
      <c r="Y43" s="242">
        <v>0</v>
      </c>
      <c r="Z43" s="242">
        <f>NI!Z43+SI!Z43</f>
        <v>0</v>
      </c>
      <c r="AA43" s="242">
        <v>0</v>
      </c>
      <c r="AB43" s="242">
        <f>NI!AB44+SI!AB43</f>
        <v>0</v>
      </c>
      <c r="AC43" s="242">
        <v>0</v>
      </c>
      <c r="AD43" s="242">
        <f>NI!AD43+SI!AD43</f>
        <v>1149.8</v>
      </c>
      <c r="AE43" s="242">
        <f>(NI!AD43*NI!AE43+SI!AD43*SI!AE43)/AD43</f>
        <v>378.39728600000001</v>
      </c>
      <c r="AF43" s="242">
        <f>NI!AF43+SI!AF43</f>
        <v>0</v>
      </c>
      <c r="AG43" s="242">
        <v>0</v>
      </c>
      <c r="AH43" s="18">
        <f t="shared" ref="AH43" si="100">N43+P43+R43+T43+V43+Z43+AB43+AD43+AF43+X43</f>
        <v>10585393.800000003</v>
      </c>
      <c r="AI43" s="18">
        <f t="shared" ref="AI43" si="101">(N43*O43+P43*Q43+R43*S43+T43*U43+Z43*AA43+AB43*AC43+AD43*AE43+AF43*AG43+V43*W43+X43*Y43)/AH43</f>
        <v>248.37017995854663</v>
      </c>
      <c r="AK43" s="64">
        <v>43722</v>
      </c>
      <c r="AL43" s="10">
        <v>37</v>
      </c>
      <c r="AM43" s="169">
        <v>12680743.91</v>
      </c>
      <c r="AN43" s="169">
        <v>4208629.5</v>
      </c>
      <c r="AO43" s="169">
        <v>1560368.02</v>
      </c>
      <c r="AP43" s="169">
        <v>124428</v>
      </c>
      <c r="AQ43" s="169">
        <v>0</v>
      </c>
      <c r="AR43" s="169">
        <v>0</v>
      </c>
      <c r="AS43" s="169">
        <v>85526.6</v>
      </c>
      <c r="AT43" s="169">
        <v>0</v>
      </c>
      <c r="AU43" s="169">
        <v>3224.4</v>
      </c>
      <c r="AV43" s="169">
        <v>0</v>
      </c>
      <c r="AW43" s="18">
        <v>18662920.43</v>
      </c>
      <c r="AX43" s="169">
        <v>9351270.1600000001</v>
      </c>
      <c r="AY43" s="169">
        <v>142.10291621327377</v>
      </c>
      <c r="AZ43" s="169">
        <v>3160660.3</v>
      </c>
      <c r="BA43" s="169">
        <v>150.58701704641598</v>
      </c>
      <c r="BB43" s="169">
        <v>1372293.2</v>
      </c>
      <c r="BC43" s="169">
        <v>203.49406816851575</v>
      </c>
      <c r="BD43" s="169">
        <v>94573.1</v>
      </c>
      <c r="BE43" s="169">
        <v>121.76640896050569</v>
      </c>
      <c r="BF43" s="169">
        <v>0</v>
      </c>
      <c r="BG43" s="169">
        <v>0</v>
      </c>
      <c r="BH43" s="169">
        <v>0</v>
      </c>
      <c r="BI43" s="169">
        <v>0</v>
      </c>
      <c r="BJ43" s="169">
        <v>57955.4</v>
      </c>
      <c r="BK43" s="169">
        <v>319.90679</v>
      </c>
      <c r="BL43" s="169">
        <v>0</v>
      </c>
      <c r="BM43" s="169">
        <v>0</v>
      </c>
      <c r="BN43" s="169">
        <v>1839.2</v>
      </c>
      <c r="BO43" s="169">
        <v>201.93333995585036</v>
      </c>
      <c r="BP43" s="169">
        <v>0</v>
      </c>
      <c r="BQ43" s="169">
        <v>0</v>
      </c>
      <c r="BR43" s="18">
        <v>14038591.359999999</v>
      </c>
      <c r="BS43" s="18">
        <v>150.61897499689482</v>
      </c>
    </row>
    <row r="44" spans="1:71" ht="20" customHeight="1" x14ac:dyDescent="0.15">
      <c r="A44" s="64"/>
      <c r="B44" s="10"/>
      <c r="C44" s="136"/>
      <c r="D44" s="136"/>
      <c r="E44" s="136"/>
      <c r="F44" s="136"/>
      <c r="G44" s="136"/>
      <c r="H44" s="136"/>
      <c r="I44" s="136"/>
      <c r="J44" s="136"/>
      <c r="K44" s="136"/>
      <c r="L44" s="136"/>
      <c r="M44" s="18"/>
      <c r="N44" s="136"/>
      <c r="O44" s="136"/>
      <c r="P44" s="136"/>
      <c r="Q44" s="136"/>
      <c r="R44" s="136"/>
      <c r="S44" s="136"/>
      <c r="T44" s="136"/>
      <c r="U44" s="136"/>
      <c r="V44" s="136"/>
      <c r="W44" s="136"/>
      <c r="X44" s="136"/>
      <c r="Y44" s="136"/>
      <c r="Z44" s="136"/>
      <c r="AA44" s="136"/>
      <c r="AB44" s="136"/>
      <c r="AC44" s="136"/>
      <c r="AD44" s="136"/>
      <c r="AE44" s="136"/>
      <c r="AF44" s="136"/>
      <c r="AG44" s="136"/>
      <c r="AH44" s="18"/>
      <c r="AI44" s="18"/>
      <c r="AK44" s="64">
        <v>43729</v>
      </c>
      <c r="AL44" s="10">
        <v>38</v>
      </c>
      <c r="AM44" s="169">
        <v>13193115.35</v>
      </c>
      <c r="AN44" s="169">
        <v>5125977.4000000004</v>
      </c>
      <c r="AO44" s="169">
        <v>2039434.53</v>
      </c>
      <c r="AP44" s="169">
        <v>131376.1</v>
      </c>
      <c r="AQ44" s="169">
        <v>0</v>
      </c>
      <c r="AR44" s="169">
        <v>0</v>
      </c>
      <c r="AS44" s="169">
        <v>72418</v>
      </c>
      <c r="AT44" s="169">
        <v>0</v>
      </c>
      <c r="AU44" s="169">
        <v>2956.3</v>
      </c>
      <c r="AV44" s="169">
        <v>105</v>
      </c>
      <c r="AW44" s="18">
        <v>20565382.680000003</v>
      </c>
      <c r="AX44" s="169">
        <v>8990416.4499999993</v>
      </c>
      <c r="AY44" s="169">
        <v>139.36873888717344</v>
      </c>
      <c r="AZ44" s="169">
        <v>3881095.0999999996</v>
      </c>
      <c r="BA44" s="169">
        <v>143.13472391811962</v>
      </c>
      <c r="BB44" s="169">
        <v>1678026.3299999998</v>
      </c>
      <c r="BC44" s="169">
        <v>200.74719224429276</v>
      </c>
      <c r="BD44" s="169">
        <v>103482.8</v>
      </c>
      <c r="BE44" s="169">
        <v>123.38785147655842</v>
      </c>
      <c r="BF44" s="169">
        <v>0</v>
      </c>
      <c r="BG44" s="169">
        <v>0</v>
      </c>
      <c r="BH44" s="169">
        <v>0</v>
      </c>
      <c r="BI44" s="169">
        <v>0</v>
      </c>
      <c r="BJ44" s="169">
        <v>47232</v>
      </c>
      <c r="BK44" s="169">
        <v>337.933358</v>
      </c>
      <c r="BL44" s="169">
        <v>0</v>
      </c>
      <c r="BM44" s="169">
        <v>0</v>
      </c>
      <c r="BN44" s="169">
        <v>992.9</v>
      </c>
      <c r="BO44" s="169">
        <v>274.001913</v>
      </c>
      <c r="BP44" s="169">
        <v>0</v>
      </c>
      <c r="BQ44" s="169">
        <v>0</v>
      </c>
      <c r="BR44" s="18">
        <v>14701245.58</v>
      </c>
      <c r="BS44" s="18">
        <v>147.90334505970569</v>
      </c>
    </row>
    <row r="45" spans="1:71" ht="20" customHeight="1" x14ac:dyDescent="0.15">
      <c r="A45" s="64"/>
      <c r="B45" s="10"/>
      <c r="C45" s="137"/>
      <c r="D45" s="137"/>
      <c r="E45" s="137"/>
      <c r="F45" s="137"/>
      <c r="G45" s="137"/>
      <c r="H45" s="137"/>
      <c r="I45" s="137"/>
      <c r="J45" s="137"/>
      <c r="K45" s="137"/>
      <c r="L45" s="137"/>
      <c r="M45" s="18"/>
      <c r="N45" s="137"/>
      <c r="O45" s="137"/>
      <c r="P45" s="137"/>
      <c r="Q45" s="137"/>
      <c r="R45" s="137"/>
      <c r="S45" s="137"/>
      <c r="T45" s="137"/>
      <c r="U45" s="137"/>
      <c r="V45" s="137"/>
      <c r="W45" s="137"/>
      <c r="X45" s="137"/>
      <c r="Y45" s="137"/>
      <c r="Z45" s="137"/>
      <c r="AA45" s="137"/>
      <c r="AB45" s="137"/>
      <c r="AC45" s="137"/>
      <c r="AD45" s="137"/>
      <c r="AE45" s="137"/>
      <c r="AF45" s="137"/>
      <c r="AG45" s="137"/>
      <c r="AH45" s="18"/>
      <c r="AI45" s="18"/>
      <c r="AK45" s="64">
        <v>43737</v>
      </c>
      <c r="AL45" s="10">
        <v>39</v>
      </c>
      <c r="AM45" s="169">
        <v>13606691.84</v>
      </c>
      <c r="AN45" s="169">
        <v>5337975.8999999994</v>
      </c>
      <c r="AO45" s="169">
        <v>2116361</v>
      </c>
      <c r="AP45" s="169">
        <v>144157.59999999998</v>
      </c>
      <c r="AQ45" s="169">
        <v>0</v>
      </c>
      <c r="AR45" s="169">
        <v>0</v>
      </c>
      <c r="AS45" s="169">
        <v>128398.5</v>
      </c>
      <c r="AT45" s="169">
        <v>0</v>
      </c>
      <c r="AU45" s="169">
        <v>2441.6</v>
      </c>
      <c r="AV45" s="169">
        <v>0</v>
      </c>
      <c r="AW45" s="18">
        <v>21336026.440000001</v>
      </c>
      <c r="AX45" s="169">
        <v>10253159.34</v>
      </c>
      <c r="AY45" s="169">
        <v>137.76298046368544</v>
      </c>
      <c r="AZ45" s="169">
        <v>4246728.4000000004</v>
      </c>
      <c r="BA45" s="169">
        <v>147.67362578526965</v>
      </c>
      <c r="BB45" s="169">
        <v>1419398.9000000001</v>
      </c>
      <c r="BC45" s="169">
        <v>194.1856340429589</v>
      </c>
      <c r="BD45" s="169">
        <v>104664.6</v>
      </c>
      <c r="BE45" s="169">
        <v>117.56104652020645</v>
      </c>
      <c r="BF45" s="169">
        <v>0</v>
      </c>
      <c r="BG45" s="169">
        <v>0</v>
      </c>
      <c r="BH45" s="169">
        <v>0</v>
      </c>
      <c r="BI45" s="169">
        <v>0</v>
      </c>
      <c r="BJ45" s="169">
        <v>59660.9</v>
      </c>
      <c r="BK45" s="169">
        <v>349.226855</v>
      </c>
      <c r="BL45" s="169">
        <v>0</v>
      </c>
      <c r="BM45" s="169">
        <v>0</v>
      </c>
      <c r="BN45" s="169">
        <v>1314.7</v>
      </c>
      <c r="BO45" s="169">
        <v>204.28972299999998</v>
      </c>
      <c r="BP45" s="169">
        <v>0</v>
      </c>
      <c r="BQ45" s="169">
        <v>0</v>
      </c>
      <c r="BR45" s="18">
        <v>16084926.84</v>
      </c>
      <c r="BS45" s="18">
        <v>146.01687139778412</v>
      </c>
    </row>
    <row r="46" spans="1:71" ht="20" customHeight="1" x14ac:dyDescent="0.15">
      <c r="A46" s="64"/>
      <c r="B46" s="10"/>
      <c r="C46" s="138"/>
      <c r="D46" s="138"/>
      <c r="E46" s="138"/>
      <c r="F46" s="138"/>
      <c r="G46" s="138"/>
      <c r="H46" s="138"/>
      <c r="I46" s="138"/>
      <c r="J46" s="138"/>
      <c r="K46" s="138"/>
      <c r="L46" s="138"/>
      <c r="M46" s="18"/>
      <c r="N46" s="138"/>
      <c r="O46" s="138"/>
      <c r="P46" s="138"/>
      <c r="Q46" s="138"/>
      <c r="R46" s="138"/>
      <c r="S46" s="138"/>
      <c r="T46" s="138"/>
      <c r="U46" s="138"/>
      <c r="V46" s="138"/>
      <c r="W46" s="138"/>
      <c r="X46" s="138"/>
      <c r="Y46" s="138"/>
      <c r="Z46" s="138"/>
      <c r="AA46" s="138"/>
      <c r="AB46" s="138"/>
      <c r="AC46" s="138"/>
      <c r="AD46" s="138"/>
      <c r="AE46" s="138"/>
      <c r="AF46" s="138"/>
      <c r="AG46" s="138"/>
      <c r="AH46" s="18"/>
      <c r="AI46" s="18"/>
      <c r="AK46" s="64">
        <v>43743</v>
      </c>
      <c r="AL46" s="10">
        <v>40</v>
      </c>
      <c r="AM46" s="169">
        <v>6951895.3499999996</v>
      </c>
      <c r="AN46" s="169">
        <v>3695137.53</v>
      </c>
      <c r="AO46" s="169">
        <v>1798576.3</v>
      </c>
      <c r="AP46" s="169">
        <v>125309.5</v>
      </c>
      <c r="AQ46" s="169">
        <v>0</v>
      </c>
      <c r="AR46" s="169">
        <v>0</v>
      </c>
      <c r="AS46" s="169">
        <v>95451.3</v>
      </c>
      <c r="AT46" s="169">
        <v>0</v>
      </c>
      <c r="AU46" s="169">
        <v>777.8</v>
      </c>
      <c r="AV46" s="169">
        <v>0</v>
      </c>
      <c r="AW46" s="18">
        <v>12667147.780000001</v>
      </c>
      <c r="AX46" s="169">
        <v>5230851.75</v>
      </c>
      <c r="AY46" s="169">
        <v>139.75110356389268</v>
      </c>
      <c r="AZ46" s="169">
        <v>3134213.9299999997</v>
      </c>
      <c r="BA46" s="169">
        <v>145.90788986355778</v>
      </c>
      <c r="BB46" s="169">
        <v>1464074.5</v>
      </c>
      <c r="BC46" s="169">
        <v>193.738817951664</v>
      </c>
      <c r="BD46" s="169">
        <v>102474.5</v>
      </c>
      <c r="BE46" s="169">
        <v>123.97307012976204</v>
      </c>
      <c r="BF46" s="169">
        <v>0</v>
      </c>
      <c r="BG46" s="169">
        <v>0</v>
      </c>
      <c r="BH46" s="169">
        <v>0</v>
      </c>
      <c r="BI46" s="169">
        <v>0</v>
      </c>
      <c r="BJ46" s="169">
        <v>30122.799999999999</v>
      </c>
      <c r="BK46" s="169">
        <v>331.04136399999999</v>
      </c>
      <c r="BL46" s="169">
        <v>0</v>
      </c>
      <c r="BM46" s="169">
        <v>0</v>
      </c>
      <c r="BN46" s="169">
        <v>576.6</v>
      </c>
      <c r="BO46" s="169">
        <v>269.94606299999998</v>
      </c>
      <c r="BP46" s="169">
        <v>0</v>
      </c>
      <c r="BQ46" s="169">
        <v>0</v>
      </c>
      <c r="BR46" s="18">
        <v>9962314.0800000001</v>
      </c>
      <c r="BS46" s="18">
        <v>150.04581452088678</v>
      </c>
    </row>
    <row r="47" spans="1:71" ht="20" customHeight="1" x14ac:dyDescent="0.15">
      <c r="A47" s="64"/>
      <c r="B47" s="10"/>
      <c r="C47" s="139"/>
      <c r="D47" s="139"/>
      <c r="E47" s="139"/>
      <c r="F47" s="139"/>
      <c r="G47" s="139"/>
      <c r="H47" s="139"/>
      <c r="I47" s="139"/>
      <c r="J47" s="139"/>
      <c r="K47" s="139"/>
      <c r="L47" s="139"/>
      <c r="M47" s="18"/>
      <c r="N47" s="139"/>
      <c r="O47" s="139"/>
      <c r="P47" s="139"/>
      <c r="Q47" s="139"/>
      <c r="R47" s="139"/>
      <c r="S47" s="139"/>
      <c r="T47" s="139"/>
      <c r="U47" s="139"/>
      <c r="V47" s="139"/>
      <c r="W47" s="139"/>
      <c r="X47" s="139"/>
      <c r="Y47" s="139"/>
      <c r="Z47" s="139"/>
      <c r="AA47" s="139"/>
      <c r="AB47" s="139"/>
      <c r="AC47" s="139"/>
      <c r="AD47" s="139"/>
      <c r="AE47" s="139"/>
      <c r="AF47" s="139"/>
      <c r="AG47" s="139"/>
      <c r="AH47" s="18"/>
      <c r="AI47" s="18"/>
      <c r="AK47" s="64">
        <v>43750</v>
      </c>
      <c r="AL47" s="10">
        <v>41</v>
      </c>
      <c r="AM47" s="169">
        <v>5623852.2000000002</v>
      </c>
      <c r="AN47" s="169">
        <v>2129813.2999999998</v>
      </c>
      <c r="AO47" s="169">
        <v>267857.59999999998</v>
      </c>
      <c r="AP47" s="169">
        <v>68221</v>
      </c>
      <c r="AQ47" s="169">
        <v>0</v>
      </c>
      <c r="AR47" s="169">
        <v>0</v>
      </c>
      <c r="AS47" s="169">
        <v>0</v>
      </c>
      <c r="AT47" s="169">
        <v>0</v>
      </c>
      <c r="AU47" s="169">
        <v>1060</v>
      </c>
      <c r="AV47" s="169">
        <v>0</v>
      </c>
      <c r="AW47" s="18">
        <v>8090804.0999999996</v>
      </c>
      <c r="AX47" s="169">
        <v>4481996</v>
      </c>
      <c r="AY47" s="169">
        <v>126.20178985901168</v>
      </c>
      <c r="AZ47" s="169">
        <v>1679420.2000000002</v>
      </c>
      <c r="BA47" s="169">
        <v>113.46050134239174</v>
      </c>
      <c r="BB47" s="169">
        <v>169495.6</v>
      </c>
      <c r="BC47" s="169">
        <v>143.88137176495908</v>
      </c>
      <c r="BD47" s="169">
        <v>51372</v>
      </c>
      <c r="BE47" s="169">
        <v>95.487541436132531</v>
      </c>
      <c r="BF47" s="169">
        <v>0</v>
      </c>
      <c r="BG47" s="169">
        <v>0</v>
      </c>
      <c r="BH47" s="169">
        <v>0</v>
      </c>
      <c r="BI47" s="169">
        <v>0</v>
      </c>
      <c r="BJ47" s="169">
        <v>0</v>
      </c>
      <c r="BK47" s="169">
        <v>0</v>
      </c>
      <c r="BL47" s="169">
        <v>0</v>
      </c>
      <c r="BM47" s="169">
        <v>0</v>
      </c>
      <c r="BN47" s="169">
        <v>0</v>
      </c>
      <c r="BO47" s="169">
        <v>0</v>
      </c>
      <c r="BP47" s="169">
        <v>0</v>
      </c>
      <c r="BQ47" s="169">
        <v>0</v>
      </c>
      <c r="BR47" s="18">
        <v>6382283.7999999998</v>
      </c>
      <c r="BS47" s="18">
        <v>123.07137150689736</v>
      </c>
    </row>
    <row r="48" spans="1:71" ht="20" customHeight="1" x14ac:dyDescent="0.15">
      <c r="A48" s="64"/>
      <c r="B48" s="10"/>
      <c r="C48" s="142"/>
      <c r="D48" s="142"/>
      <c r="E48" s="142"/>
      <c r="F48" s="142"/>
      <c r="G48" s="142"/>
      <c r="H48" s="142"/>
      <c r="I48" s="142"/>
      <c r="J48" s="142"/>
      <c r="K48" s="142"/>
      <c r="L48" s="142"/>
      <c r="M48" s="18"/>
      <c r="N48" s="142"/>
      <c r="O48" s="142"/>
      <c r="P48" s="142"/>
      <c r="Q48" s="142"/>
      <c r="R48" s="142"/>
      <c r="S48" s="142"/>
      <c r="T48" s="142"/>
      <c r="U48" s="142"/>
      <c r="V48" s="142"/>
      <c r="W48" s="142"/>
      <c r="X48" s="142"/>
      <c r="Y48" s="142"/>
      <c r="Z48" s="142"/>
      <c r="AA48" s="143"/>
      <c r="AB48" s="142"/>
      <c r="AC48" s="142"/>
      <c r="AD48" s="142"/>
      <c r="AE48" s="143"/>
      <c r="AF48" s="142"/>
      <c r="AG48" s="142"/>
      <c r="AH48" s="18"/>
      <c r="AI48" s="18"/>
      <c r="AK48" s="64">
        <v>43757</v>
      </c>
      <c r="AL48" s="10">
        <v>42</v>
      </c>
      <c r="AM48" s="169">
        <v>13418929.93</v>
      </c>
      <c r="AN48" s="169">
        <v>4839281.25</v>
      </c>
      <c r="AO48" s="169">
        <v>1647816.32</v>
      </c>
      <c r="AP48" s="169">
        <v>145540.20000000001</v>
      </c>
      <c r="AQ48" s="169">
        <v>0</v>
      </c>
      <c r="AR48" s="169">
        <v>0</v>
      </c>
      <c r="AS48" s="169">
        <v>104342.3</v>
      </c>
      <c r="AT48" s="169">
        <v>0</v>
      </c>
      <c r="AU48" s="169">
        <v>1183.8</v>
      </c>
      <c r="AV48" s="169">
        <v>0</v>
      </c>
      <c r="AW48" s="18">
        <v>20157093.800000001</v>
      </c>
      <c r="AX48" s="169">
        <v>10247855.49</v>
      </c>
      <c r="AY48" s="169">
        <v>139.05662985531293</v>
      </c>
      <c r="AZ48" s="169">
        <v>3922424.4</v>
      </c>
      <c r="BA48" s="169">
        <v>140.4657305804439</v>
      </c>
      <c r="BB48" s="169">
        <v>1239552.42</v>
      </c>
      <c r="BC48" s="169">
        <v>198.13675854752506</v>
      </c>
      <c r="BD48" s="169">
        <v>91545</v>
      </c>
      <c r="BE48" s="169">
        <v>107.14279295435033</v>
      </c>
      <c r="BF48" s="169">
        <v>0</v>
      </c>
      <c r="BG48" s="169">
        <v>0</v>
      </c>
      <c r="BH48" s="169">
        <v>0</v>
      </c>
      <c r="BI48" s="169">
        <v>0</v>
      </c>
      <c r="BJ48" s="169">
        <v>40384.199999999997</v>
      </c>
      <c r="BK48" s="169">
        <v>258.94524999999999</v>
      </c>
      <c r="BL48" s="169">
        <v>0</v>
      </c>
      <c r="BM48" s="169">
        <v>0</v>
      </c>
      <c r="BN48" s="169">
        <v>503.4</v>
      </c>
      <c r="BO48" s="169">
        <v>353.37425500000001</v>
      </c>
      <c r="BP48" s="169">
        <v>0</v>
      </c>
      <c r="BQ48" s="169">
        <v>0</v>
      </c>
      <c r="BR48" s="18">
        <v>15542264.91</v>
      </c>
      <c r="BS48" s="18">
        <v>144.25458197718945</v>
      </c>
    </row>
    <row r="49" spans="1:71" ht="20" customHeight="1" x14ac:dyDescent="0.15">
      <c r="A49" s="64"/>
      <c r="B49" s="10"/>
      <c r="C49" s="143"/>
      <c r="D49" s="143"/>
      <c r="E49" s="143"/>
      <c r="F49" s="143"/>
      <c r="G49" s="143"/>
      <c r="H49" s="143"/>
      <c r="I49" s="143"/>
      <c r="J49" s="143"/>
      <c r="K49" s="143"/>
      <c r="L49" s="143"/>
      <c r="M49" s="18"/>
      <c r="N49" s="143"/>
      <c r="O49" s="143"/>
      <c r="P49" s="143"/>
      <c r="Q49" s="143"/>
      <c r="R49" s="143"/>
      <c r="S49" s="143"/>
      <c r="T49" s="143"/>
      <c r="U49" s="143"/>
      <c r="V49" s="143"/>
      <c r="W49" s="143"/>
      <c r="X49" s="143"/>
      <c r="Y49" s="143"/>
      <c r="Z49" s="143"/>
      <c r="AA49" s="143"/>
      <c r="AB49" s="143"/>
      <c r="AC49" s="143"/>
      <c r="AD49" s="143"/>
      <c r="AE49" s="143"/>
      <c r="AF49" s="143"/>
      <c r="AG49" s="143"/>
      <c r="AH49" s="18"/>
      <c r="AI49" s="18"/>
      <c r="AK49" s="64">
        <v>43764</v>
      </c>
      <c r="AL49" s="10">
        <v>43</v>
      </c>
      <c r="AM49" s="169">
        <v>13875985.49</v>
      </c>
      <c r="AN49" s="169">
        <v>5301393.95</v>
      </c>
      <c r="AO49" s="169">
        <v>1948542.2999999998</v>
      </c>
      <c r="AP49" s="169">
        <v>138035.20000000001</v>
      </c>
      <c r="AQ49" s="169">
        <v>0</v>
      </c>
      <c r="AR49" s="169">
        <v>0</v>
      </c>
      <c r="AS49" s="169">
        <v>105201.7</v>
      </c>
      <c r="AT49" s="169">
        <v>0</v>
      </c>
      <c r="AU49" s="169">
        <v>2804.6</v>
      </c>
      <c r="AV49" s="169">
        <v>0</v>
      </c>
      <c r="AW49" s="18">
        <v>21371963.240000002</v>
      </c>
      <c r="AX49" s="169">
        <v>10236392.49</v>
      </c>
      <c r="AY49" s="169">
        <v>139.14767863190824</v>
      </c>
      <c r="AZ49" s="169">
        <v>4059634.55</v>
      </c>
      <c r="BA49" s="169">
        <v>143.54325551103889</v>
      </c>
      <c r="BB49" s="169">
        <v>1513090.7000000002</v>
      </c>
      <c r="BC49" s="169">
        <v>199.03076143057362</v>
      </c>
      <c r="BD49" s="169">
        <v>90562.5</v>
      </c>
      <c r="BE49" s="169">
        <v>112.384455201335</v>
      </c>
      <c r="BF49" s="169">
        <v>0</v>
      </c>
      <c r="BG49" s="169">
        <v>0</v>
      </c>
      <c r="BH49" s="169">
        <v>0</v>
      </c>
      <c r="BI49" s="169">
        <v>0</v>
      </c>
      <c r="BJ49" s="169">
        <v>54912.6</v>
      </c>
      <c r="BK49" s="169">
        <v>233.893146</v>
      </c>
      <c r="BL49" s="169">
        <v>0</v>
      </c>
      <c r="BM49" s="169">
        <v>0</v>
      </c>
      <c r="BN49" s="169">
        <v>1150.0999999999999</v>
      </c>
      <c r="BO49" s="169">
        <v>310.761325</v>
      </c>
      <c r="BP49" s="169">
        <v>0</v>
      </c>
      <c r="BQ49" s="169">
        <v>0</v>
      </c>
      <c r="BR49" s="18">
        <v>15955742.939999998</v>
      </c>
      <c r="BS49" s="18">
        <v>146.13132835845894</v>
      </c>
    </row>
    <row r="50" spans="1:71" ht="20" customHeight="1" x14ac:dyDescent="0.15">
      <c r="A50" s="64"/>
      <c r="B50" s="10"/>
      <c r="C50" s="144"/>
      <c r="D50" s="144"/>
      <c r="E50" s="144"/>
      <c r="F50" s="144"/>
      <c r="G50" s="144"/>
      <c r="H50" s="144"/>
      <c r="I50" s="144"/>
      <c r="J50" s="144"/>
      <c r="K50" s="144"/>
      <c r="L50" s="144"/>
      <c r="M50" s="18"/>
      <c r="N50" s="144"/>
      <c r="O50" s="144"/>
      <c r="P50" s="144"/>
      <c r="Q50" s="144"/>
      <c r="R50" s="144"/>
      <c r="S50" s="144"/>
      <c r="T50" s="144"/>
      <c r="U50" s="144"/>
      <c r="V50" s="144"/>
      <c r="W50" s="144"/>
      <c r="X50" s="144"/>
      <c r="Y50" s="144"/>
      <c r="Z50" s="144"/>
      <c r="AA50" s="144"/>
      <c r="AB50" s="144"/>
      <c r="AC50" s="144"/>
      <c r="AD50" s="144"/>
      <c r="AE50" s="144"/>
      <c r="AF50" s="144"/>
      <c r="AG50" s="144"/>
      <c r="AH50" s="18"/>
      <c r="AI50" s="18"/>
      <c r="AK50" s="64">
        <v>43771</v>
      </c>
      <c r="AL50" s="10">
        <v>44</v>
      </c>
      <c r="AM50" s="169">
        <v>12477219.449999999</v>
      </c>
      <c r="AN50" s="169">
        <v>4633105.1999999993</v>
      </c>
      <c r="AO50" s="169">
        <v>2190720.9</v>
      </c>
      <c r="AP50" s="169">
        <v>128170.2</v>
      </c>
      <c r="AQ50" s="169">
        <v>0</v>
      </c>
      <c r="AR50" s="169">
        <v>0</v>
      </c>
      <c r="AS50" s="169">
        <v>114416.2</v>
      </c>
      <c r="AT50" s="169">
        <v>0</v>
      </c>
      <c r="AU50" s="169">
        <v>980.8</v>
      </c>
      <c r="AV50" s="169">
        <v>0</v>
      </c>
      <c r="AW50" s="18">
        <v>19544612.749999996</v>
      </c>
      <c r="AX50" s="169">
        <v>8871114.5</v>
      </c>
      <c r="AY50" s="169">
        <v>137.8138183660194</v>
      </c>
      <c r="AZ50" s="169">
        <v>3727285.1</v>
      </c>
      <c r="BA50" s="169">
        <v>139.97592253448624</v>
      </c>
      <c r="BB50" s="169">
        <v>1633326.9</v>
      </c>
      <c r="BC50" s="169">
        <v>196.41832213839973</v>
      </c>
      <c r="BD50" s="169">
        <v>89724.4</v>
      </c>
      <c r="BE50" s="169">
        <v>120.76882501588643</v>
      </c>
      <c r="BF50" s="169">
        <v>0</v>
      </c>
      <c r="BG50" s="169">
        <v>0</v>
      </c>
      <c r="BH50" s="169">
        <v>0</v>
      </c>
      <c r="BI50" s="169">
        <v>0</v>
      </c>
      <c r="BJ50" s="169">
        <v>68897.600000000006</v>
      </c>
      <c r="BK50" s="169">
        <v>230.38135</v>
      </c>
      <c r="BL50" s="169">
        <v>0</v>
      </c>
      <c r="BM50" s="169">
        <v>0</v>
      </c>
      <c r="BN50" s="169">
        <v>684.7</v>
      </c>
      <c r="BO50" s="169">
        <v>145.43362041069079</v>
      </c>
      <c r="BP50" s="169">
        <v>0</v>
      </c>
      <c r="BQ50" s="169">
        <v>0</v>
      </c>
      <c r="BR50" s="18">
        <v>14391033.199999999</v>
      </c>
      <c r="BS50" s="18">
        <v>145.36245200887524</v>
      </c>
    </row>
    <row r="51" spans="1:71" ht="20" customHeight="1" x14ac:dyDescent="0.15">
      <c r="A51" s="64"/>
      <c r="B51" s="10"/>
      <c r="C51" s="145"/>
      <c r="D51" s="145"/>
      <c r="E51" s="145"/>
      <c r="F51" s="145"/>
      <c r="G51" s="145"/>
      <c r="H51" s="145"/>
      <c r="I51" s="145"/>
      <c r="J51" s="145"/>
      <c r="K51" s="145"/>
      <c r="L51" s="145"/>
      <c r="M51" s="18"/>
      <c r="N51" s="145"/>
      <c r="O51" s="145"/>
      <c r="P51" s="145"/>
      <c r="Q51" s="145"/>
      <c r="R51" s="145"/>
      <c r="S51" s="145"/>
      <c r="T51" s="145"/>
      <c r="U51" s="145"/>
      <c r="V51" s="145"/>
      <c r="W51" s="145"/>
      <c r="X51" s="145"/>
      <c r="Y51" s="145"/>
      <c r="Z51" s="145"/>
      <c r="AA51" s="145"/>
      <c r="AB51" s="145"/>
      <c r="AC51" s="145"/>
      <c r="AD51" s="145"/>
      <c r="AE51" s="145"/>
      <c r="AF51" s="145"/>
      <c r="AG51" s="145"/>
      <c r="AH51" s="18"/>
      <c r="AI51" s="18"/>
      <c r="AK51" s="64">
        <v>43778</v>
      </c>
      <c r="AL51" s="10">
        <v>45</v>
      </c>
      <c r="AM51" s="169">
        <v>12563531.5</v>
      </c>
      <c r="AN51" s="169">
        <v>4681496.3000000007</v>
      </c>
      <c r="AO51" s="169">
        <v>1589389.2</v>
      </c>
      <c r="AP51" s="169">
        <v>144975.5</v>
      </c>
      <c r="AQ51" s="169">
        <v>0</v>
      </c>
      <c r="AR51" s="169">
        <v>0</v>
      </c>
      <c r="AS51" s="169">
        <v>93279.5</v>
      </c>
      <c r="AT51" s="169">
        <v>0</v>
      </c>
      <c r="AU51" s="169">
        <v>2318.9</v>
      </c>
      <c r="AV51" s="169">
        <v>0</v>
      </c>
      <c r="AW51" s="18">
        <v>19074990.899999999</v>
      </c>
      <c r="AX51" s="169">
        <v>9408157.9000000004</v>
      </c>
      <c r="AY51" s="169">
        <v>130.46038310564742</v>
      </c>
      <c r="AZ51" s="169">
        <v>3834776.5</v>
      </c>
      <c r="BA51" s="169">
        <v>137.1548277765767</v>
      </c>
      <c r="BB51" s="169">
        <v>1095436.8999999999</v>
      </c>
      <c r="BC51" s="169">
        <v>191.13422193888712</v>
      </c>
      <c r="BD51" s="169">
        <v>107226.5</v>
      </c>
      <c r="BE51" s="169">
        <v>114.0207730459224</v>
      </c>
      <c r="BF51" s="169">
        <v>0</v>
      </c>
      <c r="BG51" s="169">
        <v>0</v>
      </c>
      <c r="BH51" s="169">
        <v>0</v>
      </c>
      <c r="BI51" s="169">
        <v>0</v>
      </c>
      <c r="BJ51" s="169">
        <v>67301.399999999994</v>
      </c>
      <c r="BK51" s="169">
        <v>224.53046399999999</v>
      </c>
      <c r="BL51" s="169">
        <v>0</v>
      </c>
      <c r="BM51" s="169">
        <v>0</v>
      </c>
      <c r="BN51" s="169">
        <v>1758.1</v>
      </c>
      <c r="BO51" s="169">
        <v>294.97019499999999</v>
      </c>
      <c r="BP51" s="169">
        <v>0</v>
      </c>
      <c r="BQ51" s="169">
        <v>0</v>
      </c>
      <c r="BR51" s="18">
        <v>14514657.300000001</v>
      </c>
      <c r="BS51" s="18">
        <v>137.14284001916604</v>
      </c>
    </row>
    <row r="52" spans="1:71" ht="20" customHeight="1" x14ac:dyDescent="0.15">
      <c r="A52" s="64"/>
      <c r="B52" s="10"/>
      <c r="C52" s="146"/>
      <c r="D52" s="146"/>
      <c r="E52" s="146"/>
      <c r="F52" s="146"/>
      <c r="G52" s="146"/>
      <c r="H52" s="146"/>
      <c r="I52" s="146"/>
      <c r="J52" s="146"/>
      <c r="K52" s="146"/>
      <c r="L52" s="146"/>
      <c r="M52" s="18"/>
      <c r="N52" s="146"/>
      <c r="O52" s="146"/>
      <c r="P52" s="146"/>
      <c r="Q52" s="146"/>
      <c r="R52" s="146"/>
      <c r="S52" s="146"/>
      <c r="T52" s="146"/>
      <c r="U52" s="146"/>
      <c r="V52" s="146"/>
      <c r="W52" s="146"/>
      <c r="X52" s="146"/>
      <c r="Y52" s="146"/>
      <c r="Z52" s="146"/>
      <c r="AA52" s="146"/>
      <c r="AB52" s="146"/>
      <c r="AC52" s="146"/>
      <c r="AD52" s="146"/>
      <c r="AE52" s="146"/>
      <c r="AF52" s="146"/>
      <c r="AG52" s="146"/>
      <c r="AH52" s="18"/>
      <c r="AI52" s="18"/>
      <c r="AK52" s="64">
        <v>43785</v>
      </c>
      <c r="AL52" s="10">
        <v>46</v>
      </c>
      <c r="AM52" s="169">
        <v>13152677.84</v>
      </c>
      <c r="AN52" s="169">
        <v>4667232.0500000007</v>
      </c>
      <c r="AO52" s="169">
        <v>1446976.2</v>
      </c>
      <c r="AP52" s="169">
        <v>154613.40000000002</v>
      </c>
      <c r="AQ52" s="169">
        <v>0</v>
      </c>
      <c r="AR52" s="169">
        <v>0</v>
      </c>
      <c r="AS52" s="169">
        <v>111381</v>
      </c>
      <c r="AT52" s="169">
        <v>0</v>
      </c>
      <c r="AU52" s="169">
        <v>1763.9</v>
      </c>
      <c r="AV52" s="169">
        <v>0</v>
      </c>
      <c r="AW52" s="18">
        <v>19534644.389999997</v>
      </c>
      <c r="AX52" s="169">
        <v>9824040.5700000003</v>
      </c>
      <c r="AY52" s="169">
        <v>133.92849099243583</v>
      </c>
      <c r="AZ52" s="169">
        <v>3783565.0000000005</v>
      </c>
      <c r="BA52" s="169">
        <v>139.17316161098438</v>
      </c>
      <c r="BB52" s="169">
        <v>1081957.2000000002</v>
      </c>
      <c r="BC52" s="169">
        <v>185.90609969744344</v>
      </c>
      <c r="BD52" s="169">
        <v>108647.1</v>
      </c>
      <c r="BE52" s="169">
        <v>112.78228371117682</v>
      </c>
      <c r="BF52" s="169">
        <v>0</v>
      </c>
      <c r="BG52" s="169">
        <v>0</v>
      </c>
      <c r="BH52" s="169">
        <v>0</v>
      </c>
      <c r="BI52" s="169">
        <v>0</v>
      </c>
      <c r="BJ52" s="169">
        <v>64669.3</v>
      </c>
      <c r="BK52" s="169">
        <v>222.149404</v>
      </c>
      <c r="BL52" s="169">
        <v>0</v>
      </c>
      <c r="BM52" s="169">
        <v>0</v>
      </c>
      <c r="BN52" s="169">
        <v>783.6</v>
      </c>
      <c r="BO52" s="169">
        <v>154.47524230117406</v>
      </c>
      <c r="BP52" s="169">
        <v>0</v>
      </c>
      <c r="BQ52" s="169">
        <v>0</v>
      </c>
      <c r="BR52" s="18">
        <v>14863662.77</v>
      </c>
      <c r="BS52" s="18">
        <v>139.2774357594875</v>
      </c>
    </row>
    <row r="53" spans="1:71" ht="20" customHeight="1" x14ac:dyDescent="0.15">
      <c r="A53" s="64"/>
      <c r="B53" s="10"/>
      <c r="C53" s="147"/>
      <c r="D53" s="147"/>
      <c r="E53" s="147"/>
      <c r="F53" s="147"/>
      <c r="G53" s="147"/>
      <c r="H53" s="147"/>
      <c r="I53" s="147"/>
      <c r="J53" s="147"/>
      <c r="K53" s="147"/>
      <c r="L53" s="147"/>
      <c r="M53" s="18"/>
      <c r="N53" s="147"/>
      <c r="O53" s="147"/>
      <c r="P53" s="147"/>
      <c r="Q53" s="147"/>
      <c r="R53" s="147"/>
      <c r="S53" s="147"/>
      <c r="T53" s="147"/>
      <c r="U53" s="147"/>
      <c r="V53" s="147"/>
      <c r="W53" s="147"/>
      <c r="X53" s="147"/>
      <c r="Y53" s="147"/>
      <c r="Z53" s="147"/>
      <c r="AA53" s="147"/>
      <c r="AB53" s="147"/>
      <c r="AC53" s="147"/>
      <c r="AD53" s="147"/>
      <c r="AE53" s="147"/>
      <c r="AF53" s="147"/>
      <c r="AG53" s="147"/>
      <c r="AH53" s="18"/>
      <c r="AI53" s="18"/>
      <c r="AK53" s="64">
        <v>43792</v>
      </c>
      <c r="AL53" s="10">
        <v>47</v>
      </c>
      <c r="AM53" s="169">
        <v>13220228.25</v>
      </c>
      <c r="AN53" s="169">
        <v>5119924.5999999996</v>
      </c>
      <c r="AO53" s="169">
        <v>1623388.0000000002</v>
      </c>
      <c r="AP53" s="169">
        <v>143891.90000000002</v>
      </c>
      <c r="AQ53" s="169">
        <v>0</v>
      </c>
      <c r="AR53" s="169">
        <v>0</v>
      </c>
      <c r="AS53" s="169">
        <v>83923.3</v>
      </c>
      <c r="AT53" s="169">
        <v>0</v>
      </c>
      <c r="AU53" s="169">
        <v>3396.2</v>
      </c>
      <c r="AV53" s="169">
        <v>0</v>
      </c>
      <c r="AW53" s="18">
        <v>20194752.25</v>
      </c>
      <c r="AX53" s="169">
        <v>9627706.75</v>
      </c>
      <c r="AY53" s="169">
        <v>136.71191462716615</v>
      </c>
      <c r="AZ53" s="169">
        <v>4147932.9000000004</v>
      </c>
      <c r="BA53" s="169">
        <v>139.35245549176517</v>
      </c>
      <c r="BB53" s="169">
        <v>1195601.3</v>
      </c>
      <c r="BC53" s="169">
        <v>191.24698311555417</v>
      </c>
      <c r="BD53" s="169">
        <v>94376.2</v>
      </c>
      <c r="BE53" s="169">
        <v>116.61334724500031</v>
      </c>
      <c r="BF53" s="169">
        <v>0</v>
      </c>
      <c r="BG53" s="169">
        <v>0</v>
      </c>
      <c r="BH53" s="169">
        <v>0</v>
      </c>
      <c r="BI53" s="169">
        <v>0</v>
      </c>
      <c r="BJ53" s="169">
        <v>61476</v>
      </c>
      <c r="BK53" s="169">
        <v>244.25083599999999</v>
      </c>
      <c r="BL53" s="169">
        <v>0</v>
      </c>
      <c r="BM53" s="169">
        <v>0</v>
      </c>
      <c r="BN53" s="169">
        <v>3133.7</v>
      </c>
      <c r="BO53" s="169">
        <v>251.4472664781249</v>
      </c>
      <c r="BP53" s="169">
        <v>0</v>
      </c>
      <c r="BQ53" s="169">
        <v>0</v>
      </c>
      <c r="BR53" s="18">
        <v>15130226.85</v>
      </c>
      <c r="BS53" s="18">
        <v>142.08055637980516</v>
      </c>
    </row>
    <row r="54" spans="1:71" ht="20" customHeight="1" x14ac:dyDescent="0.15">
      <c r="A54" s="64"/>
      <c r="B54" s="10"/>
      <c r="C54" s="148"/>
      <c r="D54" s="148"/>
      <c r="E54" s="148"/>
      <c r="F54" s="148"/>
      <c r="G54" s="148"/>
      <c r="H54" s="148"/>
      <c r="I54" s="148"/>
      <c r="J54" s="148"/>
      <c r="K54" s="148"/>
      <c r="L54" s="148"/>
      <c r="M54" s="18"/>
      <c r="N54" s="148"/>
      <c r="O54" s="148"/>
      <c r="P54" s="148"/>
      <c r="Q54" s="148"/>
      <c r="R54" s="148"/>
      <c r="S54" s="148"/>
      <c r="T54" s="148"/>
      <c r="U54" s="148"/>
      <c r="V54" s="148"/>
      <c r="W54" s="148"/>
      <c r="X54" s="148"/>
      <c r="Y54" s="148"/>
      <c r="Z54" s="148"/>
      <c r="AA54" s="148"/>
      <c r="AB54" s="148"/>
      <c r="AC54" s="148"/>
      <c r="AD54" s="148"/>
      <c r="AE54" s="148"/>
      <c r="AF54" s="148"/>
      <c r="AG54" s="148"/>
      <c r="AH54" s="18"/>
      <c r="AI54" s="18"/>
      <c r="AK54" s="64">
        <v>43799</v>
      </c>
      <c r="AL54" s="10">
        <v>48</v>
      </c>
      <c r="AM54" s="169">
        <v>14120501.049999999</v>
      </c>
      <c r="AN54" s="169">
        <v>4890928.4000000004</v>
      </c>
      <c r="AO54" s="169">
        <v>1550758</v>
      </c>
      <c r="AP54" s="169">
        <v>123668.7</v>
      </c>
      <c r="AQ54" s="169">
        <v>0</v>
      </c>
      <c r="AR54" s="169">
        <v>0</v>
      </c>
      <c r="AS54" s="169">
        <v>39427.4</v>
      </c>
      <c r="AT54" s="169">
        <v>0</v>
      </c>
      <c r="AU54" s="169">
        <v>3766.9</v>
      </c>
      <c r="AV54" s="169">
        <v>0</v>
      </c>
      <c r="AW54" s="18">
        <v>20729050.449999996</v>
      </c>
      <c r="AX54" s="169">
        <v>10309427.75</v>
      </c>
      <c r="AY54" s="169">
        <v>135.78307512140668</v>
      </c>
      <c r="AZ54" s="169">
        <v>3925592.3</v>
      </c>
      <c r="BA54" s="169">
        <v>136.22284417425686</v>
      </c>
      <c r="BB54" s="169">
        <v>1178866.8999999999</v>
      </c>
      <c r="BC54" s="169">
        <v>181.60316054625352</v>
      </c>
      <c r="BD54" s="169">
        <v>83006.3</v>
      </c>
      <c r="BE54" s="169">
        <v>112.89530024269725</v>
      </c>
      <c r="BF54" s="169">
        <v>0</v>
      </c>
      <c r="BG54" s="169">
        <v>0</v>
      </c>
      <c r="BH54" s="169">
        <v>0</v>
      </c>
      <c r="BI54" s="169">
        <v>0</v>
      </c>
      <c r="BJ54" s="169">
        <v>28537</v>
      </c>
      <c r="BK54" s="169">
        <v>177.394091</v>
      </c>
      <c r="BL54" s="169">
        <v>0</v>
      </c>
      <c r="BM54" s="169">
        <v>0</v>
      </c>
      <c r="BN54" s="169">
        <v>3595.3</v>
      </c>
      <c r="BO54" s="169">
        <v>226.58098033724585</v>
      </c>
      <c r="BP54" s="169">
        <v>0</v>
      </c>
      <c r="BQ54" s="169">
        <v>0</v>
      </c>
      <c r="BR54" s="18">
        <v>15529025.550000003</v>
      </c>
      <c r="BS54" s="18">
        <v>139.34776793827223</v>
      </c>
    </row>
    <row r="55" spans="1:71" ht="20" customHeight="1" x14ac:dyDescent="0.15">
      <c r="A55" s="64"/>
      <c r="B55" s="10"/>
      <c r="C55" s="149"/>
      <c r="D55" s="149"/>
      <c r="E55" s="149"/>
      <c r="F55" s="149"/>
      <c r="G55" s="149"/>
      <c r="H55" s="149"/>
      <c r="I55" s="149"/>
      <c r="J55" s="149"/>
      <c r="K55" s="149"/>
      <c r="L55" s="149"/>
      <c r="M55" s="18"/>
      <c r="N55" s="149"/>
      <c r="O55" s="149"/>
      <c r="P55" s="149"/>
      <c r="Q55" s="149"/>
      <c r="R55" s="149"/>
      <c r="S55" s="149"/>
      <c r="T55" s="149"/>
      <c r="U55" s="149"/>
      <c r="V55" s="149"/>
      <c r="W55" s="149"/>
      <c r="X55" s="149"/>
      <c r="Y55" s="149"/>
      <c r="Z55" s="149"/>
      <c r="AA55" s="149"/>
      <c r="AB55" s="149"/>
      <c r="AC55" s="149"/>
      <c r="AD55" s="149"/>
      <c r="AE55" s="149"/>
      <c r="AF55" s="149"/>
      <c r="AG55" s="149"/>
      <c r="AH55" s="18"/>
      <c r="AI55" s="18"/>
      <c r="AK55" s="64">
        <v>43806</v>
      </c>
      <c r="AL55" s="10">
        <v>49</v>
      </c>
      <c r="AM55" s="169">
        <v>13878367.1</v>
      </c>
      <c r="AN55" s="169">
        <v>4419405.57</v>
      </c>
      <c r="AO55" s="169">
        <v>1484099.1</v>
      </c>
      <c r="AP55" s="169">
        <v>154239.29999999999</v>
      </c>
      <c r="AQ55" s="169">
        <v>0</v>
      </c>
      <c r="AR55" s="169">
        <v>0</v>
      </c>
      <c r="AS55" s="169">
        <v>43879.5</v>
      </c>
      <c r="AT55" s="169">
        <v>0</v>
      </c>
      <c r="AU55" s="169">
        <v>1893.3</v>
      </c>
      <c r="AV55" s="169">
        <v>0</v>
      </c>
      <c r="AW55" s="18">
        <v>19981883.870000005</v>
      </c>
      <c r="AX55" s="169">
        <v>9791329.4000000004</v>
      </c>
      <c r="AY55" s="169">
        <v>135.4061967098306</v>
      </c>
      <c r="AZ55" s="169">
        <v>3447235.77</v>
      </c>
      <c r="BA55" s="169">
        <v>136.23843041863444</v>
      </c>
      <c r="BB55" s="169">
        <v>1167475.3999999999</v>
      </c>
      <c r="BC55" s="169">
        <v>186.98735112852057</v>
      </c>
      <c r="BD55" s="169">
        <v>98803.1</v>
      </c>
      <c r="BE55" s="169">
        <v>113.73976181352508</v>
      </c>
      <c r="BF55" s="169">
        <v>0</v>
      </c>
      <c r="BG55" s="169">
        <v>0</v>
      </c>
      <c r="BH55" s="169">
        <v>0</v>
      </c>
      <c r="BI55" s="169">
        <v>0</v>
      </c>
      <c r="BJ55" s="169">
        <v>31992.7</v>
      </c>
      <c r="BK55" s="169">
        <v>212.668127</v>
      </c>
      <c r="BL55" s="169">
        <v>0</v>
      </c>
      <c r="BM55" s="169">
        <v>0</v>
      </c>
      <c r="BN55" s="169">
        <v>1140.3</v>
      </c>
      <c r="BO55" s="169">
        <v>347.37025299999999</v>
      </c>
      <c r="BP55" s="169">
        <v>0</v>
      </c>
      <c r="BQ55" s="169">
        <v>0</v>
      </c>
      <c r="BR55" s="18">
        <v>14537976.67</v>
      </c>
      <c r="BS55" s="18">
        <v>139.7851722426266</v>
      </c>
    </row>
    <row r="56" spans="1:71" ht="20" customHeight="1" x14ac:dyDescent="0.15">
      <c r="A56" s="64"/>
      <c r="B56" s="10"/>
      <c r="C56" s="152"/>
      <c r="D56" s="152"/>
      <c r="E56" s="152"/>
      <c r="F56" s="152"/>
      <c r="G56" s="152"/>
      <c r="H56" s="152"/>
      <c r="I56" s="152"/>
      <c r="J56" s="152"/>
      <c r="K56" s="152"/>
      <c r="L56" s="152"/>
      <c r="M56" s="18"/>
      <c r="N56" s="152"/>
      <c r="O56" s="152"/>
      <c r="P56" s="152"/>
      <c r="Q56" s="152"/>
      <c r="R56" s="152"/>
      <c r="S56" s="152"/>
      <c r="T56" s="152"/>
      <c r="U56" s="152"/>
      <c r="V56" s="152"/>
      <c r="W56" s="152"/>
      <c r="X56" s="152"/>
      <c r="Y56" s="152"/>
      <c r="Z56" s="152"/>
      <c r="AA56" s="152"/>
      <c r="AB56" s="152"/>
      <c r="AC56" s="152"/>
      <c r="AD56" s="152"/>
      <c r="AE56" s="152"/>
      <c r="AF56" s="152"/>
      <c r="AG56" s="152"/>
      <c r="AH56" s="18"/>
      <c r="AI56" s="18"/>
      <c r="AK56" s="64">
        <v>43813</v>
      </c>
      <c r="AL56" s="10">
        <v>50</v>
      </c>
      <c r="AM56" s="169">
        <v>9359092.5700000003</v>
      </c>
      <c r="AN56" s="169">
        <v>3137119.45</v>
      </c>
      <c r="AO56" s="169">
        <v>1371369.4</v>
      </c>
      <c r="AP56" s="169">
        <v>138093.79999999999</v>
      </c>
      <c r="AQ56" s="169">
        <v>0</v>
      </c>
      <c r="AR56" s="169">
        <v>0</v>
      </c>
      <c r="AS56" s="169">
        <v>80051</v>
      </c>
      <c r="AT56" s="169">
        <v>0</v>
      </c>
      <c r="AU56" s="169">
        <v>0</v>
      </c>
      <c r="AV56" s="169">
        <v>0</v>
      </c>
      <c r="AW56" s="18">
        <v>14085726.220000001</v>
      </c>
      <c r="AX56" s="169">
        <v>7122739.7699999996</v>
      </c>
      <c r="AY56" s="169">
        <v>133.35508206144615</v>
      </c>
      <c r="AZ56" s="169">
        <v>2609014.75</v>
      </c>
      <c r="BA56" s="169">
        <v>130.16443666331372</v>
      </c>
      <c r="BB56" s="169">
        <v>1085932.5</v>
      </c>
      <c r="BC56" s="169">
        <v>186.22842127517455</v>
      </c>
      <c r="BD56" s="169">
        <v>108911.8</v>
      </c>
      <c r="BE56" s="169">
        <v>110.3816213246829</v>
      </c>
      <c r="BF56" s="169">
        <v>0</v>
      </c>
      <c r="BG56" s="169">
        <v>0</v>
      </c>
      <c r="BH56" s="169">
        <v>0</v>
      </c>
      <c r="BI56" s="169">
        <v>0</v>
      </c>
      <c r="BJ56" s="169">
        <v>47646.400000000001</v>
      </c>
      <c r="BK56" s="169">
        <v>236.92262099999999</v>
      </c>
      <c r="BL56" s="169">
        <v>0</v>
      </c>
      <c r="BM56" s="169">
        <v>0</v>
      </c>
      <c r="BN56" s="169">
        <v>0</v>
      </c>
      <c r="BO56" s="169">
        <v>0</v>
      </c>
      <c r="BP56" s="169">
        <v>0</v>
      </c>
      <c r="BQ56" s="169">
        <v>0</v>
      </c>
      <c r="BR56" s="18">
        <v>10974245.220000001</v>
      </c>
      <c r="BS56" s="18">
        <v>138.05016358397992</v>
      </c>
    </row>
    <row r="57" spans="1:71" ht="20" customHeight="1" x14ac:dyDescent="0.15">
      <c r="A57" s="64"/>
      <c r="B57" s="10"/>
      <c r="C57" s="153"/>
      <c r="D57" s="153"/>
      <c r="E57" s="153"/>
      <c r="F57" s="153"/>
      <c r="G57" s="153"/>
      <c r="H57" s="153"/>
      <c r="I57" s="153"/>
      <c r="J57" s="153"/>
      <c r="K57" s="153"/>
      <c r="L57" s="153"/>
      <c r="M57" s="18"/>
      <c r="N57" s="153"/>
      <c r="O57" s="153"/>
      <c r="P57" s="153"/>
      <c r="Q57" s="153"/>
      <c r="R57" s="153"/>
      <c r="S57" s="153"/>
      <c r="T57" s="153"/>
      <c r="U57" s="153"/>
      <c r="V57" s="153"/>
      <c r="W57" s="153"/>
      <c r="X57" s="153"/>
      <c r="Y57" s="153"/>
      <c r="Z57" s="153"/>
      <c r="AA57" s="153"/>
      <c r="AB57" s="153"/>
      <c r="AC57" s="153"/>
      <c r="AD57" s="153"/>
      <c r="AE57" s="153"/>
      <c r="AF57" s="153"/>
      <c r="AG57" s="153"/>
      <c r="AH57" s="18"/>
      <c r="AI57" s="18"/>
      <c r="AK57" s="64">
        <v>43820</v>
      </c>
      <c r="AL57" s="10" t="s">
        <v>53</v>
      </c>
      <c r="AM57" s="169">
        <v>13911936.100000001</v>
      </c>
      <c r="AN57" s="169">
        <v>4868161.5999999996</v>
      </c>
      <c r="AO57" s="169">
        <v>1629082.5</v>
      </c>
      <c r="AP57" s="169">
        <v>142914.70000000001</v>
      </c>
      <c r="AQ57" s="169">
        <v>0</v>
      </c>
      <c r="AR57" s="169">
        <v>0</v>
      </c>
      <c r="AS57" s="169">
        <v>75411</v>
      </c>
      <c r="AT57" s="169">
        <v>0</v>
      </c>
      <c r="AU57" s="169">
        <v>1659.8</v>
      </c>
      <c r="AV57" s="169">
        <v>0</v>
      </c>
      <c r="AW57" s="18">
        <v>20629165.700000003</v>
      </c>
      <c r="AX57" s="169">
        <v>10220583.399999999</v>
      </c>
      <c r="AY57" s="169">
        <v>133.4130351875873</v>
      </c>
      <c r="AZ57" s="169">
        <v>4041323.3</v>
      </c>
      <c r="BA57" s="169">
        <v>136.62893846341098</v>
      </c>
      <c r="BB57" s="169">
        <v>1213261.6000000001</v>
      </c>
      <c r="BC57" s="169">
        <v>182.50775245538944</v>
      </c>
      <c r="BD57" s="169">
        <v>105023.7</v>
      </c>
      <c r="BE57" s="169">
        <v>110.72920894199784</v>
      </c>
      <c r="BF57" s="169">
        <v>0</v>
      </c>
      <c r="BG57" s="169">
        <v>0</v>
      </c>
      <c r="BH57" s="169">
        <v>0</v>
      </c>
      <c r="BI57" s="169">
        <v>0</v>
      </c>
      <c r="BJ57" s="169">
        <v>38932.6</v>
      </c>
      <c r="BK57" s="169">
        <v>230.99040899999997</v>
      </c>
      <c r="BL57" s="169">
        <v>0</v>
      </c>
      <c r="BM57" s="169">
        <v>0</v>
      </c>
      <c r="BN57" s="169">
        <v>1445.8</v>
      </c>
      <c r="BO57" s="169">
        <v>0</v>
      </c>
      <c r="BP57" s="169">
        <v>0</v>
      </c>
      <c r="BQ57" s="169">
        <v>0</v>
      </c>
      <c r="BR57" s="18">
        <v>15620570.399999999</v>
      </c>
      <c r="BS57" s="18">
        <v>138.13661128682884</v>
      </c>
    </row>
    <row r="58" spans="1:71" ht="20" customHeight="1" x14ac:dyDescent="0.15">
      <c r="A58" s="64"/>
      <c r="B58" s="10"/>
      <c r="C58" s="154"/>
      <c r="D58" s="154"/>
      <c r="E58" s="154"/>
      <c r="F58" s="154"/>
      <c r="G58" s="154"/>
      <c r="H58" s="154"/>
      <c r="I58" s="154"/>
      <c r="J58" s="154"/>
      <c r="K58" s="154"/>
      <c r="L58" s="154"/>
      <c r="M58" s="18"/>
      <c r="N58" s="154"/>
      <c r="O58" s="154"/>
      <c r="P58" s="154"/>
      <c r="Q58" s="154"/>
      <c r="R58" s="154"/>
      <c r="S58" s="154"/>
      <c r="T58" s="154"/>
      <c r="U58" s="154"/>
      <c r="V58" s="154"/>
      <c r="W58" s="154"/>
      <c r="X58" s="154"/>
      <c r="Y58" s="154"/>
      <c r="Z58" s="154"/>
      <c r="AA58" s="154"/>
      <c r="AB58" s="154"/>
      <c r="AC58" s="154"/>
      <c r="AD58" s="154"/>
      <c r="AE58" s="154"/>
      <c r="AF58" s="154"/>
      <c r="AG58" s="154"/>
      <c r="AH58" s="18"/>
      <c r="AI58" s="18"/>
      <c r="AK58" s="64">
        <v>43827</v>
      </c>
      <c r="AL58" s="10" t="s">
        <v>54</v>
      </c>
      <c r="AM58" s="169">
        <v>13302684.949999999</v>
      </c>
      <c r="AN58" s="169">
        <v>3088355.8</v>
      </c>
      <c r="AO58" s="169">
        <v>1367681.4</v>
      </c>
      <c r="AP58" s="169">
        <v>69320</v>
      </c>
      <c r="AQ58" s="169">
        <v>0</v>
      </c>
      <c r="AR58" s="169">
        <v>0</v>
      </c>
      <c r="AS58" s="169">
        <v>61034.5</v>
      </c>
      <c r="AT58" s="169">
        <v>0</v>
      </c>
      <c r="AU58" s="169">
        <v>2948</v>
      </c>
      <c r="AV58" s="169">
        <v>0</v>
      </c>
      <c r="AW58" s="18">
        <v>17892024.649999999</v>
      </c>
      <c r="AX58" s="169">
        <v>9879093.1500000004</v>
      </c>
      <c r="AY58" s="169">
        <v>138.1216268923157</v>
      </c>
      <c r="AZ58" s="169">
        <v>2471649.2999999998</v>
      </c>
      <c r="BA58" s="169">
        <v>148.52831125581832</v>
      </c>
      <c r="BB58" s="169">
        <v>1001789.5</v>
      </c>
      <c r="BC58" s="169">
        <v>180.21673057728805</v>
      </c>
      <c r="BD58" s="169">
        <v>57012.2</v>
      </c>
      <c r="BE58" s="169">
        <v>120.3240216027552</v>
      </c>
      <c r="BF58" s="169">
        <v>0</v>
      </c>
      <c r="BG58" s="169">
        <v>0</v>
      </c>
      <c r="BH58" s="169">
        <v>0</v>
      </c>
      <c r="BI58" s="169">
        <v>0</v>
      </c>
      <c r="BJ58" s="169">
        <v>22246.9</v>
      </c>
      <c r="BK58" s="169">
        <v>192.44018700000001</v>
      </c>
      <c r="BL58" s="169">
        <v>0</v>
      </c>
      <c r="BM58" s="169">
        <v>0</v>
      </c>
      <c r="BN58" s="169">
        <v>1673.7</v>
      </c>
      <c r="BO58" s="169">
        <v>0</v>
      </c>
      <c r="BP58" s="169">
        <v>0</v>
      </c>
      <c r="BQ58" s="169">
        <v>0</v>
      </c>
      <c r="BR58" s="18">
        <v>13433464.749999998</v>
      </c>
      <c r="BS58" s="18">
        <v>143.1727937382353</v>
      </c>
    </row>
    <row r="59" spans="1:71" ht="20" customHeight="1" x14ac:dyDescent="0.15">
      <c r="A59" s="64"/>
      <c r="B59" s="10"/>
      <c r="C59" s="154"/>
      <c r="D59" s="154"/>
      <c r="E59" s="154"/>
      <c r="F59" s="154"/>
      <c r="G59" s="154"/>
      <c r="H59" s="154"/>
      <c r="I59" s="154"/>
      <c r="J59" s="154"/>
      <c r="K59" s="154"/>
      <c r="L59" s="154"/>
      <c r="M59" s="18"/>
      <c r="N59" s="154"/>
      <c r="O59" s="154"/>
      <c r="P59" s="154"/>
      <c r="Q59" s="154"/>
      <c r="R59" s="154"/>
      <c r="S59" s="154"/>
      <c r="T59" s="154"/>
      <c r="U59" s="154"/>
      <c r="V59" s="154"/>
      <c r="W59" s="154"/>
      <c r="X59" s="154"/>
      <c r="Y59" s="154"/>
      <c r="Z59" s="154"/>
      <c r="AA59" s="154"/>
      <c r="AB59" s="154"/>
      <c r="AC59" s="154"/>
      <c r="AD59" s="154"/>
      <c r="AE59" s="154"/>
      <c r="AF59" s="154"/>
      <c r="AG59" s="154"/>
      <c r="AH59" s="18"/>
      <c r="AI59" s="18"/>
      <c r="AK59" s="64">
        <v>43830</v>
      </c>
      <c r="AL59" s="10">
        <v>53</v>
      </c>
      <c r="AM59" s="169">
        <v>39329</v>
      </c>
      <c r="AN59" s="169">
        <v>916902.3</v>
      </c>
      <c r="AO59" s="169">
        <v>169304</v>
      </c>
      <c r="AP59" s="169">
        <v>6966</v>
      </c>
      <c r="AQ59" s="169">
        <v>0</v>
      </c>
      <c r="AR59" s="169">
        <v>0</v>
      </c>
      <c r="AS59" s="169">
        <v>0</v>
      </c>
      <c r="AT59" s="169">
        <v>0</v>
      </c>
      <c r="AU59" s="169">
        <v>0</v>
      </c>
      <c r="AV59" s="169">
        <v>0</v>
      </c>
      <c r="AW59" s="18">
        <v>1132501.3</v>
      </c>
      <c r="AX59" s="169">
        <v>21016</v>
      </c>
      <c r="AY59" s="169">
        <v>86.894555999999994</v>
      </c>
      <c r="AZ59" s="169">
        <v>817587.5</v>
      </c>
      <c r="BA59" s="169">
        <v>117.23476500000001</v>
      </c>
      <c r="BB59" s="169">
        <v>95516</v>
      </c>
      <c r="BC59" s="169">
        <v>142.37429299999999</v>
      </c>
      <c r="BD59" s="169">
        <v>246</v>
      </c>
      <c r="BE59" s="169">
        <v>100</v>
      </c>
      <c r="BF59" s="169">
        <v>0</v>
      </c>
      <c r="BG59" s="169">
        <v>0</v>
      </c>
      <c r="BH59" s="169">
        <v>0</v>
      </c>
      <c r="BI59" s="169">
        <v>0</v>
      </c>
      <c r="BJ59" s="169">
        <v>0</v>
      </c>
      <c r="BK59" s="169">
        <v>0</v>
      </c>
      <c r="BL59" s="169">
        <v>0</v>
      </c>
      <c r="BM59" s="169">
        <v>0</v>
      </c>
      <c r="BN59" s="169">
        <v>0</v>
      </c>
      <c r="BO59" s="169">
        <v>0</v>
      </c>
      <c r="BP59" s="169">
        <v>0</v>
      </c>
      <c r="BQ59" s="169">
        <v>0</v>
      </c>
      <c r="BR59" s="18">
        <v>934365.5</v>
      </c>
      <c r="BS59" s="18">
        <v>119.11770863599041</v>
      </c>
    </row>
    <row r="60" spans="1:71" x14ac:dyDescent="0.15">
      <c r="A60" s="64"/>
      <c r="B60" s="10"/>
      <c r="C60" s="154"/>
      <c r="D60" s="154"/>
      <c r="E60" s="154"/>
      <c r="F60" s="154"/>
      <c r="G60" s="154"/>
      <c r="H60" s="154"/>
      <c r="I60" s="154"/>
      <c r="J60" s="154"/>
      <c r="K60" s="154"/>
      <c r="L60" s="154"/>
      <c r="M60" s="18"/>
      <c r="N60" s="154"/>
      <c r="O60" s="154"/>
      <c r="P60" s="154"/>
      <c r="Q60" s="154"/>
      <c r="R60" s="154"/>
      <c r="S60" s="154"/>
      <c r="T60" s="154"/>
      <c r="U60" s="154"/>
      <c r="V60" s="154"/>
      <c r="W60" s="154"/>
      <c r="X60" s="154"/>
      <c r="Y60" s="154"/>
      <c r="Z60" s="154"/>
      <c r="AA60" s="154"/>
      <c r="AB60" s="154"/>
      <c r="AC60" s="154"/>
      <c r="AD60" s="154"/>
      <c r="AE60" s="154"/>
      <c r="AF60" s="154"/>
      <c r="AG60" s="154"/>
      <c r="AH60" s="18"/>
      <c r="AI60" s="18"/>
      <c r="AK60" s="64"/>
      <c r="AL60" s="10"/>
      <c r="AM60" s="4"/>
      <c r="AN60" s="4"/>
      <c r="AO60" s="4"/>
      <c r="AP60" s="4"/>
      <c r="AQ60" s="4"/>
      <c r="AR60" s="99"/>
      <c r="AS60" s="4"/>
      <c r="AT60" s="4"/>
      <c r="AU60" s="4"/>
      <c r="AV60" s="4"/>
      <c r="AW60" s="18"/>
      <c r="AX60" s="4"/>
      <c r="AY60" s="4"/>
      <c r="AZ60" s="4"/>
      <c r="BA60" s="4"/>
      <c r="BB60" s="4"/>
      <c r="BC60" s="4"/>
      <c r="BD60" s="4"/>
      <c r="BE60" s="4"/>
      <c r="BF60" s="4"/>
      <c r="BG60" s="4"/>
      <c r="BH60" s="99"/>
      <c r="BI60" s="99"/>
      <c r="BJ60" s="4"/>
      <c r="BK60" s="4"/>
      <c r="BL60" s="4"/>
      <c r="BM60" s="4"/>
      <c r="BN60" s="4"/>
      <c r="BO60" s="4"/>
      <c r="BP60" s="4"/>
      <c r="BQ60" s="4"/>
      <c r="BR60" s="18"/>
      <c r="BS60" s="18"/>
    </row>
    <row r="61" spans="1:71" ht="15" x14ac:dyDescent="0.2">
      <c r="AH61" s="59"/>
    </row>
    <row r="64" spans="1:71" x14ac:dyDescent="0.15">
      <c r="AW64" s="7"/>
    </row>
  </sheetData>
  <mergeCells count="30">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 ref="BP4:BQ4"/>
    <mergeCell ref="A3:A5"/>
    <mergeCell ref="AK3:AK5"/>
    <mergeCell ref="BD4:BE4"/>
    <mergeCell ref="BB4:BC4"/>
    <mergeCell ref="R4:S4"/>
    <mergeCell ref="T4:U4"/>
    <mergeCell ref="AX4:AY4"/>
    <mergeCell ref="C3:M3"/>
    <mergeCell ref="N3:AI3"/>
    <mergeCell ref="AX3:BS3"/>
    <mergeCell ref="V4:W4"/>
    <mergeCell ref="Z4:AA4"/>
    <mergeCell ref="AF4:AG4"/>
    <mergeCell ref="BN4:BO4"/>
  </mergeCells>
  <phoneticPr fontId="2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L53"/>
  <sheetViews>
    <sheetView workbookViewId="0"/>
  </sheetViews>
  <sheetFormatPr baseColWidth="10" defaultColWidth="8.83203125" defaultRowHeight="13" x14ac:dyDescent="0.15"/>
  <cols>
    <col min="2" max="2" width="21.1640625" customWidth="1"/>
    <col min="3" max="3" width="13.83203125" bestFit="1" customWidth="1"/>
    <col min="4" max="4" width="10.6640625" bestFit="1" customWidth="1"/>
    <col min="5" max="5" width="12.6640625" bestFit="1" customWidth="1"/>
    <col min="6" max="6" width="10.6640625" bestFit="1" customWidth="1"/>
    <col min="7" max="7" width="11.5" bestFit="1" customWidth="1"/>
    <col min="8" max="8" width="11.83203125" customWidth="1"/>
    <col min="9" max="9" width="13.83203125" bestFit="1" customWidth="1"/>
    <col min="10" max="10" width="25" customWidth="1"/>
    <col min="11" max="11" width="14.6640625" bestFit="1" customWidth="1"/>
    <col min="12" max="12" width="12" bestFit="1" customWidth="1"/>
  </cols>
  <sheetData>
    <row r="4" spans="2:11" ht="15" x14ac:dyDescent="0.2">
      <c r="B4" s="276" t="s">
        <v>22</v>
      </c>
      <c r="C4" s="277" t="s">
        <v>95</v>
      </c>
      <c r="D4" s="277"/>
      <c r="E4" s="277"/>
      <c r="F4" s="277"/>
      <c r="G4" s="277"/>
      <c r="H4" s="277"/>
      <c r="I4" s="277"/>
      <c r="J4" s="277"/>
    </row>
    <row r="5" spans="2:11" ht="15" x14ac:dyDescent="0.15">
      <c r="B5" s="276"/>
      <c r="C5" s="276" t="s">
        <v>23</v>
      </c>
      <c r="D5" s="276"/>
      <c r="E5" s="276" t="s">
        <v>24</v>
      </c>
      <c r="F5" s="276"/>
      <c r="G5" s="276" t="s">
        <v>25</v>
      </c>
      <c r="H5" s="276"/>
      <c r="I5" s="278" t="s">
        <v>26</v>
      </c>
      <c r="J5" s="278"/>
    </row>
    <row r="6" spans="2:11" ht="32" x14ac:dyDescent="0.15">
      <c r="B6" s="276"/>
      <c r="C6" s="130" t="s">
        <v>27</v>
      </c>
      <c r="D6" s="132" t="s">
        <v>28</v>
      </c>
      <c r="E6" s="130" t="s">
        <v>27</v>
      </c>
      <c r="F6" s="130" t="s">
        <v>28</v>
      </c>
      <c r="G6" s="130" t="s">
        <v>27</v>
      </c>
      <c r="H6" s="130" t="s">
        <v>28</v>
      </c>
      <c r="I6" s="130" t="s">
        <v>27</v>
      </c>
      <c r="J6" s="130" t="s">
        <v>28</v>
      </c>
    </row>
    <row r="7" spans="2:11" ht="15" x14ac:dyDescent="0.2">
      <c r="B7" s="114" t="s">
        <v>29</v>
      </c>
      <c r="C7" s="150">
        <v>10503.88977</v>
      </c>
      <c r="D7" s="150">
        <v>312.41473545756753</v>
      </c>
      <c r="E7" s="150">
        <v>4240.68415</v>
      </c>
      <c r="F7" s="150">
        <v>286.16170267007504</v>
      </c>
      <c r="G7" s="150">
        <v>151.3655</v>
      </c>
      <c r="H7" s="150">
        <v>385.10970927985574</v>
      </c>
      <c r="I7" s="150">
        <v>14895.939420000001</v>
      </c>
      <c r="J7" s="150">
        <v>305.67952352212234</v>
      </c>
    </row>
    <row r="8" spans="2:11" ht="15" x14ac:dyDescent="0.2">
      <c r="B8" s="114" t="s">
        <v>30</v>
      </c>
      <c r="C8" s="150">
        <v>16291.200999999999</v>
      </c>
      <c r="D8" s="150">
        <v>295.05972374289655</v>
      </c>
      <c r="E8" s="150">
        <v>513.49040000000002</v>
      </c>
      <c r="F8" s="150">
        <v>256.96364196876902</v>
      </c>
      <c r="G8" s="150">
        <v>0</v>
      </c>
      <c r="H8" s="150">
        <v>0</v>
      </c>
      <c r="I8" s="150">
        <v>16804.6914</v>
      </c>
      <c r="J8" s="150">
        <v>293.89564570046201</v>
      </c>
    </row>
    <row r="9" spans="2:11" ht="15" x14ac:dyDescent="0.2">
      <c r="B9" s="114" t="s">
        <v>31</v>
      </c>
      <c r="C9" s="150">
        <v>14335.728499999999</v>
      </c>
      <c r="D9" s="150">
        <v>248.07967145862173</v>
      </c>
      <c r="E9" s="150">
        <v>0</v>
      </c>
      <c r="F9" s="150">
        <v>0</v>
      </c>
      <c r="G9" s="150">
        <v>0</v>
      </c>
      <c r="H9" s="150">
        <v>0</v>
      </c>
      <c r="I9" s="150">
        <v>14335.728499999999</v>
      </c>
      <c r="J9" s="150">
        <v>248.07967145862173</v>
      </c>
    </row>
    <row r="10" spans="2:11" ht="15" x14ac:dyDescent="0.2">
      <c r="B10" s="115" t="s">
        <v>32</v>
      </c>
      <c r="C10" s="116">
        <v>41130.81927</v>
      </c>
      <c r="D10" s="116">
        <v>283.11738577897768</v>
      </c>
      <c r="E10" s="116">
        <v>4754.1745500000006</v>
      </c>
      <c r="F10" s="116">
        <v>283.00806922413057</v>
      </c>
      <c r="G10" s="116">
        <v>151.3655</v>
      </c>
      <c r="H10" s="116">
        <v>385.10970927985574</v>
      </c>
      <c r="I10" s="116">
        <v>46036.35932000001</v>
      </c>
      <c r="J10" s="116">
        <v>283.44144287819853</v>
      </c>
    </row>
    <row r="11" spans="2:11" ht="15" x14ac:dyDescent="0.2">
      <c r="B11" s="114" t="s">
        <v>33</v>
      </c>
      <c r="C11" s="151">
        <v>2275.1774999999998</v>
      </c>
      <c r="D11" s="151">
        <v>160.7228967410235</v>
      </c>
      <c r="E11" s="151">
        <v>868.05369999999994</v>
      </c>
      <c r="F11" s="151">
        <v>167.83268903755609</v>
      </c>
      <c r="G11" s="151">
        <v>0</v>
      </c>
      <c r="H11" s="151">
        <v>0</v>
      </c>
      <c r="I11" s="151">
        <v>3143.2312000000002</v>
      </c>
      <c r="J11" s="151">
        <v>162.68637989467652</v>
      </c>
    </row>
    <row r="12" spans="2:11" ht="15" x14ac:dyDescent="0.2">
      <c r="B12" s="114" t="s">
        <v>34</v>
      </c>
      <c r="C12" s="151">
        <v>5997.1502</v>
      </c>
      <c r="D12" s="151">
        <v>171.45696836140604</v>
      </c>
      <c r="E12" s="151">
        <v>339.87900000000002</v>
      </c>
      <c r="F12" s="151">
        <v>142.10227757525473</v>
      </c>
      <c r="G12" s="151">
        <v>0</v>
      </c>
      <c r="H12" s="151">
        <v>0</v>
      </c>
      <c r="I12" s="151">
        <v>6337.0291999999999</v>
      </c>
      <c r="J12" s="151">
        <v>169.88256454617564</v>
      </c>
    </row>
    <row r="13" spans="2:11" ht="15" x14ac:dyDescent="0.2">
      <c r="B13" s="114" t="s">
        <v>35</v>
      </c>
      <c r="C13" s="151">
        <v>1843.261</v>
      </c>
      <c r="D13" s="151">
        <v>165.48605173114387</v>
      </c>
      <c r="E13" s="151">
        <v>190.09399999999999</v>
      </c>
      <c r="F13" s="151">
        <v>121.43841467905352</v>
      </c>
      <c r="G13" s="151">
        <v>0</v>
      </c>
      <c r="H13" s="151">
        <v>0</v>
      </c>
      <c r="I13" s="151">
        <v>2033.355</v>
      </c>
      <c r="J13" s="151">
        <v>161.36813256907917</v>
      </c>
    </row>
    <row r="14" spans="2:11" ht="15" x14ac:dyDescent="0.2">
      <c r="B14" s="117" t="s">
        <v>36</v>
      </c>
      <c r="C14" s="118">
        <v>10115.588699999998</v>
      </c>
      <c r="D14" s="118">
        <v>167.95466344929585</v>
      </c>
      <c r="E14" s="118">
        <v>1398.0266999999999</v>
      </c>
      <c r="F14" s="118">
        <v>155.26890917033273</v>
      </c>
      <c r="G14" s="118">
        <v>0</v>
      </c>
      <c r="H14" s="118">
        <v>0</v>
      </c>
      <c r="I14" s="118">
        <v>11513.615399999999</v>
      </c>
      <c r="J14" s="118">
        <v>166.41431121626664</v>
      </c>
    </row>
    <row r="15" spans="2:11" ht="15" x14ac:dyDescent="0.2">
      <c r="B15" s="119" t="s">
        <v>37</v>
      </c>
      <c r="C15" s="120">
        <v>51246.407970000007</v>
      </c>
      <c r="D15" s="120">
        <v>260.38528066555529</v>
      </c>
      <c r="E15" s="120">
        <v>6152.201250000001</v>
      </c>
      <c r="F15" s="120">
        <v>253.98061236211996</v>
      </c>
      <c r="G15" s="120">
        <v>151.3655</v>
      </c>
      <c r="H15" s="120">
        <v>385.10970927985574</v>
      </c>
      <c r="I15" s="121">
        <v>57549.974720000006</v>
      </c>
      <c r="J15" s="121">
        <v>260.02865439521082</v>
      </c>
      <c r="K15" s="7"/>
    </row>
    <row r="16" spans="2:11" x14ac:dyDescent="0.15">
      <c r="B16" s="102" t="s">
        <v>52</v>
      </c>
      <c r="C16" s="97"/>
      <c r="D16" s="97"/>
      <c r="E16" s="97"/>
      <c r="F16" s="97"/>
    </row>
    <row r="17" spans="2:12" x14ac:dyDescent="0.15">
      <c r="B17" s="102"/>
      <c r="C17" s="97"/>
      <c r="D17" s="97"/>
      <c r="E17" s="97"/>
      <c r="F17" s="97"/>
    </row>
    <row r="18" spans="2:12" x14ac:dyDescent="0.15">
      <c r="B18" s="102"/>
      <c r="C18" s="97"/>
      <c r="D18" s="97"/>
      <c r="E18" s="97"/>
      <c r="F18" s="97"/>
    </row>
    <row r="19" spans="2:12" x14ac:dyDescent="0.15">
      <c r="B19" s="102"/>
      <c r="C19" s="97"/>
      <c r="D19" s="97"/>
      <c r="E19" s="97"/>
      <c r="F19" s="97"/>
    </row>
    <row r="20" spans="2:12" ht="15" x14ac:dyDescent="0.2">
      <c r="B20" s="276" t="s">
        <v>22</v>
      </c>
      <c r="C20" s="277" t="s">
        <v>96</v>
      </c>
      <c r="D20" s="277"/>
      <c r="E20" s="277"/>
      <c r="F20" s="277"/>
      <c r="G20" s="277"/>
      <c r="H20" s="277"/>
      <c r="I20" s="277"/>
      <c r="J20" s="277"/>
    </row>
    <row r="21" spans="2:12" ht="15" x14ac:dyDescent="0.15">
      <c r="B21" s="276"/>
      <c r="C21" s="276" t="s">
        <v>23</v>
      </c>
      <c r="D21" s="276"/>
      <c r="E21" s="276" t="s">
        <v>24</v>
      </c>
      <c r="F21" s="276"/>
      <c r="G21" s="276" t="s">
        <v>25</v>
      </c>
      <c r="H21" s="276"/>
      <c r="I21" s="278" t="s">
        <v>26</v>
      </c>
      <c r="J21" s="278"/>
    </row>
    <row r="22" spans="2:12" ht="32" x14ac:dyDescent="0.15">
      <c r="B22" s="276"/>
      <c r="C22" s="130" t="s">
        <v>27</v>
      </c>
      <c r="D22" s="130" t="s">
        <v>28</v>
      </c>
      <c r="E22" s="130" t="s">
        <v>27</v>
      </c>
      <c r="F22" s="130" t="s">
        <v>28</v>
      </c>
      <c r="G22" s="130" t="s">
        <v>27</v>
      </c>
      <c r="H22" s="130" t="s">
        <v>28</v>
      </c>
      <c r="I22" s="130" t="s">
        <v>27</v>
      </c>
      <c r="J22" s="130" t="s">
        <v>28</v>
      </c>
    </row>
    <row r="23" spans="2:12" ht="15" x14ac:dyDescent="0.2">
      <c r="B23" s="114" t="s">
        <v>29</v>
      </c>
      <c r="C23" s="150">
        <v>48148.594570000001</v>
      </c>
      <c r="D23" s="150">
        <v>196.37799072667721</v>
      </c>
      <c r="E23" s="150">
        <v>18436.597169999997</v>
      </c>
      <c r="F23" s="150">
        <v>223.61385658132269</v>
      </c>
      <c r="G23" s="150">
        <v>683.12139999999988</v>
      </c>
      <c r="H23" s="150">
        <v>386.15217617249294</v>
      </c>
      <c r="I23" s="150">
        <v>67268.313139999998</v>
      </c>
      <c r="J23" s="150">
        <v>205.7698643309551</v>
      </c>
    </row>
    <row r="24" spans="2:12" ht="15" x14ac:dyDescent="0.2">
      <c r="B24" s="114" t="s">
        <v>30</v>
      </c>
      <c r="C24" s="150">
        <v>83605.059299999994</v>
      </c>
      <c r="D24" s="150">
        <v>189.31944978836944</v>
      </c>
      <c r="E24" s="150">
        <v>3334.0741300000004</v>
      </c>
      <c r="F24" s="150">
        <v>214.34244758379143</v>
      </c>
      <c r="G24" s="150">
        <v>0</v>
      </c>
      <c r="H24" s="150">
        <v>0</v>
      </c>
      <c r="I24" s="150">
        <v>86939.133430000016</v>
      </c>
      <c r="J24" s="150">
        <v>190.27906976976635</v>
      </c>
    </row>
    <row r="25" spans="2:12" ht="15" x14ac:dyDescent="0.2">
      <c r="B25" s="114" t="s">
        <v>31</v>
      </c>
      <c r="C25" s="150">
        <v>70445.294299999994</v>
      </c>
      <c r="D25" s="150">
        <v>188.27045826963067</v>
      </c>
      <c r="E25" s="150">
        <v>1.1736</v>
      </c>
      <c r="F25" s="150">
        <v>227.88428766189503</v>
      </c>
      <c r="G25" s="150">
        <v>0</v>
      </c>
      <c r="H25" s="150">
        <v>0</v>
      </c>
      <c r="I25" s="150">
        <v>70446.467899999989</v>
      </c>
      <c r="J25" s="150">
        <v>188.27111821457274</v>
      </c>
    </row>
    <row r="26" spans="2:12" ht="15" x14ac:dyDescent="0.2">
      <c r="B26" s="115" t="s">
        <v>32</v>
      </c>
      <c r="C26" s="116">
        <v>202198.94816999996</v>
      </c>
      <c r="D26" s="116">
        <v>190.63479940836336</v>
      </c>
      <c r="E26" s="116">
        <v>21771.844900000004</v>
      </c>
      <c r="F26" s="116">
        <v>222.19429139282539</v>
      </c>
      <c r="G26" s="116">
        <v>683.12139999999988</v>
      </c>
      <c r="H26" s="116">
        <v>386.15217617249294</v>
      </c>
      <c r="I26" s="116">
        <v>224653.9144699999</v>
      </c>
      <c r="J26" s="116">
        <v>194.28784267130425</v>
      </c>
    </row>
    <row r="27" spans="2:12" ht="15" x14ac:dyDescent="0.2">
      <c r="B27" s="114" t="s">
        <v>33</v>
      </c>
      <c r="C27" s="151">
        <v>24246.206999999999</v>
      </c>
      <c r="D27" s="151">
        <v>119.30491656076349</v>
      </c>
      <c r="E27" s="151">
        <v>4455.0654999999997</v>
      </c>
      <c r="F27" s="151">
        <v>151.32513544413658</v>
      </c>
      <c r="G27" s="151">
        <v>0</v>
      </c>
      <c r="H27" s="151">
        <v>0</v>
      </c>
      <c r="I27" s="151">
        <v>28701.272499999999</v>
      </c>
      <c r="J27" s="151">
        <v>124.27515516080341</v>
      </c>
    </row>
    <row r="28" spans="2:12" ht="15" x14ac:dyDescent="0.2">
      <c r="B28" s="114" t="s">
        <v>34</v>
      </c>
      <c r="C28" s="151">
        <v>37814.056200000006</v>
      </c>
      <c r="D28" s="151">
        <v>113.67741138016289</v>
      </c>
      <c r="E28" s="151">
        <v>2797.3645000000001</v>
      </c>
      <c r="F28" s="151">
        <v>113.70813367367749</v>
      </c>
      <c r="G28" s="151">
        <v>0</v>
      </c>
      <c r="H28" s="151">
        <v>0</v>
      </c>
      <c r="I28" s="151">
        <v>40611.420700000002</v>
      </c>
      <c r="J28" s="151">
        <v>113.67952756944548</v>
      </c>
    </row>
    <row r="29" spans="2:12" ht="15" x14ac:dyDescent="0.2">
      <c r="B29" s="114" t="s">
        <v>35</v>
      </c>
      <c r="C29" s="151">
        <v>10050.888000000001</v>
      </c>
      <c r="D29" s="151">
        <v>119.65689113240542</v>
      </c>
      <c r="E29" s="151">
        <v>693.86400000000003</v>
      </c>
      <c r="F29" s="151">
        <v>102.83715973159005</v>
      </c>
      <c r="G29" s="151">
        <v>0</v>
      </c>
      <c r="H29" s="151">
        <v>0</v>
      </c>
      <c r="I29" s="151">
        <v>10744.752</v>
      </c>
      <c r="J29" s="151">
        <v>118.57072310277613</v>
      </c>
    </row>
    <row r="30" spans="2:12" ht="15" x14ac:dyDescent="0.2">
      <c r="B30" s="117" t="s">
        <v>36</v>
      </c>
      <c r="C30" s="118">
        <v>72111.151200000008</v>
      </c>
      <c r="D30" s="118">
        <v>116.40299173104866</v>
      </c>
      <c r="E30" s="118">
        <v>7946.2939999999999</v>
      </c>
      <c r="F30" s="118">
        <v>133.84874630865659</v>
      </c>
      <c r="G30" s="118">
        <v>0</v>
      </c>
      <c r="H30" s="118">
        <v>0</v>
      </c>
      <c r="I30" s="118">
        <v>80057.445200000002</v>
      </c>
      <c r="J30" s="118">
        <v>118.13461200170798</v>
      </c>
    </row>
    <row r="31" spans="2:12" ht="15" x14ac:dyDescent="0.2">
      <c r="B31" s="119" t="s">
        <v>37</v>
      </c>
      <c r="C31" s="120">
        <v>274310.09937000001</v>
      </c>
      <c r="D31" s="120">
        <v>171.12060317730177</v>
      </c>
      <c r="E31" s="120">
        <v>29718.138899999994</v>
      </c>
      <c r="F31" s="120">
        <v>198.57169250830847</v>
      </c>
      <c r="G31" s="120">
        <v>683.12139999999988</v>
      </c>
      <c r="H31" s="120">
        <v>386.15217617249294</v>
      </c>
      <c r="I31" s="121">
        <v>304711.35967000003</v>
      </c>
      <c r="J31" s="121">
        <v>174.27994700986002</v>
      </c>
      <c r="K31" s="7"/>
      <c r="L31" s="7"/>
    </row>
    <row r="32" spans="2:12" x14ac:dyDescent="0.15">
      <c r="B32" s="102" t="s">
        <v>52</v>
      </c>
      <c r="C32" s="97"/>
      <c r="D32" s="97"/>
      <c r="E32" s="97"/>
      <c r="F32" s="97"/>
      <c r="G32" s="97"/>
      <c r="H32" s="97"/>
      <c r="I32" s="97"/>
      <c r="J32" s="97"/>
    </row>
    <row r="33" spans="2:11" x14ac:dyDescent="0.15">
      <c r="B33" s="102"/>
      <c r="C33" s="97"/>
      <c r="D33" s="97"/>
      <c r="E33" s="97"/>
      <c r="F33" s="97"/>
      <c r="G33" s="97"/>
      <c r="H33" s="97"/>
      <c r="I33" s="97"/>
      <c r="J33" s="97"/>
    </row>
    <row r="34" spans="2:11" x14ac:dyDescent="0.15">
      <c r="B34" s="102"/>
      <c r="C34" s="97"/>
      <c r="D34" s="97"/>
      <c r="E34" s="97"/>
      <c r="F34" s="97"/>
      <c r="G34" s="97"/>
      <c r="H34" s="97"/>
      <c r="I34" s="97"/>
      <c r="J34" s="97"/>
    </row>
    <row r="36" spans="2:11" ht="15" x14ac:dyDescent="0.2">
      <c r="B36" s="276" t="s">
        <v>22</v>
      </c>
      <c r="C36" s="277" t="s">
        <v>97</v>
      </c>
      <c r="D36" s="277"/>
      <c r="E36" s="277"/>
      <c r="F36" s="277"/>
      <c r="G36" s="277"/>
      <c r="H36" s="277"/>
      <c r="I36" s="277"/>
      <c r="J36" s="277"/>
    </row>
    <row r="37" spans="2:11" ht="15" x14ac:dyDescent="0.15">
      <c r="B37" s="276"/>
      <c r="C37" s="276" t="s">
        <v>23</v>
      </c>
      <c r="D37" s="276"/>
      <c r="E37" s="276" t="s">
        <v>24</v>
      </c>
      <c r="F37" s="276"/>
      <c r="G37" s="276" t="s">
        <v>25</v>
      </c>
      <c r="H37" s="276"/>
      <c r="I37" s="278" t="s">
        <v>26</v>
      </c>
      <c r="J37" s="278"/>
    </row>
    <row r="38" spans="2:11" ht="32" x14ac:dyDescent="0.15">
      <c r="B38" s="276"/>
      <c r="C38" s="130" t="s">
        <v>27</v>
      </c>
      <c r="D38" s="130" t="s">
        <v>28</v>
      </c>
      <c r="E38" s="130" t="s">
        <v>27</v>
      </c>
      <c r="F38" s="130" t="s">
        <v>28</v>
      </c>
      <c r="G38" s="130" t="s">
        <v>27</v>
      </c>
      <c r="H38" s="130" t="s">
        <v>28</v>
      </c>
      <c r="I38" s="130" t="s">
        <v>27</v>
      </c>
      <c r="J38" s="130" t="s">
        <v>28</v>
      </c>
    </row>
    <row r="39" spans="2:11" ht="15" x14ac:dyDescent="0.2">
      <c r="B39" s="114" t="s">
        <v>29</v>
      </c>
      <c r="C39" s="150">
        <v>21665.913570000001</v>
      </c>
      <c r="D39" s="150">
        <v>289.30322591377347</v>
      </c>
      <c r="E39" s="150">
        <v>10348.300140000001</v>
      </c>
      <c r="F39" s="150">
        <v>292.15412614617105</v>
      </c>
      <c r="G39" s="150">
        <v>576.42319999999995</v>
      </c>
      <c r="H39" s="150">
        <v>424.24619984067266</v>
      </c>
      <c r="I39" s="150">
        <v>32590.636909999997</v>
      </c>
      <c r="J39" s="150">
        <v>292.59516011005144</v>
      </c>
    </row>
    <row r="40" spans="2:11" ht="15" x14ac:dyDescent="0.2">
      <c r="B40" s="114" t="s">
        <v>30</v>
      </c>
      <c r="C40" s="150">
        <v>44376.799200000001</v>
      </c>
      <c r="D40" s="150">
        <v>263.41872461590242</v>
      </c>
      <c r="E40" s="150">
        <v>2192.2960999999996</v>
      </c>
      <c r="F40" s="150">
        <v>267.24603962028675</v>
      </c>
      <c r="G40" s="150">
        <v>0</v>
      </c>
      <c r="H40" s="150">
        <v>0</v>
      </c>
      <c r="I40" s="150">
        <v>46569.095300000015</v>
      </c>
      <c r="J40" s="150">
        <v>263.59890006710089</v>
      </c>
    </row>
    <row r="41" spans="2:11" ht="15" x14ac:dyDescent="0.2">
      <c r="B41" s="114" t="s">
        <v>31</v>
      </c>
      <c r="C41" s="150">
        <v>45508.540700000005</v>
      </c>
      <c r="D41" s="150">
        <v>228.94519395784539</v>
      </c>
      <c r="E41" s="150">
        <v>0.24460000000000001</v>
      </c>
      <c r="F41" s="150">
        <v>680.33115290269825</v>
      </c>
      <c r="G41" s="150">
        <v>0</v>
      </c>
      <c r="H41" s="150">
        <v>0</v>
      </c>
      <c r="I41" s="150">
        <v>45508.785299999996</v>
      </c>
      <c r="J41" s="150">
        <v>228.94762006095561</v>
      </c>
    </row>
    <row r="42" spans="2:11" ht="15" x14ac:dyDescent="0.2">
      <c r="B42" s="115" t="s">
        <v>32</v>
      </c>
      <c r="C42" s="116">
        <v>111551.25347000001</v>
      </c>
      <c r="D42" s="116">
        <v>254.38226223877859</v>
      </c>
      <c r="E42" s="116">
        <v>12540.840840000001</v>
      </c>
      <c r="F42" s="116">
        <v>287.80745166525855</v>
      </c>
      <c r="G42" s="116">
        <v>576.42319999999995</v>
      </c>
      <c r="H42" s="116">
        <v>424.24619984067266</v>
      </c>
      <c r="I42" s="116">
        <v>124668.51751000005</v>
      </c>
      <c r="J42" s="116">
        <v>258.53000944432256</v>
      </c>
    </row>
    <row r="43" spans="2:11" ht="15" x14ac:dyDescent="0.2">
      <c r="B43" s="114" t="s">
        <v>33</v>
      </c>
      <c r="C43" s="151">
        <v>15562.602949999999</v>
      </c>
      <c r="D43" s="151">
        <v>121.95670666390676</v>
      </c>
      <c r="E43" s="151">
        <v>3556.5806000000002</v>
      </c>
      <c r="F43" s="151">
        <v>154.86549192783653</v>
      </c>
      <c r="G43" s="151">
        <v>0</v>
      </c>
      <c r="H43" s="151">
        <v>0</v>
      </c>
      <c r="I43" s="151">
        <v>19119.183550000002</v>
      </c>
      <c r="J43" s="151">
        <v>128.07845066689575</v>
      </c>
    </row>
    <row r="44" spans="2:11" ht="15" x14ac:dyDescent="0.2">
      <c r="B44" s="114" t="s">
        <v>34</v>
      </c>
      <c r="C44" s="151">
        <v>27469.448199999999</v>
      </c>
      <c r="D44" s="151">
        <v>126.18786607442664</v>
      </c>
      <c r="E44" s="151">
        <v>1893.6455000000001</v>
      </c>
      <c r="F44" s="151">
        <v>119.20364529686259</v>
      </c>
      <c r="G44" s="151">
        <v>0</v>
      </c>
      <c r="H44" s="151">
        <v>0</v>
      </c>
      <c r="I44" s="151">
        <v>29363.093699999998</v>
      </c>
      <c r="J44" s="151">
        <v>125.73744901750594</v>
      </c>
    </row>
    <row r="45" spans="2:11" ht="15" x14ac:dyDescent="0.2">
      <c r="B45" s="114" t="s">
        <v>35</v>
      </c>
      <c r="C45" s="151">
        <v>6988.8069999999998</v>
      </c>
      <c r="D45" s="151">
        <v>131.06175262816674</v>
      </c>
      <c r="E45" s="151">
        <v>524.48500000000001</v>
      </c>
      <c r="F45" s="151">
        <v>106.75830385997693</v>
      </c>
      <c r="G45" s="151">
        <v>0</v>
      </c>
      <c r="H45" s="151">
        <v>0</v>
      </c>
      <c r="I45" s="151">
        <v>7513.2920000000004</v>
      </c>
      <c r="J45" s="151">
        <v>129.3651868182416</v>
      </c>
    </row>
    <row r="46" spans="2:11" ht="15" x14ac:dyDescent="0.2">
      <c r="B46" s="117" t="s">
        <v>36</v>
      </c>
      <c r="C46" s="118">
        <v>50020.85815</v>
      </c>
      <c r="D46" s="118">
        <v>125.55242712684249</v>
      </c>
      <c r="E46" s="118">
        <v>5974.7110999999995</v>
      </c>
      <c r="F46" s="118">
        <v>139.33965438094575</v>
      </c>
      <c r="G46" s="118">
        <v>0</v>
      </c>
      <c r="H46" s="118">
        <v>0</v>
      </c>
      <c r="I46" s="118">
        <v>55995.56925</v>
      </c>
      <c r="J46" s="118">
        <v>127.02352030111739</v>
      </c>
    </row>
    <row r="47" spans="2:11" ht="15" x14ac:dyDescent="0.2">
      <c r="B47" s="119" t="s">
        <v>37</v>
      </c>
      <c r="C47" s="120">
        <v>161572.11161999995</v>
      </c>
      <c r="D47" s="120">
        <v>214.49803442861023</v>
      </c>
      <c r="E47" s="120">
        <v>18515.551939999994</v>
      </c>
      <c r="F47" s="120">
        <v>239.89895834560804</v>
      </c>
      <c r="G47" s="120">
        <v>576.42319999999995</v>
      </c>
      <c r="H47" s="120">
        <v>424.24619984067266</v>
      </c>
      <c r="I47" s="121">
        <v>180664.08675999989</v>
      </c>
      <c r="J47" s="121">
        <v>217.77049352888227</v>
      </c>
      <c r="K47" s="7"/>
    </row>
    <row r="48" spans="2:11" x14ac:dyDescent="0.15">
      <c r="B48" s="102" t="s">
        <v>52</v>
      </c>
    </row>
    <row r="52" spans="2:10" x14ac:dyDescent="0.15">
      <c r="B52" s="97" t="s">
        <v>12</v>
      </c>
      <c r="C52" s="97"/>
      <c r="D52" s="97"/>
      <c r="E52" s="97"/>
      <c r="F52" s="97"/>
      <c r="G52" s="97"/>
      <c r="H52" s="97"/>
      <c r="I52" s="97"/>
      <c r="J52" s="97"/>
    </row>
    <row r="53" spans="2:10" ht="125.25" customHeight="1" x14ac:dyDescent="0.15">
      <c r="B53" s="274" t="s">
        <v>20</v>
      </c>
      <c r="C53" s="275"/>
      <c r="D53" s="275"/>
      <c r="E53" s="275"/>
      <c r="F53" s="275"/>
      <c r="G53" s="275"/>
      <c r="H53" s="275"/>
      <c r="I53" s="275"/>
      <c r="J53" s="275"/>
    </row>
  </sheetData>
  <mergeCells count="19">
    <mergeCell ref="B4:B6"/>
    <mergeCell ref="C4:J4"/>
    <mergeCell ref="C5:D5"/>
    <mergeCell ref="E5:F5"/>
    <mergeCell ref="G5:H5"/>
    <mergeCell ref="I5:J5"/>
    <mergeCell ref="B20:B22"/>
    <mergeCell ref="C20:J20"/>
    <mergeCell ref="C21:D21"/>
    <mergeCell ref="E21:F21"/>
    <mergeCell ref="G21:H21"/>
    <mergeCell ref="I21:J21"/>
    <mergeCell ref="B53:J53"/>
    <mergeCell ref="B36:B38"/>
    <mergeCell ref="C36:J36"/>
    <mergeCell ref="C37:D37"/>
    <mergeCell ref="E37:F37"/>
    <mergeCell ref="G37:H37"/>
    <mergeCell ref="I37:J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2"/>
  <sheetViews>
    <sheetView topLeftCell="A32" workbookViewId="0">
      <selection activeCell="A44" sqref="A44"/>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7"/>
    <col min="41" max="41" width="10.5" bestFit="1" customWidth="1"/>
    <col min="42" max="42" width="9.5" bestFit="1" customWidth="1"/>
    <col min="43" max="43" width="10.6640625" bestFit="1" customWidth="1"/>
    <col min="44" max="44" width="10.5" bestFit="1" customWidth="1"/>
    <col min="45" max="45" width="12.1640625" bestFit="1" customWidth="1"/>
    <col min="46" max="46" width="12.1640625" customWidth="1"/>
    <col min="47" max="47" width="9.33203125" bestFit="1" customWidth="1"/>
    <col min="48" max="48" width="9.33203125" customWidth="1"/>
    <col min="49" max="49" width="11.1640625" bestFit="1" customWidth="1"/>
    <col min="50" max="50" width="11.1640625" customWidth="1"/>
    <col min="51" max="52" width="10.5" bestFit="1" customWidth="1"/>
    <col min="53" max="53" width="9.33203125" bestFit="1" customWidth="1"/>
    <col min="54" max="54" width="9.5" bestFit="1" customWidth="1"/>
    <col min="55" max="59" width="9.33203125" bestFit="1" customWidth="1"/>
    <col min="60" max="63" width="9.33203125" customWidth="1"/>
    <col min="64" max="65" width="9.33203125" bestFit="1" customWidth="1"/>
    <col min="66" max="67" width="9.33203125" customWidth="1"/>
    <col min="68" max="69" width="9.33203125" bestFit="1" customWidth="1"/>
    <col min="70" max="70" width="10.1640625" bestFit="1" customWidth="1"/>
    <col min="71" max="71" width="9.33203125" customWidth="1"/>
    <col min="72" max="72" width="10.5" bestFit="1" customWidth="1"/>
    <col min="73" max="73" width="9.6640625" bestFit="1" customWidth="1"/>
  </cols>
  <sheetData>
    <row r="2" spans="1:73" ht="12.75" customHeight="1" x14ac:dyDescent="0.15">
      <c r="B2" s="254" t="s">
        <v>55</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48</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52" t="s">
        <v>10</v>
      </c>
      <c r="E3" s="252"/>
      <c r="F3" s="252"/>
      <c r="G3" s="252"/>
      <c r="H3" s="252"/>
      <c r="I3" s="252"/>
      <c r="J3" s="252"/>
      <c r="K3" s="252"/>
      <c r="L3" s="252"/>
      <c r="M3" s="252"/>
      <c r="N3" s="252"/>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52" t="s">
        <v>10</v>
      </c>
      <c r="AP3" s="252"/>
      <c r="AQ3" s="252"/>
      <c r="AR3" s="252"/>
      <c r="AS3" s="252"/>
      <c r="AT3" s="252"/>
      <c r="AU3" s="252"/>
      <c r="AV3" s="252"/>
      <c r="AW3" s="252"/>
      <c r="AX3" s="252"/>
      <c r="AY3" s="252"/>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53"/>
      <c r="D4" s="47" t="s">
        <v>3</v>
      </c>
      <c r="E4" s="47" t="s">
        <v>4</v>
      </c>
      <c r="F4" s="47" t="s">
        <v>5</v>
      </c>
      <c r="G4" s="47" t="s">
        <v>6</v>
      </c>
      <c r="H4" s="47" t="s">
        <v>16</v>
      </c>
      <c r="I4" s="47" t="s">
        <v>21</v>
      </c>
      <c r="J4" s="46" t="s">
        <v>7</v>
      </c>
      <c r="K4" s="46" t="s">
        <v>8</v>
      </c>
      <c r="L4" s="48" t="s">
        <v>13</v>
      </c>
      <c r="M4" s="48" t="s">
        <v>19</v>
      </c>
      <c r="N4" s="82"/>
      <c r="O4" s="252" t="s">
        <v>3</v>
      </c>
      <c r="P4" s="252"/>
      <c r="Q4" s="252" t="s">
        <v>4</v>
      </c>
      <c r="R4" s="252"/>
      <c r="S4" s="252" t="s">
        <v>5</v>
      </c>
      <c r="T4" s="252"/>
      <c r="U4" s="252" t="s">
        <v>6</v>
      </c>
      <c r="V4" s="252"/>
      <c r="W4" s="252" t="s">
        <v>16</v>
      </c>
      <c r="X4" s="252"/>
      <c r="Y4" s="252" t="s">
        <v>21</v>
      </c>
      <c r="Z4" s="252"/>
      <c r="AA4" s="252" t="s">
        <v>7</v>
      </c>
      <c r="AB4" s="252"/>
      <c r="AC4" s="252" t="s">
        <v>8</v>
      </c>
      <c r="AD4" s="252"/>
      <c r="AE4" s="252" t="s">
        <v>13</v>
      </c>
      <c r="AF4" s="252"/>
      <c r="AG4" s="252" t="s">
        <v>19</v>
      </c>
      <c r="AH4" s="252"/>
      <c r="AI4" s="82"/>
      <c r="AJ4" s="82"/>
      <c r="AL4" s="253"/>
      <c r="AM4" s="253"/>
      <c r="AN4" s="253"/>
      <c r="AO4" s="47" t="s">
        <v>3</v>
      </c>
      <c r="AP4" s="47" t="s">
        <v>4</v>
      </c>
      <c r="AQ4" s="47" t="s">
        <v>5</v>
      </c>
      <c r="AR4" s="47" t="s">
        <v>6</v>
      </c>
      <c r="AS4" s="47" t="s">
        <v>16</v>
      </c>
      <c r="AT4" s="47" t="s">
        <v>21</v>
      </c>
      <c r="AU4" s="46" t="s">
        <v>7</v>
      </c>
      <c r="AV4" s="46" t="s">
        <v>8</v>
      </c>
      <c r="AW4" s="48" t="s">
        <v>13</v>
      </c>
      <c r="AX4" s="48" t="s">
        <v>19</v>
      </c>
      <c r="AY4" s="82"/>
      <c r="AZ4" s="252" t="s">
        <v>3</v>
      </c>
      <c r="BA4" s="252"/>
      <c r="BB4" s="252" t="s">
        <v>4</v>
      </c>
      <c r="BC4" s="252"/>
      <c r="BD4" s="252" t="s">
        <v>5</v>
      </c>
      <c r="BE4" s="252"/>
      <c r="BF4" s="252" t="s">
        <v>6</v>
      </c>
      <c r="BG4" s="252"/>
      <c r="BH4" s="252" t="s">
        <v>16</v>
      </c>
      <c r="BI4" s="252"/>
      <c r="BJ4" s="252" t="s">
        <v>21</v>
      </c>
      <c r="BK4" s="252"/>
      <c r="BL4" s="252" t="s">
        <v>7</v>
      </c>
      <c r="BM4" s="252"/>
      <c r="BN4" s="252" t="s">
        <v>8</v>
      </c>
      <c r="BO4" s="252"/>
      <c r="BP4" s="252" t="s">
        <v>13</v>
      </c>
      <c r="BQ4" s="252"/>
      <c r="BR4" s="252" t="s">
        <v>19</v>
      </c>
      <c r="BS4" s="252"/>
      <c r="BT4" s="82"/>
      <c r="BU4" s="82"/>
    </row>
    <row r="5" spans="1:73" ht="29.25" customHeight="1" x14ac:dyDescent="0.15">
      <c r="A5" s="253"/>
      <c r="B5" s="253"/>
      <c r="C5" s="253"/>
      <c r="D5" s="46" t="s">
        <v>0</v>
      </c>
      <c r="E5" s="46" t="s">
        <v>0</v>
      </c>
      <c r="F5" s="46" t="s">
        <v>0</v>
      </c>
      <c r="G5" s="46" t="s">
        <v>0</v>
      </c>
      <c r="H5" s="46" t="s">
        <v>0</v>
      </c>
      <c r="I5" s="46" t="s">
        <v>0</v>
      </c>
      <c r="J5" s="46" t="s">
        <v>0</v>
      </c>
      <c r="K5" s="46" t="s">
        <v>0</v>
      </c>
      <c r="L5" s="46" t="s">
        <v>0</v>
      </c>
      <c r="M5" s="46" t="s">
        <v>0</v>
      </c>
      <c r="N5" s="83"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3"/>
      <c r="AM5" s="253"/>
      <c r="AN5" s="253"/>
      <c r="AO5" s="46" t="s">
        <v>0</v>
      </c>
      <c r="AP5" s="46" t="s">
        <v>0</v>
      </c>
      <c r="AQ5" s="46" t="s">
        <v>0</v>
      </c>
      <c r="AR5" s="46" t="s">
        <v>0</v>
      </c>
      <c r="AS5" s="46" t="s">
        <v>0</v>
      </c>
      <c r="AT5" s="46" t="s">
        <v>0</v>
      </c>
      <c r="AU5" s="46" t="s">
        <v>0</v>
      </c>
      <c r="AV5" s="46" t="s">
        <v>0</v>
      </c>
      <c r="AW5" s="46" t="s">
        <v>0</v>
      </c>
      <c r="AX5" s="46" t="s">
        <v>0</v>
      </c>
      <c r="AY5" s="83"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6"/>
      <c r="M6" s="49"/>
      <c r="N6" s="83"/>
      <c r="O6" s="46"/>
      <c r="P6" s="46"/>
      <c r="Q6" s="46"/>
      <c r="R6" s="46"/>
      <c r="S6" s="46"/>
      <c r="T6" s="46"/>
      <c r="U6" s="46"/>
      <c r="V6" s="46"/>
      <c r="W6" s="46"/>
      <c r="X6" s="46"/>
      <c r="Y6" s="46"/>
      <c r="Z6" s="46"/>
      <c r="AA6" s="46"/>
      <c r="AB6" s="46"/>
      <c r="AC6" s="46"/>
      <c r="AD6" s="46"/>
      <c r="AE6" s="46"/>
      <c r="AF6" s="46"/>
      <c r="AG6" s="49"/>
      <c r="AH6" s="49"/>
      <c r="AI6" s="83"/>
      <c r="AJ6" s="83"/>
      <c r="AL6" s="16"/>
      <c r="AM6" s="16"/>
      <c r="AN6" s="16"/>
      <c r="AO6" s="5"/>
      <c r="AP6" s="5"/>
      <c r="AQ6" s="5"/>
      <c r="AR6" s="5"/>
      <c r="AS6" s="46"/>
      <c r="AT6" s="46"/>
      <c r="AU6" s="5"/>
      <c r="AV6" s="5"/>
      <c r="AW6" s="5"/>
      <c r="AX6" s="5"/>
      <c r="AY6" s="34"/>
      <c r="AZ6" s="5"/>
      <c r="BA6" s="5"/>
      <c r="BB6" s="5"/>
      <c r="BC6" s="5"/>
      <c r="BD6" s="5"/>
      <c r="BE6" s="5"/>
      <c r="BF6" s="5"/>
      <c r="BG6" s="5"/>
      <c r="BH6" s="46"/>
      <c r="BI6" s="46"/>
      <c r="BJ6" s="46"/>
      <c r="BK6" s="46"/>
      <c r="BL6" s="5"/>
      <c r="BM6" s="5"/>
      <c r="BN6" s="5"/>
      <c r="BO6" s="5"/>
      <c r="BP6" s="5"/>
      <c r="BQ6" s="5"/>
      <c r="BR6" s="5"/>
      <c r="BS6" s="5"/>
      <c r="BT6" s="34"/>
      <c r="BU6" s="34"/>
    </row>
    <row r="7" spans="1:73" ht="20" customHeight="1" x14ac:dyDescent="0.15">
      <c r="A7" s="159">
        <v>43834</v>
      </c>
      <c r="B7" s="159">
        <v>43832</v>
      </c>
      <c r="C7" s="158">
        <v>1</v>
      </c>
      <c r="D7" s="160">
        <v>4465671.5999999996</v>
      </c>
      <c r="E7" s="160">
        <v>477986.7</v>
      </c>
      <c r="F7" s="101">
        <v>0</v>
      </c>
      <c r="G7" s="160">
        <v>0</v>
      </c>
      <c r="H7" s="4">
        <v>0</v>
      </c>
      <c r="I7" s="80">
        <v>0</v>
      </c>
      <c r="J7" s="4">
        <v>0</v>
      </c>
      <c r="K7" s="4">
        <v>0</v>
      </c>
      <c r="L7" s="112">
        <v>0</v>
      </c>
      <c r="M7" s="4">
        <v>0</v>
      </c>
      <c r="N7" s="78">
        <f t="shared" ref="N7:N16" si="0">SUM(D7:M7)</f>
        <v>4943658.3</v>
      </c>
      <c r="O7" s="160">
        <v>3475369.6</v>
      </c>
      <c r="P7" s="160">
        <v>134.21172999999999</v>
      </c>
      <c r="Q7" s="160">
        <v>388553.7</v>
      </c>
      <c r="R7" s="160">
        <v>128.811577</v>
      </c>
      <c r="S7" s="101">
        <v>0</v>
      </c>
      <c r="T7" s="101">
        <v>0</v>
      </c>
      <c r="U7" s="4">
        <v>0</v>
      </c>
      <c r="V7" s="4">
        <v>0</v>
      </c>
      <c r="W7" s="4">
        <v>0</v>
      </c>
      <c r="X7" s="4">
        <v>0</v>
      </c>
      <c r="Y7" s="80">
        <v>0</v>
      </c>
      <c r="Z7" s="80">
        <v>0</v>
      </c>
      <c r="AA7" s="4">
        <v>0</v>
      </c>
      <c r="AB7" s="4">
        <v>0</v>
      </c>
      <c r="AC7" s="4">
        <v>0</v>
      </c>
      <c r="AD7" s="4">
        <v>0</v>
      </c>
      <c r="AE7" s="101">
        <v>0</v>
      </c>
      <c r="AF7" s="101">
        <v>0</v>
      </c>
      <c r="AG7" s="4">
        <v>0</v>
      </c>
      <c r="AH7" s="4">
        <v>0</v>
      </c>
      <c r="AI7" s="78">
        <f t="shared" ref="AI7" si="1">O7+Q7+S7+U7+AA7+AC7+AE7+AG7+Y7</f>
        <v>3863923.3000000003</v>
      </c>
      <c r="AJ7" s="78">
        <f t="shared" ref="AJ7" si="2">(O7*P7+Q7*R7+S7*T7+U7*V7+AA7*AB7+AC7*AD7+AE7*AF7+AG7*AH7+Y7*Z7)/AI7</f>
        <v>133.66869400632069</v>
      </c>
      <c r="AL7" s="64">
        <v>43470</v>
      </c>
      <c r="AM7" s="64">
        <v>43467</v>
      </c>
      <c r="AN7" s="3">
        <v>1</v>
      </c>
      <c r="AO7" s="157">
        <v>3940786.5</v>
      </c>
      <c r="AP7" s="157">
        <v>376891.1</v>
      </c>
      <c r="AQ7" s="157">
        <v>0</v>
      </c>
      <c r="AR7" s="157">
        <v>0</v>
      </c>
      <c r="AS7" s="157">
        <v>0</v>
      </c>
      <c r="AT7" s="157">
        <v>0</v>
      </c>
      <c r="AU7" s="157">
        <v>0</v>
      </c>
      <c r="AV7" s="157">
        <v>0</v>
      </c>
      <c r="AW7" s="157">
        <v>798</v>
      </c>
      <c r="AX7" s="157">
        <v>0</v>
      </c>
      <c r="AY7" s="78">
        <v>4318475.5999999996</v>
      </c>
      <c r="AZ7" s="157">
        <v>3296372.5</v>
      </c>
      <c r="BA7" s="157">
        <v>136.99861200000001</v>
      </c>
      <c r="BB7" s="157">
        <v>292431.59999999998</v>
      </c>
      <c r="BC7" s="157">
        <v>133.79962599999999</v>
      </c>
      <c r="BD7" s="157">
        <v>0</v>
      </c>
      <c r="BE7" s="157">
        <v>0</v>
      </c>
      <c r="BF7" s="157">
        <v>0</v>
      </c>
      <c r="BG7" s="157">
        <v>0</v>
      </c>
      <c r="BH7" s="157">
        <v>0</v>
      </c>
      <c r="BI7" s="157">
        <v>0</v>
      </c>
      <c r="BJ7" s="157">
        <v>0</v>
      </c>
      <c r="BK7" s="157">
        <v>0</v>
      </c>
      <c r="BL7" s="157">
        <v>0</v>
      </c>
      <c r="BM7" s="157">
        <v>0</v>
      </c>
      <c r="BN7" s="157">
        <v>0</v>
      </c>
      <c r="BO7" s="157">
        <v>0</v>
      </c>
      <c r="BP7" s="157">
        <v>0</v>
      </c>
      <c r="BQ7" s="157">
        <v>0</v>
      </c>
      <c r="BR7" s="157">
        <v>0</v>
      </c>
      <c r="BS7" s="157">
        <v>0</v>
      </c>
      <c r="BT7" s="78">
        <v>3588804.1</v>
      </c>
      <c r="BU7" s="78">
        <v>136.73794449954835</v>
      </c>
    </row>
    <row r="8" spans="1:73" ht="20" customHeight="1" x14ac:dyDescent="0.15">
      <c r="A8" s="161">
        <v>43841</v>
      </c>
      <c r="B8" s="161">
        <v>43838</v>
      </c>
      <c r="C8" s="3">
        <v>2</v>
      </c>
      <c r="D8" s="162">
        <v>4475289</v>
      </c>
      <c r="E8" s="162">
        <v>507904.4</v>
      </c>
      <c r="F8" s="162">
        <v>0</v>
      </c>
      <c r="G8" s="162">
        <v>0</v>
      </c>
      <c r="H8" s="162">
        <v>0</v>
      </c>
      <c r="I8" s="162">
        <v>0</v>
      </c>
      <c r="J8" s="162">
        <v>0</v>
      </c>
      <c r="K8" s="162">
        <v>0</v>
      </c>
      <c r="L8" s="162">
        <v>497</v>
      </c>
      <c r="M8" s="162">
        <v>0</v>
      </c>
      <c r="N8" s="78">
        <f t="shared" si="0"/>
        <v>4983690.4000000004</v>
      </c>
      <c r="O8" s="11">
        <v>3249529.4</v>
      </c>
      <c r="P8" s="11">
        <v>125.44165</v>
      </c>
      <c r="Q8" s="162">
        <v>409074.4</v>
      </c>
      <c r="R8" s="162">
        <v>124.36117</v>
      </c>
      <c r="S8" s="162">
        <v>0</v>
      </c>
      <c r="T8" s="162">
        <v>0</v>
      </c>
      <c r="U8" s="162">
        <v>0</v>
      </c>
      <c r="V8" s="162">
        <v>0</v>
      </c>
      <c r="W8" s="162">
        <v>0</v>
      </c>
      <c r="X8" s="162">
        <v>0</v>
      </c>
      <c r="Y8" s="162">
        <v>0</v>
      </c>
      <c r="Z8" s="162">
        <v>0</v>
      </c>
      <c r="AA8" s="162">
        <v>0</v>
      </c>
      <c r="AB8" s="162">
        <v>0</v>
      </c>
      <c r="AC8" s="162">
        <v>0</v>
      </c>
      <c r="AD8" s="162">
        <v>0</v>
      </c>
      <c r="AE8" s="162">
        <v>497</v>
      </c>
      <c r="AF8" s="162">
        <v>50</v>
      </c>
      <c r="AG8" s="162">
        <v>0</v>
      </c>
      <c r="AH8" s="162">
        <v>0</v>
      </c>
      <c r="AI8" s="78">
        <f t="shared" ref="AI8" si="3">O8+Q8+S8+U8+AA8+AC8+AE8+AG8+Y8</f>
        <v>3659100.8</v>
      </c>
      <c r="AJ8" s="78">
        <f t="shared" ref="AJ8" si="4">(O8*P8+Q8*R8+S8*T8+U8*V8+AA8*AB8+AC8*AD8+AE8*AF8+AG8*AH8+Y8*Z8)/AI8</f>
        <v>125.3106092788037</v>
      </c>
      <c r="AL8" s="64">
        <v>43477</v>
      </c>
      <c r="AM8" s="64">
        <v>43474</v>
      </c>
      <c r="AN8" s="3">
        <v>2</v>
      </c>
      <c r="AO8" s="157">
        <v>3893277.8</v>
      </c>
      <c r="AP8" s="157">
        <v>386700.9</v>
      </c>
      <c r="AQ8" s="157">
        <v>0</v>
      </c>
      <c r="AR8" s="157">
        <v>0</v>
      </c>
      <c r="AS8" s="157">
        <v>0</v>
      </c>
      <c r="AT8" s="157">
        <v>0</v>
      </c>
      <c r="AU8" s="157">
        <v>0</v>
      </c>
      <c r="AV8" s="157">
        <v>0</v>
      </c>
      <c r="AW8" s="157">
        <v>0</v>
      </c>
      <c r="AX8" s="157">
        <v>0</v>
      </c>
      <c r="AY8" s="78">
        <v>4279978.7</v>
      </c>
      <c r="AZ8" s="11">
        <v>3283719</v>
      </c>
      <c r="BA8" s="11">
        <v>136.00797299999999</v>
      </c>
      <c r="BB8" s="157">
        <v>305848.3</v>
      </c>
      <c r="BC8" s="157">
        <v>129.60971499999999</v>
      </c>
      <c r="BD8" s="157">
        <v>0</v>
      </c>
      <c r="BE8" s="157">
        <v>0</v>
      </c>
      <c r="BF8" s="157">
        <v>0</v>
      </c>
      <c r="BG8" s="157">
        <v>0</v>
      </c>
      <c r="BH8" s="157">
        <v>0</v>
      </c>
      <c r="BI8" s="157">
        <v>0</v>
      </c>
      <c r="BJ8" s="157">
        <v>0</v>
      </c>
      <c r="BK8" s="157">
        <v>0</v>
      </c>
      <c r="BL8" s="157">
        <v>0</v>
      </c>
      <c r="BM8" s="157">
        <v>0</v>
      </c>
      <c r="BN8" s="157">
        <v>0</v>
      </c>
      <c r="BO8" s="157">
        <v>0</v>
      </c>
      <c r="BP8" s="157">
        <v>0</v>
      </c>
      <c r="BQ8" s="157">
        <v>0</v>
      </c>
      <c r="BR8" s="157">
        <v>0</v>
      </c>
      <c r="BS8" s="157">
        <v>0</v>
      </c>
      <c r="BT8" s="78">
        <v>3589567.3</v>
      </c>
      <c r="BU8" s="78">
        <v>135.46281082063052</v>
      </c>
    </row>
    <row r="9" spans="1:73" s="12" customFormat="1" ht="20" customHeight="1" x14ac:dyDescent="0.15">
      <c r="A9" s="163">
        <v>43848</v>
      </c>
      <c r="B9" s="163">
        <v>43845</v>
      </c>
      <c r="C9" s="3">
        <v>3</v>
      </c>
      <c r="D9" s="164">
        <v>4250973</v>
      </c>
      <c r="E9" s="164">
        <v>538739.6</v>
      </c>
      <c r="F9" s="164">
        <v>216</v>
      </c>
      <c r="G9" s="164">
        <v>0</v>
      </c>
      <c r="H9" s="164">
        <v>0</v>
      </c>
      <c r="I9" s="164">
        <v>0</v>
      </c>
      <c r="J9" s="164">
        <v>0</v>
      </c>
      <c r="K9" s="164">
        <v>0</v>
      </c>
      <c r="L9" s="164">
        <v>0</v>
      </c>
      <c r="M9" s="164">
        <v>0</v>
      </c>
      <c r="N9" s="78">
        <f t="shared" si="0"/>
        <v>4789928.5999999996</v>
      </c>
      <c r="O9" s="164">
        <v>3094748.4</v>
      </c>
      <c r="P9" s="164">
        <v>120.237004</v>
      </c>
      <c r="Q9" s="164">
        <v>438221</v>
      </c>
      <c r="R9" s="164">
        <v>122.439463</v>
      </c>
      <c r="S9" s="164">
        <v>216</v>
      </c>
      <c r="T9" s="164">
        <v>180.45370299999999</v>
      </c>
      <c r="U9" s="164">
        <v>0</v>
      </c>
      <c r="V9" s="164">
        <v>0</v>
      </c>
      <c r="W9" s="164">
        <v>0</v>
      </c>
      <c r="X9" s="164">
        <v>0</v>
      </c>
      <c r="Y9" s="164">
        <v>0</v>
      </c>
      <c r="Z9" s="164">
        <v>0</v>
      </c>
      <c r="AA9" s="164">
        <v>0</v>
      </c>
      <c r="AB9" s="164">
        <v>0</v>
      </c>
      <c r="AC9" s="164">
        <v>0</v>
      </c>
      <c r="AD9" s="164">
        <v>0</v>
      </c>
      <c r="AE9" s="164">
        <v>0</v>
      </c>
      <c r="AF9" s="164">
        <v>0</v>
      </c>
      <c r="AG9" s="164">
        <v>0</v>
      </c>
      <c r="AH9" s="164">
        <v>0</v>
      </c>
      <c r="AI9" s="78">
        <f t="shared" ref="AI9" si="5">O9+Q9+S9+U9+AA9+AC9+AE9+AG9+Y9</f>
        <v>3533185.4</v>
      </c>
      <c r="AJ9" s="78">
        <f t="shared" ref="AJ9" si="6">(O9*P9+Q9*R9+S9*T9+U9*V9+AA9*AB9+AC9*AD9+AE9*AF9+AG9*AH9+Y9*Z9)/AI9</f>
        <v>120.51385632493688</v>
      </c>
      <c r="AL9" s="64">
        <v>43484</v>
      </c>
      <c r="AM9" s="64">
        <v>43481</v>
      </c>
      <c r="AN9" s="3">
        <v>3</v>
      </c>
      <c r="AO9" s="157">
        <v>3995132.6</v>
      </c>
      <c r="AP9" s="157">
        <v>446946.9</v>
      </c>
      <c r="AQ9" s="157">
        <v>0</v>
      </c>
      <c r="AR9" s="157">
        <v>0</v>
      </c>
      <c r="AS9" s="157">
        <v>0</v>
      </c>
      <c r="AT9" s="157">
        <v>0</v>
      </c>
      <c r="AU9" s="157">
        <v>0</v>
      </c>
      <c r="AV9" s="157">
        <v>0</v>
      </c>
      <c r="AW9" s="157">
        <v>0</v>
      </c>
      <c r="AX9" s="157">
        <v>0</v>
      </c>
      <c r="AY9" s="78">
        <v>4442079.5</v>
      </c>
      <c r="AZ9" s="157">
        <v>3250418.2</v>
      </c>
      <c r="BA9" s="157">
        <v>132.14343400000001</v>
      </c>
      <c r="BB9" s="157">
        <v>372552.6</v>
      </c>
      <c r="BC9" s="157">
        <v>124.473659</v>
      </c>
      <c r="BD9" s="157">
        <v>0</v>
      </c>
      <c r="BE9" s="157">
        <v>0</v>
      </c>
      <c r="BF9" s="157">
        <v>0</v>
      </c>
      <c r="BG9" s="157">
        <v>0</v>
      </c>
      <c r="BH9" s="157">
        <v>0</v>
      </c>
      <c r="BI9" s="157">
        <v>0</v>
      </c>
      <c r="BJ9" s="157">
        <v>0</v>
      </c>
      <c r="BK9" s="157">
        <v>0</v>
      </c>
      <c r="BL9" s="157">
        <v>0</v>
      </c>
      <c r="BM9" s="157">
        <v>0</v>
      </c>
      <c r="BN9" s="157">
        <v>0</v>
      </c>
      <c r="BO9" s="157">
        <v>0</v>
      </c>
      <c r="BP9" s="157">
        <v>0</v>
      </c>
      <c r="BQ9" s="157">
        <v>0</v>
      </c>
      <c r="BR9" s="157">
        <v>0</v>
      </c>
      <c r="BS9" s="157">
        <v>0</v>
      </c>
      <c r="BT9" s="78">
        <v>3622970.8000000003</v>
      </c>
      <c r="BU9" s="78">
        <v>131.35474571753718</v>
      </c>
    </row>
    <row r="10" spans="1:73" ht="20" customHeight="1" x14ac:dyDescent="0.15">
      <c r="A10" s="165">
        <v>43855</v>
      </c>
      <c r="B10" s="165">
        <v>43852</v>
      </c>
      <c r="C10" s="3">
        <v>4</v>
      </c>
      <c r="D10" s="166">
        <v>4460400</v>
      </c>
      <c r="E10" s="166">
        <v>488252.8</v>
      </c>
      <c r="F10" s="166">
        <v>0</v>
      </c>
      <c r="G10" s="166">
        <v>0</v>
      </c>
      <c r="H10" s="166">
        <v>0</v>
      </c>
      <c r="I10" s="166">
        <v>0</v>
      </c>
      <c r="J10" s="166">
        <v>0</v>
      </c>
      <c r="K10" s="166">
        <v>0</v>
      </c>
      <c r="L10" s="166">
        <v>0</v>
      </c>
      <c r="M10" s="166">
        <v>0</v>
      </c>
      <c r="N10" s="78">
        <f t="shared" si="0"/>
        <v>4948652.8</v>
      </c>
      <c r="O10" s="166">
        <v>3259231.8</v>
      </c>
      <c r="P10" s="166">
        <v>114.789427</v>
      </c>
      <c r="Q10" s="166">
        <v>379429.5</v>
      </c>
      <c r="R10" s="166">
        <v>116.319856</v>
      </c>
      <c r="S10" s="166">
        <v>0</v>
      </c>
      <c r="T10" s="166">
        <v>0</v>
      </c>
      <c r="U10" s="166">
        <v>0</v>
      </c>
      <c r="V10" s="166">
        <v>0</v>
      </c>
      <c r="W10" s="166">
        <v>0</v>
      </c>
      <c r="X10" s="166">
        <v>0</v>
      </c>
      <c r="Y10" s="166">
        <v>0</v>
      </c>
      <c r="Z10" s="166">
        <v>0</v>
      </c>
      <c r="AA10" s="166">
        <v>0</v>
      </c>
      <c r="AB10" s="166">
        <v>0</v>
      </c>
      <c r="AC10" s="166">
        <v>0</v>
      </c>
      <c r="AD10" s="166">
        <v>0</v>
      </c>
      <c r="AE10" s="166">
        <v>0</v>
      </c>
      <c r="AF10" s="166">
        <v>0</v>
      </c>
      <c r="AG10" s="166">
        <v>0</v>
      </c>
      <c r="AH10" s="166">
        <v>0</v>
      </c>
      <c r="AI10" s="78">
        <f t="shared" ref="AI10" si="7">O10+Q10+S10+U10+AA10+AC10+AE10+AG10+Y10</f>
        <v>3638661.3</v>
      </c>
      <c r="AJ10" s="78">
        <f t="shared" ref="AJ10" si="8">(O10*P10+Q10*R10+S10*T10+U10*V10+AA10*AB10+AC10*AD10+AE10*AF10+AG10*AH10+Y10*Z10)/AI10</f>
        <v>114.94901588788453</v>
      </c>
      <c r="AL10" s="64">
        <v>43491</v>
      </c>
      <c r="AM10" s="64">
        <v>43489</v>
      </c>
      <c r="AN10" s="3">
        <v>4</v>
      </c>
      <c r="AO10" s="157">
        <v>3904809.8</v>
      </c>
      <c r="AP10" s="157">
        <v>393827.6</v>
      </c>
      <c r="AQ10" s="157">
        <v>0</v>
      </c>
      <c r="AR10" s="157">
        <v>0</v>
      </c>
      <c r="AS10" s="157">
        <v>0</v>
      </c>
      <c r="AT10" s="157">
        <v>0</v>
      </c>
      <c r="AU10" s="157">
        <v>0</v>
      </c>
      <c r="AV10" s="157">
        <v>0</v>
      </c>
      <c r="AW10" s="157">
        <v>0</v>
      </c>
      <c r="AX10" s="157">
        <v>0</v>
      </c>
      <c r="AY10" s="78">
        <v>4298637.3999999994</v>
      </c>
      <c r="AZ10" s="157">
        <v>3100062.6</v>
      </c>
      <c r="BA10" s="157">
        <v>127.59325</v>
      </c>
      <c r="BB10" s="157">
        <v>313422.3</v>
      </c>
      <c r="BC10" s="157">
        <v>121.95588499999999</v>
      </c>
      <c r="BD10" s="157">
        <v>0</v>
      </c>
      <c r="BE10" s="157">
        <v>0</v>
      </c>
      <c r="BF10" s="157">
        <v>0</v>
      </c>
      <c r="BG10" s="157">
        <v>0</v>
      </c>
      <c r="BH10" s="157">
        <v>0</v>
      </c>
      <c r="BI10" s="157">
        <v>0</v>
      </c>
      <c r="BJ10" s="157">
        <v>0</v>
      </c>
      <c r="BK10" s="157">
        <v>0</v>
      </c>
      <c r="BL10" s="157">
        <v>0</v>
      </c>
      <c r="BM10" s="157">
        <v>0</v>
      </c>
      <c r="BN10" s="157">
        <v>0</v>
      </c>
      <c r="BO10" s="157">
        <v>0</v>
      </c>
      <c r="BP10" s="157">
        <v>0</v>
      </c>
      <c r="BQ10" s="157">
        <v>0</v>
      </c>
      <c r="BR10" s="157">
        <v>0</v>
      </c>
      <c r="BS10" s="157">
        <v>0</v>
      </c>
      <c r="BT10" s="78">
        <v>3413484.9</v>
      </c>
      <c r="BU10" s="78">
        <v>127.07563355932395</v>
      </c>
    </row>
    <row r="11" spans="1:73" ht="20" customHeight="1" x14ac:dyDescent="0.15">
      <c r="A11" s="167">
        <v>43862</v>
      </c>
      <c r="B11" s="167">
        <v>43859</v>
      </c>
      <c r="C11" s="113">
        <v>5</v>
      </c>
      <c r="D11" s="168">
        <v>4053231</v>
      </c>
      <c r="E11" s="168">
        <v>388857.9</v>
      </c>
      <c r="F11" s="168">
        <v>0</v>
      </c>
      <c r="G11" s="168">
        <v>0</v>
      </c>
      <c r="H11" s="168">
        <v>0</v>
      </c>
      <c r="I11" s="168">
        <v>0</v>
      </c>
      <c r="J11" s="168">
        <v>0</v>
      </c>
      <c r="K11" s="168">
        <v>0</v>
      </c>
      <c r="L11" s="168">
        <v>0</v>
      </c>
      <c r="M11" s="168">
        <v>0</v>
      </c>
      <c r="N11" s="78">
        <f t="shared" si="0"/>
        <v>4442088.9000000004</v>
      </c>
      <c r="O11" s="11">
        <v>2764039.6</v>
      </c>
      <c r="P11" s="11">
        <v>104.80332</v>
      </c>
      <c r="Q11" s="11">
        <v>300333.40000000002</v>
      </c>
      <c r="R11" s="11">
        <v>112.454172</v>
      </c>
      <c r="S11" s="168">
        <v>0</v>
      </c>
      <c r="T11" s="168">
        <v>0</v>
      </c>
      <c r="U11" s="168">
        <v>0</v>
      </c>
      <c r="V11" s="168">
        <v>0</v>
      </c>
      <c r="W11" s="168">
        <v>0</v>
      </c>
      <c r="X11" s="168">
        <v>0</v>
      </c>
      <c r="Y11" s="168">
        <v>0</v>
      </c>
      <c r="Z11" s="168">
        <v>0</v>
      </c>
      <c r="AA11" s="168">
        <v>0</v>
      </c>
      <c r="AB11" s="168">
        <v>0</v>
      </c>
      <c r="AC11" s="168">
        <v>0</v>
      </c>
      <c r="AD11" s="168">
        <v>0</v>
      </c>
      <c r="AE11" s="168">
        <v>0</v>
      </c>
      <c r="AF11" s="168">
        <v>0</v>
      </c>
      <c r="AG11" s="168">
        <v>0</v>
      </c>
      <c r="AH11" s="168">
        <v>0</v>
      </c>
      <c r="AI11" s="78">
        <f t="shared" ref="AI11" si="9">O11+Q11+S11+U11+AA11+AC11+AE11+AG11+Y11</f>
        <v>3064373</v>
      </c>
      <c r="AJ11" s="78">
        <f t="shared" ref="AJ11" si="10">(O11*P11+Q11*R11+S11*T11+U11*V11+AA11*AB11+AC11*AD11+AE11*AF11+AG11*AH11+Y11*Z11)/AI11</f>
        <v>105.55316552926709</v>
      </c>
      <c r="AL11" s="64">
        <v>43498</v>
      </c>
      <c r="AM11" s="64">
        <v>43495</v>
      </c>
      <c r="AN11" s="113">
        <v>5</v>
      </c>
      <c r="AO11" s="157">
        <v>3656058.2</v>
      </c>
      <c r="AP11" s="157">
        <v>423797.8</v>
      </c>
      <c r="AQ11" s="11">
        <v>0</v>
      </c>
      <c r="AR11" s="11">
        <v>0</v>
      </c>
      <c r="AS11" s="157">
        <v>0</v>
      </c>
      <c r="AT11" s="157">
        <v>0</v>
      </c>
      <c r="AU11" s="11">
        <v>0</v>
      </c>
      <c r="AV11" s="11">
        <v>0</v>
      </c>
      <c r="AW11" s="11">
        <v>0</v>
      </c>
      <c r="AX11" s="11">
        <v>0</v>
      </c>
      <c r="AY11" s="78">
        <v>4079856</v>
      </c>
      <c r="AZ11" s="11">
        <v>2622974.6</v>
      </c>
      <c r="BA11" s="11">
        <v>119.73381500000001</v>
      </c>
      <c r="BB11" s="11">
        <v>304482.2</v>
      </c>
      <c r="BC11" s="11">
        <v>117.023375</v>
      </c>
      <c r="BD11" s="11">
        <v>0</v>
      </c>
      <c r="BE11" s="11">
        <v>0</v>
      </c>
      <c r="BF11" s="11">
        <v>0</v>
      </c>
      <c r="BG11" s="11">
        <v>0</v>
      </c>
      <c r="BH11" s="11">
        <v>0</v>
      </c>
      <c r="BI11" s="11">
        <v>0</v>
      </c>
      <c r="BJ11" s="157">
        <v>0</v>
      </c>
      <c r="BK11" s="157">
        <v>0</v>
      </c>
      <c r="BL11" s="11">
        <v>0</v>
      </c>
      <c r="BM11" s="11">
        <v>0</v>
      </c>
      <c r="BN11" s="11">
        <v>0</v>
      </c>
      <c r="BO11" s="11">
        <v>0</v>
      </c>
      <c r="BP11" s="11">
        <v>0</v>
      </c>
      <c r="BQ11" s="11">
        <v>0</v>
      </c>
      <c r="BR11" s="11">
        <v>0</v>
      </c>
      <c r="BS11" s="11">
        <v>0</v>
      </c>
      <c r="BT11" s="78">
        <v>2927456.8000000003</v>
      </c>
      <c r="BU11" s="78">
        <v>119.45190452597764</v>
      </c>
    </row>
    <row r="12" spans="1:73" ht="20" customHeight="1" x14ac:dyDescent="0.15">
      <c r="A12" s="170">
        <v>43869</v>
      </c>
      <c r="B12" s="170">
        <v>43866</v>
      </c>
      <c r="C12" s="3">
        <v>6</v>
      </c>
      <c r="D12" s="171">
        <v>3279247.2</v>
      </c>
      <c r="E12" s="171">
        <v>437795.7</v>
      </c>
      <c r="F12" s="11">
        <v>216</v>
      </c>
      <c r="G12" s="171">
        <v>0</v>
      </c>
      <c r="H12" s="171">
        <v>0</v>
      </c>
      <c r="I12" s="171">
        <v>0</v>
      </c>
      <c r="J12" s="171">
        <v>0</v>
      </c>
      <c r="K12" s="171">
        <v>0</v>
      </c>
      <c r="L12" s="171">
        <v>0</v>
      </c>
      <c r="M12" s="171">
        <v>0</v>
      </c>
      <c r="N12" s="78">
        <f t="shared" si="0"/>
        <v>3717258.9000000004</v>
      </c>
      <c r="O12" s="171">
        <v>2479314.4</v>
      </c>
      <c r="P12" s="171">
        <v>99.436394000000007</v>
      </c>
      <c r="Q12" s="171">
        <v>321550.59999999998</v>
      </c>
      <c r="R12" s="171">
        <v>105.379509</v>
      </c>
      <c r="S12" s="11">
        <v>216</v>
      </c>
      <c r="T12" s="11">
        <v>172.25925899999999</v>
      </c>
      <c r="U12" s="171">
        <v>0</v>
      </c>
      <c r="V12" s="171">
        <v>0</v>
      </c>
      <c r="W12" s="171">
        <v>0</v>
      </c>
      <c r="X12" s="171">
        <v>0</v>
      </c>
      <c r="Y12" s="171">
        <v>0</v>
      </c>
      <c r="Z12" s="171">
        <v>0</v>
      </c>
      <c r="AA12" s="171">
        <v>0</v>
      </c>
      <c r="AB12" s="171">
        <v>0</v>
      </c>
      <c r="AC12" s="171">
        <v>0</v>
      </c>
      <c r="AD12" s="171">
        <v>0</v>
      </c>
      <c r="AE12" s="171">
        <v>0</v>
      </c>
      <c r="AF12" s="171">
        <v>0</v>
      </c>
      <c r="AG12" s="171">
        <v>0</v>
      </c>
      <c r="AH12" s="171">
        <v>0</v>
      </c>
      <c r="AI12" s="78">
        <f t="shared" ref="AI12" si="11">O12+Q12+S12+U12+AA12+AC12+AE12+AG12+Y12</f>
        <v>2801081</v>
      </c>
      <c r="AJ12" s="78">
        <f t="shared" ref="AJ12" si="12">(O12*P12+Q12*R12+S12*T12+U12*V12+AA12*AB12+AC12*AD12+AE12*AF12+AG12*AH12+Y12*Z12)/AI12</f>
        <v>100.12425055715025</v>
      </c>
      <c r="AL12" s="64">
        <v>43505</v>
      </c>
      <c r="AM12" s="64">
        <v>43502</v>
      </c>
      <c r="AN12" s="3">
        <v>6</v>
      </c>
      <c r="AO12" s="157">
        <v>3319910.8</v>
      </c>
      <c r="AP12" s="157">
        <v>356292.8</v>
      </c>
      <c r="AQ12" s="11">
        <v>0</v>
      </c>
      <c r="AR12" s="11">
        <v>0</v>
      </c>
      <c r="AS12" s="157">
        <v>0</v>
      </c>
      <c r="AT12" s="157">
        <v>0</v>
      </c>
      <c r="AU12" s="11">
        <v>0</v>
      </c>
      <c r="AV12" s="11">
        <v>0</v>
      </c>
      <c r="AW12" s="11">
        <v>0</v>
      </c>
      <c r="AX12" s="11">
        <v>0</v>
      </c>
      <c r="AY12" s="78">
        <v>3676203.5999999996</v>
      </c>
      <c r="AZ12" s="157">
        <v>2575036</v>
      </c>
      <c r="BA12" s="157">
        <v>115.92883500000001</v>
      </c>
      <c r="BB12" s="157">
        <v>285115.90000000002</v>
      </c>
      <c r="BC12" s="157">
        <v>114.957747</v>
      </c>
      <c r="BD12" s="11">
        <v>0</v>
      </c>
      <c r="BE12" s="11">
        <v>0</v>
      </c>
      <c r="BF12" s="11">
        <v>0</v>
      </c>
      <c r="BG12" s="11">
        <v>0</v>
      </c>
      <c r="BH12" s="11">
        <v>0</v>
      </c>
      <c r="BI12" s="11">
        <v>0</v>
      </c>
      <c r="BJ12" s="157">
        <v>0</v>
      </c>
      <c r="BK12" s="157">
        <v>0</v>
      </c>
      <c r="BL12" s="11">
        <v>0</v>
      </c>
      <c r="BM12" s="11">
        <v>0</v>
      </c>
      <c r="BN12" s="11">
        <v>0</v>
      </c>
      <c r="BO12" s="11">
        <v>0</v>
      </c>
      <c r="BP12" s="11">
        <v>0</v>
      </c>
      <c r="BQ12" s="11">
        <v>0</v>
      </c>
      <c r="BR12" s="11">
        <v>0</v>
      </c>
      <c r="BS12" s="11">
        <v>0</v>
      </c>
      <c r="BT12" s="78">
        <v>2860151.9</v>
      </c>
      <c r="BU12" s="78">
        <v>115.83203152984194</v>
      </c>
    </row>
    <row r="13" spans="1:73" ht="20" customHeight="1" x14ac:dyDescent="0.15">
      <c r="A13" s="172">
        <v>43876</v>
      </c>
      <c r="B13" s="172">
        <v>43873</v>
      </c>
      <c r="C13" s="3">
        <v>7</v>
      </c>
      <c r="D13" s="173">
        <v>2888671.6</v>
      </c>
      <c r="E13" s="173">
        <v>489729.8</v>
      </c>
      <c r="F13" s="173">
        <v>0</v>
      </c>
      <c r="G13" s="173">
        <v>0</v>
      </c>
      <c r="H13" s="173">
        <v>0</v>
      </c>
      <c r="I13" s="173">
        <v>0</v>
      </c>
      <c r="J13" s="173">
        <v>0</v>
      </c>
      <c r="K13" s="173">
        <v>0</v>
      </c>
      <c r="L13" s="173">
        <v>0</v>
      </c>
      <c r="M13" s="173">
        <v>0</v>
      </c>
      <c r="N13" s="78">
        <f t="shared" si="0"/>
        <v>3378401.4</v>
      </c>
      <c r="O13" s="173">
        <v>2053625.6</v>
      </c>
      <c r="P13" s="173">
        <v>97.702870000000004</v>
      </c>
      <c r="Q13" s="173">
        <v>344656.8</v>
      </c>
      <c r="R13" s="173">
        <v>97.839017999999996</v>
      </c>
      <c r="S13" s="173">
        <v>0</v>
      </c>
      <c r="T13" s="173">
        <v>0</v>
      </c>
      <c r="U13" s="173">
        <v>0</v>
      </c>
      <c r="V13" s="173">
        <v>0</v>
      </c>
      <c r="W13" s="173">
        <v>0</v>
      </c>
      <c r="X13" s="173">
        <v>0</v>
      </c>
      <c r="Y13" s="173">
        <v>0</v>
      </c>
      <c r="Z13" s="173">
        <v>0</v>
      </c>
      <c r="AA13" s="173">
        <v>0</v>
      </c>
      <c r="AB13" s="173">
        <v>0</v>
      </c>
      <c r="AC13" s="173">
        <v>0</v>
      </c>
      <c r="AD13" s="173">
        <v>0</v>
      </c>
      <c r="AE13" s="173">
        <v>0</v>
      </c>
      <c r="AF13" s="173">
        <v>0</v>
      </c>
      <c r="AG13" s="173">
        <v>0</v>
      </c>
      <c r="AH13" s="173">
        <v>0</v>
      </c>
      <c r="AI13" s="78">
        <f t="shared" ref="AI13" si="13">O13+Q13+S13+U13+AA13+AC13+AE13+AG13+Y13</f>
        <v>2398282.4</v>
      </c>
      <c r="AJ13" s="78">
        <f t="shared" ref="AJ13" si="14">(O13*P13+Q13*R13+S13*T13+U13*V13+AA13*AB13+AC13*AD13+AE13*AF13+AG13*AH13+Y13*Z13)/AI13</f>
        <v>97.72243580843292</v>
      </c>
      <c r="AL13" s="64">
        <v>43512</v>
      </c>
      <c r="AM13" s="64">
        <v>43509</v>
      </c>
      <c r="AN13" s="3">
        <v>7</v>
      </c>
      <c r="AO13" s="157">
        <v>3344368</v>
      </c>
      <c r="AP13" s="157">
        <v>451520.7</v>
      </c>
      <c r="AQ13" s="11">
        <v>0</v>
      </c>
      <c r="AR13" s="11">
        <v>0</v>
      </c>
      <c r="AS13" s="157">
        <v>0</v>
      </c>
      <c r="AT13" s="157">
        <v>0</v>
      </c>
      <c r="AU13" s="11">
        <v>0</v>
      </c>
      <c r="AV13" s="11">
        <v>0</v>
      </c>
      <c r="AW13" s="11">
        <v>0</v>
      </c>
      <c r="AX13" s="11">
        <v>0</v>
      </c>
      <c r="AY13" s="78">
        <v>3795888.7</v>
      </c>
      <c r="AZ13" s="157">
        <v>2469111</v>
      </c>
      <c r="BA13" s="157">
        <v>111.517729</v>
      </c>
      <c r="BB13" s="157">
        <v>359908.7</v>
      </c>
      <c r="BC13" s="157">
        <v>110.51264399999999</v>
      </c>
      <c r="BD13" s="11">
        <v>0</v>
      </c>
      <c r="BE13" s="11">
        <v>0</v>
      </c>
      <c r="BF13" s="11">
        <v>0</v>
      </c>
      <c r="BG13" s="11">
        <v>0</v>
      </c>
      <c r="BH13" s="11">
        <v>0</v>
      </c>
      <c r="BI13" s="11">
        <v>0</v>
      </c>
      <c r="BJ13" s="157">
        <v>0</v>
      </c>
      <c r="BK13" s="157">
        <v>0</v>
      </c>
      <c r="BL13" s="11">
        <v>0</v>
      </c>
      <c r="BM13" s="11">
        <v>0</v>
      </c>
      <c r="BN13" s="11">
        <v>0</v>
      </c>
      <c r="BO13" s="11">
        <v>0</v>
      </c>
      <c r="BP13" s="11">
        <v>0</v>
      </c>
      <c r="BQ13" s="11">
        <v>0</v>
      </c>
      <c r="BR13" s="11">
        <v>0</v>
      </c>
      <c r="BS13" s="11">
        <v>0</v>
      </c>
      <c r="BT13" s="78">
        <v>2829019.7</v>
      </c>
      <c r="BU13" s="78">
        <v>111.38986179718783</v>
      </c>
    </row>
    <row r="14" spans="1:73" ht="20" customHeight="1" x14ac:dyDescent="0.15">
      <c r="A14" s="174">
        <v>43883</v>
      </c>
      <c r="B14" s="174">
        <v>43880</v>
      </c>
      <c r="C14" s="3">
        <v>8</v>
      </c>
      <c r="D14" s="175">
        <v>1159993.8</v>
      </c>
      <c r="E14" s="175">
        <v>101702</v>
      </c>
      <c r="F14" s="175">
        <v>0</v>
      </c>
      <c r="G14" s="175">
        <v>0</v>
      </c>
      <c r="H14" s="175">
        <v>0</v>
      </c>
      <c r="I14" s="175">
        <v>0</v>
      </c>
      <c r="J14" s="175">
        <v>0</v>
      </c>
      <c r="K14" s="175">
        <v>0</v>
      </c>
      <c r="L14" s="175">
        <v>0</v>
      </c>
      <c r="M14" s="175">
        <v>0</v>
      </c>
      <c r="N14" s="78">
        <f t="shared" si="0"/>
        <v>1261695.8</v>
      </c>
      <c r="O14" s="175">
        <v>1027088.6</v>
      </c>
      <c r="P14" s="175">
        <v>96.880944999999997</v>
      </c>
      <c r="Q14" s="175">
        <v>85186.4</v>
      </c>
      <c r="R14" s="175">
        <v>93.438344000000001</v>
      </c>
      <c r="S14" s="175">
        <v>0</v>
      </c>
      <c r="T14" s="175">
        <v>0</v>
      </c>
      <c r="U14" s="175">
        <v>0</v>
      </c>
      <c r="V14" s="175">
        <v>0</v>
      </c>
      <c r="W14" s="175">
        <v>0</v>
      </c>
      <c r="X14" s="175">
        <v>0</v>
      </c>
      <c r="Y14" s="175">
        <v>0</v>
      </c>
      <c r="Z14" s="175">
        <v>0</v>
      </c>
      <c r="AA14" s="175">
        <v>0</v>
      </c>
      <c r="AB14" s="175">
        <v>0</v>
      </c>
      <c r="AC14" s="175">
        <v>0</v>
      </c>
      <c r="AD14" s="175">
        <v>0</v>
      </c>
      <c r="AE14" s="175">
        <v>0</v>
      </c>
      <c r="AF14" s="175">
        <v>0</v>
      </c>
      <c r="AG14" s="175">
        <v>0</v>
      </c>
      <c r="AH14" s="175">
        <v>0</v>
      </c>
      <c r="AI14" s="78">
        <f t="shared" ref="AI14:AI15" si="15">O14+Q14+S14+U14+AA14+AC14+AE14+AG14+Y14</f>
        <v>1112275</v>
      </c>
      <c r="AJ14" s="78">
        <f t="shared" ref="AJ14" si="16">(O14*P14+Q14*R14+S14*T14+U14*V14+AA14*AB14+AC14*AD14+AE14*AF14+AG14*AH14+Y14*Z14)/AI14</f>
        <v>96.617284676944635</v>
      </c>
      <c r="AL14" s="64">
        <v>43519</v>
      </c>
      <c r="AM14" s="64">
        <v>43516</v>
      </c>
      <c r="AN14" s="3">
        <v>8</v>
      </c>
      <c r="AO14" s="157">
        <v>2878357.6</v>
      </c>
      <c r="AP14" s="157">
        <v>436700.3</v>
      </c>
      <c r="AQ14" s="11">
        <v>0</v>
      </c>
      <c r="AR14" s="11">
        <v>0</v>
      </c>
      <c r="AS14" s="157">
        <v>0</v>
      </c>
      <c r="AT14" s="157">
        <v>0</v>
      </c>
      <c r="AU14" s="11">
        <v>0</v>
      </c>
      <c r="AV14" s="11">
        <v>0</v>
      </c>
      <c r="AW14" s="11">
        <v>0</v>
      </c>
      <c r="AX14" s="11">
        <v>0</v>
      </c>
      <c r="AY14" s="78">
        <v>3315057.9</v>
      </c>
      <c r="AZ14" s="157">
        <v>2223316.2000000002</v>
      </c>
      <c r="BA14" s="157">
        <v>108.71835299999999</v>
      </c>
      <c r="BB14" s="157">
        <v>358159</v>
      </c>
      <c r="BC14" s="157">
        <v>106.570989</v>
      </c>
      <c r="BD14" s="11">
        <v>0</v>
      </c>
      <c r="BE14" s="11">
        <v>0</v>
      </c>
      <c r="BF14" s="11">
        <v>0</v>
      </c>
      <c r="BG14" s="11">
        <v>0</v>
      </c>
      <c r="BH14" s="11">
        <v>0</v>
      </c>
      <c r="BI14" s="11">
        <v>0</v>
      </c>
      <c r="BJ14" s="157">
        <v>0</v>
      </c>
      <c r="BK14" s="157">
        <v>0</v>
      </c>
      <c r="BL14" s="11">
        <v>0</v>
      </c>
      <c r="BM14" s="11">
        <v>0</v>
      </c>
      <c r="BN14" s="11">
        <v>0</v>
      </c>
      <c r="BO14" s="11">
        <v>0</v>
      </c>
      <c r="BP14" s="11">
        <v>0</v>
      </c>
      <c r="BQ14" s="11">
        <v>0</v>
      </c>
      <c r="BR14" s="11">
        <v>0</v>
      </c>
      <c r="BS14" s="11">
        <v>0</v>
      </c>
      <c r="BT14" s="78">
        <v>2581475.2000000002</v>
      </c>
      <c r="BU14" s="78">
        <v>108.42042345069578</v>
      </c>
    </row>
    <row r="15" spans="1:73" ht="20" customHeight="1" x14ac:dyDescent="0.15">
      <c r="A15" s="176">
        <v>43890</v>
      </c>
      <c r="B15" s="64"/>
      <c r="C15" s="3">
        <v>9</v>
      </c>
      <c r="D15" s="122">
        <v>0</v>
      </c>
      <c r="E15" s="122">
        <v>0</v>
      </c>
      <c r="F15" s="4">
        <v>0</v>
      </c>
      <c r="G15" s="4">
        <v>0</v>
      </c>
      <c r="H15" s="4">
        <v>0</v>
      </c>
      <c r="I15" s="80">
        <v>0</v>
      </c>
      <c r="J15" s="4">
        <v>0</v>
      </c>
      <c r="K15" s="4">
        <v>0</v>
      </c>
      <c r="L15" s="4">
        <v>0</v>
      </c>
      <c r="M15" s="4">
        <v>0</v>
      </c>
      <c r="N15" s="78">
        <v>0</v>
      </c>
      <c r="O15" s="122">
        <v>0</v>
      </c>
      <c r="P15" s="122">
        <v>0</v>
      </c>
      <c r="Q15" s="122">
        <v>0</v>
      </c>
      <c r="R15" s="122">
        <v>0</v>
      </c>
      <c r="S15" s="4">
        <v>0</v>
      </c>
      <c r="T15" s="4">
        <v>0</v>
      </c>
      <c r="U15" s="4">
        <v>0</v>
      </c>
      <c r="V15" s="4">
        <v>0</v>
      </c>
      <c r="W15" s="4">
        <v>0</v>
      </c>
      <c r="X15" s="4">
        <v>0</v>
      </c>
      <c r="Y15" s="80">
        <v>0</v>
      </c>
      <c r="Z15" s="80">
        <v>0</v>
      </c>
      <c r="AA15" s="4">
        <v>0</v>
      </c>
      <c r="AB15" s="4">
        <v>0</v>
      </c>
      <c r="AC15" s="4">
        <v>0</v>
      </c>
      <c r="AD15" s="4">
        <v>0</v>
      </c>
      <c r="AE15" s="4">
        <v>0</v>
      </c>
      <c r="AF15" s="4">
        <v>0</v>
      </c>
      <c r="AG15" s="4">
        <v>0</v>
      </c>
      <c r="AH15" s="4">
        <v>0</v>
      </c>
      <c r="AI15" s="78">
        <f t="shared" si="15"/>
        <v>0</v>
      </c>
      <c r="AJ15" s="78">
        <v>0</v>
      </c>
      <c r="AL15" s="64">
        <v>43526</v>
      </c>
      <c r="AM15" s="64">
        <v>43523</v>
      </c>
      <c r="AN15" s="3">
        <v>9</v>
      </c>
      <c r="AO15" s="157">
        <v>1201898.3999999999</v>
      </c>
      <c r="AP15" s="157">
        <v>169536.7</v>
      </c>
      <c r="AQ15" s="157">
        <v>0</v>
      </c>
      <c r="AR15" s="157">
        <v>0</v>
      </c>
      <c r="AS15" s="157">
        <v>0</v>
      </c>
      <c r="AT15" s="157">
        <v>0</v>
      </c>
      <c r="AU15" s="157">
        <v>0</v>
      </c>
      <c r="AV15" s="157">
        <v>0</v>
      </c>
      <c r="AW15" s="157">
        <v>0</v>
      </c>
      <c r="AX15" s="157">
        <v>0</v>
      </c>
      <c r="AY15" s="78">
        <v>1371435.0999999999</v>
      </c>
      <c r="AZ15" s="157">
        <v>1027005</v>
      </c>
      <c r="BA15" s="157">
        <v>105.807067</v>
      </c>
      <c r="BB15" s="157">
        <v>132173.6</v>
      </c>
      <c r="BC15" s="157">
        <v>99.163308000000001</v>
      </c>
      <c r="BD15" s="157">
        <v>0</v>
      </c>
      <c r="BE15" s="157">
        <v>0</v>
      </c>
      <c r="BF15" s="157">
        <v>0</v>
      </c>
      <c r="BG15" s="157">
        <v>0</v>
      </c>
      <c r="BH15" s="157">
        <v>0</v>
      </c>
      <c r="BI15" s="157">
        <v>0</v>
      </c>
      <c r="BJ15" s="157">
        <v>0</v>
      </c>
      <c r="BK15" s="157">
        <v>0</v>
      </c>
      <c r="BL15" s="157">
        <v>0</v>
      </c>
      <c r="BM15" s="157">
        <v>0</v>
      </c>
      <c r="BN15" s="157">
        <v>0</v>
      </c>
      <c r="BO15" s="157">
        <v>0</v>
      </c>
      <c r="BP15" s="157">
        <v>0</v>
      </c>
      <c r="BQ15" s="157">
        <v>0</v>
      </c>
      <c r="BR15" s="157">
        <v>0</v>
      </c>
      <c r="BS15" s="157">
        <v>0</v>
      </c>
      <c r="BT15" s="78">
        <v>1159178.6000000001</v>
      </c>
      <c r="BU15" s="78">
        <v>105.04952235195145</v>
      </c>
    </row>
    <row r="16" spans="1:73" ht="20" customHeight="1" x14ac:dyDescent="0.15">
      <c r="A16" s="178">
        <v>43897</v>
      </c>
      <c r="B16" s="178">
        <v>43894</v>
      </c>
      <c r="C16" s="3">
        <v>10</v>
      </c>
      <c r="D16" s="179">
        <v>857266.6</v>
      </c>
      <c r="E16" s="179">
        <v>141131.1</v>
      </c>
      <c r="F16" s="179">
        <v>0</v>
      </c>
      <c r="G16" s="179">
        <v>0</v>
      </c>
      <c r="H16" s="179">
        <v>0</v>
      </c>
      <c r="I16" s="179">
        <v>0</v>
      </c>
      <c r="J16" s="179">
        <v>0</v>
      </c>
      <c r="K16" s="179">
        <v>0</v>
      </c>
      <c r="L16" s="179">
        <v>0</v>
      </c>
      <c r="M16" s="179">
        <v>0</v>
      </c>
      <c r="N16" s="78">
        <f t="shared" si="0"/>
        <v>998397.7</v>
      </c>
      <c r="O16" s="179">
        <v>764067.4</v>
      </c>
      <c r="P16" s="179">
        <v>92.283354000000003</v>
      </c>
      <c r="Q16" s="179">
        <v>102733</v>
      </c>
      <c r="R16" s="179">
        <v>83.585817000000006</v>
      </c>
      <c r="S16" s="179">
        <v>0</v>
      </c>
      <c r="T16" s="179">
        <v>0</v>
      </c>
      <c r="U16" s="179">
        <v>0</v>
      </c>
      <c r="V16" s="179">
        <v>0</v>
      </c>
      <c r="W16" s="179">
        <v>0</v>
      </c>
      <c r="X16" s="179">
        <v>0</v>
      </c>
      <c r="Y16" s="179">
        <v>0</v>
      </c>
      <c r="Z16" s="179">
        <v>0</v>
      </c>
      <c r="AA16" s="179">
        <v>0</v>
      </c>
      <c r="AB16" s="179">
        <v>0</v>
      </c>
      <c r="AC16" s="179">
        <v>0</v>
      </c>
      <c r="AD16" s="179">
        <v>0</v>
      </c>
      <c r="AE16" s="179">
        <v>0</v>
      </c>
      <c r="AF16" s="179">
        <v>0</v>
      </c>
      <c r="AG16" s="179">
        <v>0</v>
      </c>
      <c r="AH16" s="179">
        <v>0</v>
      </c>
      <c r="AI16" s="78">
        <f t="shared" ref="AI16" si="17">O16+Q16+S16+U16+AA16+AC16+AE16+AG16+Y16</f>
        <v>866800.4</v>
      </c>
      <c r="AJ16" s="78">
        <f t="shared" ref="AJ16" si="18">(O16*P16+Q16*R16+S16*T16+U16*V16+AA16*AB16+AC16*AD16+AE16*AF16+AG16*AH16+Y16*Z16)/AI16</f>
        <v>91.252523755088959</v>
      </c>
      <c r="AL16" s="64">
        <v>43533</v>
      </c>
      <c r="AM16" s="64">
        <v>43530</v>
      </c>
      <c r="AN16" s="3">
        <v>10</v>
      </c>
      <c r="AO16" s="157">
        <v>563806.19999999995</v>
      </c>
      <c r="AP16" s="157">
        <v>66995.199999999997</v>
      </c>
      <c r="AQ16" s="157">
        <v>0</v>
      </c>
      <c r="AR16" s="157">
        <v>0</v>
      </c>
      <c r="AS16" s="157">
        <v>0</v>
      </c>
      <c r="AT16" s="157">
        <v>0</v>
      </c>
      <c r="AU16" s="157">
        <v>0</v>
      </c>
      <c r="AV16" s="157">
        <v>0</v>
      </c>
      <c r="AW16" s="157">
        <v>0</v>
      </c>
      <c r="AX16" s="157">
        <v>0</v>
      </c>
      <c r="AY16" s="78">
        <v>630801.39999999991</v>
      </c>
      <c r="AZ16" s="157">
        <v>498072.6</v>
      </c>
      <c r="BA16" s="157">
        <v>107.664399</v>
      </c>
      <c r="BB16" s="157">
        <v>54997.8</v>
      </c>
      <c r="BC16" s="157">
        <v>108.851715</v>
      </c>
      <c r="BD16" s="157">
        <v>0</v>
      </c>
      <c r="BE16" s="157">
        <v>0</v>
      </c>
      <c r="BF16" s="157">
        <v>0</v>
      </c>
      <c r="BG16" s="157">
        <v>0</v>
      </c>
      <c r="BH16" s="157">
        <v>0</v>
      </c>
      <c r="BI16" s="157">
        <v>0</v>
      </c>
      <c r="BJ16" s="157">
        <v>0</v>
      </c>
      <c r="BK16" s="157">
        <v>0</v>
      </c>
      <c r="BL16" s="157">
        <v>0</v>
      </c>
      <c r="BM16" s="157">
        <v>0</v>
      </c>
      <c r="BN16" s="157">
        <v>0</v>
      </c>
      <c r="BO16" s="157">
        <v>0</v>
      </c>
      <c r="BP16" s="157">
        <v>0</v>
      </c>
      <c r="BQ16" s="157">
        <v>0</v>
      </c>
      <c r="BR16" s="157">
        <v>0</v>
      </c>
      <c r="BS16" s="157">
        <v>0</v>
      </c>
      <c r="BT16" s="78">
        <v>553070.4</v>
      </c>
      <c r="BU16" s="78">
        <v>107.78246673225397</v>
      </c>
    </row>
    <row r="17" spans="1:73" ht="20" customHeight="1" x14ac:dyDescent="0.15">
      <c r="A17" s="181">
        <v>43904</v>
      </c>
      <c r="B17" s="64"/>
      <c r="C17" s="3">
        <v>11</v>
      </c>
      <c r="D17" s="103">
        <v>0</v>
      </c>
      <c r="E17" s="103">
        <v>0</v>
      </c>
      <c r="F17" s="103">
        <v>0</v>
      </c>
      <c r="G17" s="103">
        <v>0</v>
      </c>
      <c r="H17" s="103">
        <v>0</v>
      </c>
      <c r="I17" s="103">
        <v>0</v>
      </c>
      <c r="J17" s="103">
        <v>0</v>
      </c>
      <c r="K17" s="103">
        <v>0</v>
      </c>
      <c r="L17" s="103">
        <v>0</v>
      </c>
      <c r="M17" s="103">
        <v>0</v>
      </c>
      <c r="N17" s="78">
        <v>0</v>
      </c>
      <c r="O17" s="103">
        <v>0</v>
      </c>
      <c r="P17" s="103">
        <v>0</v>
      </c>
      <c r="Q17" s="103">
        <v>0</v>
      </c>
      <c r="R17" s="103">
        <v>0</v>
      </c>
      <c r="S17" s="103">
        <v>0</v>
      </c>
      <c r="T17" s="103">
        <v>0</v>
      </c>
      <c r="U17" s="103">
        <v>0</v>
      </c>
      <c r="V17" s="103">
        <v>0</v>
      </c>
      <c r="W17" s="124">
        <v>0</v>
      </c>
      <c r="X17" s="124">
        <v>0</v>
      </c>
      <c r="Y17" s="124">
        <v>0</v>
      </c>
      <c r="Z17" s="124">
        <v>0</v>
      </c>
      <c r="AA17" s="124">
        <v>0</v>
      </c>
      <c r="AB17" s="124">
        <v>0</v>
      </c>
      <c r="AC17" s="124">
        <v>0</v>
      </c>
      <c r="AD17" s="124">
        <v>0</v>
      </c>
      <c r="AE17" s="124">
        <v>0</v>
      </c>
      <c r="AF17" s="124">
        <v>0</v>
      </c>
      <c r="AG17" s="124">
        <v>0</v>
      </c>
      <c r="AH17" s="124">
        <v>0</v>
      </c>
      <c r="AI17" s="78">
        <v>0</v>
      </c>
      <c r="AJ17" s="78">
        <v>0</v>
      </c>
      <c r="AL17" s="64">
        <v>43540</v>
      </c>
      <c r="AM17" s="64"/>
      <c r="AN17" s="3">
        <v>11</v>
      </c>
      <c r="AO17" s="157">
        <v>0</v>
      </c>
      <c r="AP17" s="157">
        <v>0</v>
      </c>
      <c r="AQ17" s="157">
        <v>0</v>
      </c>
      <c r="AR17" s="157">
        <v>0</v>
      </c>
      <c r="AS17" s="157">
        <v>0</v>
      </c>
      <c r="AT17" s="157">
        <v>0</v>
      </c>
      <c r="AU17" s="157">
        <v>0</v>
      </c>
      <c r="AV17" s="157">
        <v>0</v>
      </c>
      <c r="AW17" s="157">
        <v>0</v>
      </c>
      <c r="AX17" s="157">
        <v>0</v>
      </c>
      <c r="AY17" s="78">
        <v>0</v>
      </c>
      <c r="AZ17" s="157">
        <v>0</v>
      </c>
      <c r="BA17" s="157">
        <v>0</v>
      </c>
      <c r="BB17" s="157">
        <v>0</v>
      </c>
      <c r="BC17" s="157">
        <v>0</v>
      </c>
      <c r="BD17" s="157">
        <v>0</v>
      </c>
      <c r="BE17" s="157">
        <v>0</v>
      </c>
      <c r="BF17" s="157">
        <v>0</v>
      </c>
      <c r="BG17" s="157">
        <v>0</v>
      </c>
      <c r="BH17" s="157">
        <v>0</v>
      </c>
      <c r="BI17" s="157">
        <v>0</v>
      </c>
      <c r="BJ17" s="157">
        <v>0</v>
      </c>
      <c r="BK17" s="157">
        <v>0</v>
      </c>
      <c r="BL17" s="157">
        <v>0</v>
      </c>
      <c r="BM17" s="157">
        <v>0</v>
      </c>
      <c r="BN17" s="157">
        <v>0</v>
      </c>
      <c r="BO17" s="157">
        <v>0</v>
      </c>
      <c r="BP17" s="157">
        <v>0</v>
      </c>
      <c r="BQ17" s="157">
        <v>0</v>
      </c>
      <c r="BR17" s="157">
        <v>0</v>
      </c>
      <c r="BS17" s="157">
        <v>0</v>
      </c>
      <c r="BT17" s="78">
        <v>0</v>
      </c>
      <c r="BU17" s="78">
        <v>0</v>
      </c>
    </row>
    <row r="18" spans="1:73" ht="20" customHeight="1" x14ac:dyDescent="0.15">
      <c r="A18" s="183">
        <v>43911</v>
      </c>
      <c r="B18" s="64"/>
      <c r="C18" s="3">
        <v>12</v>
      </c>
      <c r="D18" s="185">
        <v>0</v>
      </c>
      <c r="E18" s="185">
        <v>0</v>
      </c>
      <c r="F18" s="185">
        <v>0</v>
      </c>
      <c r="G18" s="185">
        <v>0</v>
      </c>
      <c r="H18" s="185">
        <v>0</v>
      </c>
      <c r="I18" s="185">
        <v>0</v>
      </c>
      <c r="J18" s="185">
        <v>0</v>
      </c>
      <c r="K18" s="185">
        <v>0</v>
      </c>
      <c r="L18" s="185">
        <v>0</v>
      </c>
      <c r="M18" s="185">
        <v>0</v>
      </c>
      <c r="N18" s="78">
        <v>0</v>
      </c>
      <c r="O18" s="185">
        <v>0</v>
      </c>
      <c r="P18" s="185">
        <v>0</v>
      </c>
      <c r="Q18" s="185">
        <v>0</v>
      </c>
      <c r="R18" s="185">
        <v>0</v>
      </c>
      <c r="S18" s="185">
        <v>0</v>
      </c>
      <c r="T18" s="185">
        <v>0</v>
      </c>
      <c r="U18" s="185">
        <v>0</v>
      </c>
      <c r="V18" s="185">
        <v>0</v>
      </c>
      <c r="W18" s="185">
        <v>0</v>
      </c>
      <c r="X18" s="185">
        <v>0</v>
      </c>
      <c r="Y18" s="185">
        <v>0</v>
      </c>
      <c r="Z18" s="185">
        <v>0</v>
      </c>
      <c r="AA18" s="185">
        <v>0</v>
      </c>
      <c r="AB18" s="185">
        <v>0</v>
      </c>
      <c r="AC18" s="185">
        <v>0</v>
      </c>
      <c r="AD18" s="185">
        <v>0</v>
      </c>
      <c r="AE18" s="185">
        <v>0</v>
      </c>
      <c r="AF18" s="185">
        <v>0</v>
      </c>
      <c r="AG18" s="185">
        <v>0</v>
      </c>
      <c r="AH18" s="185">
        <v>0</v>
      </c>
      <c r="AI18" s="78">
        <v>0</v>
      </c>
      <c r="AJ18" s="78">
        <v>0</v>
      </c>
      <c r="AL18" s="64">
        <v>43547</v>
      </c>
      <c r="AM18" s="64"/>
      <c r="AN18" s="3">
        <v>12</v>
      </c>
      <c r="AO18" s="157">
        <v>0</v>
      </c>
      <c r="AP18" s="157">
        <v>0</v>
      </c>
      <c r="AQ18" s="157">
        <v>0</v>
      </c>
      <c r="AR18" s="157">
        <v>0</v>
      </c>
      <c r="AS18" s="157">
        <v>0</v>
      </c>
      <c r="AT18" s="157">
        <v>0</v>
      </c>
      <c r="AU18" s="157">
        <v>0</v>
      </c>
      <c r="AV18" s="157">
        <v>0</v>
      </c>
      <c r="AW18" s="157">
        <v>0</v>
      </c>
      <c r="AX18" s="157">
        <v>0</v>
      </c>
      <c r="AY18" s="78">
        <v>0</v>
      </c>
      <c r="AZ18" s="157">
        <v>0</v>
      </c>
      <c r="BA18" s="157">
        <v>0</v>
      </c>
      <c r="BB18" s="157">
        <v>0</v>
      </c>
      <c r="BC18" s="157">
        <v>0</v>
      </c>
      <c r="BD18" s="157">
        <v>0</v>
      </c>
      <c r="BE18" s="157">
        <v>0</v>
      </c>
      <c r="BF18" s="157">
        <v>0</v>
      </c>
      <c r="BG18" s="157">
        <v>0</v>
      </c>
      <c r="BH18" s="157">
        <v>0</v>
      </c>
      <c r="BI18" s="157">
        <v>0</v>
      </c>
      <c r="BJ18" s="157">
        <v>0</v>
      </c>
      <c r="BK18" s="157">
        <v>0</v>
      </c>
      <c r="BL18" s="157">
        <v>0</v>
      </c>
      <c r="BM18" s="157">
        <v>0</v>
      </c>
      <c r="BN18" s="157">
        <v>0</v>
      </c>
      <c r="BO18" s="157">
        <v>0</v>
      </c>
      <c r="BP18" s="157">
        <v>0</v>
      </c>
      <c r="BQ18" s="157">
        <v>0</v>
      </c>
      <c r="BR18" s="157">
        <v>0</v>
      </c>
      <c r="BS18" s="157">
        <v>0</v>
      </c>
      <c r="BT18" s="78">
        <v>0</v>
      </c>
      <c r="BU18" s="78">
        <v>0</v>
      </c>
    </row>
    <row r="19" spans="1:73" s="87" customFormat="1" ht="20" customHeight="1" x14ac:dyDescent="0.15">
      <c r="A19" s="186">
        <v>43918</v>
      </c>
      <c r="B19" s="64"/>
      <c r="C19" s="86"/>
      <c r="D19" s="189">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43551</v>
      </c>
      <c r="AN19" s="86">
        <v>13</v>
      </c>
      <c r="AO19" s="77">
        <v>1237022.1499999999</v>
      </c>
      <c r="AP19" s="77">
        <v>170559.1</v>
      </c>
      <c r="AQ19" s="77">
        <v>0</v>
      </c>
      <c r="AR19" s="77">
        <v>0</v>
      </c>
      <c r="AS19" s="77">
        <v>0</v>
      </c>
      <c r="AT19" s="77">
        <v>0</v>
      </c>
      <c r="AU19" s="77">
        <v>0</v>
      </c>
      <c r="AV19" s="77">
        <v>0</v>
      </c>
      <c r="AW19" s="77">
        <v>0</v>
      </c>
      <c r="AX19" s="77">
        <v>0</v>
      </c>
      <c r="AY19" s="78">
        <v>1407581.25</v>
      </c>
      <c r="AZ19" s="77">
        <v>895329.95</v>
      </c>
      <c r="BA19" s="77">
        <v>128.463674</v>
      </c>
      <c r="BB19" s="77">
        <v>121469.6</v>
      </c>
      <c r="BC19" s="77">
        <v>120.58801099999999</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8">
        <v>1016799.5499999999</v>
      </c>
      <c r="BU19" s="78">
        <v>127.52282618555634</v>
      </c>
    </row>
    <row r="20" spans="1:73" s="87" customFormat="1" ht="20" customHeight="1" x14ac:dyDescent="0.15">
      <c r="A20" s="186">
        <v>43925</v>
      </c>
      <c r="B20" s="64"/>
      <c r="C20" s="86"/>
      <c r="D20" s="189">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43558</v>
      </c>
      <c r="AN20" s="86">
        <v>14</v>
      </c>
      <c r="AO20" s="77">
        <v>1353209.6</v>
      </c>
      <c r="AP20" s="77">
        <v>117101.5</v>
      </c>
      <c r="AQ20" s="77">
        <v>0</v>
      </c>
      <c r="AR20" s="77">
        <v>0</v>
      </c>
      <c r="AS20" s="77">
        <v>0</v>
      </c>
      <c r="AT20" s="77">
        <v>0</v>
      </c>
      <c r="AU20" s="77">
        <v>0</v>
      </c>
      <c r="AV20" s="77">
        <v>0</v>
      </c>
      <c r="AW20" s="77">
        <v>0</v>
      </c>
      <c r="AX20" s="77">
        <v>0</v>
      </c>
      <c r="AY20" s="78">
        <v>1470311.1</v>
      </c>
      <c r="AZ20" s="77">
        <v>920881.6</v>
      </c>
      <c r="BA20" s="77">
        <v>153.23534900000001</v>
      </c>
      <c r="BB20" s="77">
        <v>83872.5</v>
      </c>
      <c r="BC20" s="77">
        <v>147.62284600000001</v>
      </c>
      <c r="BD20" s="77">
        <v>0</v>
      </c>
      <c r="BE20" s="77">
        <v>0</v>
      </c>
      <c r="BF20" s="77">
        <v>0</v>
      </c>
      <c r="BG20" s="77">
        <v>0</v>
      </c>
      <c r="BH20" s="77">
        <v>0</v>
      </c>
      <c r="BI20" s="77">
        <v>0</v>
      </c>
      <c r="BJ20" s="77">
        <v>0</v>
      </c>
      <c r="BK20" s="77">
        <v>0</v>
      </c>
      <c r="BL20" s="77">
        <v>0</v>
      </c>
      <c r="BM20" s="77">
        <v>0</v>
      </c>
      <c r="BN20" s="77">
        <v>0</v>
      </c>
      <c r="BO20" s="77">
        <v>0</v>
      </c>
      <c r="BP20" s="77">
        <v>0</v>
      </c>
      <c r="BQ20" s="77">
        <v>0</v>
      </c>
      <c r="BR20" s="77">
        <v>0</v>
      </c>
      <c r="BS20" s="77">
        <v>0</v>
      </c>
      <c r="BT20" s="78">
        <v>1004754.1</v>
      </c>
      <c r="BU20" s="78">
        <v>152.76684167281667</v>
      </c>
    </row>
    <row r="21" spans="1:73" ht="20" customHeight="1" x14ac:dyDescent="0.15">
      <c r="A21" s="186">
        <v>43932</v>
      </c>
      <c r="B21" s="64"/>
      <c r="C21" s="3"/>
      <c r="D21" s="189">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43565</v>
      </c>
      <c r="AN21" s="3">
        <v>15</v>
      </c>
      <c r="AO21" s="157">
        <v>1645938.2</v>
      </c>
      <c r="AP21" s="157">
        <v>169160.7</v>
      </c>
      <c r="AQ21" s="77">
        <v>0</v>
      </c>
      <c r="AR21" s="77">
        <v>0</v>
      </c>
      <c r="AS21" s="77">
        <v>0</v>
      </c>
      <c r="AT21" s="77">
        <v>0</v>
      </c>
      <c r="AU21" s="77">
        <v>0</v>
      </c>
      <c r="AV21" s="77">
        <v>0</v>
      </c>
      <c r="AW21" s="77">
        <v>0</v>
      </c>
      <c r="AX21" s="77">
        <v>0</v>
      </c>
      <c r="AY21" s="78">
        <v>1815098.9</v>
      </c>
      <c r="AZ21" s="157">
        <v>1194250.6000000001</v>
      </c>
      <c r="BA21" s="157">
        <v>160.513296</v>
      </c>
      <c r="BB21" s="157">
        <v>127772.3</v>
      </c>
      <c r="BC21" s="157">
        <v>149.58869799999999</v>
      </c>
      <c r="BD21" s="77">
        <v>0</v>
      </c>
      <c r="BE21" s="77">
        <v>0</v>
      </c>
      <c r="BF21" s="77">
        <v>0</v>
      </c>
      <c r="BG21" s="77">
        <v>0</v>
      </c>
      <c r="BH21" s="77">
        <v>0</v>
      </c>
      <c r="BI21" s="77">
        <v>0</v>
      </c>
      <c r="BJ21" s="77">
        <v>0</v>
      </c>
      <c r="BK21" s="77">
        <v>0</v>
      </c>
      <c r="BL21" s="77">
        <v>0</v>
      </c>
      <c r="BM21" s="77">
        <v>0</v>
      </c>
      <c r="BN21" s="77">
        <v>0</v>
      </c>
      <c r="BO21" s="77">
        <v>0</v>
      </c>
      <c r="BP21" s="77">
        <v>0</v>
      </c>
      <c r="BQ21" s="77">
        <v>0</v>
      </c>
      <c r="BR21" s="77">
        <v>0</v>
      </c>
      <c r="BS21" s="77">
        <v>0</v>
      </c>
      <c r="BT21" s="78">
        <v>1322022.9000000001</v>
      </c>
      <c r="BU21" s="78">
        <v>159.45744362933729</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43572</v>
      </c>
      <c r="AN22" s="86">
        <v>16</v>
      </c>
      <c r="AO22" s="77">
        <v>1700011.4</v>
      </c>
      <c r="AP22" s="77">
        <v>202001.6</v>
      </c>
      <c r="AQ22" s="77">
        <v>0</v>
      </c>
      <c r="AR22" s="77">
        <v>0</v>
      </c>
      <c r="AS22" s="77">
        <v>0</v>
      </c>
      <c r="AT22" s="77">
        <v>0</v>
      </c>
      <c r="AU22" s="77">
        <v>0</v>
      </c>
      <c r="AV22" s="77">
        <v>0</v>
      </c>
      <c r="AW22" s="77">
        <v>0</v>
      </c>
      <c r="AX22" s="77">
        <v>0</v>
      </c>
      <c r="AY22" s="78">
        <v>1902013</v>
      </c>
      <c r="AZ22" s="77">
        <v>1346506.4</v>
      </c>
      <c r="BA22" s="77">
        <v>155.91623000000001</v>
      </c>
      <c r="BB22" s="77">
        <v>162031.6</v>
      </c>
      <c r="BC22" s="77">
        <v>146.85313099999999</v>
      </c>
      <c r="BD22" s="77">
        <v>0</v>
      </c>
      <c r="BE22" s="77">
        <v>0</v>
      </c>
      <c r="BF22" s="77">
        <v>0</v>
      </c>
      <c r="BG22" s="77">
        <v>0</v>
      </c>
      <c r="BH22" s="77">
        <v>0</v>
      </c>
      <c r="BI22" s="77">
        <v>0</v>
      </c>
      <c r="BJ22" s="77">
        <v>0</v>
      </c>
      <c r="BK22" s="77">
        <v>0</v>
      </c>
      <c r="BL22" s="77">
        <v>0</v>
      </c>
      <c r="BM22" s="77">
        <v>0</v>
      </c>
      <c r="BN22" s="77">
        <v>0</v>
      </c>
      <c r="BO22" s="77">
        <v>0</v>
      </c>
      <c r="BP22" s="77">
        <v>0</v>
      </c>
      <c r="BQ22" s="77">
        <v>0</v>
      </c>
      <c r="BR22" s="77">
        <v>0</v>
      </c>
      <c r="BS22" s="77">
        <v>0</v>
      </c>
      <c r="BT22" s="78">
        <v>1508538</v>
      </c>
      <c r="BU22" s="78">
        <v>154.94276533956162</v>
      </c>
    </row>
    <row r="23" spans="1:73" ht="20" customHeight="1" x14ac:dyDescent="0.15">
      <c r="A23" s="188">
        <v>43946</v>
      </c>
      <c r="B23" s="188">
        <v>43944</v>
      </c>
      <c r="C23" s="3">
        <v>13</v>
      </c>
      <c r="D23" s="189">
        <v>766484</v>
      </c>
      <c r="E23" s="189">
        <v>150939.1</v>
      </c>
      <c r="F23" s="189">
        <v>0</v>
      </c>
      <c r="G23" s="189">
        <v>0</v>
      </c>
      <c r="H23" s="189">
        <v>0</v>
      </c>
      <c r="I23" s="189">
        <v>0</v>
      </c>
      <c r="J23" s="189">
        <v>0</v>
      </c>
      <c r="K23" s="189">
        <v>0</v>
      </c>
      <c r="L23" s="189">
        <v>0</v>
      </c>
      <c r="M23" s="189">
        <v>0</v>
      </c>
      <c r="N23" s="78">
        <f t="shared" ref="N23:N43" si="19">SUM(D23:M23)</f>
        <v>917423.1</v>
      </c>
      <c r="O23" s="189">
        <v>698127.4</v>
      </c>
      <c r="P23" s="189">
        <v>132.615351</v>
      </c>
      <c r="Q23" s="189">
        <v>118454</v>
      </c>
      <c r="R23" s="189">
        <v>111.167444</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f t="shared" ref="AI23" si="20">O23+Q23+S23+U23+AA23+AC23+AE23+AG23+Y23</f>
        <v>816581.4</v>
      </c>
      <c r="AJ23" s="78">
        <f t="shared" ref="AJ23" si="21">(O23*P23+Q23*R23+S23*T23+U23*V23+AA23*AB23+AC23*AD23+AE23*AF23+AG23*AH23+Y23*Z23)/AI23</f>
        <v>129.50409916916232</v>
      </c>
      <c r="AL23" s="64">
        <v>43582</v>
      </c>
      <c r="AM23" s="64">
        <v>43579</v>
      </c>
      <c r="AN23" s="3">
        <v>17</v>
      </c>
      <c r="AO23" s="157">
        <v>2238431.4</v>
      </c>
      <c r="AP23" s="157">
        <v>291994.2</v>
      </c>
      <c r="AQ23" s="157">
        <v>0</v>
      </c>
      <c r="AR23" s="157">
        <v>0</v>
      </c>
      <c r="AS23" s="157">
        <v>0</v>
      </c>
      <c r="AT23" s="157">
        <v>0</v>
      </c>
      <c r="AU23" s="157">
        <v>0</v>
      </c>
      <c r="AV23" s="157">
        <v>0</v>
      </c>
      <c r="AW23" s="157">
        <v>0</v>
      </c>
      <c r="AX23" s="157">
        <v>0</v>
      </c>
      <c r="AY23" s="78">
        <v>2530425.6</v>
      </c>
      <c r="AZ23" s="157">
        <v>1577133.6</v>
      </c>
      <c r="BA23" s="157">
        <v>149.284434</v>
      </c>
      <c r="BB23" s="157">
        <v>201952.7</v>
      </c>
      <c r="BC23" s="157">
        <v>139.599084</v>
      </c>
      <c r="BD23" s="157">
        <v>0</v>
      </c>
      <c r="BE23" s="157">
        <v>0</v>
      </c>
      <c r="BF23" s="157">
        <v>0</v>
      </c>
      <c r="BG23" s="157">
        <v>0</v>
      </c>
      <c r="BH23" s="157">
        <v>0</v>
      </c>
      <c r="BI23" s="157">
        <v>0</v>
      </c>
      <c r="BJ23" s="157">
        <v>0</v>
      </c>
      <c r="BK23" s="157">
        <v>0</v>
      </c>
      <c r="BL23" s="157">
        <v>0</v>
      </c>
      <c r="BM23" s="157">
        <v>0</v>
      </c>
      <c r="BN23" s="157">
        <v>0</v>
      </c>
      <c r="BO23" s="157">
        <v>0</v>
      </c>
      <c r="BP23" s="157">
        <v>0</v>
      </c>
      <c r="BQ23" s="157">
        <v>0</v>
      </c>
      <c r="BR23" s="157">
        <v>0</v>
      </c>
      <c r="BS23" s="157">
        <v>0</v>
      </c>
      <c r="BT23" s="78">
        <v>1779086.3</v>
      </c>
      <c r="BU23" s="78">
        <v>148.18500302639012</v>
      </c>
    </row>
    <row r="24" spans="1:73" ht="20" customHeight="1" x14ac:dyDescent="0.15">
      <c r="A24" s="192">
        <v>43953</v>
      </c>
      <c r="B24" s="192">
        <v>43951</v>
      </c>
      <c r="C24" s="3">
        <v>14</v>
      </c>
      <c r="D24" s="40">
        <v>478156.79999999999</v>
      </c>
      <c r="E24" s="40">
        <v>42840.7</v>
      </c>
      <c r="F24" s="193">
        <v>0</v>
      </c>
      <c r="G24" s="193">
        <v>0</v>
      </c>
      <c r="H24" s="193">
        <v>0</v>
      </c>
      <c r="I24" s="193">
        <v>0</v>
      </c>
      <c r="J24" s="193">
        <v>0</v>
      </c>
      <c r="K24" s="193">
        <v>0</v>
      </c>
      <c r="L24" s="193">
        <v>0</v>
      </c>
      <c r="M24" s="193">
        <v>0</v>
      </c>
      <c r="N24" s="78">
        <f t="shared" si="19"/>
        <v>520997.5</v>
      </c>
      <c r="O24" s="40">
        <v>438952.6</v>
      </c>
      <c r="P24" s="40">
        <v>203.929956</v>
      </c>
      <c r="Q24" s="40">
        <v>39276</v>
      </c>
      <c r="R24" s="40">
        <v>207.81653399999999</v>
      </c>
      <c r="S24" s="193">
        <v>0</v>
      </c>
      <c r="T24" s="193">
        <v>0</v>
      </c>
      <c r="U24" s="193">
        <v>0</v>
      </c>
      <c r="V24" s="193">
        <v>0</v>
      </c>
      <c r="W24" s="193">
        <v>0</v>
      </c>
      <c r="X24" s="193">
        <v>0</v>
      </c>
      <c r="Y24" s="193">
        <v>0</v>
      </c>
      <c r="Z24" s="193">
        <v>0</v>
      </c>
      <c r="AA24" s="193">
        <v>0</v>
      </c>
      <c r="AB24" s="193">
        <v>0</v>
      </c>
      <c r="AC24" s="193">
        <v>0</v>
      </c>
      <c r="AD24" s="193">
        <v>0</v>
      </c>
      <c r="AE24" s="193">
        <v>0</v>
      </c>
      <c r="AF24" s="193">
        <v>0</v>
      </c>
      <c r="AG24" s="193">
        <v>0</v>
      </c>
      <c r="AH24" s="193">
        <v>0</v>
      </c>
      <c r="AI24" s="78">
        <f t="shared" ref="AI24" si="22">O24+Q24+S24+U24+AA24+AC24+AE24+AG24+Y24</f>
        <v>478228.6</v>
      </c>
      <c r="AJ24" s="78">
        <f t="shared" ref="AJ24" si="23">(O24*P24+Q24*R24+S24*T24+U24*V24+AA24*AB24+AC24*AD24+AE24*AF24+AG24*AH24+Y24*Z24)/AI24</f>
        <v>204.2491532155743</v>
      </c>
      <c r="AL24" s="64">
        <v>43589</v>
      </c>
      <c r="AM24" s="64">
        <v>43587</v>
      </c>
      <c r="AN24" s="3">
        <v>18</v>
      </c>
      <c r="AO24" s="40">
        <v>2197442.4</v>
      </c>
      <c r="AP24" s="40">
        <v>343507</v>
      </c>
      <c r="AQ24" s="157">
        <v>0</v>
      </c>
      <c r="AR24" s="157">
        <v>0</v>
      </c>
      <c r="AS24" s="157">
        <v>0</v>
      </c>
      <c r="AT24" s="157">
        <v>0</v>
      </c>
      <c r="AU24" s="157">
        <v>0</v>
      </c>
      <c r="AV24" s="157">
        <v>0</v>
      </c>
      <c r="AW24" s="157">
        <v>0</v>
      </c>
      <c r="AX24" s="157">
        <v>0</v>
      </c>
      <c r="AY24" s="78">
        <v>2540949.4</v>
      </c>
      <c r="AZ24" s="40">
        <v>1631724.8</v>
      </c>
      <c r="BA24" s="40">
        <v>147.47157000000001</v>
      </c>
      <c r="BB24" s="40">
        <v>239818.7</v>
      </c>
      <c r="BC24" s="40">
        <v>144.57770600000001</v>
      </c>
      <c r="BD24" s="157">
        <v>0</v>
      </c>
      <c r="BE24" s="157">
        <v>0</v>
      </c>
      <c r="BF24" s="157">
        <v>0</v>
      </c>
      <c r="BG24" s="157">
        <v>0</v>
      </c>
      <c r="BH24" s="157">
        <v>0</v>
      </c>
      <c r="BI24" s="157">
        <v>0</v>
      </c>
      <c r="BJ24" s="157">
        <v>0</v>
      </c>
      <c r="BK24" s="157">
        <v>0</v>
      </c>
      <c r="BL24" s="157">
        <v>0</v>
      </c>
      <c r="BM24" s="157">
        <v>0</v>
      </c>
      <c r="BN24" s="157">
        <v>0</v>
      </c>
      <c r="BO24" s="157">
        <v>0</v>
      </c>
      <c r="BP24" s="157">
        <v>0</v>
      </c>
      <c r="BQ24" s="157">
        <v>0</v>
      </c>
      <c r="BR24" s="157">
        <v>0</v>
      </c>
      <c r="BS24" s="157">
        <v>0</v>
      </c>
      <c r="BT24" s="78">
        <v>1871543.5</v>
      </c>
      <c r="BU24" s="78">
        <v>147.10075163405938</v>
      </c>
    </row>
    <row r="25" spans="1:73" ht="20" customHeight="1" x14ac:dyDescent="0.15">
      <c r="A25" s="196">
        <v>43960</v>
      </c>
      <c r="B25" s="196">
        <v>43960</v>
      </c>
      <c r="C25" s="3">
        <v>15</v>
      </c>
      <c r="D25" s="40">
        <v>915767</v>
      </c>
      <c r="E25" s="40">
        <v>116747.5</v>
      </c>
      <c r="F25" s="197">
        <v>0</v>
      </c>
      <c r="G25" s="197">
        <v>0</v>
      </c>
      <c r="H25" s="197">
        <v>0</v>
      </c>
      <c r="I25" s="197">
        <v>0</v>
      </c>
      <c r="J25" s="197">
        <v>0</v>
      </c>
      <c r="K25" s="197">
        <v>0</v>
      </c>
      <c r="L25" s="197">
        <v>0</v>
      </c>
      <c r="M25" s="197">
        <v>0</v>
      </c>
      <c r="N25" s="78">
        <f t="shared" si="19"/>
        <v>1032514.5</v>
      </c>
      <c r="O25" s="40">
        <v>801092.6</v>
      </c>
      <c r="P25" s="40">
        <v>211.80692999999999</v>
      </c>
      <c r="Q25" s="40">
        <v>101821</v>
      </c>
      <c r="R25" s="40">
        <v>187.35535400000001</v>
      </c>
      <c r="S25" s="197">
        <v>0</v>
      </c>
      <c r="T25" s="197">
        <v>0</v>
      </c>
      <c r="U25" s="197">
        <v>0</v>
      </c>
      <c r="V25" s="197">
        <v>0</v>
      </c>
      <c r="W25" s="197">
        <v>0</v>
      </c>
      <c r="X25" s="197">
        <v>0</v>
      </c>
      <c r="Y25" s="197">
        <v>0</v>
      </c>
      <c r="Z25" s="197">
        <v>0</v>
      </c>
      <c r="AA25" s="197">
        <v>0</v>
      </c>
      <c r="AB25" s="197">
        <v>0</v>
      </c>
      <c r="AC25" s="197">
        <v>0</v>
      </c>
      <c r="AD25" s="197">
        <v>0</v>
      </c>
      <c r="AE25" s="197">
        <v>0</v>
      </c>
      <c r="AF25" s="197">
        <v>0</v>
      </c>
      <c r="AG25" s="197">
        <v>0</v>
      </c>
      <c r="AH25" s="197">
        <v>0</v>
      </c>
      <c r="AI25" s="78">
        <f t="shared" ref="AI25" si="24">O25+Q25+S25+U25+AA25+AC25+AE25+AG25+Y25</f>
        <v>902913.6</v>
      </c>
      <c r="AJ25" s="78">
        <f t="shared" ref="AJ25" si="25">(O25*P25+Q25*R25+S25*T25+U25*V25+AA25*AB25+AC25*AD25+AE25*AF25+AG25*AH25+Y25*Z25)/AI25</f>
        <v>209.04954112038183</v>
      </c>
      <c r="AL25" s="64">
        <v>43596</v>
      </c>
      <c r="AM25" s="64">
        <v>43593</v>
      </c>
      <c r="AN25" s="3">
        <v>19</v>
      </c>
      <c r="AO25" s="40">
        <v>1703958.2</v>
      </c>
      <c r="AP25" s="40">
        <v>269917.40000000002</v>
      </c>
      <c r="AQ25" s="157">
        <v>0</v>
      </c>
      <c r="AR25" s="157">
        <v>0</v>
      </c>
      <c r="AS25" s="157">
        <v>0</v>
      </c>
      <c r="AT25" s="157">
        <v>0</v>
      </c>
      <c r="AU25" s="157">
        <v>0</v>
      </c>
      <c r="AV25" s="157">
        <v>0</v>
      </c>
      <c r="AW25" s="157">
        <v>0</v>
      </c>
      <c r="AX25" s="157">
        <v>0</v>
      </c>
      <c r="AY25" s="78">
        <v>1973875.6</v>
      </c>
      <c r="AZ25" s="40">
        <v>1374028.2</v>
      </c>
      <c r="BA25" s="40">
        <v>151.340768</v>
      </c>
      <c r="BB25" s="40">
        <v>200257.9</v>
      </c>
      <c r="BC25" s="40">
        <v>139.277931</v>
      </c>
      <c r="BD25" s="157">
        <v>0</v>
      </c>
      <c r="BE25" s="157">
        <v>0</v>
      </c>
      <c r="BF25" s="157">
        <v>0</v>
      </c>
      <c r="BG25" s="157">
        <v>0</v>
      </c>
      <c r="BH25" s="157">
        <v>0</v>
      </c>
      <c r="BI25" s="157">
        <v>0</v>
      </c>
      <c r="BJ25" s="157">
        <v>0</v>
      </c>
      <c r="BK25" s="157">
        <v>0</v>
      </c>
      <c r="BL25" s="157">
        <v>0</v>
      </c>
      <c r="BM25" s="157">
        <v>0</v>
      </c>
      <c r="BN25" s="157">
        <v>0</v>
      </c>
      <c r="BO25" s="157">
        <v>0</v>
      </c>
      <c r="BP25" s="157">
        <v>0</v>
      </c>
      <c r="BQ25" s="157">
        <v>0</v>
      </c>
      <c r="BR25" s="157">
        <v>0</v>
      </c>
      <c r="BS25" s="157">
        <v>0</v>
      </c>
      <c r="BT25" s="78">
        <v>1574286.0999999999</v>
      </c>
      <c r="BU25" s="78">
        <v>149.80630840865743</v>
      </c>
    </row>
    <row r="26" spans="1:73" ht="20" customHeight="1" x14ac:dyDescent="0.15">
      <c r="A26" s="200">
        <v>43967</v>
      </c>
      <c r="B26" s="200">
        <v>43966</v>
      </c>
      <c r="C26" s="3">
        <v>19</v>
      </c>
      <c r="D26" s="40">
        <v>2420908</v>
      </c>
      <c r="E26" s="40">
        <v>428315.8</v>
      </c>
      <c r="F26" s="201">
        <v>0</v>
      </c>
      <c r="G26" s="201">
        <v>0</v>
      </c>
      <c r="H26" s="201">
        <v>0</v>
      </c>
      <c r="I26" s="201">
        <v>0</v>
      </c>
      <c r="J26" s="201">
        <v>0</v>
      </c>
      <c r="K26" s="201">
        <v>0</v>
      </c>
      <c r="L26" s="201">
        <v>0</v>
      </c>
      <c r="M26" s="201">
        <v>0</v>
      </c>
      <c r="N26" s="78">
        <f t="shared" si="19"/>
        <v>2849223.8</v>
      </c>
      <c r="O26" s="40">
        <v>1824524</v>
      </c>
      <c r="P26" s="40">
        <v>189.35103599999999</v>
      </c>
      <c r="Q26" s="40">
        <v>259429.6</v>
      </c>
      <c r="R26" s="40">
        <v>183.63488699999999</v>
      </c>
      <c r="S26" s="201">
        <v>0</v>
      </c>
      <c r="T26" s="201">
        <v>0</v>
      </c>
      <c r="U26" s="201">
        <v>0</v>
      </c>
      <c r="V26" s="201">
        <v>0</v>
      </c>
      <c r="W26" s="201">
        <v>0</v>
      </c>
      <c r="X26" s="201">
        <v>0</v>
      </c>
      <c r="Y26" s="201">
        <v>0</v>
      </c>
      <c r="Z26" s="201">
        <v>0</v>
      </c>
      <c r="AA26" s="201">
        <v>0</v>
      </c>
      <c r="AB26" s="201">
        <v>0</v>
      </c>
      <c r="AC26" s="201">
        <v>0</v>
      </c>
      <c r="AD26" s="201">
        <v>0</v>
      </c>
      <c r="AE26" s="201">
        <v>0</v>
      </c>
      <c r="AF26" s="201">
        <v>0</v>
      </c>
      <c r="AG26" s="201">
        <v>0</v>
      </c>
      <c r="AH26" s="201">
        <v>0</v>
      </c>
      <c r="AI26" s="78">
        <f t="shared" ref="AI26" si="26">O26+Q26+S26+U26+AA26+AC26+AE26+AG26+Y26</f>
        <v>2083953.6</v>
      </c>
      <c r="AJ26" s="78">
        <f t="shared" ref="AJ26" si="27">(O26*P26+Q26*R26+S26*T26+U26*V26+AA26*AB26+AC26*AD26+AE26*AF26+AG26*AH26+Y26*Z26)/AI26</f>
        <v>188.63943750346417</v>
      </c>
      <c r="AL26" s="64">
        <v>43603</v>
      </c>
      <c r="AM26" s="64">
        <v>43600</v>
      </c>
      <c r="AN26" s="3">
        <v>20</v>
      </c>
      <c r="AO26" s="40">
        <v>1833396.4</v>
      </c>
      <c r="AP26" s="40">
        <v>294677</v>
      </c>
      <c r="AQ26" s="40">
        <v>0</v>
      </c>
      <c r="AR26" s="40">
        <v>0</v>
      </c>
      <c r="AS26" s="157">
        <v>0</v>
      </c>
      <c r="AT26" s="157">
        <v>0</v>
      </c>
      <c r="AU26" s="40">
        <v>0</v>
      </c>
      <c r="AV26" s="40">
        <v>0</v>
      </c>
      <c r="AW26" s="40">
        <v>0</v>
      </c>
      <c r="AX26" s="40">
        <v>0</v>
      </c>
      <c r="AY26" s="82">
        <v>2128073.4</v>
      </c>
      <c r="AZ26" s="40">
        <v>1504601.6</v>
      </c>
      <c r="BA26" s="40">
        <v>150.614768</v>
      </c>
      <c r="BB26" s="40">
        <v>178996.9</v>
      </c>
      <c r="BC26" s="40">
        <v>133.59387100000001</v>
      </c>
      <c r="BD26" s="40">
        <v>0</v>
      </c>
      <c r="BE26" s="40">
        <v>0</v>
      </c>
      <c r="BF26" s="40">
        <v>0</v>
      </c>
      <c r="BG26" s="40">
        <v>0</v>
      </c>
      <c r="BH26" s="40">
        <v>0</v>
      </c>
      <c r="BI26" s="40">
        <v>0</v>
      </c>
      <c r="BJ26" s="157">
        <v>0</v>
      </c>
      <c r="BK26" s="157">
        <v>0</v>
      </c>
      <c r="BL26" s="40">
        <v>0</v>
      </c>
      <c r="BM26" s="40">
        <v>0</v>
      </c>
      <c r="BN26" s="40">
        <v>0</v>
      </c>
      <c r="BO26" s="40">
        <v>0</v>
      </c>
      <c r="BP26" s="40">
        <v>0</v>
      </c>
      <c r="BQ26" s="40">
        <v>0</v>
      </c>
      <c r="BR26" s="40">
        <v>0</v>
      </c>
      <c r="BS26" s="40">
        <v>0</v>
      </c>
      <c r="BT26" s="78">
        <v>1683598.5</v>
      </c>
      <c r="BU26" s="78">
        <v>148.80513951778212</v>
      </c>
    </row>
    <row r="27" spans="1:73" ht="20" customHeight="1" x14ac:dyDescent="0.15">
      <c r="A27" s="202">
        <v>43974</v>
      </c>
      <c r="B27" s="202">
        <v>43973</v>
      </c>
      <c r="C27" s="3">
        <v>20</v>
      </c>
      <c r="D27" s="203">
        <v>1011725.6</v>
      </c>
      <c r="E27" s="203">
        <v>0</v>
      </c>
      <c r="F27" s="203">
        <v>0</v>
      </c>
      <c r="G27" s="203">
        <v>0</v>
      </c>
      <c r="H27" s="203">
        <v>0</v>
      </c>
      <c r="I27" s="203">
        <v>0</v>
      </c>
      <c r="J27" s="203">
        <v>0</v>
      </c>
      <c r="K27" s="203">
        <v>0</v>
      </c>
      <c r="L27" s="203">
        <v>0</v>
      </c>
      <c r="M27" s="203">
        <v>0</v>
      </c>
      <c r="N27" s="78">
        <f t="shared" si="19"/>
        <v>1011725.6</v>
      </c>
      <c r="O27" s="40">
        <v>830007.8</v>
      </c>
      <c r="P27" s="40">
        <v>195.66161099999999</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f t="shared" ref="AI27" si="28">O27+Q27+S27+U27+AA27+AC27+AE27+AG27+Y27</f>
        <v>830007.8</v>
      </c>
      <c r="AJ27" s="78">
        <f t="shared" ref="AJ27" si="29">(O27*P27+Q27*R27+S27*T27+U27*V27+AA27*AB27+AC27*AD27+AE27*AF27+AG27*AH27+Y27*Z27)/AI27</f>
        <v>195.66161100000002</v>
      </c>
      <c r="AL27" s="64">
        <v>43610</v>
      </c>
      <c r="AM27" s="64">
        <v>43607</v>
      </c>
      <c r="AN27" s="3">
        <v>21</v>
      </c>
      <c r="AO27" s="157">
        <v>2029448.6</v>
      </c>
      <c r="AP27" s="157">
        <v>320391.90000000002</v>
      </c>
      <c r="AQ27" s="40">
        <v>0</v>
      </c>
      <c r="AR27" s="40">
        <v>0</v>
      </c>
      <c r="AS27" s="157">
        <v>0</v>
      </c>
      <c r="AT27" s="157">
        <v>0</v>
      </c>
      <c r="AU27" s="40">
        <v>0</v>
      </c>
      <c r="AV27" s="40">
        <v>0</v>
      </c>
      <c r="AW27" s="40">
        <v>0</v>
      </c>
      <c r="AX27" s="40">
        <v>0</v>
      </c>
      <c r="AY27" s="82">
        <v>2349840.5</v>
      </c>
      <c r="AZ27" s="40">
        <v>1664477</v>
      </c>
      <c r="BA27" s="40">
        <v>148.738146</v>
      </c>
      <c r="BB27" s="40">
        <v>202389.5</v>
      </c>
      <c r="BC27" s="40">
        <v>135.04362699999999</v>
      </c>
      <c r="BD27" s="40">
        <v>0</v>
      </c>
      <c r="BE27" s="40">
        <v>0</v>
      </c>
      <c r="BF27" s="40">
        <v>0</v>
      </c>
      <c r="BG27" s="40">
        <v>0</v>
      </c>
      <c r="BH27" s="40">
        <v>0</v>
      </c>
      <c r="BI27" s="40">
        <v>0</v>
      </c>
      <c r="BJ27" s="157">
        <v>0</v>
      </c>
      <c r="BK27" s="157">
        <v>0</v>
      </c>
      <c r="BL27" s="40">
        <v>0</v>
      </c>
      <c r="BM27" s="40">
        <v>0</v>
      </c>
      <c r="BN27" s="40">
        <v>0</v>
      </c>
      <c r="BO27" s="40">
        <v>0</v>
      </c>
      <c r="BP27" s="40">
        <v>0</v>
      </c>
      <c r="BQ27" s="40">
        <v>0</v>
      </c>
      <c r="BR27" s="40">
        <v>0</v>
      </c>
      <c r="BS27" s="40">
        <v>0</v>
      </c>
      <c r="BT27" s="78">
        <v>1866866.5</v>
      </c>
      <c r="BU27" s="78">
        <v>147.25350483623683</v>
      </c>
    </row>
    <row r="28" spans="1:73" ht="20" customHeight="1" x14ac:dyDescent="0.15">
      <c r="A28" s="202">
        <v>43981</v>
      </c>
      <c r="B28" s="202">
        <v>43977</v>
      </c>
      <c r="C28" s="39" t="s">
        <v>76</v>
      </c>
      <c r="D28" s="203">
        <v>1544542.4</v>
      </c>
      <c r="E28" s="203">
        <v>430300.7</v>
      </c>
      <c r="F28" s="203">
        <v>0</v>
      </c>
      <c r="G28" s="203">
        <v>0</v>
      </c>
      <c r="H28" s="203">
        <v>0</v>
      </c>
      <c r="I28" s="203">
        <v>0</v>
      </c>
      <c r="J28" s="203">
        <v>0</v>
      </c>
      <c r="K28" s="203">
        <v>0</v>
      </c>
      <c r="L28" s="203">
        <v>0</v>
      </c>
      <c r="M28" s="203">
        <v>0</v>
      </c>
      <c r="N28" s="78">
        <f t="shared" si="19"/>
        <v>1974843.0999999999</v>
      </c>
      <c r="O28" s="203">
        <v>1353724.4</v>
      </c>
      <c r="P28" s="203">
        <v>181.08394100000001</v>
      </c>
      <c r="Q28" s="203">
        <v>356748.3</v>
      </c>
      <c r="R28" s="203">
        <v>176.98473899999999</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f t="shared" ref="AI28" si="30">O28+Q28+S28+U28+AA28+AC28+AE28+AG28+Y28</f>
        <v>1710472.7</v>
      </c>
      <c r="AJ28" s="78">
        <f t="shared" ref="AJ28" si="31">(O28*P28+Q28*R28+S28*T28+U28*V28+AA28*AB28+AC28*AD28+AE28*AF28+AG28*AH28+Y28*Z28)/AI28</f>
        <v>180.22898240004307</v>
      </c>
      <c r="AL28" s="64">
        <v>43617</v>
      </c>
      <c r="AM28" s="64">
        <v>43614</v>
      </c>
      <c r="AN28" s="39">
        <v>22</v>
      </c>
      <c r="AO28" s="157">
        <v>2454184.7999999998</v>
      </c>
      <c r="AP28" s="157">
        <v>338279</v>
      </c>
      <c r="AQ28" s="157">
        <v>0</v>
      </c>
      <c r="AR28" s="40">
        <v>0</v>
      </c>
      <c r="AS28" s="157">
        <v>0</v>
      </c>
      <c r="AT28" s="157">
        <v>0</v>
      </c>
      <c r="AU28" s="40">
        <v>0</v>
      </c>
      <c r="AV28" s="40">
        <v>0</v>
      </c>
      <c r="AW28" s="40">
        <v>0</v>
      </c>
      <c r="AX28" s="40">
        <v>0</v>
      </c>
      <c r="AY28" s="82">
        <v>2792463.8</v>
      </c>
      <c r="AZ28" s="157">
        <v>1876445.2</v>
      </c>
      <c r="BA28" s="157">
        <v>151.034785</v>
      </c>
      <c r="BB28" s="157">
        <v>248169</v>
      </c>
      <c r="BC28" s="157">
        <v>139.59823700000001</v>
      </c>
      <c r="BD28" s="157">
        <v>0</v>
      </c>
      <c r="BE28" s="157">
        <v>0</v>
      </c>
      <c r="BF28" s="40">
        <v>0</v>
      </c>
      <c r="BG28" s="40">
        <v>0</v>
      </c>
      <c r="BH28" s="40">
        <v>0</v>
      </c>
      <c r="BI28" s="40">
        <v>0</v>
      </c>
      <c r="BJ28" s="157">
        <v>0</v>
      </c>
      <c r="BK28" s="157">
        <v>0</v>
      </c>
      <c r="BL28" s="40">
        <v>0</v>
      </c>
      <c r="BM28" s="40">
        <v>0</v>
      </c>
      <c r="BN28" s="40">
        <v>0</v>
      </c>
      <c r="BO28" s="40">
        <v>0</v>
      </c>
      <c r="BP28" s="40">
        <v>0</v>
      </c>
      <c r="BQ28" s="40">
        <v>0</v>
      </c>
      <c r="BR28" s="40">
        <v>0</v>
      </c>
      <c r="BS28" s="40">
        <v>0</v>
      </c>
      <c r="BT28" s="78">
        <v>2124614.2000000002</v>
      </c>
      <c r="BU28" s="78">
        <v>149.69892050252463</v>
      </c>
    </row>
    <row r="29" spans="1:73" ht="20" customHeight="1" x14ac:dyDescent="0.15">
      <c r="A29" s="204">
        <v>43988</v>
      </c>
      <c r="B29" s="204">
        <v>43986</v>
      </c>
      <c r="C29" s="3">
        <v>22</v>
      </c>
      <c r="D29" s="205">
        <v>1604808.8</v>
      </c>
      <c r="E29" s="205">
        <v>284261.8</v>
      </c>
      <c r="F29" s="205">
        <v>0</v>
      </c>
      <c r="G29" s="205">
        <v>0</v>
      </c>
      <c r="H29" s="205">
        <v>0</v>
      </c>
      <c r="I29" s="205">
        <v>0</v>
      </c>
      <c r="J29" s="205">
        <v>0</v>
      </c>
      <c r="K29" s="205">
        <v>0</v>
      </c>
      <c r="L29" s="205">
        <v>0</v>
      </c>
      <c r="M29" s="205">
        <v>0</v>
      </c>
      <c r="N29" s="78">
        <f t="shared" si="19"/>
        <v>1889070.6</v>
      </c>
      <c r="O29" s="205">
        <v>1449198.6</v>
      </c>
      <c r="P29" s="205">
        <v>206.281735</v>
      </c>
      <c r="Q29" s="205">
        <v>246183.2</v>
      </c>
      <c r="R29" s="205">
        <v>180.10022000000001</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78">
        <f t="shared" ref="AI29" si="32">O29+Q29+S29+U29+AA29+AC29+AE29+AG29+Y29</f>
        <v>1695381.8</v>
      </c>
      <c r="AJ29" s="78">
        <f t="shared" ref="AJ29" si="33">(O29*P29+Q29*R29+S29*T29+U29*V29+AA29*AB29+AC29*AD29+AE29*AF29+AG29*AH29+Y29*Z29)/AI29</f>
        <v>202.47996648771093</v>
      </c>
      <c r="AL29" s="64">
        <v>43624</v>
      </c>
      <c r="AM29" s="64">
        <v>43622</v>
      </c>
      <c r="AN29" s="3">
        <v>23</v>
      </c>
      <c r="AO29" s="157">
        <v>2975239</v>
      </c>
      <c r="AP29" s="157">
        <v>430428.7</v>
      </c>
      <c r="AQ29" s="157">
        <v>0</v>
      </c>
      <c r="AR29" s="40">
        <v>0</v>
      </c>
      <c r="AS29" s="157">
        <v>0</v>
      </c>
      <c r="AT29" s="157">
        <v>0</v>
      </c>
      <c r="AU29" s="40">
        <v>0</v>
      </c>
      <c r="AV29" s="40">
        <v>0</v>
      </c>
      <c r="AW29" s="40">
        <v>0</v>
      </c>
      <c r="AX29" s="40">
        <v>0</v>
      </c>
      <c r="AY29" s="82">
        <v>3405667.7</v>
      </c>
      <c r="AZ29" s="157">
        <v>2283982.6</v>
      </c>
      <c r="BA29" s="157">
        <v>149.02674400000001</v>
      </c>
      <c r="BB29" s="157">
        <v>326598.5</v>
      </c>
      <c r="BC29" s="157">
        <v>139.49091100000001</v>
      </c>
      <c r="BD29" s="157">
        <v>0</v>
      </c>
      <c r="BE29" s="157">
        <v>0</v>
      </c>
      <c r="BF29" s="40">
        <v>0</v>
      </c>
      <c r="BG29" s="40">
        <v>0</v>
      </c>
      <c r="BH29" s="40">
        <v>0</v>
      </c>
      <c r="BI29" s="40">
        <v>0</v>
      </c>
      <c r="BJ29" s="157">
        <v>0</v>
      </c>
      <c r="BK29" s="157">
        <v>0</v>
      </c>
      <c r="BL29" s="40">
        <v>0</v>
      </c>
      <c r="BM29" s="40">
        <v>0</v>
      </c>
      <c r="BN29" s="40">
        <v>0</v>
      </c>
      <c r="BO29" s="40">
        <v>0</v>
      </c>
      <c r="BP29" s="40">
        <v>0</v>
      </c>
      <c r="BQ29" s="40">
        <v>0</v>
      </c>
      <c r="BR29" s="40">
        <v>0</v>
      </c>
      <c r="BS29" s="40">
        <v>0</v>
      </c>
      <c r="BT29" s="78">
        <v>2610581.1</v>
      </c>
      <c r="BU29" s="78">
        <v>147.83375721477793</v>
      </c>
    </row>
    <row r="30" spans="1:73" ht="20" customHeight="1" x14ac:dyDescent="0.15">
      <c r="A30" s="206">
        <v>43995</v>
      </c>
      <c r="B30" s="206">
        <v>43992</v>
      </c>
      <c r="C30" s="3">
        <v>23</v>
      </c>
      <c r="D30" s="207">
        <v>1460312.8</v>
      </c>
      <c r="E30" s="207">
        <v>227867.1</v>
      </c>
      <c r="F30" s="207">
        <v>0</v>
      </c>
      <c r="G30" s="207">
        <v>0</v>
      </c>
      <c r="H30" s="207">
        <v>0</v>
      </c>
      <c r="I30" s="207">
        <v>0</v>
      </c>
      <c r="J30" s="207">
        <v>0</v>
      </c>
      <c r="K30" s="207">
        <v>0</v>
      </c>
      <c r="L30" s="207">
        <v>0</v>
      </c>
      <c r="M30" s="207">
        <v>0</v>
      </c>
      <c r="N30" s="78">
        <f t="shared" si="19"/>
        <v>1688179.9000000001</v>
      </c>
      <c r="O30" s="207">
        <v>1296942.2</v>
      </c>
      <c r="P30" s="207">
        <v>209.421693</v>
      </c>
      <c r="Q30" s="207">
        <v>196594.4</v>
      </c>
      <c r="R30" s="207">
        <v>192.83587900000001</v>
      </c>
      <c r="S30" s="207">
        <v>0</v>
      </c>
      <c r="T30" s="207">
        <v>0</v>
      </c>
      <c r="U30" s="207">
        <v>0</v>
      </c>
      <c r="V30" s="207">
        <v>0</v>
      </c>
      <c r="W30" s="207">
        <v>0</v>
      </c>
      <c r="X30" s="207">
        <v>0</v>
      </c>
      <c r="Y30" s="207">
        <v>0</v>
      </c>
      <c r="Z30" s="207">
        <v>0</v>
      </c>
      <c r="AA30" s="207">
        <v>0</v>
      </c>
      <c r="AB30" s="207">
        <v>0</v>
      </c>
      <c r="AC30" s="207">
        <v>0</v>
      </c>
      <c r="AD30" s="207">
        <v>0</v>
      </c>
      <c r="AE30" s="207">
        <v>0</v>
      </c>
      <c r="AF30" s="207">
        <v>0</v>
      </c>
      <c r="AG30" s="207">
        <v>0</v>
      </c>
      <c r="AH30" s="207">
        <v>0</v>
      </c>
      <c r="AI30" s="78">
        <f t="shared" ref="AI30" si="34">O30+Q30+S30+U30+AA30+AC30+AE30+AG30+Y30</f>
        <v>1493536.5999999999</v>
      </c>
      <c r="AJ30" s="78">
        <f t="shared" ref="AJ30" si="35">(O30*P30+Q30*R30+S30*T30+U30*V30+AA30*AB30+AC30*AD30+AE30*AF30+AG30*AH30+Y30*Z30)/AI30</f>
        <v>207.23850033378642</v>
      </c>
      <c r="AL30" s="64">
        <v>43631</v>
      </c>
      <c r="AM30" s="64">
        <v>43628</v>
      </c>
      <c r="AN30" s="3">
        <v>24</v>
      </c>
      <c r="AO30" s="157">
        <v>2853530.8</v>
      </c>
      <c r="AP30" s="157">
        <v>427239.7</v>
      </c>
      <c r="AQ30" s="157">
        <v>0</v>
      </c>
      <c r="AR30" s="40">
        <v>0</v>
      </c>
      <c r="AS30" s="157">
        <v>0</v>
      </c>
      <c r="AT30" s="157">
        <v>0</v>
      </c>
      <c r="AU30" s="40">
        <v>0</v>
      </c>
      <c r="AV30" s="40">
        <v>0</v>
      </c>
      <c r="AW30" s="157">
        <v>497</v>
      </c>
      <c r="AX30" s="40">
        <v>0</v>
      </c>
      <c r="AY30" s="82">
        <v>3281267.5</v>
      </c>
      <c r="AZ30" s="157">
        <v>2200654</v>
      </c>
      <c r="BA30" s="157">
        <v>150.49885800000001</v>
      </c>
      <c r="BB30" s="157">
        <v>292331.40000000002</v>
      </c>
      <c r="BC30" s="157">
        <v>141.385537</v>
      </c>
      <c r="BD30" s="157">
        <v>0</v>
      </c>
      <c r="BE30" s="157">
        <v>0</v>
      </c>
      <c r="BF30" s="40">
        <v>0</v>
      </c>
      <c r="BG30" s="40">
        <v>0</v>
      </c>
      <c r="BH30" s="40">
        <v>0</v>
      </c>
      <c r="BI30" s="40">
        <v>0</v>
      </c>
      <c r="BJ30" s="157">
        <v>0</v>
      </c>
      <c r="BK30" s="157">
        <v>0</v>
      </c>
      <c r="BL30" s="40">
        <v>0</v>
      </c>
      <c r="BM30" s="40">
        <v>0</v>
      </c>
      <c r="BN30" s="40">
        <v>0</v>
      </c>
      <c r="BO30" s="40">
        <v>0</v>
      </c>
      <c r="BP30" s="157">
        <v>497</v>
      </c>
      <c r="BQ30" s="157">
        <v>70</v>
      </c>
      <c r="BR30" s="40">
        <v>0</v>
      </c>
      <c r="BS30" s="40">
        <v>0</v>
      </c>
      <c r="BT30" s="78">
        <v>2493482.4</v>
      </c>
      <c r="BU30" s="78">
        <v>149.4143836042692</v>
      </c>
    </row>
    <row r="31" spans="1:73" ht="20" customHeight="1" x14ac:dyDescent="0.15">
      <c r="A31" s="208">
        <v>44002</v>
      </c>
      <c r="B31" s="208">
        <v>44000</v>
      </c>
      <c r="C31" s="3">
        <v>24</v>
      </c>
      <c r="D31" s="209">
        <v>1759115</v>
      </c>
      <c r="E31" s="209">
        <v>285743.90000000002</v>
      </c>
      <c r="F31" s="209">
        <v>0</v>
      </c>
      <c r="G31" s="209">
        <v>0</v>
      </c>
      <c r="H31" s="209">
        <v>0</v>
      </c>
      <c r="I31" s="209">
        <v>0</v>
      </c>
      <c r="J31" s="209">
        <v>0</v>
      </c>
      <c r="K31" s="209">
        <v>0</v>
      </c>
      <c r="L31" s="209">
        <v>0</v>
      </c>
      <c r="M31" s="209">
        <v>0</v>
      </c>
      <c r="N31" s="78">
        <f t="shared" si="19"/>
        <v>2044858.9</v>
      </c>
      <c r="O31" s="209">
        <v>1547539.6</v>
      </c>
      <c r="P31" s="209">
        <v>222.131967</v>
      </c>
      <c r="Q31" s="209">
        <v>253943.5</v>
      </c>
      <c r="R31" s="209">
        <v>206.90201400000001</v>
      </c>
      <c r="S31" s="209">
        <v>0</v>
      </c>
      <c r="T31" s="209">
        <v>0</v>
      </c>
      <c r="U31" s="209">
        <v>0</v>
      </c>
      <c r="V31" s="209">
        <v>0</v>
      </c>
      <c r="W31" s="209">
        <v>0</v>
      </c>
      <c r="X31" s="209">
        <v>0</v>
      </c>
      <c r="Y31" s="209">
        <v>0</v>
      </c>
      <c r="Z31" s="209">
        <v>0</v>
      </c>
      <c r="AA31" s="209">
        <v>0</v>
      </c>
      <c r="AB31" s="209">
        <v>0</v>
      </c>
      <c r="AC31" s="209">
        <v>0</v>
      </c>
      <c r="AD31" s="209">
        <v>0</v>
      </c>
      <c r="AE31" s="209">
        <v>0</v>
      </c>
      <c r="AF31" s="209">
        <v>0</v>
      </c>
      <c r="AG31" s="209">
        <v>0</v>
      </c>
      <c r="AH31" s="209">
        <v>0</v>
      </c>
      <c r="AI31" s="78">
        <f t="shared" ref="AI31" si="36">O31+Q31+S31+U31+AA31+AC31+AE31+AG31+Y31</f>
        <v>1801483.1</v>
      </c>
      <c r="AJ31" s="78">
        <f t="shared" ref="AJ31" si="37">(O31*P31+Q31*R31+S31*T31+U31*V31+AA31*AB31+AC31*AD31+AE31*AF31+AG31*AH31+Y31*Z31)/AI31</f>
        <v>219.98509836178991</v>
      </c>
      <c r="AL31" s="64">
        <v>43638</v>
      </c>
      <c r="AM31" s="64">
        <v>43635</v>
      </c>
      <c r="AN31" s="3">
        <v>25</v>
      </c>
      <c r="AO31" s="157">
        <v>3315848.6</v>
      </c>
      <c r="AP31" s="157">
        <v>469873.6</v>
      </c>
      <c r="AQ31" s="157">
        <v>0</v>
      </c>
      <c r="AR31" s="157">
        <v>0</v>
      </c>
      <c r="AS31" s="157">
        <v>0</v>
      </c>
      <c r="AT31" s="157">
        <v>0</v>
      </c>
      <c r="AU31" s="157">
        <v>0</v>
      </c>
      <c r="AV31" s="157">
        <v>0</v>
      </c>
      <c r="AW31" s="157">
        <v>497</v>
      </c>
      <c r="AX31" s="157">
        <v>0</v>
      </c>
      <c r="AY31" s="78">
        <v>3786219.2</v>
      </c>
      <c r="AZ31" s="157">
        <v>2578913.7999999998</v>
      </c>
      <c r="BA31" s="157">
        <v>151.84552099999999</v>
      </c>
      <c r="BB31" s="157">
        <v>353244.1</v>
      </c>
      <c r="BC31" s="157">
        <v>141.17343700000001</v>
      </c>
      <c r="BD31" s="157">
        <v>0</v>
      </c>
      <c r="BE31" s="157">
        <v>0</v>
      </c>
      <c r="BF31" s="157">
        <v>0</v>
      </c>
      <c r="BG31" s="157">
        <v>0</v>
      </c>
      <c r="BH31" s="157">
        <v>0</v>
      </c>
      <c r="BI31" s="157">
        <v>0</v>
      </c>
      <c r="BJ31" s="157">
        <v>0</v>
      </c>
      <c r="BK31" s="157">
        <v>0</v>
      </c>
      <c r="BL31" s="157">
        <v>0</v>
      </c>
      <c r="BM31" s="157">
        <v>0</v>
      </c>
      <c r="BN31" s="157">
        <v>0</v>
      </c>
      <c r="BO31" s="157">
        <v>0</v>
      </c>
      <c r="BP31" s="157">
        <v>0</v>
      </c>
      <c r="BQ31" s="157">
        <v>0</v>
      </c>
      <c r="BR31" s="157">
        <v>0</v>
      </c>
      <c r="BS31" s="157">
        <v>0</v>
      </c>
      <c r="BT31" s="78">
        <v>2932157.9</v>
      </c>
      <c r="BU31" s="78">
        <v>150.55982942530534</v>
      </c>
    </row>
    <row r="32" spans="1:73" ht="20" customHeight="1" x14ac:dyDescent="0.15">
      <c r="A32" s="210">
        <v>44009</v>
      </c>
      <c r="B32" s="210">
        <v>44004</v>
      </c>
      <c r="C32" s="3" t="s">
        <v>83</v>
      </c>
      <c r="D32" s="211">
        <v>2415285.7000000002</v>
      </c>
      <c r="E32" s="211">
        <v>417833.9</v>
      </c>
      <c r="F32" s="211">
        <v>9.8000000000000007</v>
      </c>
      <c r="G32" s="211">
        <v>0</v>
      </c>
      <c r="H32" s="211">
        <v>0</v>
      </c>
      <c r="I32" s="211">
        <v>0</v>
      </c>
      <c r="J32" s="211">
        <v>0</v>
      </c>
      <c r="K32" s="211">
        <v>0</v>
      </c>
      <c r="L32" s="211">
        <v>234.8</v>
      </c>
      <c r="M32" s="211">
        <v>0</v>
      </c>
      <c r="N32" s="78">
        <f t="shared" si="19"/>
        <v>2833364.1999999997</v>
      </c>
      <c r="O32" s="211">
        <v>2095585.9</v>
      </c>
      <c r="P32" s="211">
        <v>228.674306</v>
      </c>
      <c r="Q32" s="211">
        <v>374516.3</v>
      </c>
      <c r="R32" s="211">
        <v>212.32458700000001</v>
      </c>
      <c r="S32" s="211">
        <v>9.8000000000000007</v>
      </c>
      <c r="T32" s="211">
        <v>2605</v>
      </c>
      <c r="U32" s="211">
        <v>0</v>
      </c>
      <c r="V32" s="211">
        <v>0</v>
      </c>
      <c r="W32" s="211">
        <v>0</v>
      </c>
      <c r="X32" s="211">
        <v>0</v>
      </c>
      <c r="Y32" s="211">
        <v>0</v>
      </c>
      <c r="Z32" s="211">
        <v>0</v>
      </c>
      <c r="AA32" s="211">
        <v>0</v>
      </c>
      <c r="AB32" s="211">
        <v>0</v>
      </c>
      <c r="AC32" s="211">
        <v>0</v>
      </c>
      <c r="AD32" s="211">
        <v>0</v>
      </c>
      <c r="AE32" s="211">
        <v>234.8</v>
      </c>
      <c r="AF32" s="211">
        <v>600</v>
      </c>
      <c r="AG32" s="211">
        <v>0</v>
      </c>
      <c r="AH32" s="211">
        <v>0</v>
      </c>
      <c r="AI32" s="78">
        <f t="shared" ref="AI32" si="38">O32+Q32+S32+U32+AA32+AC32+AE32+AG32+Y32</f>
        <v>2470346.7999999993</v>
      </c>
      <c r="AJ32" s="78">
        <f t="shared" ref="AJ32" si="39">(O32*P32+Q32*R32+S32*T32+U32*V32+AA32*AB32+AC32*AD32+AE32*AF32+AG32*AH32+Y32*Z32)/AI32</f>
        <v>226.24033154703366</v>
      </c>
      <c r="AL32" s="64">
        <v>43645</v>
      </c>
      <c r="AM32" s="64">
        <v>43642</v>
      </c>
      <c r="AN32" s="3">
        <v>26</v>
      </c>
      <c r="AO32" s="157">
        <v>3370713.1</v>
      </c>
      <c r="AP32" s="157">
        <v>446290.1</v>
      </c>
      <c r="AQ32" s="157">
        <v>0</v>
      </c>
      <c r="AR32" s="157">
        <v>0</v>
      </c>
      <c r="AS32" s="157">
        <v>0</v>
      </c>
      <c r="AT32" s="157">
        <v>0</v>
      </c>
      <c r="AU32" s="157">
        <v>0</v>
      </c>
      <c r="AV32" s="157">
        <v>0</v>
      </c>
      <c r="AW32" s="157">
        <v>0</v>
      </c>
      <c r="AX32" s="157">
        <v>0</v>
      </c>
      <c r="AY32" s="78">
        <v>3817003.2</v>
      </c>
      <c r="AZ32" s="157">
        <v>2491288.4</v>
      </c>
      <c r="BA32" s="157">
        <v>145.10584900000001</v>
      </c>
      <c r="BB32" s="157">
        <v>330710.7</v>
      </c>
      <c r="BC32" s="157">
        <v>138.76599200000001</v>
      </c>
      <c r="BD32" s="157">
        <v>0</v>
      </c>
      <c r="BE32" s="157">
        <v>0</v>
      </c>
      <c r="BF32" s="157">
        <v>0</v>
      </c>
      <c r="BG32" s="157">
        <v>0</v>
      </c>
      <c r="BH32" s="157">
        <v>0</v>
      </c>
      <c r="BI32" s="157">
        <v>0</v>
      </c>
      <c r="BJ32" s="157">
        <v>0</v>
      </c>
      <c r="BK32" s="157">
        <v>0</v>
      </c>
      <c r="BL32" s="157">
        <v>0</v>
      </c>
      <c r="BM32" s="157">
        <v>0</v>
      </c>
      <c r="BN32" s="157">
        <v>0</v>
      </c>
      <c r="BO32" s="157">
        <v>0</v>
      </c>
      <c r="BP32" s="157">
        <v>0</v>
      </c>
      <c r="BQ32" s="157">
        <v>0</v>
      </c>
      <c r="BR32" s="157">
        <v>0</v>
      </c>
      <c r="BS32" s="157">
        <v>0</v>
      </c>
      <c r="BT32" s="78">
        <v>2821999.1</v>
      </c>
      <c r="BU32" s="78">
        <v>144.36287975299709</v>
      </c>
    </row>
    <row r="33" spans="1:73" ht="20" customHeight="1" x14ac:dyDescent="0.15">
      <c r="A33" s="212">
        <v>44016</v>
      </c>
      <c r="B33" s="212">
        <v>44014</v>
      </c>
      <c r="C33" s="3">
        <v>26</v>
      </c>
      <c r="D33" s="213">
        <v>3123123</v>
      </c>
      <c r="E33" s="213">
        <v>499236.3</v>
      </c>
      <c r="F33" s="213">
        <v>0</v>
      </c>
      <c r="G33" s="213">
        <v>0</v>
      </c>
      <c r="H33" s="213">
        <v>0</v>
      </c>
      <c r="I33" s="213">
        <v>0</v>
      </c>
      <c r="J33" s="213">
        <v>0</v>
      </c>
      <c r="K33" s="213">
        <v>0</v>
      </c>
      <c r="L33" s="213">
        <v>0</v>
      </c>
      <c r="M33" s="213">
        <v>0</v>
      </c>
      <c r="N33" s="78">
        <f t="shared" si="19"/>
        <v>3622359.3</v>
      </c>
      <c r="O33" s="213">
        <v>2784577.8</v>
      </c>
      <c r="P33" s="213">
        <v>230.529706</v>
      </c>
      <c r="Q33" s="213">
        <v>456868.4</v>
      </c>
      <c r="R33" s="213">
        <v>217.94592599999999</v>
      </c>
      <c r="S33" s="213">
        <v>0</v>
      </c>
      <c r="T33" s="213">
        <v>0</v>
      </c>
      <c r="U33" s="213">
        <v>0</v>
      </c>
      <c r="V33" s="213">
        <v>0</v>
      </c>
      <c r="W33" s="213">
        <v>0</v>
      </c>
      <c r="X33" s="213">
        <v>0</v>
      </c>
      <c r="Y33" s="213">
        <v>0</v>
      </c>
      <c r="Z33" s="213">
        <v>0</v>
      </c>
      <c r="AA33" s="213">
        <v>0</v>
      </c>
      <c r="AB33" s="213">
        <v>0</v>
      </c>
      <c r="AC33" s="213">
        <v>0</v>
      </c>
      <c r="AD33" s="213">
        <v>0</v>
      </c>
      <c r="AE33" s="213">
        <v>0</v>
      </c>
      <c r="AF33" s="213">
        <v>0</v>
      </c>
      <c r="AG33" s="213">
        <v>0</v>
      </c>
      <c r="AH33" s="213">
        <v>0</v>
      </c>
      <c r="AI33" s="78">
        <f t="shared" ref="AI33" si="40">O33+Q33+S33+U33+AA33+AC33+AE33+AG33+Y33</f>
        <v>3241446.1999999997</v>
      </c>
      <c r="AJ33" s="78">
        <f t="shared" ref="AJ33" si="41">(O33*P33+Q33*R33+S33*T33+U33*V33+AA33*AB33+AC33*AD33+AE33*AF33+AG33*AH33+Y33*Z33)/AI33</f>
        <v>228.75607439243177</v>
      </c>
      <c r="AL33" s="64">
        <v>43652</v>
      </c>
      <c r="AM33" s="64">
        <v>43649</v>
      </c>
      <c r="AN33" s="3">
        <v>27</v>
      </c>
      <c r="AO33" s="157">
        <v>3384442.8</v>
      </c>
      <c r="AP33" s="157">
        <v>512644.2</v>
      </c>
      <c r="AQ33" s="157">
        <v>770</v>
      </c>
      <c r="AR33" s="157">
        <v>0</v>
      </c>
      <c r="AS33" s="157">
        <v>0</v>
      </c>
      <c r="AT33" s="157">
        <v>0</v>
      </c>
      <c r="AU33" s="157">
        <v>0</v>
      </c>
      <c r="AV33" s="157">
        <v>0</v>
      </c>
      <c r="AW33" s="157">
        <v>572</v>
      </c>
      <c r="AX33" s="157">
        <v>0</v>
      </c>
      <c r="AY33" s="78">
        <v>3898429</v>
      </c>
      <c r="AZ33" s="157">
        <v>2521382.4</v>
      </c>
      <c r="BA33" s="157">
        <v>145.86286999999999</v>
      </c>
      <c r="BB33" s="157">
        <v>365112.6</v>
      </c>
      <c r="BC33" s="157">
        <v>135.63061500000001</v>
      </c>
      <c r="BD33" s="157">
        <v>574</v>
      </c>
      <c r="BE33" s="157">
        <v>226.59930299999999</v>
      </c>
      <c r="BF33" s="157">
        <v>0</v>
      </c>
      <c r="BG33" s="157">
        <v>0</v>
      </c>
      <c r="BH33" s="157">
        <v>0</v>
      </c>
      <c r="BI33" s="157">
        <v>0</v>
      </c>
      <c r="BJ33" s="157">
        <v>0</v>
      </c>
      <c r="BK33" s="157">
        <v>0</v>
      </c>
      <c r="BL33" s="157">
        <v>0</v>
      </c>
      <c r="BM33" s="157">
        <v>0</v>
      </c>
      <c r="BN33" s="157">
        <v>0</v>
      </c>
      <c r="BO33" s="157">
        <v>0</v>
      </c>
      <c r="BP33" s="157">
        <v>0</v>
      </c>
      <c r="BQ33" s="157">
        <v>0</v>
      </c>
      <c r="BR33" s="157">
        <v>0</v>
      </c>
      <c r="BS33" s="157">
        <v>0</v>
      </c>
      <c r="BT33" s="78">
        <v>2887069</v>
      </c>
      <c r="BU33" s="78">
        <v>144.5849017511043</v>
      </c>
    </row>
    <row r="34" spans="1:73" ht="20" customHeight="1" x14ac:dyDescent="0.15">
      <c r="A34" s="214">
        <v>44023</v>
      </c>
      <c r="B34" s="214">
        <v>44021</v>
      </c>
      <c r="C34" s="3">
        <v>27</v>
      </c>
      <c r="D34" s="215">
        <v>3396005.8</v>
      </c>
      <c r="E34" s="215">
        <v>513738.8</v>
      </c>
      <c r="F34" s="215">
        <v>0</v>
      </c>
      <c r="G34" s="215">
        <v>0</v>
      </c>
      <c r="H34" s="215">
        <v>0</v>
      </c>
      <c r="I34" s="215">
        <v>0</v>
      </c>
      <c r="J34" s="215">
        <v>0</v>
      </c>
      <c r="K34" s="215">
        <v>0</v>
      </c>
      <c r="L34" s="215">
        <v>0</v>
      </c>
      <c r="M34" s="215">
        <v>0</v>
      </c>
      <c r="N34" s="78">
        <f t="shared" si="19"/>
        <v>3909744.5999999996</v>
      </c>
      <c r="O34" s="215">
        <v>3040758.4</v>
      </c>
      <c r="P34" s="215">
        <v>232.744034</v>
      </c>
      <c r="Q34" s="215">
        <v>455463.5</v>
      </c>
      <c r="R34" s="215">
        <v>222.46155099999999</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f t="shared" ref="AI34" si="42">O34+Q34+S34+U34+AA34+AC34+AE34+AG34+Y34</f>
        <v>3496221.9</v>
      </c>
      <c r="AJ34" s="78">
        <f t="shared" ref="AJ34" si="43">(O34*P34+Q34*R34+S34*T34+U34*V34+AA34*AB34+AC34*AD34+AE34*AF34+AG34*AH34+Y34*Z34)/AI34</f>
        <v>231.40450354975297</v>
      </c>
      <c r="AL34" s="64">
        <v>43659</v>
      </c>
      <c r="AM34" s="64">
        <v>43656</v>
      </c>
      <c r="AN34" s="3">
        <v>28</v>
      </c>
      <c r="AO34" s="157">
        <v>3775205.8</v>
      </c>
      <c r="AP34" s="157">
        <v>528684.80000000005</v>
      </c>
      <c r="AQ34" s="157">
        <v>770</v>
      </c>
      <c r="AR34" s="157">
        <v>0</v>
      </c>
      <c r="AS34" s="157">
        <v>0</v>
      </c>
      <c r="AT34" s="157">
        <v>0</v>
      </c>
      <c r="AU34" s="157">
        <v>0</v>
      </c>
      <c r="AV34" s="157">
        <v>0</v>
      </c>
      <c r="AW34" s="157">
        <v>1356</v>
      </c>
      <c r="AX34" s="157">
        <v>0</v>
      </c>
      <c r="AY34" s="78">
        <v>4306016.5999999996</v>
      </c>
      <c r="AZ34" s="157">
        <v>2734581.4</v>
      </c>
      <c r="BA34" s="157">
        <v>144.96252899999999</v>
      </c>
      <c r="BB34" s="157">
        <v>424253</v>
      </c>
      <c r="BC34" s="157">
        <v>133.65934799999999</v>
      </c>
      <c r="BD34" s="157">
        <v>574</v>
      </c>
      <c r="BE34" s="157">
        <v>204.92334399999999</v>
      </c>
      <c r="BF34" s="157">
        <v>0</v>
      </c>
      <c r="BG34" s="157">
        <v>0</v>
      </c>
      <c r="BH34" s="157">
        <v>0</v>
      </c>
      <c r="BI34" s="157">
        <v>0</v>
      </c>
      <c r="BJ34" s="157">
        <v>0</v>
      </c>
      <c r="BK34" s="157">
        <v>0</v>
      </c>
      <c r="BL34" s="157">
        <v>0</v>
      </c>
      <c r="BM34" s="157">
        <v>0</v>
      </c>
      <c r="BN34" s="157">
        <v>0</v>
      </c>
      <c r="BO34" s="157">
        <v>0</v>
      </c>
      <c r="BP34" s="157">
        <v>0</v>
      </c>
      <c r="BQ34" s="157">
        <v>0</v>
      </c>
      <c r="BR34" s="157">
        <v>0</v>
      </c>
      <c r="BS34" s="157">
        <v>0</v>
      </c>
      <c r="BT34" s="78">
        <v>3159408.4</v>
      </c>
      <c r="BU34" s="78">
        <v>143.45560417794056</v>
      </c>
    </row>
    <row r="35" spans="1:73" ht="20" customHeight="1" x14ac:dyDescent="0.15">
      <c r="A35" s="216">
        <v>44030</v>
      </c>
      <c r="B35" s="216">
        <v>44028</v>
      </c>
      <c r="C35" s="3">
        <v>28</v>
      </c>
      <c r="D35" s="217">
        <v>3345570.7</v>
      </c>
      <c r="E35" s="217">
        <v>530265</v>
      </c>
      <c r="F35" s="217">
        <v>0</v>
      </c>
      <c r="G35" s="217">
        <v>0</v>
      </c>
      <c r="H35" s="217">
        <v>0</v>
      </c>
      <c r="I35" s="217">
        <v>0</v>
      </c>
      <c r="J35" s="217">
        <v>0</v>
      </c>
      <c r="K35" s="217">
        <v>0</v>
      </c>
      <c r="L35" s="217">
        <v>0</v>
      </c>
      <c r="M35" s="217">
        <v>0</v>
      </c>
      <c r="N35" s="78">
        <f t="shared" si="19"/>
        <v>3875835.7</v>
      </c>
      <c r="O35" s="217">
        <v>3080645.7</v>
      </c>
      <c r="P35" s="217">
        <v>237.388914</v>
      </c>
      <c r="Q35" s="217">
        <v>506202.2</v>
      </c>
      <c r="R35" s="217">
        <v>232.22046399999999</v>
      </c>
      <c r="S35" s="217">
        <v>0</v>
      </c>
      <c r="T35" s="217">
        <v>0</v>
      </c>
      <c r="U35" s="217">
        <v>0</v>
      </c>
      <c r="V35" s="217">
        <v>0</v>
      </c>
      <c r="W35" s="217">
        <v>0</v>
      </c>
      <c r="X35" s="217">
        <v>0</v>
      </c>
      <c r="Y35" s="217">
        <v>0</v>
      </c>
      <c r="Z35" s="217">
        <v>0</v>
      </c>
      <c r="AA35" s="217">
        <v>0</v>
      </c>
      <c r="AB35" s="217">
        <v>0</v>
      </c>
      <c r="AC35" s="217">
        <v>0</v>
      </c>
      <c r="AD35" s="217">
        <v>0</v>
      </c>
      <c r="AE35" s="217">
        <v>0</v>
      </c>
      <c r="AF35" s="217">
        <v>0</v>
      </c>
      <c r="AG35" s="217">
        <v>0</v>
      </c>
      <c r="AH35" s="217">
        <v>0</v>
      </c>
      <c r="AI35" s="78">
        <f t="shared" ref="AI35" si="44">O35+Q35+S35+U35+AA35+AC35+AE35+AG35+Y35</f>
        <v>3586847.9000000004</v>
      </c>
      <c r="AJ35" s="78">
        <f t="shared" ref="AJ35" si="45">(O35*P35+Q35*R35+S35*T35+U35*V35+AA35*AB35+AC35*AD35+AE35*AF35+AG35*AH35+Y35*Z35)/AI35</f>
        <v>236.6595045481551</v>
      </c>
      <c r="AL35" s="64">
        <v>43666</v>
      </c>
      <c r="AM35" s="64">
        <v>43663</v>
      </c>
      <c r="AN35" s="3">
        <v>29</v>
      </c>
      <c r="AO35" s="157">
        <v>3901025.5</v>
      </c>
      <c r="AP35" s="157">
        <v>553078.69999999995</v>
      </c>
      <c r="AQ35" s="157">
        <v>790</v>
      </c>
      <c r="AR35" s="157">
        <v>0</v>
      </c>
      <c r="AS35" s="157">
        <v>0</v>
      </c>
      <c r="AT35" s="157">
        <v>0</v>
      </c>
      <c r="AU35" s="157">
        <v>0</v>
      </c>
      <c r="AV35" s="157">
        <v>0</v>
      </c>
      <c r="AW35" s="157">
        <v>494</v>
      </c>
      <c r="AX35" s="157">
        <v>0</v>
      </c>
      <c r="AY35" s="78">
        <v>4455388.2</v>
      </c>
      <c r="AZ35" s="157">
        <v>2797032.1</v>
      </c>
      <c r="BA35" s="157">
        <v>144.989699</v>
      </c>
      <c r="BB35" s="157">
        <v>437030.9</v>
      </c>
      <c r="BC35" s="157">
        <v>135.30272500000001</v>
      </c>
      <c r="BD35" s="157">
        <v>594</v>
      </c>
      <c r="BE35" s="157">
        <v>210.90572299999999</v>
      </c>
      <c r="BF35" s="157">
        <v>0</v>
      </c>
      <c r="BG35" s="157">
        <v>0</v>
      </c>
      <c r="BH35" s="157">
        <v>0</v>
      </c>
      <c r="BI35" s="157">
        <v>0</v>
      </c>
      <c r="BJ35" s="157">
        <v>0</v>
      </c>
      <c r="BK35" s="157">
        <v>0</v>
      </c>
      <c r="BL35" s="157">
        <v>0</v>
      </c>
      <c r="BM35" s="157">
        <v>0</v>
      </c>
      <c r="BN35" s="157">
        <v>0</v>
      </c>
      <c r="BO35" s="157">
        <v>0</v>
      </c>
      <c r="BP35" s="157">
        <v>494</v>
      </c>
      <c r="BQ35" s="157">
        <v>60</v>
      </c>
      <c r="BR35" s="157">
        <v>0</v>
      </c>
      <c r="BS35" s="157">
        <v>0</v>
      </c>
      <c r="BT35" s="78">
        <v>3235151</v>
      </c>
      <c r="BU35" s="78">
        <v>143.680227584741</v>
      </c>
    </row>
    <row r="36" spans="1:73" ht="20" customHeight="1" x14ac:dyDescent="0.15">
      <c r="A36" s="220">
        <v>44037</v>
      </c>
      <c r="B36" s="220">
        <v>44036</v>
      </c>
      <c r="C36" s="3">
        <v>29</v>
      </c>
      <c r="D36" s="221">
        <v>3046327.6</v>
      </c>
      <c r="E36" s="221">
        <v>487728.7</v>
      </c>
      <c r="F36" s="221">
        <v>0</v>
      </c>
      <c r="G36" s="221">
        <v>0</v>
      </c>
      <c r="H36" s="221">
        <v>0</v>
      </c>
      <c r="I36" s="221">
        <v>0</v>
      </c>
      <c r="J36" s="221">
        <v>0</v>
      </c>
      <c r="K36" s="221">
        <v>0</v>
      </c>
      <c r="L36" s="221">
        <v>0</v>
      </c>
      <c r="M36" s="221">
        <v>0</v>
      </c>
      <c r="N36" s="78">
        <f t="shared" si="19"/>
        <v>3534056.3000000003</v>
      </c>
      <c r="O36" s="221">
        <v>2834485.7</v>
      </c>
      <c r="P36" s="221">
        <v>241.84605999999999</v>
      </c>
      <c r="Q36" s="221">
        <v>451364.9</v>
      </c>
      <c r="R36" s="221">
        <v>235.78688500000001</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f t="shared" ref="AI36" si="46">O36+Q36+S36+U36+AA36+AC36+AE36+AG36+Y36</f>
        <v>3285850.6</v>
      </c>
      <c r="AJ36" s="78">
        <f t="shared" ref="AJ36" si="47">(O36*P36+Q36*R36+S36*T36+U36*V36+AA36*AB36+AC36*AD36+AE36*AF36+AG36*AH36+Y36*Z36)/AI36</f>
        <v>241.01373399042501</v>
      </c>
      <c r="AL36" s="64">
        <v>43673</v>
      </c>
      <c r="AM36" s="64">
        <v>43670</v>
      </c>
      <c r="AN36" s="3">
        <v>30</v>
      </c>
      <c r="AO36" s="157">
        <v>3897591.5</v>
      </c>
      <c r="AP36" s="157">
        <v>605248.6</v>
      </c>
      <c r="AQ36" s="157">
        <v>868</v>
      </c>
      <c r="AR36" s="157">
        <v>0</v>
      </c>
      <c r="AS36" s="157">
        <v>0</v>
      </c>
      <c r="AT36" s="157">
        <v>0</v>
      </c>
      <c r="AU36" s="157">
        <v>0</v>
      </c>
      <c r="AV36" s="157">
        <v>0</v>
      </c>
      <c r="AW36" s="157">
        <v>991</v>
      </c>
      <c r="AX36" s="157">
        <v>0</v>
      </c>
      <c r="AY36" s="78">
        <v>4504699.0999999996</v>
      </c>
      <c r="AZ36" s="157">
        <v>3051868.9</v>
      </c>
      <c r="BA36" s="157">
        <v>143.07612700000001</v>
      </c>
      <c r="BB36" s="157">
        <v>469141.3</v>
      </c>
      <c r="BC36" s="157">
        <v>136.75187500000001</v>
      </c>
      <c r="BD36" s="157">
        <v>498</v>
      </c>
      <c r="BE36" s="157">
        <v>180.37751</v>
      </c>
      <c r="BF36" s="157">
        <v>0</v>
      </c>
      <c r="BG36" s="157">
        <v>0</v>
      </c>
      <c r="BH36" s="157">
        <v>0</v>
      </c>
      <c r="BI36" s="157">
        <v>0</v>
      </c>
      <c r="BJ36" s="157">
        <v>0</v>
      </c>
      <c r="BK36" s="157">
        <v>0</v>
      </c>
      <c r="BL36" s="157">
        <v>0</v>
      </c>
      <c r="BM36" s="157">
        <v>0</v>
      </c>
      <c r="BN36" s="157">
        <v>0</v>
      </c>
      <c r="BO36" s="157">
        <v>0</v>
      </c>
      <c r="BP36" s="157">
        <v>494</v>
      </c>
      <c r="BQ36" s="157">
        <v>62</v>
      </c>
      <c r="BR36" s="157">
        <v>0</v>
      </c>
      <c r="BS36" s="157">
        <v>0</v>
      </c>
      <c r="BT36" s="78">
        <v>3522002.1999999997</v>
      </c>
      <c r="BU36" s="78">
        <v>142.22762005619072</v>
      </c>
    </row>
    <row r="37" spans="1:73" ht="20" customHeight="1" x14ac:dyDescent="0.15">
      <c r="A37" s="222">
        <v>44044</v>
      </c>
      <c r="B37" s="222">
        <v>44042</v>
      </c>
      <c r="C37" s="3">
        <v>30</v>
      </c>
      <c r="D37" s="223">
        <v>3022175.6</v>
      </c>
      <c r="E37" s="223">
        <v>470660.8</v>
      </c>
      <c r="F37" s="223">
        <v>0</v>
      </c>
      <c r="G37" s="223">
        <v>0</v>
      </c>
      <c r="H37" s="223">
        <v>0</v>
      </c>
      <c r="I37" s="223">
        <v>0</v>
      </c>
      <c r="J37" s="223">
        <v>0</v>
      </c>
      <c r="K37" s="223">
        <v>0</v>
      </c>
      <c r="L37" s="223">
        <v>0</v>
      </c>
      <c r="M37" s="223">
        <v>0</v>
      </c>
      <c r="N37" s="78">
        <f t="shared" si="19"/>
        <v>3492836.4</v>
      </c>
      <c r="O37" s="223">
        <v>2857625.6000000001</v>
      </c>
      <c r="P37" s="223">
        <v>247.567418</v>
      </c>
      <c r="Q37" s="223">
        <v>422158.6</v>
      </c>
      <c r="R37" s="223">
        <v>236.796055</v>
      </c>
      <c r="S37" s="223">
        <v>0</v>
      </c>
      <c r="T37" s="223">
        <v>0</v>
      </c>
      <c r="U37" s="223">
        <v>0</v>
      </c>
      <c r="V37" s="223">
        <v>0</v>
      </c>
      <c r="W37" s="223">
        <v>0</v>
      </c>
      <c r="X37" s="223">
        <v>0</v>
      </c>
      <c r="Y37" s="223">
        <v>0</v>
      </c>
      <c r="Z37" s="223">
        <v>0</v>
      </c>
      <c r="AA37" s="223">
        <v>0</v>
      </c>
      <c r="AB37" s="223">
        <v>0</v>
      </c>
      <c r="AC37" s="223">
        <v>0</v>
      </c>
      <c r="AD37" s="223">
        <v>0</v>
      </c>
      <c r="AE37" s="223">
        <v>0</v>
      </c>
      <c r="AF37" s="223">
        <v>0</v>
      </c>
      <c r="AG37" s="223">
        <v>0</v>
      </c>
      <c r="AH37" s="223">
        <v>0</v>
      </c>
      <c r="AI37" s="78">
        <f t="shared" ref="AI37" si="48">O37+Q37+S37+U37+AA37+AC37+AE37+AG37+Y37</f>
        <v>3279784.2</v>
      </c>
      <c r="AJ37" s="78">
        <f t="shared" ref="AJ37" si="49">(O37*P37+Q37*R37+S37*T37+U37*V37+AA37*AB37+AC37*AD37+AE37*AF37+AG37*AH37+Y37*Z37)/AI37</f>
        <v>246.18097814698407</v>
      </c>
      <c r="AL37" s="64">
        <v>43680</v>
      </c>
      <c r="AM37" s="64">
        <v>43677</v>
      </c>
      <c r="AN37" s="3">
        <v>31</v>
      </c>
      <c r="AO37" s="157">
        <v>4009611</v>
      </c>
      <c r="AP37" s="157">
        <v>541506.19999999995</v>
      </c>
      <c r="AQ37" s="157">
        <v>938</v>
      </c>
      <c r="AR37" s="157">
        <v>0</v>
      </c>
      <c r="AS37" s="157">
        <v>0</v>
      </c>
      <c r="AT37" s="157">
        <v>0</v>
      </c>
      <c r="AU37" s="157">
        <v>0</v>
      </c>
      <c r="AV37" s="157">
        <v>0</v>
      </c>
      <c r="AW37" s="157">
        <v>497</v>
      </c>
      <c r="AX37" s="157">
        <v>0</v>
      </c>
      <c r="AY37" s="78">
        <v>4552552.2</v>
      </c>
      <c r="AZ37" s="157">
        <v>3012654.6</v>
      </c>
      <c r="BA37" s="157">
        <v>143.08536799999999</v>
      </c>
      <c r="BB37" s="157">
        <v>369062.5</v>
      </c>
      <c r="BC37" s="157">
        <v>134.96310600000001</v>
      </c>
      <c r="BD37" s="157">
        <v>431</v>
      </c>
      <c r="BE37" s="157">
        <v>192.83294599999999</v>
      </c>
      <c r="BF37" s="157">
        <v>0</v>
      </c>
      <c r="BG37" s="157">
        <v>0</v>
      </c>
      <c r="BH37" s="157">
        <v>0</v>
      </c>
      <c r="BI37" s="157">
        <v>0</v>
      </c>
      <c r="BJ37" s="157">
        <v>0</v>
      </c>
      <c r="BK37" s="157">
        <v>0</v>
      </c>
      <c r="BL37" s="157">
        <v>0</v>
      </c>
      <c r="BM37" s="157">
        <v>0</v>
      </c>
      <c r="BN37" s="157">
        <v>0</v>
      </c>
      <c r="BO37" s="157">
        <v>0</v>
      </c>
      <c r="BP37" s="157">
        <v>0</v>
      </c>
      <c r="BQ37" s="157">
        <v>0</v>
      </c>
      <c r="BR37" s="157">
        <v>0</v>
      </c>
      <c r="BS37" s="157">
        <v>0</v>
      </c>
      <c r="BT37" s="78">
        <v>3382148.1</v>
      </c>
      <c r="BU37" s="78">
        <v>142.20540029153182</v>
      </c>
    </row>
    <row r="38" spans="1:73" ht="20" customHeight="1" x14ac:dyDescent="0.15">
      <c r="A38" s="224">
        <v>44051</v>
      </c>
      <c r="B38" s="224">
        <v>44049</v>
      </c>
      <c r="C38" s="3">
        <v>31</v>
      </c>
      <c r="D38" s="225">
        <v>3143091.5</v>
      </c>
      <c r="E38" s="225">
        <v>427842.6</v>
      </c>
      <c r="F38" s="134">
        <v>0</v>
      </c>
      <c r="G38" s="225">
        <v>0</v>
      </c>
      <c r="H38" s="225">
        <v>0</v>
      </c>
      <c r="I38" s="225">
        <v>0</v>
      </c>
      <c r="J38" s="225">
        <v>0</v>
      </c>
      <c r="K38" s="225">
        <v>0</v>
      </c>
      <c r="L38" s="225">
        <v>0</v>
      </c>
      <c r="M38" s="225">
        <v>0</v>
      </c>
      <c r="N38" s="78">
        <f t="shared" si="19"/>
        <v>3570934.1</v>
      </c>
      <c r="O38" s="225">
        <v>2913872.7</v>
      </c>
      <c r="P38" s="225">
        <v>252.69912099999999</v>
      </c>
      <c r="Q38" s="225">
        <v>373591.6</v>
      </c>
      <c r="R38" s="225">
        <v>245.38131899999999</v>
      </c>
      <c r="S38" s="225">
        <v>0</v>
      </c>
      <c r="T38" s="225">
        <v>0</v>
      </c>
      <c r="U38" s="225">
        <v>0</v>
      </c>
      <c r="V38" s="225">
        <v>0</v>
      </c>
      <c r="W38" s="225">
        <v>0</v>
      </c>
      <c r="X38" s="225">
        <v>0</v>
      </c>
      <c r="Y38" s="225">
        <v>0</v>
      </c>
      <c r="Z38" s="225">
        <v>0</v>
      </c>
      <c r="AA38" s="225">
        <v>0</v>
      </c>
      <c r="AB38" s="225">
        <v>0</v>
      </c>
      <c r="AC38" s="225">
        <v>0</v>
      </c>
      <c r="AD38" s="225">
        <v>0</v>
      </c>
      <c r="AE38" s="225">
        <v>0</v>
      </c>
      <c r="AF38" s="225">
        <v>0</v>
      </c>
      <c r="AG38" s="225">
        <v>0</v>
      </c>
      <c r="AH38" s="225">
        <v>0</v>
      </c>
      <c r="AI38" s="78">
        <f t="shared" ref="AI38" si="50">O38+Q38+S38+U38+AA38+AC38+AE38+AG38+Y38</f>
        <v>3287464.3000000003</v>
      </c>
      <c r="AJ38" s="78">
        <f t="shared" ref="AJ38" si="51">(O38*P38+Q38*R38+S38*T38+U38*V38+AA38*AB38+AC38*AD38+AE38*AF38+AG38*AH38+Y38*Z38)/AI38</f>
        <v>251.86751672747198</v>
      </c>
      <c r="AL38" s="64">
        <v>43687</v>
      </c>
      <c r="AM38" s="64">
        <v>43684</v>
      </c>
      <c r="AN38" s="3">
        <v>32</v>
      </c>
      <c r="AO38" s="157">
        <v>4115881.4</v>
      </c>
      <c r="AP38" s="157">
        <v>564347.19999999995</v>
      </c>
      <c r="AQ38" s="157">
        <v>193</v>
      </c>
      <c r="AR38" s="157">
        <v>0</v>
      </c>
      <c r="AS38" s="157">
        <v>0</v>
      </c>
      <c r="AT38" s="157">
        <v>0</v>
      </c>
      <c r="AU38" s="157">
        <v>0</v>
      </c>
      <c r="AV38" s="157">
        <v>0</v>
      </c>
      <c r="AW38" s="157">
        <v>0</v>
      </c>
      <c r="AX38" s="157">
        <v>0</v>
      </c>
      <c r="AY38" s="78">
        <v>4680421.5999999996</v>
      </c>
      <c r="AZ38" s="157">
        <v>3017322</v>
      </c>
      <c r="BA38" s="157">
        <v>138.80579299999999</v>
      </c>
      <c r="BB38" s="157">
        <v>417548.79999999999</v>
      </c>
      <c r="BC38" s="157">
        <v>138.38259300000001</v>
      </c>
      <c r="BD38" s="157">
        <v>0</v>
      </c>
      <c r="BE38" s="157">
        <v>0</v>
      </c>
      <c r="BF38" s="157">
        <v>0</v>
      </c>
      <c r="BG38" s="157">
        <v>0</v>
      </c>
      <c r="BH38" s="157">
        <v>0</v>
      </c>
      <c r="BI38" s="157">
        <v>0</v>
      </c>
      <c r="BJ38" s="157">
        <v>0</v>
      </c>
      <c r="BK38" s="157">
        <v>0</v>
      </c>
      <c r="BL38" s="157">
        <v>0</v>
      </c>
      <c r="BM38" s="157">
        <v>0</v>
      </c>
      <c r="BN38" s="157">
        <v>0</v>
      </c>
      <c r="BO38" s="157">
        <v>0</v>
      </c>
      <c r="BP38" s="157">
        <v>0</v>
      </c>
      <c r="BQ38" s="157">
        <v>0</v>
      </c>
      <c r="BR38" s="157">
        <v>0</v>
      </c>
      <c r="BS38" s="157">
        <v>0</v>
      </c>
      <c r="BT38" s="78">
        <v>3434870.8</v>
      </c>
      <c r="BU38" s="78">
        <v>138.75434808039486</v>
      </c>
    </row>
    <row r="39" spans="1:73" ht="20" customHeight="1" x14ac:dyDescent="0.15">
      <c r="A39" s="228">
        <v>44058</v>
      </c>
      <c r="B39" s="228">
        <v>44055</v>
      </c>
      <c r="C39" s="10">
        <v>32</v>
      </c>
      <c r="D39" s="229">
        <v>3721550.1</v>
      </c>
      <c r="E39" s="229">
        <v>503342.8</v>
      </c>
      <c r="F39" s="229">
        <v>0</v>
      </c>
      <c r="G39" s="229">
        <v>0</v>
      </c>
      <c r="H39" s="229">
        <v>0</v>
      </c>
      <c r="I39" s="229">
        <v>0</v>
      </c>
      <c r="J39" s="229">
        <v>0</v>
      </c>
      <c r="K39" s="229">
        <v>0</v>
      </c>
      <c r="L39" s="229">
        <v>0</v>
      </c>
      <c r="M39" s="229">
        <v>0</v>
      </c>
      <c r="N39" s="78">
        <f t="shared" si="19"/>
        <v>4224892.9000000004</v>
      </c>
      <c r="O39" s="229">
        <v>3214257.5</v>
      </c>
      <c r="P39" s="229">
        <v>247.201381</v>
      </c>
      <c r="Q39" s="229">
        <v>467549.5</v>
      </c>
      <c r="R39" s="229">
        <v>244.09007</v>
      </c>
      <c r="S39" s="229">
        <v>0</v>
      </c>
      <c r="T39" s="229">
        <v>0</v>
      </c>
      <c r="U39" s="229">
        <v>0</v>
      </c>
      <c r="V39" s="229">
        <v>0</v>
      </c>
      <c r="W39" s="229">
        <v>0</v>
      </c>
      <c r="X39" s="229">
        <v>0</v>
      </c>
      <c r="Y39" s="229">
        <v>0</v>
      </c>
      <c r="Z39" s="229">
        <v>0</v>
      </c>
      <c r="AA39" s="229">
        <v>0</v>
      </c>
      <c r="AB39" s="229">
        <v>0</v>
      </c>
      <c r="AC39" s="229">
        <v>0</v>
      </c>
      <c r="AD39" s="229">
        <v>0</v>
      </c>
      <c r="AE39" s="229">
        <v>0</v>
      </c>
      <c r="AF39" s="229">
        <v>0</v>
      </c>
      <c r="AG39" s="229">
        <v>0</v>
      </c>
      <c r="AH39" s="229">
        <v>0</v>
      </c>
      <c r="AI39" s="78">
        <f t="shared" ref="AI39" si="52">O39+Q39+S39+U39+AA39+AC39+AE39+AG39+Y39</f>
        <v>3681807</v>
      </c>
      <c r="AJ39" s="78">
        <f t="shared" ref="AJ39" si="53">(O39*P39+Q39*R39+S39*T39+U39*V39+AA39*AB39+AC39*AD39+AE39*AF39+AG39*AH39+Y39*Z39)/AI39</f>
        <v>246.8062782957044</v>
      </c>
      <c r="AL39" s="64">
        <v>43694</v>
      </c>
      <c r="AM39" s="64">
        <v>43691</v>
      </c>
      <c r="AN39" s="10">
        <v>33</v>
      </c>
      <c r="AO39" s="157">
        <v>4052109.2</v>
      </c>
      <c r="AP39" s="157">
        <v>599201.30000000005</v>
      </c>
      <c r="AQ39" s="157">
        <v>1293</v>
      </c>
      <c r="AR39" s="157">
        <v>0</v>
      </c>
      <c r="AS39" s="157">
        <v>0</v>
      </c>
      <c r="AT39" s="157">
        <v>0</v>
      </c>
      <c r="AU39" s="157">
        <v>0</v>
      </c>
      <c r="AV39" s="157">
        <v>0</v>
      </c>
      <c r="AW39" s="157">
        <v>497</v>
      </c>
      <c r="AX39" s="157">
        <v>0</v>
      </c>
      <c r="AY39" s="78">
        <v>4653100.5</v>
      </c>
      <c r="AZ39" s="157">
        <v>2751750.2</v>
      </c>
      <c r="BA39" s="157">
        <v>134.66429600000001</v>
      </c>
      <c r="BB39" s="157">
        <v>384503.7</v>
      </c>
      <c r="BC39" s="157">
        <v>131.96884399999999</v>
      </c>
      <c r="BD39" s="157">
        <v>842</v>
      </c>
      <c r="BE39" s="157">
        <v>195.42280199999999</v>
      </c>
      <c r="BF39" s="157">
        <v>0</v>
      </c>
      <c r="BG39" s="157">
        <v>0</v>
      </c>
      <c r="BH39" s="157">
        <v>0</v>
      </c>
      <c r="BI39" s="157">
        <v>0</v>
      </c>
      <c r="BJ39" s="157">
        <v>0</v>
      </c>
      <c r="BK39" s="157">
        <v>0</v>
      </c>
      <c r="BL39" s="157">
        <v>0</v>
      </c>
      <c r="BM39" s="157">
        <v>0</v>
      </c>
      <c r="BN39" s="157">
        <v>0</v>
      </c>
      <c r="BO39" s="157">
        <v>0</v>
      </c>
      <c r="BP39" s="157">
        <v>497</v>
      </c>
      <c r="BQ39" s="157">
        <v>85</v>
      </c>
      <c r="BR39" s="157">
        <v>0</v>
      </c>
      <c r="BS39" s="157">
        <v>0</v>
      </c>
      <c r="BT39" s="78">
        <v>3137592.9000000004</v>
      </c>
      <c r="BU39" s="78">
        <v>134.3424136550239</v>
      </c>
    </row>
    <row r="40" spans="1:73" ht="20" customHeight="1" x14ac:dyDescent="0.15">
      <c r="A40" s="234">
        <v>44065</v>
      </c>
      <c r="B40" s="234">
        <v>44062</v>
      </c>
      <c r="C40" s="3">
        <v>33</v>
      </c>
      <c r="D40" s="235">
        <v>3436545.4</v>
      </c>
      <c r="E40" s="235">
        <v>481396.2</v>
      </c>
      <c r="F40" s="235">
        <v>0</v>
      </c>
      <c r="G40" s="235">
        <v>0</v>
      </c>
      <c r="H40" s="235">
        <v>0</v>
      </c>
      <c r="I40" s="235">
        <v>0</v>
      </c>
      <c r="J40" s="235">
        <v>0</v>
      </c>
      <c r="K40" s="235">
        <v>0</v>
      </c>
      <c r="L40" s="235">
        <v>0</v>
      </c>
      <c r="M40" s="235">
        <v>0</v>
      </c>
      <c r="N40" s="78">
        <f t="shared" si="19"/>
        <v>3917941.6</v>
      </c>
      <c r="O40" s="235">
        <v>3111964.4</v>
      </c>
      <c r="P40" s="235">
        <v>245.50653700000001</v>
      </c>
      <c r="Q40" s="235">
        <v>426764.3</v>
      </c>
      <c r="R40" s="235">
        <v>243.13844499999999</v>
      </c>
      <c r="S40" s="235">
        <v>0</v>
      </c>
      <c r="T40" s="235">
        <v>0</v>
      </c>
      <c r="U40" s="235">
        <v>0</v>
      </c>
      <c r="V40" s="235">
        <v>0</v>
      </c>
      <c r="W40" s="235">
        <v>0</v>
      </c>
      <c r="X40" s="235">
        <v>0</v>
      </c>
      <c r="Y40" s="235">
        <v>0</v>
      </c>
      <c r="Z40" s="235">
        <v>0</v>
      </c>
      <c r="AA40" s="235">
        <v>0</v>
      </c>
      <c r="AB40" s="235">
        <v>0</v>
      </c>
      <c r="AC40" s="235">
        <v>0</v>
      </c>
      <c r="AD40" s="235">
        <v>0</v>
      </c>
      <c r="AE40" s="235">
        <v>0</v>
      </c>
      <c r="AF40" s="235">
        <v>0</v>
      </c>
      <c r="AG40" s="235">
        <v>0</v>
      </c>
      <c r="AH40" s="235">
        <v>0</v>
      </c>
      <c r="AI40" s="78">
        <f t="shared" ref="AI40" si="54">O40+Q40+S40+U40+AA40+AC40+AE40+AG40+Y40</f>
        <v>3538728.6999999997</v>
      </c>
      <c r="AJ40" s="78">
        <f t="shared" ref="AJ40" si="55">(O40*P40+Q40*R40+S40*T40+U40*V40+AA40*AB40+AC40*AD40+AE40*AF40+AG40*AH40+Y40*Z40)/AI40</f>
        <v>245.22094937506694</v>
      </c>
      <c r="AL40" s="64">
        <v>43701</v>
      </c>
      <c r="AM40" s="64">
        <v>43698</v>
      </c>
      <c r="AN40" s="3">
        <v>34</v>
      </c>
      <c r="AO40" s="157">
        <v>3981801</v>
      </c>
      <c r="AP40" s="157">
        <v>586088.1</v>
      </c>
      <c r="AQ40" s="157">
        <v>1218</v>
      </c>
      <c r="AR40" s="157">
        <v>0</v>
      </c>
      <c r="AS40" s="157">
        <v>0</v>
      </c>
      <c r="AT40" s="157">
        <v>0</v>
      </c>
      <c r="AU40" s="157">
        <v>0</v>
      </c>
      <c r="AV40" s="157">
        <v>0</v>
      </c>
      <c r="AW40" s="157">
        <v>1066</v>
      </c>
      <c r="AX40" s="157">
        <v>0</v>
      </c>
      <c r="AY40" s="78">
        <v>4570173.0999999996</v>
      </c>
      <c r="AZ40" s="157">
        <v>2682834.7999999998</v>
      </c>
      <c r="BA40" s="157">
        <v>131.043601</v>
      </c>
      <c r="BB40" s="157">
        <v>390317.1</v>
      </c>
      <c r="BC40" s="157">
        <v>127.93953</v>
      </c>
      <c r="BD40" s="157">
        <v>1046</v>
      </c>
      <c r="BE40" s="157">
        <v>189.535372</v>
      </c>
      <c r="BF40" s="157">
        <v>0</v>
      </c>
      <c r="BG40" s="157">
        <v>0</v>
      </c>
      <c r="BH40" s="157">
        <v>0</v>
      </c>
      <c r="BI40" s="157">
        <v>0</v>
      </c>
      <c r="BJ40" s="157">
        <v>0</v>
      </c>
      <c r="BK40" s="157">
        <v>0</v>
      </c>
      <c r="BL40" s="157">
        <v>0</v>
      </c>
      <c r="BM40" s="157">
        <v>0</v>
      </c>
      <c r="BN40" s="157">
        <v>0</v>
      </c>
      <c r="BO40" s="157">
        <v>0</v>
      </c>
      <c r="BP40" s="157">
        <v>0</v>
      </c>
      <c r="BQ40" s="157">
        <v>0</v>
      </c>
      <c r="BR40" s="157">
        <v>0</v>
      </c>
      <c r="BS40" s="157">
        <v>0</v>
      </c>
      <c r="BT40" s="78">
        <v>3074197.9</v>
      </c>
      <c r="BU40" s="78">
        <v>130.66939295098399</v>
      </c>
    </row>
    <row r="41" spans="1:73" ht="20" customHeight="1" x14ac:dyDescent="0.15">
      <c r="A41" s="236">
        <v>44072</v>
      </c>
      <c r="B41" s="236">
        <v>44069</v>
      </c>
      <c r="C41" s="3">
        <v>34</v>
      </c>
      <c r="D41" s="237">
        <v>3677429.6</v>
      </c>
      <c r="E41" s="237">
        <v>533370.30000000005</v>
      </c>
      <c r="F41" s="237">
        <v>0</v>
      </c>
      <c r="G41" s="237">
        <v>0</v>
      </c>
      <c r="H41" s="237">
        <v>0</v>
      </c>
      <c r="I41" s="237">
        <v>0</v>
      </c>
      <c r="J41" s="237">
        <v>0</v>
      </c>
      <c r="K41" s="237">
        <v>0</v>
      </c>
      <c r="L41" s="237">
        <v>0</v>
      </c>
      <c r="M41" s="237">
        <v>0</v>
      </c>
      <c r="N41" s="78">
        <f t="shared" si="19"/>
        <v>4210799.9000000004</v>
      </c>
      <c r="O41" s="237">
        <v>3334367.8</v>
      </c>
      <c r="P41" s="237">
        <v>249.00638000000001</v>
      </c>
      <c r="Q41" s="237">
        <v>493360.7</v>
      </c>
      <c r="R41" s="237">
        <v>246.584273</v>
      </c>
      <c r="S41" s="237">
        <v>0</v>
      </c>
      <c r="T41" s="237">
        <v>0</v>
      </c>
      <c r="U41" s="237">
        <v>0</v>
      </c>
      <c r="V41" s="237">
        <v>0</v>
      </c>
      <c r="W41" s="237">
        <v>0</v>
      </c>
      <c r="X41" s="237">
        <v>0</v>
      </c>
      <c r="Y41" s="237">
        <v>0</v>
      </c>
      <c r="Z41" s="237">
        <v>0</v>
      </c>
      <c r="AA41" s="237">
        <v>0</v>
      </c>
      <c r="AB41" s="237">
        <v>0</v>
      </c>
      <c r="AC41" s="237">
        <v>0</v>
      </c>
      <c r="AD41" s="237">
        <v>0</v>
      </c>
      <c r="AE41" s="237">
        <v>0</v>
      </c>
      <c r="AF41" s="237">
        <v>0</v>
      </c>
      <c r="AG41" s="237">
        <v>0</v>
      </c>
      <c r="AH41" s="237">
        <v>0</v>
      </c>
      <c r="AI41" s="78">
        <f t="shared" ref="AI41" si="56">O41+Q41+S41+U41+AA41+AC41+AE41+AG41+Y41</f>
        <v>3827728.5</v>
      </c>
      <c r="AJ41" s="78">
        <f t="shared" ref="AJ41" si="57">(O41*P41+Q41*R41+S41*T41+U41*V41+AA41*AB41+AC41*AD41+AE41*AF41+AG41*AH41+Y41*Z41)/AI41</f>
        <v>248.69419160811302</v>
      </c>
      <c r="AL41" s="64">
        <v>43708</v>
      </c>
      <c r="AM41" s="64">
        <v>43705</v>
      </c>
      <c r="AN41" s="3">
        <v>35</v>
      </c>
      <c r="AO41" s="157">
        <v>4242649</v>
      </c>
      <c r="AP41" s="157">
        <v>568502.4</v>
      </c>
      <c r="AQ41" s="157">
        <v>813</v>
      </c>
      <c r="AR41" s="157">
        <v>0</v>
      </c>
      <c r="AS41" s="157">
        <v>0</v>
      </c>
      <c r="AT41" s="157">
        <v>0</v>
      </c>
      <c r="AU41" s="157">
        <v>0</v>
      </c>
      <c r="AV41" s="157">
        <v>0</v>
      </c>
      <c r="AW41" s="157">
        <v>494</v>
      </c>
      <c r="AX41" s="157">
        <v>0</v>
      </c>
      <c r="AY41" s="78">
        <v>4812458.4000000004</v>
      </c>
      <c r="AZ41" s="157">
        <v>3003780.2</v>
      </c>
      <c r="BA41" s="157">
        <v>133.190381</v>
      </c>
      <c r="BB41" s="157">
        <v>343686.9</v>
      </c>
      <c r="BC41" s="157">
        <v>124.31769300000001</v>
      </c>
      <c r="BD41" s="157">
        <v>147</v>
      </c>
      <c r="BE41" s="157">
        <v>211</v>
      </c>
      <c r="BF41" s="157">
        <v>0</v>
      </c>
      <c r="BG41" s="157">
        <v>0</v>
      </c>
      <c r="BH41" s="157">
        <v>0</v>
      </c>
      <c r="BI41" s="157">
        <v>0</v>
      </c>
      <c r="BJ41" s="157">
        <v>0</v>
      </c>
      <c r="BK41" s="157">
        <v>0</v>
      </c>
      <c r="BL41" s="157">
        <v>0</v>
      </c>
      <c r="BM41" s="157">
        <v>0</v>
      </c>
      <c r="BN41" s="157">
        <v>0</v>
      </c>
      <c r="BO41" s="157">
        <v>0</v>
      </c>
      <c r="BP41" s="157">
        <v>0</v>
      </c>
      <c r="BQ41" s="157">
        <v>0</v>
      </c>
      <c r="BR41" s="157">
        <v>0</v>
      </c>
      <c r="BS41" s="157">
        <v>0</v>
      </c>
      <c r="BT41" s="78">
        <v>3347614.1</v>
      </c>
      <c r="BU41" s="78">
        <v>132.28287238979485</v>
      </c>
    </row>
    <row r="42" spans="1:73" ht="20" customHeight="1" x14ac:dyDescent="0.15">
      <c r="A42" s="239">
        <v>44079</v>
      </c>
      <c r="B42" s="239">
        <v>44076</v>
      </c>
      <c r="C42" s="10">
        <v>35</v>
      </c>
      <c r="D42" s="240">
        <v>3838736.9</v>
      </c>
      <c r="E42" s="240">
        <v>503864.5</v>
      </c>
      <c r="F42" s="240">
        <v>0</v>
      </c>
      <c r="G42" s="240">
        <v>0</v>
      </c>
      <c r="H42" s="240">
        <v>0</v>
      </c>
      <c r="I42" s="240">
        <v>0</v>
      </c>
      <c r="J42" s="240">
        <v>0</v>
      </c>
      <c r="K42" s="240">
        <v>0</v>
      </c>
      <c r="L42" s="240">
        <v>0</v>
      </c>
      <c r="M42" s="240">
        <v>0</v>
      </c>
      <c r="N42" s="78">
        <f t="shared" si="19"/>
        <v>4342601.4000000004</v>
      </c>
      <c r="O42" s="240">
        <v>3607081.3</v>
      </c>
      <c r="P42" s="240">
        <v>255.66828799999999</v>
      </c>
      <c r="Q42" s="240">
        <v>455200.1</v>
      </c>
      <c r="R42" s="240">
        <v>249.830816</v>
      </c>
      <c r="S42" s="240">
        <v>0</v>
      </c>
      <c r="T42" s="240">
        <v>0</v>
      </c>
      <c r="U42" s="240">
        <v>0</v>
      </c>
      <c r="V42" s="240">
        <v>0</v>
      </c>
      <c r="W42" s="240">
        <v>0</v>
      </c>
      <c r="X42" s="240">
        <v>0</v>
      </c>
      <c r="Y42" s="240">
        <v>0</v>
      </c>
      <c r="Z42" s="240">
        <v>0</v>
      </c>
      <c r="AA42" s="240">
        <v>0</v>
      </c>
      <c r="AB42" s="240">
        <v>0</v>
      </c>
      <c r="AC42" s="240">
        <v>0</v>
      </c>
      <c r="AD42" s="240">
        <v>0</v>
      </c>
      <c r="AE42" s="240">
        <v>0</v>
      </c>
      <c r="AF42" s="240">
        <v>0</v>
      </c>
      <c r="AG42" s="240">
        <v>0</v>
      </c>
      <c r="AH42" s="240">
        <v>0</v>
      </c>
      <c r="AI42" s="78">
        <f t="shared" ref="AI42" si="58">O42+Q42+S42+U42+AA42+AC42+AE42+AG42+Y42</f>
        <v>4062281.4</v>
      </c>
      <c r="AJ42" s="78">
        <f t="shared" ref="AJ42" si="59">(O42*P42+Q42*R42+S42*T42+U42*V42+AA42*AB42+AC42*AD42+AE42*AF42+AG42*AH42+Y42*Z42)/AI42</f>
        <v>255.01416841139954</v>
      </c>
      <c r="AL42" s="64">
        <v>43715</v>
      </c>
      <c r="AM42" s="64">
        <v>43712</v>
      </c>
      <c r="AN42" s="10">
        <v>36</v>
      </c>
      <c r="AO42" s="157">
        <v>4251448.5999999996</v>
      </c>
      <c r="AP42" s="157">
        <v>603330.5</v>
      </c>
      <c r="AQ42" s="157">
        <v>1002</v>
      </c>
      <c r="AR42" s="157">
        <v>0</v>
      </c>
      <c r="AS42" s="157">
        <v>0</v>
      </c>
      <c r="AT42" s="157">
        <v>0</v>
      </c>
      <c r="AU42" s="157">
        <v>0</v>
      </c>
      <c r="AV42" s="157">
        <v>0</v>
      </c>
      <c r="AW42" s="157">
        <v>497</v>
      </c>
      <c r="AX42" s="157">
        <v>0</v>
      </c>
      <c r="AY42" s="78">
        <v>4856278.0999999996</v>
      </c>
      <c r="AZ42" s="157">
        <v>2942764.8</v>
      </c>
      <c r="BA42" s="157">
        <v>133.32190700000001</v>
      </c>
      <c r="BB42" s="157">
        <v>420479.9</v>
      </c>
      <c r="BC42" s="157">
        <v>130.666651</v>
      </c>
      <c r="BD42" s="157">
        <v>177</v>
      </c>
      <c r="BE42" s="157">
        <v>222</v>
      </c>
      <c r="BF42" s="157">
        <v>0</v>
      </c>
      <c r="BG42" s="157">
        <v>0</v>
      </c>
      <c r="BH42" s="157">
        <v>0</v>
      </c>
      <c r="BI42" s="157">
        <v>0</v>
      </c>
      <c r="BJ42" s="157">
        <v>0</v>
      </c>
      <c r="BK42" s="157">
        <v>0</v>
      </c>
      <c r="BL42" s="157">
        <v>0</v>
      </c>
      <c r="BM42" s="157">
        <v>0</v>
      </c>
      <c r="BN42" s="157">
        <v>0</v>
      </c>
      <c r="BO42" s="157">
        <v>0</v>
      </c>
      <c r="BP42" s="157">
        <v>497</v>
      </c>
      <c r="BQ42" s="157">
        <v>61</v>
      </c>
      <c r="BR42" s="157">
        <v>0</v>
      </c>
      <c r="BS42" s="157">
        <v>0</v>
      </c>
      <c r="BT42" s="78">
        <v>3363918.6999999997</v>
      </c>
      <c r="BU42" s="78">
        <v>132.98398868387886</v>
      </c>
    </row>
    <row r="43" spans="1:73" ht="20" customHeight="1" x14ac:dyDescent="0.15">
      <c r="A43" s="241">
        <v>44086</v>
      </c>
      <c r="B43" s="241">
        <v>44083</v>
      </c>
      <c r="C43" s="3">
        <v>36</v>
      </c>
      <c r="D43" s="242">
        <v>3679687.4</v>
      </c>
      <c r="E43" s="242">
        <v>488599.3</v>
      </c>
      <c r="F43" s="242">
        <v>0</v>
      </c>
      <c r="G43" s="242">
        <v>0</v>
      </c>
      <c r="H43" s="242">
        <v>0</v>
      </c>
      <c r="I43" s="242">
        <v>0</v>
      </c>
      <c r="J43" s="242">
        <v>0</v>
      </c>
      <c r="K43" s="242">
        <v>0</v>
      </c>
      <c r="L43" s="242">
        <v>0</v>
      </c>
      <c r="M43" s="242">
        <v>0</v>
      </c>
      <c r="N43" s="78">
        <f t="shared" si="19"/>
        <v>4168286.6999999997</v>
      </c>
      <c r="O43" s="242">
        <v>3294497</v>
      </c>
      <c r="P43" s="242">
        <v>254.51392899999999</v>
      </c>
      <c r="Q43" s="242">
        <v>447913.6</v>
      </c>
      <c r="R43" s="242">
        <v>248.50971999999999</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f t="shared" ref="AI43" si="60">O43+Q43+S43+U43+AA43+AC43+AE43+AG43+Y43</f>
        <v>3742410.6</v>
      </c>
      <c r="AJ43" s="78">
        <f t="shared" ref="AJ43" si="61">(O43*P43+Q43*R43+S43*T43+U43*V43+AA43*AB43+AC43*AD43+AE43*AF43+AG43*AH43+Y43*Z43)/AI43</f>
        <v>253.79531013216587</v>
      </c>
      <c r="AL43" s="64">
        <v>43722</v>
      </c>
      <c r="AM43" s="64">
        <v>43719</v>
      </c>
      <c r="AN43" s="3">
        <v>37</v>
      </c>
      <c r="AO43" s="157">
        <v>4315169</v>
      </c>
      <c r="AP43" s="157">
        <v>605425.19999999995</v>
      </c>
      <c r="AQ43" s="157">
        <v>885</v>
      </c>
      <c r="AR43" s="157">
        <v>0</v>
      </c>
      <c r="AS43" s="157">
        <v>0</v>
      </c>
      <c r="AT43" s="157">
        <v>0</v>
      </c>
      <c r="AU43" s="157">
        <v>0</v>
      </c>
      <c r="AV43" s="157">
        <v>0</v>
      </c>
      <c r="AW43" s="157">
        <v>994</v>
      </c>
      <c r="AX43" s="157">
        <v>0</v>
      </c>
      <c r="AY43" s="78">
        <v>4922473.2</v>
      </c>
      <c r="AZ43" s="157">
        <v>3090084.6</v>
      </c>
      <c r="BA43" s="157">
        <v>132.856594</v>
      </c>
      <c r="BB43" s="157">
        <v>388322.4</v>
      </c>
      <c r="BC43" s="157">
        <v>127.403392</v>
      </c>
      <c r="BD43" s="157">
        <v>97</v>
      </c>
      <c r="BE43" s="157">
        <v>180</v>
      </c>
      <c r="BF43" s="157">
        <v>0</v>
      </c>
      <c r="BG43" s="157">
        <v>0</v>
      </c>
      <c r="BH43" s="157">
        <v>0</v>
      </c>
      <c r="BI43" s="157">
        <v>0</v>
      </c>
      <c r="BJ43" s="157">
        <v>0</v>
      </c>
      <c r="BK43" s="157">
        <v>0</v>
      </c>
      <c r="BL43" s="157">
        <v>0</v>
      </c>
      <c r="BM43" s="157">
        <v>0</v>
      </c>
      <c r="BN43" s="157">
        <v>0</v>
      </c>
      <c r="BO43" s="157">
        <v>0</v>
      </c>
      <c r="BP43" s="157">
        <v>497</v>
      </c>
      <c r="BQ43" s="157">
        <v>60</v>
      </c>
      <c r="BR43" s="157">
        <v>0</v>
      </c>
      <c r="BS43" s="157">
        <v>0</v>
      </c>
      <c r="BT43" s="78">
        <v>3479001</v>
      </c>
      <c r="BU43" s="78">
        <v>132.23881972940887</v>
      </c>
    </row>
    <row r="44" spans="1:73" ht="20" customHeight="1" x14ac:dyDescent="0.15">
      <c r="A44" s="64"/>
      <c r="B44" s="64"/>
      <c r="C44" s="3"/>
      <c r="D44" s="136"/>
      <c r="E44" s="136"/>
      <c r="F44" s="136"/>
      <c r="G44" s="136"/>
      <c r="H44" s="136"/>
      <c r="I44" s="136"/>
      <c r="J44" s="136"/>
      <c r="K44" s="136"/>
      <c r="L44" s="136"/>
      <c r="M44" s="136"/>
      <c r="N44" s="78"/>
      <c r="O44" s="136"/>
      <c r="P44" s="136"/>
      <c r="Q44" s="136"/>
      <c r="R44" s="136"/>
      <c r="S44" s="136"/>
      <c r="T44" s="136"/>
      <c r="U44" s="136"/>
      <c r="V44" s="136"/>
      <c r="W44" s="136"/>
      <c r="X44" s="136"/>
      <c r="Y44" s="136"/>
      <c r="Z44" s="136"/>
      <c r="AA44" s="136"/>
      <c r="AB44" s="136"/>
      <c r="AC44" s="136"/>
      <c r="AD44" s="136"/>
      <c r="AE44" s="136"/>
      <c r="AF44" s="136"/>
      <c r="AG44" s="136"/>
      <c r="AH44" s="136"/>
      <c r="AI44" s="78"/>
      <c r="AJ44" s="78"/>
      <c r="AL44" s="64">
        <v>43729</v>
      </c>
      <c r="AM44" s="64">
        <v>43726</v>
      </c>
      <c r="AN44" s="3">
        <v>38</v>
      </c>
      <c r="AO44" s="157">
        <v>4624761</v>
      </c>
      <c r="AP44" s="157">
        <v>715155.9</v>
      </c>
      <c r="AQ44" s="157">
        <v>1816</v>
      </c>
      <c r="AR44" s="157">
        <v>0</v>
      </c>
      <c r="AS44" s="157">
        <v>0</v>
      </c>
      <c r="AT44" s="157">
        <v>0</v>
      </c>
      <c r="AU44" s="157">
        <v>0</v>
      </c>
      <c r="AV44" s="157">
        <v>0</v>
      </c>
      <c r="AW44" s="157">
        <v>994</v>
      </c>
      <c r="AX44" s="157">
        <v>0</v>
      </c>
      <c r="AY44" s="78">
        <v>5342726.9000000004</v>
      </c>
      <c r="AZ44" s="157">
        <v>3086291</v>
      </c>
      <c r="BA44" s="157">
        <v>133.12707399999999</v>
      </c>
      <c r="BB44" s="157">
        <v>480571.9</v>
      </c>
      <c r="BC44" s="157">
        <v>127.635189</v>
      </c>
      <c r="BD44" s="157">
        <v>1519</v>
      </c>
      <c r="BE44" s="157">
        <v>181.42988800000001</v>
      </c>
      <c r="BF44" s="157">
        <v>0</v>
      </c>
      <c r="BG44" s="157">
        <v>0</v>
      </c>
      <c r="BH44" s="157">
        <v>0</v>
      </c>
      <c r="BI44" s="157">
        <v>0</v>
      </c>
      <c r="BJ44" s="157">
        <v>0</v>
      </c>
      <c r="BK44" s="157">
        <v>0</v>
      </c>
      <c r="BL44" s="157">
        <v>0</v>
      </c>
      <c r="BM44" s="157">
        <v>0</v>
      </c>
      <c r="BN44" s="157">
        <v>0</v>
      </c>
      <c r="BO44" s="157">
        <v>0</v>
      </c>
      <c r="BP44" s="157">
        <v>0</v>
      </c>
      <c r="BQ44" s="157">
        <v>0</v>
      </c>
      <c r="BR44" s="157">
        <v>0</v>
      </c>
      <c r="BS44" s="157">
        <v>0</v>
      </c>
      <c r="BT44" s="78">
        <v>3568381.9</v>
      </c>
      <c r="BU44" s="78">
        <v>132.40801597693206</v>
      </c>
    </row>
    <row r="45" spans="1:73" ht="20" customHeight="1" x14ac:dyDescent="0.15">
      <c r="A45" s="64"/>
      <c r="B45" s="64"/>
      <c r="C45" s="3"/>
      <c r="D45" s="137"/>
      <c r="E45" s="137"/>
      <c r="F45" s="137"/>
      <c r="G45" s="137"/>
      <c r="H45" s="137"/>
      <c r="I45" s="137"/>
      <c r="J45" s="137"/>
      <c r="K45" s="137"/>
      <c r="L45" s="137"/>
      <c r="M45" s="137"/>
      <c r="N45" s="78"/>
      <c r="O45" s="137"/>
      <c r="P45" s="137"/>
      <c r="Q45" s="137"/>
      <c r="R45" s="137"/>
      <c r="S45" s="137"/>
      <c r="T45" s="137"/>
      <c r="U45" s="137"/>
      <c r="V45" s="137"/>
      <c r="W45" s="137"/>
      <c r="X45" s="137"/>
      <c r="Y45" s="137"/>
      <c r="Z45" s="137"/>
      <c r="AA45" s="137"/>
      <c r="AB45" s="137"/>
      <c r="AC45" s="137"/>
      <c r="AD45" s="137"/>
      <c r="AE45" s="137"/>
      <c r="AF45" s="137"/>
      <c r="AG45" s="137"/>
      <c r="AH45" s="137"/>
      <c r="AI45" s="78"/>
      <c r="AJ45" s="78"/>
      <c r="AL45" s="64">
        <v>43736</v>
      </c>
      <c r="AM45" s="64">
        <v>43733</v>
      </c>
      <c r="AN45" s="3">
        <v>39</v>
      </c>
      <c r="AO45" s="157">
        <v>4521314</v>
      </c>
      <c r="AP45" s="157">
        <v>655427.1</v>
      </c>
      <c r="AQ45" s="157">
        <v>1155.2</v>
      </c>
      <c r="AR45" s="157">
        <v>0</v>
      </c>
      <c r="AS45" s="157">
        <v>0</v>
      </c>
      <c r="AT45" s="157">
        <v>0</v>
      </c>
      <c r="AU45" s="157">
        <v>0</v>
      </c>
      <c r="AV45" s="157">
        <v>0</v>
      </c>
      <c r="AW45" s="157">
        <v>991</v>
      </c>
      <c r="AX45" s="157">
        <v>0</v>
      </c>
      <c r="AY45" s="78">
        <v>5178887.3</v>
      </c>
      <c r="AZ45" s="157">
        <v>3404457.4</v>
      </c>
      <c r="BA45" s="157">
        <v>129.25253799999999</v>
      </c>
      <c r="BB45" s="157">
        <v>486126.8</v>
      </c>
      <c r="BC45" s="157">
        <v>127.961674</v>
      </c>
      <c r="BD45" s="157">
        <v>640.79999999999995</v>
      </c>
      <c r="BE45" s="157">
        <v>183.233926</v>
      </c>
      <c r="BF45" s="157">
        <v>0</v>
      </c>
      <c r="BG45" s="157">
        <v>0</v>
      </c>
      <c r="BH45" s="157">
        <v>0</v>
      </c>
      <c r="BI45" s="157">
        <v>0</v>
      </c>
      <c r="BJ45" s="157">
        <v>0</v>
      </c>
      <c r="BK45" s="157">
        <v>0</v>
      </c>
      <c r="BL45" s="157">
        <v>0</v>
      </c>
      <c r="BM45" s="157">
        <v>0</v>
      </c>
      <c r="BN45" s="157">
        <v>0</v>
      </c>
      <c r="BO45" s="157">
        <v>0</v>
      </c>
      <c r="BP45" s="157">
        <v>0</v>
      </c>
      <c r="BQ45" s="157">
        <v>0</v>
      </c>
      <c r="BR45" s="157">
        <v>0</v>
      </c>
      <c r="BS45" s="157">
        <v>0</v>
      </c>
      <c r="BT45" s="78">
        <v>3891224.9999999995</v>
      </c>
      <c r="BU45" s="78">
        <v>129.1001612260728</v>
      </c>
    </row>
    <row r="46" spans="1:73" ht="20" customHeight="1" x14ac:dyDescent="0.15">
      <c r="A46" s="64"/>
      <c r="B46" s="64"/>
      <c r="C46" s="3"/>
      <c r="D46" s="105"/>
      <c r="E46" s="105"/>
      <c r="F46" s="105"/>
      <c r="G46" s="105"/>
      <c r="H46" s="105"/>
      <c r="I46" s="105"/>
      <c r="J46" s="105"/>
      <c r="K46" s="105"/>
      <c r="L46" s="105"/>
      <c r="M46" s="105"/>
      <c r="N46" s="78"/>
      <c r="O46" s="105"/>
      <c r="P46" s="105"/>
      <c r="Q46" s="105"/>
      <c r="R46" s="6"/>
      <c r="S46" s="105"/>
      <c r="T46" s="105"/>
      <c r="U46" s="105"/>
      <c r="V46" s="105"/>
      <c r="W46" s="105"/>
      <c r="X46" s="105"/>
      <c r="Y46" s="105"/>
      <c r="Z46" s="105"/>
      <c r="AA46" s="105"/>
      <c r="AB46" s="105"/>
      <c r="AC46" s="105"/>
      <c r="AD46" s="105"/>
      <c r="AE46" s="105"/>
      <c r="AF46" s="105"/>
      <c r="AG46" s="105"/>
      <c r="AH46" s="105"/>
      <c r="AI46" s="78"/>
      <c r="AJ46" s="78"/>
      <c r="AL46" s="64">
        <v>43743</v>
      </c>
      <c r="AM46" s="64"/>
      <c r="AN46" s="3">
        <v>40</v>
      </c>
      <c r="AO46" s="157">
        <v>0</v>
      </c>
      <c r="AP46" s="157">
        <v>0</v>
      </c>
      <c r="AQ46" s="157">
        <v>0</v>
      </c>
      <c r="AR46" s="157">
        <v>0</v>
      </c>
      <c r="AS46" s="157">
        <v>0</v>
      </c>
      <c r="AT46" s="157">
        <v>0</v>
      </c>
      <c r="AU46" s="157">
        <v>0</v>
      </c>
      <c r="AV46" s="157">
        <v>0</v>
      </c>
      <c r="AW46" s="157">
        <v>0</v>
      </c>
      <c r="AX46" s="157">
        <v>0</v>
      </c>
      <c r="AY46" s="78">
        <v>0</v>
      </c>
      <c r="AZ46" s="157">
        <v>0</v>
      </c>
      <c r="BA46" s="157">
        <v>0</v>
      </c>
      <c r="BB46" s="157">
        <v>0</v>
      </c>
      <c r="BC46" s="6">
        <v>0</v>
      </c>
      <c r="BD46" s="157">
        <v>0</v>
      </c>
      <c r="BE46" s="157">
        <v>0</v>
      </c>
      <c r="BF46" s="157">
        <v>0</v>
      </c>
      <c r="BG46" s="157">
        <v>0</v>
      </c>
      <c r="BH46" s="157">
        <v>0</v>
      </c>
      <c r="BI46" s="157">
        <v>0</v>
      </c>
      <c r="BJ46" s="157">
        <v>0</v>
      </c>
      <c r="BK46" s="157">
        <v>0</v>
      </c>
      <c r="BL46" s="157">
        <v>0</v>
      </c>
      <c r="BM46" s="157">
        <v>0</v>
      </c>
      <c r="BN46" s="157">
        <v>0</v>
      </c>
      <c r="BO46" s="157">
        <v>0</v>
      </c>
      <c r="BP46" s="157">
        <v>0</v>
      </c>
      <c r="BQ46" s="157">
        <v>0</v>
      </c>
      <c r="BR46" s="157">
        <v>0</v>
      </c>
      <c r="BS46" s="157">
        <v>0</v>
      </c>
      <c r="BT46" s="78">
        <v>0</v>
      </c>
      <c r="BU46" s="78">
        <v>0</v>
      </c>
    </row>
    <row r="47" spans="1:73" ht="20" customHeight="1" x14ac:dyDescent="0.15">
      <c r="A47" s="64"/>
      <c r="B47" s="64"/>
      <c r="C47" s="3"/>
      <c r="D47" s="139"/>
      <c r="E47" s="139"/>
      <c r="F47" s="139"/>
      <c r="G47" s="139"/>
      <c r="H47" s="139"/>
      <c r="I47" s="139"/>
      <c r="J47" s="139"/>
      <c r="K47" s="139"/>
      <c r="L47" s="139"/>
      <c r="M47" s="139"/>
      <c r="N47" s="78"/>
      <c r="O47" s="139"/>
      <c r="P47" s="139"/>
      <c r="Q47" s="139"/>
      <c r="R47" s="6"/>
      <c r="S47" s="139"/>
      <c r="T47" s="139"/>
      <c r="U47" s="139"/>
      <c r="V47" s="139"/>
      <c r="W47" s="139"/>
      <c r="X47" s="139"/>
      <c r="Y47" s="139"/>
      <c r="Z47" s="139"/>
      <c r="AA47" s="139"/>
      <c r="AB47" s="139"/>
      <c r="AC47" s="139"/>
      <c r="AD47" s="139"/>
      <c r="AE47" s="139"/>
      <c r="AF47" s="139"/>
      <c r="AG47" s="139"/>
      <c r="AH47" s="139"/>
      <c r="AI47" s="78"/>
      <c r="AJ47" s="78"/>
      <c r="AL47" s="64">
        <v>43750</v>
      </c>
      <c r="AM47" s="64">
        <v>43755</v>
      </c>
      <c r="AN47" s="3">
        <v>41</v>
      </c>
      <c r="AO47" s="157">
        <v>4489888.2</v>
      </c>
      <c r="AP47" s="157">
        <v>676331</v>
      </c>
      <c r="AQ47" s="157">
        <v>1881.6</v>
      </c>
      <c r="AR47" s="157">
        <v>0</v>
      </c>
      <c r="AS47" s="157">
        <v>0</v>
      </c>
      <c r="AT47" s="157">
        <v>0</v>
      </c>
      <c r="AU47" s="157">
        <v>0</v>
      </c>
      <c r="AV47" s="157">
        <v>0</v>
      </c>
      <c r="AW47" s="157">
        <v>1060</v>
      </c>
      <c r="AX47" s="157">
        <v>0</v>
      </c>
      <c r="AY47" s="78">
        <v>5169160.8</v>
      </c>
      <c r="AZ47" s="157">
        <v>3621773</v>
      </c>
      <c r="BA47" s="157">
        <v>136.47583599999999</v>
      </c>
      <c r="BB47" s="157">
        <v>493523.1</v>
      </c>
      <c r="BC47" s="6">
        <v>131.62588</v>
      </c>
      <c r="BD47" s="157">
        <v>1881.6</v>
      </c>
      <c r="BE47" s="157">
        <v>165.68266299999999</v>
      </c>
      <c r="BF47" s="157">
        <v>0</v>
      </c>
      <c r="BG47" s="157">
        <v>0</v>
      </c>
      <c r="BH47" s="157">
        <v>0</v>
      </c>
      <c r="BI47" s="157">
        <v>0</v>
      </c>
      <c r="BJ47" s="157">
        <v>0</v>
      </c>
      <c r="BK47" s="157">
        <v>0</v>
      </c>
      <c r="BL47" s="157">
        <v>0</v>
      </c>
      <c r="BM47" s="157">
        <v>0</v>
      </c>
      <c r="BN47" s="157">
        <v>0</v>
      </c>
      <c r="BO47" s="157">
        <v>0</v>
      </c>
      <c r="BP47" s="157">
        <v>0</v>
      </c>
      <c r="BQ47" s="157">
        <v>0</v>
      </c>
      <c r="BR47" s="157">
        <v>0</v>
      </c>
      <c r="BS47" s="157">
        <v>0</v>
      </c>
      <c r="BT47" s="78">
        <v>4117177.7</v>
      </c>
      <c r="BU47" s="78">
        <v>135.90782317065324</v>
      </c>
    </row>
    <row r="48" spans="1:73" ht="20" customHeight="1" x14ac:dyDescent="0.15">
      <c r="A48" s="64"/>
      <c r="B48" s="64"/>
      <c r="C48" s="3"/>
      <c r="D48" s="141"/>
      <c r="E48" s="141"/>
      <c r="F48" s="141"/>
      <c r="G48" s="141"/>
      <c r="H48" s="141"/>
      <c r="I48" s="141"/>
      <c r="J48" s="141"/>
      <c r="K48" s="141"/>
      <c r="L48" s="141"/>
      <c r="M48" s="141"/>
      <c r="N48" s="78"/>
      <c r="O48" s="142"/>
      <c r="P48" s="142"/>
      <c r="Q48" s="142"/>
      <c r="R48" s="142"/>
      <c r="S48" s="142"/>
      <c r="T48" s="142"/>
      <c r="U48" s="142"/>
      <c r="V48" s="142"/>
      <c r="W48" s="142"/>
      <c r="X48" s="142"/>
      <c r="Y48" s="142"/>
      <c r="Z48" s="142"/>
      <c r="AA48" s="142"/>
      <c r="AB48" s="142"/>
      <c r="AC48" s="142"/>
      <c r="AD48" s="142"/>
      <c r="AE48" s="142"/>
      <c r="AF48" s="142"/>
      <c r="AG48" s="142"/>
      <c r="AH48" s="142"/>
      <c r="AI48" s="78"/>
      <c r="AJ48" s="78"/>
      <c r="AL48" s="64">
        <v>43757</v>
      </c>
      <c r="AM48" s="64">
        <v>43754</v>
      </c>
      <c r="AN48" s="3">
        <v>42</v>
      </c>
      <c r="AO48" s="157">
        <v>4552765.5999999996</v>
      </c>
      <c r="AP48" s="157">
        <v>652193.5</v>
      </c>
      <c r="AQ48" s="157">
        <v>1804.3</v>
      </c>
      <c r="AR48" s="157">
        <v>0</v>
      </c>
      <c r="AS48" s="157">
        <v>0</v>
      </c>
      <c r="AT48" s="157">
        <v>0</v>
      </c>
      <c r="AU48" s="157">
        <v>0</v>
      </c>
      <c r="AV48" s="157">
        <v>0</v>
      </c>
      <c r="AW48" s="157">
        <v>494</v>
      </c>
      <c r="AX48" s="157">
        <v>0</v>
      </c>
      <c r="AY48" s="78">
        <v>5207257.3999999994</v>
      </c>
      <c r="AZ48" s="157">
        <v>3509887.2</v>
      </c>
      <c r="BA48" s="157">
        <v>133.37707599999999</v>
      </c>
      <c r="BB48" s="157">
        <v>474739.6</v>
      </c>
      <c r="BC48" s="157">
        <v>127.68835900000001</v>
      </c>
      <c r="BD48" s="157">
        <v>1631.6</v>
      </c>
      <c r="BE48" s="157">
        <v>160.343098</v>
      </c>
      <c r="BF48" s="157">
        <v>0</v>
      </c>
      <c r="BG48" s="157">
        <v>0</v>
      </c>
      <c r="BH48" s="157">
        <v>0</v>
      </c>
      <c r="BI48" s="157">
        <v>0</v>
      </c>
      <c r="BJ48" s="157">
        <v>0</v>
      </c>
      <c r="BK48" s="157">
        <v>0</v>
      </c>
      <c r="BL48" s="157">
        <v>0</v>
      </c>
      <c r="BM48" s="157">
        <v>0</v>
      </c>
      <c r="BN48" s="157">
        <v>0</v>
      </c>
      <c r="BO48" s="157">
        <v>0</v>
      </c>
      <c r="BP48" s="157">
        <v>0</v>
      </c>
      <c r="BQ48" s="157">
        <v>0</v>
      </c>
      <c r="BR48" s="157">
        <v>0</v>
      </c>
      <c r="BS48" s="157">
        <v>0</v>
      </c>
      <c r="BT48" s="78">
        <v>3986258.4000000004</v>
      </c>
      <c r="BU48" s="78">
        <v>132.71062109291267</v>
      </c>
    </row>
    <row r="49" spans="1:73" ht="20" customHeight="1" x14ac:dyDescent="0.15">
      <c r="A49" s="64"/>
      <c r="B49" s="64"/>
      <c r="C49" s="3"/>
      <c r="D49" s="143"/>
      <c r="E49" s="143"/>
      <c r="F49" s="106"/>
      <c r="G49" s="106"/>
      <c r="H49" s="106"/>
      <c r="I49" s="106"/>
      <c r="J49" s="106"/>
      <c r="K49" s="106"/>
      <c r="L49" s="143"/>
      <c r="M49" s="106"/>
      <c r="N49" s="78"/>
      <c r="O49" s="143"/>
      <c r="P49" s="143"/>
      <c r="Q49" s="143"/>
      <c r="R49" s="143"/>
      <c r="S49" s="143"/>
      <c r="T49" s="143"/>
      <c r="U49" s="143"/>
      <c r="V49" s="143"/>
      <c r="W49" s="143"/>
      <c r="X49" s="143"/>
      <c r="Y49" s="143"/>
      <c r="Z49" s="143"/>
      <c r="AA49" s="143"/>
      <c r="AB49" s="143"/>
      <c r="AC49" s="143"/>
      <c r="AD49" s="143"/>
      <c r="AE49" s="143"/>
      <c r="AF49" s="143"/>
      <c r="AG49" s="143"/>
      <c r="AH49" s="143"/>
      <c r="AI49" s="78"/>
      <c r="AJ49" s="78"/>
      <c r="AL49" s="64">
        <v>43764</v>
      </c>
      <c r="AM49" s="64">
        <v>43761</v>
      </c>
      <c r="AN49" s="3">
        <v>43</v>
      </c>
      <c r="AO49" s="157">
        <v>4321367.5999999996</v>
      </c>
      <c r="AP49" s="157">
        <v>551683.80000000005</v>
      </c>
      <c r="AQ49" s="157">
        <v>0</v>
      </c>
      <c r="AR49" s="157">
        <v>0</v>
      </c>
      <c r="AS49" s="157">
        <v>0</v>
      </c>
      <c r="AT49" s="157">
        <v>0</v>
      </c>
      <c r="AU49" s="157">
        <v>0</v>
      </c>
      <c r="AV49" s="157">
        <v>0</v>
      </c>
      <c r="AW49" s="157">
        <v>985</v>
      </c>
      <c r="AX49" s="157">
        <v>0</v>
      </c>
      <c r="AY49" s="78">
        <v>4874036.3999999994</v>
      </c>
      <c r="AZ49" s="157">
        <v>3291523</v>
      </c>
      <c r="BA49" s="157">
        <v>136.85785899999999</v>
      </c>
      <c r="BB49" s="157">
        <v>398637</v>
      </c>
      <c r="BC49" s="157">
        <v>134.35201499999999</v>
      </c>
      <c r="BD49" s="157">
        <v>0</v>
      </c>
      <c r="BE49" s="157">
        <v>0</v>
      </c>
      <c r="BF49" s="157">
        <v>0</v>
      </c>
      <c r="BG49" s="157">
        <v>0</v>
      </c>
      <c r="BH49" s="157">
        <v>0</v>
      </c>
      <c r="BI49" s="157">
        <v>0</v>
      </c>
      <c r="BJ49" s="157">
        <v>0</v>
      </c>
      <c r="BK49" s="157">
        <v>0</v>
      </c>
      <c r="BL49" s="157">
        <v>0</v>
      </c>
      <c r="BM49" s="157">
        <v>0</v>
      </c>
      <c r="BN49" s="157">
        <v>0</v>
      </c>
      <c r="BO49" s="157">
        <v>0</v>
      </c>
      <c r="BP49" s="157">
        <v>0</v>
      </c>
      <c r="BQ49" s="157">
        <v>0</v>
      </c>
      <c r="BR49" s="157">
        <v>0</v>
      </c>
      <c r="BS49" s="157">
        <v>0</v>
      </c>
      <c r="BT49" s="78">
        <v>3690160</v>
      </c>
      <c r="BU49" s="78">
        <v>136.58716013203002</v>
      </c>
    </row>
    <row r="50" spans="1:73" ht="20" customHeight="1" x14ac:dyDescent="0.15">
      <c r="A50" s="64"/>
      <c r="B50" s="64"/>
      <c r="C50" s="3"/>
      <c r="D50" s="144"/>
      <c r="E50" s="144"/>
      <c r="F50" s="144"/>
      <c r="G50" s="107"/>
      <c r="H50" s="107"/>
      <c r="I50" s="107"/>
      <c r="J50" s="107"/>
      <c r="K50" s="107"/>
      <c r="L50" s="144"/>
      <c r="M50" s="107"/>
      <c r="N50" s="78"/>
      <c r="O50" s="144"/>
      <c r="P50" s="144"/>
      <c r="Q50" s="144"/>
      <c r="R50" s="144"/>
      <c r="S50" s="107"/>
      <c r="T50" s="107"/>
      <c r="U50" s="144"/>
      <c r="V50" s="144"/>
      <c r="W50" s="144"/>
      <c r="X50" s="144"/>
      <c r="Y50" s="144"/>
      <c r="Z50" s="144"/>
      <c r="AA50" s="144"/>
      <c r="AB50" s="144"/>
      <c r="AC50" s="144"/>
      <c r="AD50" s="144"/>
      <c r="AE50" s="144"/>
      <c r="AF50" s="144"/>
      <c r="AG50" s="144"/>
      <c r="AH50" s="144"/>
      <c r="AI50" s="78"/>
      <c r="AJ50" s="78"/>
      <c r="AL50" s="64">
        <v>43771</v>
      </c>
      <c r="AM50" s="64">
        <v>43769</v>
      </c>
      <c r="AN50" s="3">
        <v>44</v>
      </c>
      <c r="AO50" s="157">
        <v>2891301.2</v>
      </c>
      <c r="AP50" s="157">
        <v>392691.5</v>
      </c>
      <c r="AQ50" s="157">
        <v>643.1</v>
      </c>
      <c r="AR50" s="157">
        <v>0</v>
      </c>
      <c r="AS50" s="157">
        <v>0</v>
      </c>
      <c r="AT50" s="157">
        <v>0</v>
      </c>
      <c r="AU50" s="157">
        <v>0</v>
      </c>
      <c r="AV50" s="157">
        <v>0</v>
      </c>
      <c r="AW50" s="157">
        <v>494</v>
      </c>
      <c r="AX50" s="157">
        <v>0</v>
      </c>
      <c r="AY50" s="78">
        <v>3285129.8000000003</v>
      </c>
      <c r="AZ50" s="157">
        <v>2292893.4</v>
      </c>
      <c r="BA50" s="157">
        <v>134.906083</v>
      </c>
      <c r="BB50" s="157">
        <v>325608.3</v>
      </c>
      <c r="BC50" s="157">
        <v>128.62331399999999</v>
      </c>
      <c r="BD50" s="157">
        <v>0</v>
      </c>
      <c r="BE50" s="157">
        <v>0</v>
      </c>
      <c r="BF50" s="157">
        <v>0</v>
      </c>
      <c r="BG50" s="157">
        <v>0</v>
      </c>
      <c r="BH50" s="157">
        <v>0</v>
      </c>
      <c r="BI50" s="157">
        <v>0</v>
      </c>
      <c r="BJ50" s="157">
        <v>0</v>
      </c>
      <c r="BK50" s="157">
        <v>0</v>
      </c>
      <c r="BL50" s="157">
        <v>0</v>
      </c>
      <c r="BM50" s="157">
        <v>0</v>
      </c>
      <c r="BN50" s="157">
        <v>0</v>
      </c>
      <c r="BO50" s="157">
        <v>0</v>
      </c>
      <c r="BP50" s="157">
        <v>494</v>
      </c>
      <c r="BQ50" s="157">
        <v>66</v>
      </c>
      <c r="BR50" s="157">
        <v>0</v>
      </c>
      <c r="BS50" s="157">
        <v>0</v>
      </c>
      <c r="BT50" s="78">
        <v>2618995.6999999997</v>
      </c>
      <c r="BU50" s="78">
        <v>134.111976565085</v>
      </c>
    </row>
    <row r="51" spans="1:73" ht="20" customHeight="1" x14ac:dyDescent="0.15">
      <c r="A51" s="64"/>
      <c r="B51" s="64"/>
      <c r="C51" s="3"/>
      <c r="D51" s="145"/>
      <c r="E51" s="145"/>
      <c r="F51" s="145"/>
      <c r="G51" s="145"/>
      <c r="H51" s="145"/>
      <c r="I51" s="145"/>
      <c r="J51" s="145"/>
      <c r="K51" s="145"/>
      <c r="L51" s="145"/>
      <c r="M51" s="145"/>
      <c r="N51" s="78"/>
      <c r="O51" s="145"/>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4251630</v>
      </c>
      <c r="AP51" s="157">
        <v>575765.1</v>
      </c>
      <c r="AQ51" s="157">
        <v>1735.4</v>
      </c>
      <c r="AR51" s="157">
        <v>0</v>
      </c>
      <c r="AS51" s="157">
        <v>0</v>
      </c>
      <c r="AT51" s="157">
        <v>0</v>
      </c>
      <c r="AU51" s="157">
        <v>0</v>
      </c>
      <c r="AV51" s="157">
        <v>0</v>
      </c>
      <c r="AW51" s="157">
        <v>491</v>
      </c>
      <c r="AX51" s="157">
        <v>0</v>
      </c>
      <c r="AY51" s="78">
        <v>4829621.5</v>
      </c>
      <c r="AZ51" s="157">
        <v>3287442</v>
      </c>
      <c r="BA51" s="157">
        <v>132.45444800000001</v>
      </c>
      <c r="BB51" s="157">
        <v>433225.5</v>
      </c>
      <c r="BC51" s="157">
        <v>131.13101800000001</v>
      </c>
      <c r="BD51" s="157">
        <v>172.7</v>
      </c>
      <c r="BE51" s="157">
        <v>180</v>
      </c>
      <c r="BF51" s="157">
        <v>0</v>
      </c>
      <c r="BG51" s="157">
        <v>0</v>
      </c>
      <c r="BH51" s="157">
        <v>0</v>
      </c>
      <c r="BI51" s="157">
        <v>0</v>
      </c>
      <c r="BJ51" s="157">
        <v>0</v>
      </c>
      <c r="BK51" s="157">
        <v>0</v>
      </c>
      <c r="BL51" s="157">
        <v>0</v>
      </c>
      <c r="BM51" s="157">
        <v>0</v>
      </c>
      <c r="BN51" s="157">
        <v>0</v>
      </c>
      <c r="BO51" s="157">
        <v>0</v>
      </c>
      <c r="BP51" s="157">
        <v>0</v>
      </c>
      <c r="BQ51" s="157">
        <v>0</v>
      </c>
      <c r="BR51" s="157">
        <v>0</v>
      </c>
      <c r="BS51" s="157">
        <v>0</v>
      </c>
      <c r="BT51" s="78">
        <v>3720840.2</v>
      </c>
      <c r="BU51" s="78">
        <v>132.30256496384203</v>
      </c>
    </row>
    <row r="52" spans="1:73" ht="20" customHeight="1" x14ac:dyDescent="0.15">
      <c r="A52" s="64"/>
      <c r="B52" s="64"/>
      <c r="C52" s="3"/>
      <c r="D52" s="146"/>
      <c r="E52" s="146"/>
      <c r="F52" s="146"/>
      <c r="G52" s="146"/>
      <c r="H52" s="146"/>
      <c r="I52" s="146"/>
      <c r="J52" s="146"/>
      <c r="K52" s="146"/>
      <c r="L52" s="146"/>
      <c r="M52" s="146"/>
      <c r="N52" s="78"/>
      <c r="O52" s="14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43782</v>
      </c>
      <c r="AN52" s="3">
        <v>46</v>
      </c>
      <c r="AO52" s="157">
        <v>4371405.4000000004</v>
      </c>
      <c r="AP52" s="157">
        <v>569259.6</v>
      </c>
      <c r="AQ52" s="157">
        <v>915.8</v>
      </c>
      <c r="AR52" s="157">
        <v>0</v>
      </c>
      <c r="AS52" s="157">
        <v>0</v>
      </c>
      <c r="AT52" s="157">
        <v>0</v>
      </c>
      <c r="AU52" s="157">
        <v>0</v>
      </c>
      <c r="AV52" s="157">
        <v>0</v>
      </c>
      <c r="AW52" s="157">
        <v>488</v>
      </c>
      <c r="AX52" s="157">
        <v>0</v>
      </c>
      <c r="AY52" s="78">
        <v>4942068.8</v>
      </c>
      <c r="AZ52" s="157">
        <v>3426111.2</v>
      </c>
      <c r="BA52" s="157">
        <v>136.62838099999999</v>
      </c>
      <c r="BB52" s="157">
        <v>440883.4</v>
      </c>
      <c r="BC52" s="157">
        <v>130.22618800000001</v>
      </c>
      <c r="BD52" s="157">
        <v>645.4</v>
      </c>
      <c r="BE52" s="157">
        <v>158.85574800000001</v>
      </c>
      <c r="BF52" s="157">
        <v>0</v>
      </c>
      <c r="BG52" s="157">
        <v>0</v>
      </c>
      <c r="BH52" s="157">
        <v>0</v>
      </c>
      <c r="BI52" s="157">
        <v>0</v>
      </c>
      <c r="BJ52" s="157">
        <v>0</v>
      </c>
      <c r="BK52" s="157">
        <v>0</v>
      </c>
      <c r="BL52" s="157">
        <v>0</v>
      </c>
      <c r="BM52" s="157">
        <v>0</v>
      </c>
      <c r="BN52" s="157">
        <v>0</v>
      </c>
      <c r="BO52" s="157">
        <v>0</v>
      </c>
      <c r="BP52" s="157">
        <v>488</v>
      </c>
      <c r="BQ52" s="157">
        <v>66</v>
      </c>
      <c r="BR52" s="157">
        <v>0</v>
      </c>
      <c r="BS52" s="157">
        <v>0</v>
      </c>
      <c r="BT52" s="78">
        <v>3868128</v>
      </c>
      <c r="BU52" s="78">
        <v>135.89346692152006</v>
      </c>
    </row>
    <row r="53" spans="1:73" ht="20" customHeight="1" x14ac:dyDescent="0.15">
      <c r="A53" s="64"/>
      <c r="B53" s="64"/>
      <c r="C53" s="3"/>
      <c r="D53" s="147"/>
      <c r="E53" s="147"/>
      <c r="F53" s="147"/>
      <c r="G53" s="108"/>
      <c r="H53" s="108"/>
      <c r="I53" s="108"/>
      <c r="J53" s="108"/>
      <c r="K53" s="108"/>
      <c r="L53" s="147"/>
      <c r="M53" s="108"/>
      <c r="N53" s="78"/>
      <c r="O53" s="147"/>
      <c r="P53" s="147"/>
      <c r="Q53" s="147"/>
      <c r="R53" s="147"/>
      <c r="S53" s="147"/>
      <c r="T53" s="147"/>
      <c r="U53" s="108"/>
      <c r="V53" s="108"/>
      <c r="W53" s="108"/>
      <c r="X53" s="108"/>
      <c r="Y53" s="108"/>
      <c r="Z53" s="108"/>
      <c r="AA53" s="108"/>
      <c r="AB53" s="108"/>
      <c r="AC53" s="108"/>
      <c r="AD53" s="108"/>
      <c r="AE53" s="147"/>
      <c r="AF53" s="147"/>
      <c r="AG53" s="108"/>
      <c r="AH53" s="108"/>
      <c r="AI53" s="78"/>
      <c r="AJ53" s="78"/>
      <c r="AL53" s="64">
        <v>43792</v>
      </c>
      <c r="AM53" s="64">
        <v>43789</v>
      </c>
      <c r="AN53" s="3">
        <v>47</v>
      </c>
      <c r="AO53" s="157">
        <v>4081246</v>
      </c>
      <c r="AP53" s="157">
        <v>555491.9</v>
      </c>
      <c r="AQ53" s="157">
        <v>1906.6</v>
      </c>
      <c r="AR53" s="157">
        <v>0</v>
      </c>
      <c r="AS53" s="157">
        <v>0</v>
      </c>
      <c r="AT53" s="157">
        <v>0</v>
      </c>
      <c r="AU53" s="157">
        <v>0</v>
      </c>
      <c r="AV53" s="157">
        <v>0</v>
      </c>
      <c r="AW53" s="157">
        <v>497</v>
      </c>
      <c r="AX53" s="157">
        <v>0</v>
      </c>
      <c r="AY53" s="78">
        <v>4639141.5</v>
      </c>
      <c r="AZ53" s="157">
        <v>3311754.8</v>
      </c>
      <c r="BA53" s="157">
        <v>137.90889999999999</v>
      </c>
      <c r="BB53" s="157">
        <v>447273.1</v>
      </c>
      <c r="BC53" s="157">
        <v>135.42153300000001</v>
      </c>
      <c r="BD53" s="157">
        <v>1636.2</v>
      </c>
      <c r="BE53" s="157">
        <v>144.69826399999999</v>
      </c>
      <c r="BF53" s="157">
        <v>0</v>
      </c>
      <c r="BG53" s="157">
        <v>0</v>
      </c>
      <c r="BH53" s="157">
        <v>0</v>
      </c>
      <c r="BI53" s="157">
        <v>0</v>
      </c>
      <c r="BJ53" s="157">
        <v>0</v>
      </c>
      <c r="BK53" s="157">
        <v>0</v>
      </c>
      <c r="BL53" s="157">
        <v>0</v>
      </c>
      <c r="BM53" s="157">
        <v>0</v>
      </c>
      <c r="BN53" s="157">
        <v>0</v>
      </c>
      <c r="BO53" s="157">
        <v>0</v>
      </c>
      <c r="BP53" s="157">
        <v>497</v>
      </c>
      <c r="BQ53" s="157">
        <v>75</v>
      </c>
      <c r="BR53" s="157">
        <v>0</v>
      </c>
      <c r="BS53" s="157">
        <v>0</v>
      </c>
      <c r="BT53" s="78">
        <v>3761161.1</v>
      </c>
      <c r="BU53" s="78">
        <v>137.60774583916097</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148"/>
      <c r="T54" s="148"/>
      <c r="U54" s="148"/>
      <c r="V54" s="148"/>
      <c r="W54" s="148"/>
      <c r="X54" s="148"/>
      <c r="Y54" s="148"/>
      <c r="Z54" s="148"/>
      <c r="AA54" s="148"/>
      <c r="AB54" s="148"/>
      <c r="AC54" s="148"/>
      <c r="AD54" s="148"/>
      <c r="AE54" s="148"/>
      <c r="AF54" s="148"/>
      <c r="AG54" s="148"/>
      <c r="AH54" s="148"/>
      <c r="AI54" s="78"/>
      <c r="AJ54" s="78"/>
      <c r="AL54" s="64">
        <v>43799</v>
      </c>
      <c r="AM54" s="64">
        <v>43796</v>
      </c>
      <c r="AN54" s="10">
        <v>48</v>
      </c>
      <c r="AO54" s="157">
        <v>4271347.8</v>
      </c>
      <c r="AP54" s="157">
        <v>517477.6</v>
      </c>
      <c r="AQ54" s="157">
        <v>0</v>
      </c>
      <c r="AR54" s="157">
        <v>0</v>
      </c>
      <c r="AS54" s="157">
        <v>0</v>
      </c>
      <c r="AT54" s="157">
        <v>0</v>
      </c>
      <c r="AU54" s="157">
        <v>0</v>
      </c>
      <c r="AV54" s="157">
        <v>0</v>
      </c>
      <c r="AW54" s="157">
        <v>988</v>
      </c>
      <c r="AX54" s="157">
        <v>0</v>
      </c>
      <c r="AY54" s="78">
        <v>4789813.3999999994</v>
      </c>
      <c r="AZ54" s="157">
        <v>3485547</v>
      </c>
      <c r="BA54" s="157">
        <v>137.235207</v>
      </c>
      <c r="BB54" s="157">
        <v>421848.9</v>
      </c>
      <c r="BC54" s="157">
        <v>133.49570600000001</v>
      </c>
      <c r="BD54" s="157">
        <v>0</v>
      </c>
      <c r="BE54" s="157">
        <v>0</v>
      </c>
      <c r="BF54" s="157">
        <v>0</v>
      </c>
      <c r="BG54" s="157">
        <v>0</v>
      </c>
      <c r="BH54" s="157">
        <v>0</v>
      </c>
      <c r="BI54" s="157">
        <v>0</v>
      </c>
      <c r="BJ54" s="157">
        <v>0</v>
      </c>
      <c r="BK54" s="157">
        <v>0</v>
      </c>
      <c r="BL54" s="157">
        <v>0</v>
      </c>
      <c r="BM54" s="157">
        <v>0</v>
      </c>
      <c r="BN54" s="157">
        <v>0</v>
      </c>
      <c r="BO54" s="157">
        <v>0</v>
      </c>
      <c r="BP54" s="157">
        <v>988</v>
      </c>
      <c r="BQ54" s="157">
        <v>66</v>
      </c>
      <c r="BR54" s="157">
        <v>0</v>
      </c>
      <c r="BS54" s="157">
        <v>0</v>
      </c>
      <c r="BT54" s="78">
        <v>3908383.9</v>
      </c>
      <c r="BU54" s="78">
        <v>136.81357882577819</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43803</v>
      </c>
      <c r="AN55" s="3">
        <v>49</v>
      </c>
      <c r="AO55" s="157">
        <v>4244319.8</v>
      </c>
      <c r="AP55" s="157">
        <v>490225.1</v>
      </c>
      <c r="AQ55" s="157">
        <v>0</v>
      </c>
      <c r="AR55" s="157">
        <v>0</v>
      </c>
      <c r="AS55" s="157">
        <v>0</v>
      </c>
      <c r="AT55" s="157">
        <v>0</v>
      </c>
      <c r="AU55" s="157">
        <v>0</v>
      </c>
      <c r="AV55" s="157">
        <v>0</v>
      </c>
      <c r="AW55" s="157">
        <v>488</v>
      </c>
      <c r="AX55" s="157">
        <v>0</v>
      </c>
      <c r="AY55" s="78">
        <v>4735032.8999999994</v>
      </c>
      <c r="AZ55" s="157">
        <v>3292785</v>
      </c>
      <c r="BA55" s="157">
        <v>140.31287900000001</v>
      </c>
      <c r="BB55" s="157">
        <v>403874</v>
      </c>
      <c r="BC55" s="157">
        <v>133.51132999999999</v>
      </c>
      <c r="BD55" s="157">
        <v>0</v>
      </c>
      <c r="BE55" s="157">
        <v>0</v>
      </c>
      <c r="BF55" s="157">
        <v>0</v>
      </c>
      <c r="BG55" s="157">
        <v>0</v>
      </c>
      <c r="BH55" s="157">
        <v>0</v>
      </c>
      <c r="BI55" s="157">
        <v>0</v>
      </c>
      <c r="BJ55" s="157">
        <v>0</v>
      </c>
      <c r="BK55" s="157">
        <v>0</v>
      </c>
      <c r="BL55" s="157">
        <v>0</v>
      </c>
      <c r="BM55" s="157">
        <v>0</v>
      </c>
      <c r="BN55" s="157">
        <v>0</v>
      </c>
      <c r="BO55" s="157">
        <v>0</v>
      </c>
      <c r="BP55" s="157">
        <v>0</v>
      </c>
      <c r="BQ55" s="157">
        <v>0</v>
      </c>
      <c r="BR55" s="157">
        <v>0</v>
      </c>
      <c r="BS55" s="157">
        <v>0</v>
      </c>
      <c r="BT55" s="78">
        <v>3696659</v>
      </c>
      <c r="BU55" s="78">
        <v>139.56978400508001</v>
      </c>
    </row>
    <row r="56" spans="1:73" ht="20" customHeight="1" x14ac:dyDescent="0.15">
      <c r="A56" s="64"/>
      <c r="B56" s="64"/>
      <c r="C56" s="3"/>
      <c r="D56" s="152"/>
      <c r="E56" s="152"/>
      <c r="F56" s="152"/>
      <c r="G56" s="152"/>
      <c r="H56" s="152"/>
      <c r="I56" s="152"/>
      <c r="J56" s="152"/>
      <c r="K56" s="152"/>
      <c r="L56" s="152"/>
      <c r="M56" s="152"/>
      <c r="N56" s="78"/>
      <c r="O56" s="152"/>
      <c r="P56" s="152"/>
      <c r="Q56" s="152"/>
      <c r="R56" s="152"/>
      <c r="S56" s="152"/>
      <c r="T56" s="152"/>
      <c r="U56" s="152"/>
      <c r="V56" s="152"/>
      <c r="W56" s="152"/>
      <c r="X56" s="152"/>
      <c r="Y56" s="152"/>
      <c r="Z56" s="152"/>
      <c r="AA56" s="152"/>
      <c r="AB56" s="152"/>
      <c r="AC56" s="152"/>
      <c r="AD56" s="152"/>
      <c r="AE56" s="152"/>
      <c r="AF56" s="152"/>
      <c r="AG56" s="152"/>
      <c r="AH56" s="152"/>
      <c r="AI56" s="78"/>
      <c r="AJ56" s="78"/>
      <c r="AL56" s="64">
        <v>43813</v>
      </c>
      <c r="AM56" s="64">
        <v>43810</v>
      </c>
      <c r="AN56" s="3">
        <v>50</v>
      </c>
      <c r="AO56" s="157">
        <v>4322367.4000000004</v>
      </c>
      <c r="AP56" s="157">
        <v>492571.4</v>
      </c>
      <c r="AQ56" s="157">
        <v>0</v>
      </c>
      <c r="AR56" s="157">
        <v>0</v>
      </c>
      <c r="AS56" s="157">
        <v>0</v>
      </c>
      <c r="AT56" s="157">
        <v>0</v>
      </c>
      <c r="AU56" s="157">
        <v>0</v>
      </c>
      <c r="AV56" s="157">
        <v>0</v>
      </c>
      <c r="AW56" s="157">
        <v>0</v>
      </c>
      <c r="AX56" s="157">
        <v>0</v>
      </c>
      <c r="AY56" s="78">
        <v>4814938.8000000007</v>
      </c>
      <c r="AZ56" s="157">
        <v>3384859.4</v>
      </c>
      <c r="BA56" s="157">
        <v>136.72030799999999</v>
      </c>
      <c r="BB56" s="157">
        <v>423533.8</v>
      </c>
      <c r="BC56" s="157">
        <v>133.327381</v>
      </c>
      <c r="BD56" s="157">
        <v>0</v>
      </c>
      <c r="BE56" s="157">
        <v>0</v>
      </c>
      <c r="BF56" s="157">
        <v>0</v>
      </c>
      <c r="BG56" s="157">
        <v>0</v>
      </c>
      <c r="BH56" s="157">
        <v>0</v>
      </c>
      <c r="BI56" s="157">
        <v>0</v>
      </c>
      <c r="BJ56" s="157">
        <v>0</v>
      </c>
      <c r="BK56" s="157">
        <v>0</v>
      </c>
      <c r="BL56" s="157">
        <v>0</v>
      </c>
      <c r="BM56" s="157">
        <v>0</v>
      </c>
      <c r="BN56" s="157">
        <v>0</v>
      </c>
      <c r="BO56" s="157">
        <v>0</v>
      </c>
      <c r="BP56" s="157">
        <v>0</v>
      </c>
      <c r="BQ56" s="157">
        <v>0</v>
      </c>
      <c r="BR56" s="157">
        <v>0</v>
      </c>
      <c r="BS56" s="157">
        <v>0</v>
      </c>
      <c r="BT56" s="78">
        <v>3808393.1999999997</v>
      </c>
      <c r="BU56" s="78">
        <v>136.34297845707553</v>
      </c>
    </row>
    <row r="57" spans="1:73" ht="23.25"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43817</v>
      </c>
      <c r="AN57" s="3">
        <v>51</v>
      </c>
      <c r="AO57" s="157">
        <v>4413445.4000000004</v>
      </c>
      <c r="AP57" s="157">
        <v>525080.9</v>
      </c>
      <c r="AQ57" s="157">
        <v>0</v>
      </c>
      <c r="AR57" s="157">
        <v>0</v>
      </c>
      <c r="AS57" s="157">
        <v>0</v>
      </c>
      <c r="AT57" s="157">
        <v>0</v>
      </c>
      <c r="AU57" s="157">
        <v>0</v>
      </c>
      <c r="AV57" s="157">
        <v>0</v>
      </c>
      <c r="AW57" s="157">
        <v>0</v>
      </c>
      <c r="AX57" s="157">
        <v>0</v>
      </c>
      <c r="AY57" s="78">
        <v>4938526.3000000007</v>
      </c>
      <c r="AZ57" s="157">
        <v>3435093.4</v>
      </c>
      <c r="BA57" s="157">
        <v>135.826909</v>
      </c>
      <c r="BB57" s="157">
        <v>409041.3</v>
      </c>
      <c r="BC57" s="157">
        <v>133.513688</v>
      </c>
      <c r="BD57" s="157">
        <v>0</v>
      </c>
      <c r="BE57" s="157">
        <v>0</v>
      </c>
      <c r="BF57" s="157">
        <v>0</v>
      </c>
      <c r="BG57" s="157">
        <v>0</v>
      </c>
      <c r="BH57" s="157">
        <v>0</v>
      </c>
      <c r="BI57" s="157">
        <v>0</v>
      </c>
      <c r="BJ57" s="157">
        <v>0</v>
      </c>
      <c r="BK57" s="157">
        <v>0</v>
      </c>
      <c r="BL57" s="157">
        <v>0</v>
      </c>
      <c r="BM57" s="157">
        <v>0</v>
      </c>
      <c r="BN57" s="157">
        <v>0</v>
      </c>
      <c r="BO57" s="157">
        <v>0</v>
      </c>
      <c r="BP57" s="157">
        <v>0</v>
      </c>
      <c r="BQ57" s="157">
        <v>0</v>
      </c>
      <c r="BR57" s="157">
        <v>0</v>
      </c>
      <c r="BS57" s="157">
        <v>0</v>
      </c>
      <c r="BT57" s="78">
        <v>3844134.6999999997</v>
      </c>
      <c r="BU57" s="78">
        <v>135.58076702036871</v>
      </c>
    </row>
    <row r="58" spans="1:73" ht="22.5"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43825</v>
      </c>
      <c r="AN58" s="3">
        <v>52</v>
      </c>
      <c r="AO58" s="157">
        <v>4651853.4000000004</v>
      </c>
      <c r="AP58" s="157">
        <v>580121.1</v>
      </c>
      <c r="AQ58" s="157">
        <v>0</v>
      </c>
      <c r="AR58" s="157">
        <v>0</v>
      </c>
      <c r="AS58" s="157">
        <v>0</v>
      </c>
      <c r="AT58" s="157">
        <v>0</v>
      </c>
      <c r="AU58" s="157">
        <v>0</v>
      </c>
      <c r="AV58" s="157">
        <v>0</v>
      </c>
      <c r="AW58" s="157">
        <v>485</v>
      </c>
      <c r="AX58" s="157">
        <v>0</v>
      </c>
      <c r="AY58" s="78">
        <v>5232459.5</v>
      </c>
      <c r="AZ58" s="157">
        <v>3859581.2</v>
      </c>
      <c r="BA58" s="157">
        <v>136.27564100000001</v>
      </c>
      <c r="BB58" s="157">
        <v>468653.7</v>
      </c>
      <c r="BC58" s="157">
        <v>130.46359899999999</v>
      </c>
      <c r="BD58" s="157">
        <v>0</v>
      </c>
      <c r="BE58" s="157">
        <v>0</v>
      </c>
      <c r="BF58" s="157">
        <v>0</v>
      </c>
      <c r="BG58" s="157">
        <v>0</v>
      </c>
      <c r="BH58" s="157">
        <v>0</v>
      </c>
      <c r="BI58" s="157">
        <v>0</v>
      </c>
      <c r="BJ58" s="157">
        <v>0</v>
      </c>
      <c r="BK58" s="157">
        <v>0</v>
      </c>
      <c r="BL58" s="157">
        <v>0</v>
      </c>
      <c r="BM58" s="157">
        <v>0</v>
      </c>
      <c r="BN58" s="157">
        <v>0</v>
      </c>
      <c r="BO58" s="157">
        <v>0</v>
      </c>
      <c r="BP58" s="157">
        <v>485</v>
      </c>
      <c r="BQ58" s="157">
        <v>69</v>
      </c>
      <c r="BR58" s="157">
        <v>0</v>
      </c>
      <c r="BS58" s="157">
        <v>0</v>
      </c>
      <c r="BT58" s="78">
        <v>4328719.9000000004</v>
      </c>
      <c r="BU58" s="78">
        <v>135.63885605262089</v>
      </c>
    </row>
    <row r="59" spans="1:73" x14ac:dyDescent="0.15">
      <c r="A59" s="20"/>
      <c r="B59" s="1"/>
      <c r="C59" s="10"/>
      <c r="D59" s="4"/>
      <c r="E59" s="4"/>
      <c r="F59" s="4"/>
      <c r="G59" s="4"/>
      <c r="H59" s="4"/>
      <c r="I59" s="80"/>
      <c r="J59" s="4"/>
      <c r="K59" s="4"/>
      <c r="L59" s="4"/>
      <c r="M59" s="4"/>
      <c r="N59" s="4"/>
      <c r="O59" s="110"/>
      <c r="P59" s="110"/>
      <c r="Q59" s="4"/>
      <c r="R59" s="4"/>
      <c r="S59" s="4"/>
      <c r="T59" s="4"/>
      <c r="U59" s="4"/>
      <c r="V59" s="4"/>
      <c r="W59" s="4"/>
      <c r="X59" s="4"/>
      <c r="Y59" s="80"/>
      <c r="Z59" s="80"/>
      <c r="AA59" s="4"/>
      <c r="AB59" s="4"/>
      <c r="AC59" s="4"/>
      <c r="AD59" s="4"/>
      <c r="AE59" s="4"/>
      <c r="AF59" s="4"/>
      <c r="AG59" s="4"/>
      <c r="AH59" s="4"/>
      <c r="AI59" s="4"/>
      <c r="AJ59" s="4"/>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row r="60" spans="1:73" x14ac:dyDescent="0.15">
      <c r="A60" s="98"/>
      <c r="B60" s="23"/>
      <c r="C60" s="37"/>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row>
    <row r="62" spans="1:73" x14ac:dyDescent="0.15">
      <c r="AZ62" s="50"/>
    </row>
  </sheetData>
  <mergeCells count="32">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s>
  <phoneticPr fontId="2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U60"/>
  <sheetViews>
    <sheetView topLeftCell="A34" workbookViewId="0">
      <selection activeCell="A44" sqref="A44"/>
    </sheetView>
  </sheetViews>
  <sheetFormatPr baseColWidth="10" defaultColWidth="8.83203125" defaultRowHeight="13" x14ac:dyDescent="0.15"/>
  <cols>
    <col min="1" max="1" width="10.1640625" bestFit="1" customWidth="1"/>
    <col min="2" max="2" width="12.1640625" bestFit="1" customWidth="1"/>
    <col min="3" max="3" width="6.5" customWidth="1"/>
    <col min="4" max="4" width="10.6640625" style="7" bestFit="1" customWidth="1"/>
    <col min="5"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7"/>
    <col min="41" max="41" width="12.5" bestFit="1" customWidth="1"/>
    <col min="42" max="43" width="10.6640625" bestFit="1" customWidth="1"/>
    <col min="44" max="44" width="10.5" bestFit="1" customWidth="1"/>
    <col min="45" max="45" width="12.5" bestFit="1" customWidth="1"/>
    <col min="46" max="46" width="12.5" customWidth="1"/>
    <col min="47" max="47" width="10.33203125" bestFit="1" customWidth="1"/>
    <col min="49" max="49" width="11.1640625" bestFit="1" customWidth="1"/>
    <col min="50" max="50" width="11.1640625" customWidth="1"/>
    <col min="51" max="51" width="10.5" bestFit="1" customWidth="1"/>
    <col min="52" max="52" width="10.6640625" bestFit="1" customWidth="1"/>
    <col min="53" max="53" width="9.5" bestFit="1" customWidth="1"/>
    <col min="54" max="54" width="10.5" bestFit="1" customWidth="1"/>
    <col min="55" max="56" width="9.5" bestFit="1" customWidth="1"/>
    <col min="57" max="57" width="9.33203125" bestFit="1" customWidth="1"/>
    <col min="58" max="59" width="9.5" bestFit="1" customWidth="1"/>
    <col min="60" max="63" width="9.5" customWidth="1"/>
    <col min="64" max="64" width="10.33203125" bestFit="1" customWidth="1"/>
    <col min="72" max="72" width="13.6640625" bestFit="1" customWidth="1"/>
    <col min="73" max="73" width="9.5" bestFit="1" customWidth="1"/>
  </cols>
  <sheetData>
    <row r="2" spans="1:73" ht="12.75" customHeight="1" x14ac:dyDescent="0.15">
      <c r="C2" s="254" t="s">
        <v>59</v>
      </c>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N2" s="254" t="s">
        <v>49</v>
      </c>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57" t="s">
        <v>10</v>
      </c>
      <c r="E3" s="258"/>
      <c r="F3" s="258"/>
      <c r="G3" s="258"/>
      <c r="H3" s="258"/>
      <c r="I3" s="258"/>
      <c r="J3" s="258"/>
      <c r="K3" s="258"/>
      <c r="L3" s="258"/>
      <c r="M3" s="259"/>
      <c r="N3" s="260"/>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57" t="s">
        <v>10</v>
      </c>
      <c r="AP3" s="258"/>
      <c r="AQ3" s="258"/>
      <c r="AR3" s="258"/>
      <c r="AS3" s="258"/>
      <c r="AT3" s="258"/>
      <c r="AU3" s="258"/>
      <c r="AV3" s="258"/>
      <c r="AW3" s="258"/>
      <c r="AX3" s="259"/>
      <c r="AY3" s="260"/>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53"/>
      <c r="D4" s="47" t="s">
        <v>3</v>
      </c>
      <c r="E4" s="47" t="s">
        <v>4</v>
      </c>
      <c r="F4" s="47" t="s">
        <v>5</v>
      </c>
      <c r="G4" s="47" t="s">
        <v>6</v>
      </c>
      <c r="H4" s="47" t="s">
        <v>16</v>
      </c>
      <c r="I4" s="47" t="s">
        <v>21</v>
      </c>
      <c r="J4" s="46" t="s">
        <v>7</v>
      </c>
      <c r="K4" s="46" t="s">
        <v>8</v>
      </c>
      <c r="L4" s="48" t="s">
        <v>13</v>
      </c>
      <c r="M4" s="48" t="s">
        <v>19</v>
      </c>
      <c r="N4" s="82"/>
      <c r="O4" s="261" t="s">
        <v>3</v>
      </c>
      <c r="P4" s="252"/>
      <c r="Q4" s="252" t="s">
        <v>4</v>
      </c>
      <c r="R4" s="252"/>
      <c r="S4" s="252" t="s">
        <v>5</v>
      </c>
      <c r="T4" s="252"/>
      <c r="U4" s="252" t="s">
        <v>6</v>
      </c>
      <c r="V4" s="252"/>
      <c r="W4" s="257" t="s">
        <v>16</v>
      </c>
      <c r="X4" s="261"/>
      <c r="Y4" s="252" t="s">
        <v>21</v>
      </c>
      <c r="Z4" s="252"/>
      <c r="AA4" s="252" t="s">
        <v>7</v>
      </c>
      <c r="AB4" s="252"/>
      <c r="AC4" s="252" t="s">
        <v>8</v>
      </c>
      <c r="AD4" s="252"/>
      <c r="AE4" s="252" t="s">
        <v>13</v>
      </c>
      <c r="AF4" s="252"/>
      <c r="AG4" s="252" t="s">
        <v>19</v>
      </c>
      <c r="AH4" s="252"/>
      <c r="AI4" s="82"/>
      <c r="AJ4" s="82"/>
      <c r="AL4" s="253"/>
      <c r="AM4" s="253"/>
      <c r="AN4" s="253"/>
      <c r="AO4" s="47" t="s">
        <v>3</v>
      </c>
      <c r="AP4" s="47" t="s">
        <v>4</v>
      </c>
      <c r="AQ4" s="47" t="s">
        <v>5</v>
      </c>
      <c r="AR4" s="47" t="s">
        <v>6</v>
      </c>
      <c r="AS4" s="47" t="s">
        <v>16</v>
      </c>
      <c r="AT4" s="47" t="s">
        <v>21</v>
      </c>
      <c r="AU4" s="46" t="s">
        <v>7</v>
      </c>
      <c r="AV4" s="46" t="s">
        <v>8</v>
      </c>
      <c r="AW4" s="48" t="s">
        <v>13</v>
      </c>
      <c r="AX4" s="48" t="s">
        <v>19</v>
      </c>
      <c r="AY4" s="82"/>
      <c r="AZ4" s="261" t="s">
        <v>3</v>
      </c>
      <c r="BA4" s="252"/>
      <c r="BB4" s="252" t="s">
        <v>4</v>
      </c>
      <c r="BC4" s="252"/>
      <c r="BD4" s="252" t="s">
        <v>5</v>
      </c>
      <c r="BE4" s="252"/>
      <c r="BF4" s="252" t="s">
        <v>6</v>
      </c>
      <c r="BG4" s="252"/>
      <c r="BH4" s="257" t="s">
        <v>16</v>
      </c>
      <c r="BI4" s="261"/>
      <c r="BJ4" s="252" t="s">
        <v>21</v>
      </c>
      <c r="BK4" s="252"/>
      <c r="BL4" s="252" t="s">
        <v>7</v>
      </c>
      <c r="BM4" s="252"/>
      <c r="BN4" s="252" t="s">
        <v>8</v>
      </c>
      <c r="BO4" s="252"/>
      <c r="BP4" s="252" t="s">
        <v>13</v>
      </c>
      <c r="BQ4" s="252"/>
      <c r="BR4" s="252" t="s">
        <v>19</v>
      </c>
      <c r="BS4" s="252"/>
      <c r="BT4" s="82"/>
      <c r="BU4" s="82"/>
    </row>
    <row r="5" spans="1:73" ht="29.25" customHeight="1" x14ac:dyDescent="0.15">
      <c r="A5" s="253"/>
      <c r="B5" s="253"/>
      <c r="C5" s="253"/>
      <c r="D5" s="46" t="s">
        <v>0</v>
      </c>
      <c r="E5" s="46" t="s">
        <v>0</v>
      </c>
      <c r="F5" s="46" t="s">
        <v>0</v>
      </c>
      <c r="G5" s="46" t="s">
        <v>0</v>
      </c>
      <c r="H5" s="46" t="s">
        <v>0</v>
      </c>
      <c r="I5" s="46" t="s">
        <v>0</v>
      </c>
      <c r="J5" s="46" t="s">
        <v>0</v>
      </c>
      <c r="K5" s="46" t="s">
        <v>0</v>
      </c>
      <c r="L5" s="48" t="s">
        <v>0</v>
      </c>
      <c r="M5" s="48" t="s">
        <v>0</v>
      </c>
      <c r="N5" s="83" t="s">
        <v>56</v>
      </c>
      <c r="O5" s="51"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3"/>
      <c r="AM5" s="253"/>
      <c r="AN5" s="253"/>
      <c r="AO5" s="46" t="s">
        <v>0</v>
      </c>
      <c r="AP5" s="46" t="s">
        <v>0</v>
      </c>
      <c r="AQ5" s="46" t="s">
        <v>0</v>
      </c>
      <c r="AR5" s="46" t="s">
        <v>0</v>
      </c>
      <c r="AS5" s="46" t="s">
        <v>0</v>
      </c>
      <c r="AT5" s="46" t="s">
        <v>0</v>
      </c>
      <c r="AU5" s="46" t="s">
        <v>0</v>
      </c>
      <c r="AV5" s="46" t="s">
        <v>0</v>
      </c>
      <c r="AW5" s="48" t="s">
        <v>0</v>
      </c>
      <c r="AX5" s="48" t="s">
        <v>0</v>
      </c>
      <c r="AY5" s="83" t="s">
        <v>41</v>
      </c>
      <c r="AZ5" s="51"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8"/>
      <c r="M6" s="74"/>
      <c r="N6" s="83"/>
      <c r="O6" s="51"/>
      <c r="P6" s="46"/>
      <c r="Q6" s="46"/>
      <c r="R6" s="46"/>
      <c r="S6" s="46"/>
      <c r="T6" s="46"/>
      <c r="U6" s="46"/>
      <c r="V6" s="46"/>
      <c r="W6" s="46"/>
      <c r="X6" s="46"/>
      <c r="Y6" s="46"/>
      <c r="Z6" s="46"/>
      <c r="AA6" s="46"/>
      <c r="AB6" s="46"/>
      <c r="AC6" s="46"/>
      <c r="AD6" s="46"/>
      <c r="AE6" s="46"/>
      <c r="AF6" s="46"/>
      <c r="AG6" s="49"/>
      <c r="AH6" s="49"/>
      <c r="AI6" s="83"/>
      <c r="AJ6" s="83"/>
      <c r="AL6" s="16"/>
      <c r="AM6" s="16"/>
      <c r="AN6" s="16"/>
      <c r="AO6" s="5"/>
      <c r="AP6" s="5"/>
      <c r="AQ6" s="5"/>
      <c r="AR6" s="5"/>
      <c r="AS6" s="46"/>
      <c r="AT6" s="46"/>
      <c r="AU6" s="5"/>
      <c r="AV6" s="5"/>
      <c r="AW6" s="5"/>
      <c r="AX6" s="76"/>
      <c r="AY6" s="83"/>
      <c r="AZ6" s="5"/>
      <c r="BA6" s="5"/>
      <c r="BB6" s="5"/>
      <c r="BC6" s="5"/>
      <c r="BD6" s="5"/>
      <c r="BE6" s="5"/>
      <c r="BF6" s="5"/>
      <c r="BG6" s="5"/>
      <c r="BH6" s="5"/>
      <c r="BI6" s="5"/>
      <c r="BJ6" s="5"/>
      <c r="BK6" s="5"/>
      <c r="BL6" s="5"/>
      <c r="BM6" s="5"/>
      <c r="BN6" s="5"/>
      <c r="BO6" s="5"/>
      <c r="BP6" s="5"/>
      <c r="BQ6" s="5"/>
      <c r="BR6" s="76"/>
      <c r="BS6" s="76"/>
      <c r="BT6" s="83"/>
      <c r="BU6" s="83"/>
    </row>
    <row r="7" spans="1:73" ht="20" customHeight="1" x14ac:dyDescent="0.15">
      <c r="A7" s="159">
        <v>43834</v>
      </c>
      <c r="B7" s="159">
        <v>43831</v>
      </c>
      <c r="C7" s="158">
        <v>1</v>
      </c>
      <c r="D7" s="160">
        <v>3000660.9</v>
      </c>
      <c r="E7" s="160">
        <v>667092.25</v>
      </c>
      <c r="F7" s="160">
        <v>1111563.2</v>
      </c>
      <c r="G7" s="160">
        <v>83923.1</v>
      </c>
      <c r="H7" s="11">
        <v>0</v>
      </c>
      <c r="I7" s="11">
        <v>0</v>
      </c>
      <c r="J7" s="160">
        <v>51937.1</v>
      </c>
      <c r="K7" s="4">
        <v>0</v>
      </c>
      <c r="L7" s="4">
        <v>0</v>
      </c>
      <c r="M7" s="4">
        <v>0</v>
      </c>
      <c r="N7" s="91">
        <f t="shared" ref="N7:N18" si="0">SUM(D7:M7)</f>
        <v>4915176.5499999989</v>
      </c>
      <c r="O7" s="160">
        <v>2120690.7000000002</v>
      </c>
      <c r="P7" s="6">
        <v>141.04581899999999</v>
      </c>
      <c r="Q7" s="160">
        <v>523801.25</v>
      </c>
      <c r="R7" s="160">
        <v>157.36460600000001</v>
      </c>
      <c r="S7" s="160">
        <v>770950.7</v>
      </c>
      <c r="T7" s="160">
        <v>181.005009</v>
      </c>
      <c r="U7" s="160">
        <v>56437.9</v>
      </c>
      <c r="V7" s="160">
        <v>114.67165300000001</v>
      </c>
      <c r="W7" s="11">
        <v>0</v>
      </c>
      <c r="X7" s="11">
        <v>0</v>
      </c>
      <c r="Y7" s="11">
        <v>0</v>
      </c>
      <c r="Z7" s="11">
        <v>0</v>
      </c>
      <c r="AA7" s="160">
        <v>18822.599999999999</v>
      </c>
      <c r="AB7" s="160">
        <v>234.536652</v>
      </c>
      <c r="AC7" s="4">
        <v>0</v>
      </c>
      <c r="AD7" s="4">
        <v>0</v>
      </c>
      <c r="AE7" s="4">
        <v>0</v>
      </c>
      <c r="AF7" s="4">
        <v>0</v>
      </c>
      <c r="AG7" s="4">
        <v>0</v>
      </c>
      <c r="AH7" s="4">
        <v>0</v>
      </c>
      <c r="AI7" s="78">
        <f t="shared" ref="AI7" si="1">O7+Q7+S7+U7+AA7+AC7+AE7+AG7+Y7</f>
        <v>3490703.1500000004</v>
      </c>
      <c r="AJ7" s="78">
        <f t="shared" ref="AJ7" si="2">(O7*P7+Q7*R7+S7*T7+U7*V7+AA7*AB7+AC7*AD7+AE7*AF7+AG7*AH7+Y7*Z7)/AI7</f>
        <v>152.39757331372647</v>
      </c>
      <c r="AL7" s="64">
        <v>43470</v>
      </c>
      <c r="AM7" s="64">
        <v>43467</v>
      </c>
      <c r="AN7" s="3">
        <v>1</v>
      </c>
      <c r="AO7" s="157">
        <v>3626467.8</v>
      </c>
      <c r="AP7" s="157">
        <v>1198095.7</v>
      </c>
      <c r="AQ7" s="157">
        <v>733153.8</v>
      </c>
      <c r="AR7" s="157">
        <v>30856.6</v>
      </c>
      <c r="AS7" s="11">
        <v>0</v>
      </c>
      <c r="AT7" s="11">
        <v>0</v>
      </c>
      <c r="AU7" s="157">
        <v>42469.599999999999</v>
      </c>
      <c r="AV7" s="157">
        <v>0</v>
      </c>
      <c r="AW7" s="157">
        <v>0</v>
      </c>
      <c r="AX7" s="157">
        <v>0</v>
      </c>
      <c r="AY7" s="91">
        <v>5631043.4999999991</v>
      </c>
      <c r="AZ7" s="157">
        <v>2629052.6</v>
      </c>
      <c r="BA7" s="6">
        <v>147.71018699999999</v>
      </c>
      <c r="BB7" s="157">
        <v>890550.1</v>
      </c>
      <c r="BC7" s="157">
        <v>149.287691</v>
      </c>
      <c r="BD7" s="157">
        <v>653603.30000000005</v>
      </c>
      <c r="BE7" s="157">
        <v>190.49201299999999</v>
      </c>
      <c r="BF7" s="157">
        <v>29919.4</v>
      </c>
      <c r="BG7" s="157">
        <v>117.185598</v>
      </c>
      <c r="BH7" s="11">
        <v>0</v>
      </c>
      <c r="BI7" s="11">
        <v>0</v>
      </c>
      <c r="BJ7" s="11">
        <v>0</v>
      </c>
      <c r="BK7" s="11">
        <v>0</v>
      </c>
      <c r="BL7" s="157">
        <v>14882.4</v>
      </c>
      <c r="BM7" s="157">
        <v>222.30939900000001</v>
      </c>
      <c r="BN7" s="157">
        <v>0</v>
      </c>
      <c r="BO7" s="157">
        <v>0</v>
      </c>
      <c r="BP7" s="157">
        <v>0</v>
      </c>
      <c r="BQ7" s="157">
        <v>0</v>
      </c>
      <c r="BR7" s="157">
        <v>0</v>
      </c>
      <c r="BS7" s="157">
        <v>0</v>
      </c>
      <c r="BT7" s="78">
        <v>4218007.8000000007</v>
      </c>
      <c r="BU7" s="78">
        <v>154.71921313862359</v>
      </c>
    </row>
    <row r="8" spans="1:73" ht="20" customHeight="1" x14ac:dyDescent="0.15">
      <c r="A8" s="161">
        <v>43841</v>
      </c>
      <c r="B8" s="161">
        <v>43837</v>
      </c>
      <c r="C8" s="3">
        <v>2</v>
      </c>
      <c r="D8" s="162">
        <v>3326455.1</v>
      </c>
      <c r="E8" s="162">
        <v>937656.7</v>
      </c>
      <c r="F8" s="162">
        <v>1107478.8</v>
      </c>
      <c r="G8" s="162">
        <v>92319.1</v>
      </c>
      <c r="H8" s="11">
        <v>0</v>
      </c>
      <c r="I8" s="11">
        <v>0</v>
      </c>
      <c r="J8" s="162">
        <v>58398.9</v>
      </c>
      <c r="K8" s="162">
        <v>0</v>
      </c>
      <c r="L8" s="162">
        <v>0</v>
      </c>
      <c r="M8" s="162">
        <v>0</v>
      </c>
      <c r="N8" s="91">
        <f t="shared" si="0"/>
        <v>5522308.5999999996</v>
      </c>
      <c r="O8" s="162">
        <v>2282907.5</v>
      </c>
      <c r="P8" s="162">
        <v>136.74359799999999</v>
      </c>
      <c r="Q8" s="162">
        <v>677527.7</v>
      </c>
      <c r="R8" s="162">
        <v>153.220596</v>
      </c>
      <c r="S8" s="162">
        <v>671151.2</v>
      </c>
      <c r="T8" s="162">
        <v>155.977814</v>
      </c>
      <c r="U8" s="162">
        <v>31474.1</v>
      </c>
      <c r="V8" s="162">
        <v>109.24365400000001</v>
      </c>
      <c r="W8" s="11">
        <v>0</v>
      </c>
      <c r="X8" s="11">
        <v>0</v>
      </c>
      <c r="Y8" s="11">
        <v>0</v>
      </c>
      <c r="Z8" s="11">
        <v>0</v>
      </c>
      <c r="AA8" s="162">
        <v>27343.599999999999</v>
      </c>
      <c r="AB8" s="162">
        <v>194.82348300000001</v>
      </c>
      <c r="AC8" s="162">
        <v>0</v>
      </c>
      <c r="AD8" s="162">
        <v>0</v>
      </c>
      <c r="AE8" s="162">
        <v>0</v>
      </c>
      <c r="AF8" s="162">
        <v>0</v>
      </c>
      <c r="AG8" s="162">
        <v>0</v>
      </c>
      <c r="AH8" s="162">
        <v>0</v>
      </c>
      <c r="AI8" s="78">
        <f t="shared" ref="AI8" si="3">O8+Q8+S8+U8+AA8+AC8+AE8+AG8+Y8</f>
        <v>3690404.1000000006</v>
      </c>
      <c r="AJ8" s="78">
        <f t="shared" ref="AJ8" si="4">(O8*P8+Q8*R8+S8*T8+U8*V8+AA8*AB8+AC8*AD8+AE8*AF8+AG8*AH8+Y8*Z8)/AI8</f>
        <v>143.4624467199381</v>
      </c>
      <c r="AL8" s="64">
        <v>43477</v>
      </c>
      <c r="AM8" s="64">
        <v>43473</v>
      </c>
      <c r="AN8" s="3">
        <v>2</v>
      </c>
      <c r="AO8" s="157">
        <v>3416795.6</v>
      </c>
      <c r="AP8" s="157">
        <v>1338768.3999999999</v>
      </c>
      <c r="AQ8" s="157">
        <v>801745.3</v>
      </c>
      <c r="AR8" s="157">
        <v>93540.800000000003</v>
      </c>
      <c r="AS8" s="11">
        <v>0</v>
      </c>
      <c r="AT8" s="11">
        <v>0</v>
      </c>
      <c r="AU8" s="157">
        <v>72803.5</v>
      </c>
      <c r="AV8" s="157">
        <v>0</v>
      </c>
      <c r="AW8" s="157">
        <v>0</v>
      </c>
      <c r="AX8" s="157">
        <v>0</v>
      </c>
      <c r="AY8" s="91">
        <v>5723653.5999999996</v>
      </c>
      <c r="AZ8" s="157">
        <v>2491158.1</v>
      </c>
      <c r="BA8" s="157">
        <v>145.80030099999999</v>
      </c>
      <c r="BB8" s="157">
        <v>952703.1</v>
      </c>
      <c r="BC8" s="157">
        <v>143.41622699999999</v>
      </c>
      <c r="BD8" s="157">
        <v>707829.1</v>
      </c>
      <c r="BE8" s="157">
        <v>195.164997</v>
      </c>
      <c r="BF8" s="157">
        <v>91672.8</v>
      </c>
      <c r="BG8" s="157">
        <v>111.769469</v>
      </c>
      <c r="BH8" s="11">
        <v>0</v>
      </c>
      <c r="BI8" s="11">
        <v>0</v>
      </c>
      <c r="BJ8" s="11">
        <v>0</v>
      </c>
      <c r="BK8" s="11">
        <v>0</v>
      </c>
      <c r="BL8" s="157">
        <v>29551.200000000001</v>
      </c>
      <c r="BM8" s="157">
        <v>252.743188</v>
      </c>
      <c r="BN8" s="157">
        <v>0</v>
      </c>
      <c r="BO8" s="157">
        <v>0</v>
      </c>
      <c r="BP8" s="157">
        <v>0</v>
      </c>
      <c r="BQ8" s="157">
        <v>0</v>
      </c>
      <c r="BR8" s="157">
        <v>0</v>
      </c>
      <c r="BS8" s="157">
        <v>0</v>
      </c>
      <c r="BT8" s="78">
        <v>4272914.3000000007</v>
      </c>
      <c r="BU8" s="78">
        <v>153.45574183988973</v>
      </c>
    </row>
    <row r="9" spans="1:73" ht="20" customHeight="1" x14ac:dyDescent="0.15">
      <c r="A9" s="163">
        <v>43848</v>
      </c>
      <c r="B9" s="163">
        <v>43844</v>
      </c>
      <c r="C9" s="3">
        <v>3</v>
      </c>
      <c r="D9" s="164">
        <v>3808090.4</v>
      </c>
      <c r="E9" s="164">
        <v>1090950.3</v>
      </c>
      <c r="F9" s="164">
        <v>1020537.3</v>
      </c>
      <c r="G9" s="164">
        <v>113988.4</v>
      </c>
      <c r="H9" s="11">
        <v>0</v>
      </c>
      <c r="I9" s="11">
        <v>0</v>
      </c>
      <c r="J9" s="164">
        <v>38910.199999999997</v>
      </c>
      <c r="K9" s="164">
        <v>0</v>
      </c>
      <c r="L9" s="164">
        <v>0</v>
      </c>
      <c r="M9" s="164">
        <v>0</v>
      </c>
      <c r="N9" s="91">
        <f t="shared" si="0"/>
        <v>6072476.6000000006</v>
      </c>
      <c r="O9" s="164">
        <v>2625723.2000000002</v>
      </c>
      <c r="P9" s="164">
        <v>129.834236</v>
      </c>
      <c r="Q9" s="164">
        <v>767531.1</v>
      </c>
      <c r="R9" s="164">
        <v>142.60650000000001</v>
      </c>
      <c r="S9" s="164">
        <v>674634</v>
      </c>
      <c r="T9" s="164">
        <v>147.642653</v>
      </c>
      <c r="U9" s="164">
        <v>85389.4</v>
      </c>
      <c r="V9" s="164">
        <v>94.406333000000004</v>
      </c>
      <c r="W9" s="11">
        <v>0</v>
      </c>
      <c r="X9" s="11">
        <v>0</v>
      </c>
      <c r="Y9" s="11">
        <v>0</v>
      </c>
      <c r="Z9" s="11">
        <v>0</v>
      </c>
      <c r="AA9" s="164">
        <v>9818.6</v>
      </c>
      <c r="AB9" s="164">
        <v>154.76285799999999</v>
      </c>
      <c r="AC9" s="164">
        <v>0</v>
      </c>
      <c r="AD9" s="164">
        <v>0</v>
      </c>
      <c r="AE9" s="164">
        <v>0</v>
      </c>
      <c r="AF9" s="164">
        <v>0</v>
      </c>
      <c r="AG9" s="164">
        <v>0</v>
      </c>
      <c r="AH9" s="164">
        <v>0</v>
      </c>
      <c r="AI9" s="78">
        <f t="shared" ref="AI9" si="5">O9+Q9+S9+U9+AA9+AC9+AE9+AG9+Y9</f>
        <v>4163096.3000000003</v>
      </c>
      <c r="AJ9" s="78">
        <f t="shared" ref="AJ9" si="6">(O9*P9+Q9*R9+S9*T9+U9*V9+AA9*AB9+AC9*AD9+AE9*AF9+AG9*AH9+Y9*Z9)/AI9</f>
        <v>134.40700320198127</v>
      </c>
      <c r="AL9" s="64">
        <v>43484</v>
      </c>
      <c r="AM9" s="64">
        <v>43480</v>
      </c>
      <c r="AN9" s="3">
        <v>3</v>
      </c>
      <c r="AO9" s="157">
        <v>3376473.64</v>
      </c>
      <c r="AP9" s="157">
        <v>1476141.5</v>
      </c>
      <c r="AQ9" s="157">
        <v>608109</v>
      </c>
      <c r="AR9" s="157">
        <v>55120.3</v>
      </c>
      <c r="AS9" s="11">
        <v>0</v>
      </c>
      <c r="AT9" s="11">
        <v>0</v>
      </c>
      <c r="AU9" s="157">
        <v>59752.5</v>
      </c>
      <c r="AV9" s="157">
        <v>0</v>
      </c>
      <c r="AW9" s="157">
        <v>0</v>
      </c>
      <c r="AX9" s="157">
        <v>0</v>
      </c>
      <c r="AY9" s="91">
        <v>5575596.9400000004</v>
      </c>
      <c r="AZ9" s="157">
        <v>2481423.94</v>
      </c>
      <c r="BA9" s="157">
        <v>143.31889100000001</v>
      </c>
      <c r="BB9" s="157">
        <v>994180.2</v>
      </c>
      <c r="BC9" s="157">
        <v>139.11834200000001</v>
      </c>
      <c r="BD9" s="157">
        <v>496102.2</v>
      </c>
      <c r="BE9" s="157">
        <v>195.27570399999999</v>
      </c>
      <c r="BF9" s="157">
        <v>49954.1</v>
      </c>
      <c r="BG9" s="157">
        <v>111.13654699999999</v>
      </c>
      <c r="BH9" s="11">
        <v>0</v>
      </c>
      <c r="BI9" s="11">
        <v>0</v>
      </c>
      <c r="BJ9" s="11">
        <v>0</v>
      </c>
      <c r="BK9" s="11">
        <v>0</v>
      </c>
      <c r="BL9" s="157">
        <v>24442.3</v>
      </c>
      <c r="BM9" s="157">
        <v>219.003097</v>
      </c>
      <c r="BN9" s="157">
        <v>0</v>
      </c>
      <c r="BO9" s="157">
        <v>0</v>
      </c>
      <c r="BP9" s="157">
        <v>0</v>
      </c>
      <c r="BQ9" s="157">
        <v>0</v>
      </c>
      <c r="BR9" s="157">
        <v>0</v>
      </c>
      <c r="BS9" s="157">
        <v>0</v>
      </c>
      <c r="BT9" s="78">
        <v>4046102.7399999998</v>
      </c>
      <c r="BU9" s="78">
        <v>148.71718264774552</v>
      </c>
    </row>
    <row r="10" spans="1:73" ht="20" customHeight="1" x14ac:dyDescent="0.15">
      <c r="A10" s="165">
        <v>43855</v>
      </c>
      <c r="B10" s="165">
        <v>43851</v>
      </c>
      <c r="C10" s="3">
        <v>4</v>
      </c>
      <c r="D10" s="11">
        <v>3101511.7</v>
      </c>
      <c r="E10" s="166">
        <v>958094.4</v>
      </c>
      <c r="F10" s="11">
        <v>1212732.5</v>
      </c>
      <c r="G10" s="166">
        <v>131965.4</v>
      </c>
      <c r="H10" s="11">
        <v>0</v>
      </c>
      <c r="I10" s="11">
        <v>0</v>
      </c>
      <c r="J10" s="11">
        <v>40689.199999999997</v>
      </c>
      <c r="K10" s="166">
        <v>0</v>
      </c>
      <c r="L10" s="166">
        <v>0</v>
      </c>
      <c r="M10" s="166">
        <v>0</v>
      </c>
      <c r="N10" s="91">
        <f t="shared" si="0"/>
        <v>5444993.2000000002</v>
      </c>
      <c r="O10" s="11">
        <v>2099034.4</v>
      </c>
      <c r="P10" s="11">
        <v>128.538399</v>
      </c>
      <c r="Q10" s="166">
        <v>667400.80000000005</v>
      </c>
      <c r="R10" s="166">
        <v>133.26929100000001</v>
      </c>
      <c r="S10" s="11">
        <v>777672.2</v>
      </c>
      <c r="T10" s="11">
        <v>135.401882</v>
      </c>
      <c r="U10" s="166">
        <v>76161</v>
      </c>
      <c r="V10" s="166">
        <v>89.118772000000007</v>
      </c>
      <c r="W10" s="11">
        <v>0</v>
      </c>
      <c r="X10" s="11">
        <v>0</v>
      </c>
      <c r="Y10" s="11">
        <v>0</v>
      </c>
      <c r="Z10" s="11">
        <v>0</v>
      </c>
      <c r="AA10" s="11">
        <v>11037.5</v>
      </c>
      <c r="AB10" s="11">
        <v>194.643497</v>
      </c>
      <c r="AC10" s="166">
        <v>0</v>
      </c>
      <c r="AD10" s="166">
        <v>0</v>
      </c>
      <c r="AE10" s="166">
        <v>0</v>
      </c>
      <c r="AF10" s="166">
        <v>0</v>
      </c>
      <c r="AG10" s="166">
        <v>0</v>
      </c>
      <c r="AH10" s="166">
        <v>0</v>
      </c>
      <c r="AI10" s="78">
        <f t="shared" ref="AI10" si="7">O10+Q10+S10+U10+AA10+AC10+AE10+AG10+Y10</f>
        <v>3631305.9000000004</v>
      </c>
      <c r="AJ10" s="78">
        <f t="shared" ref="AJ10" si="8">(O10*P10+Q10*R10+S10*T10+U10*V10+AA10*AB10+AC10*AD10+AE10*AF10+AG10*AH10+Y10*Z10)/AI10</f>
        <v>130.25192521023035</v>
      </c>
      <c r="AL10" s="64">
        <v>43491</v>
      </c>
      <c r="AM10" s="64">
        <v>43486</v>
      </c>
      <c r="AN10" s="3">
        <v>4</v>
      </c>
      <c r="AO10" s="11">
        <v>2579494</v>
      </c>
      <c r="AP10" s="157">
        <v>927849.68</v>
      </c>
      <c r="AQ10" s="11">
        <v>581619</v>
      </c>
      <c r="AR10" s="157">
        <v>47371.8</v>
      </c>
      <c r="AS10" s="11">
        <v>0</v>
      </c>
      <c r="AT10" s="11">
        <v>0</v>
      </c>
      <c r="AU10" s="11">
        <v>88120.6</v>
      </c>
      <c r="AV10" s="11">
        <v>0</v>
      </c>
      <c r="AW10" s="11">
        <v>0</v>
      </c>
      <c r="AX10" s="11">
        <v>0</v>
      </c>
      <c r="AY10" s="91">
        <v>4224455.08</v>
      </c>
      <c r="AZ10" s="11">
        <v>1770429.9</v>
      </c>
      <c r="BA10" s="11">
        <v>136.61348699999999</v>
      </c>
      <c r="BB10" s="157">
        <v>695437.98</v>
      </c>
      <c r="BC10" s="157">
        <v>135.80439999999999</v>
      </c>
      <c r="BD10" s="11">
        <v>462712.4</v>
      </c>
      <c r="BE10" s="11">
        <v>178.214134</v>
      </c>
      <c r="BF10" s="157">
        <v>44987</v>
      </c>
      <c r="BG10" s="157">
        <v>110.55053599999999</v>
      </c>
      <c r="BH10" s="11">
        <v>0</v>
      </c>
      <c r="BI10" s="11">
        <v>0</v>
      </c>
      <c r="BJ10" s="11">
        <v>0</v>
      </c>
      <c r="BK10" s="11">
        <v>0</v>
      </c>
      <c r="BL10" s="11">
        <v>25889</v>
      </c>
      <c r="BM10" s="11">
        <v>180.67750000000001</v>
      </c>
      <c r="BN10" s="11">
        <v>0</v>
      </c>
      <c r="BO10" s="11">
        <v>0</v>
      </c>
      <c r="BP10" s="11">
        <v>0</v>
      </c>
      <c r="BQ10" s="11">
        <v>0</v>
      </c>
      <c r="BR10" s="11">
        <v>0</v>
      </c>
      <c r="BS10" s="11">
        <v>0</v>
      </c>
      <c r="BT10" s="78">
        <v>2999456.28</v>
      </c>
      <c r="BU10" s="78">
        <v>142.8328624135728</v>
      </c>
    </row>
    <row r="11" spans="1:73" s="12" customFormat="1" ht="20" customHeight="1" x14ac:dyDescent="0.15">
      <c r="A11" s="167">
        <v>43862</v>
      </c>
      <c r="B11" s="167">
        <v>43858</v>
      </c>
      <c r="C11" s="113">
        <v>5</v>
      </c>
      <c r="D11" s="11">
        <v>2726337.3</v>
      </c>
      <c r="E11" s="11">
        <v>845275.6</v>
      </c>
      <c r="F11" s="11">
        <v>1174978.6299999999</v>
      </c>
      <c r="G11" s="11">
        <v>157145</v>
      </c>
      <c r="H11" s="11">
        <v>0</v>
      </c>
      <c r="I11" s="11">
        <v>0</v>
      </c>
      <c r="J11" s="11">
        <v>30705.9</v>
      </c>
      <c r="K11" s="168">
        <v>0</v>
      </c>
      <c r="L11" s="168">
        <v>0</v>
      </c>
      <c r="M11" s="168">
        <v>0</v>
      </c>
      <c r="N11" s="91">
        <f t="shared" si="0"/>
        <v>4934442.43</v>
      </c>
      <c r="O11" s="11">
        <v>1719448.9</v>
      </c>
      <c r="P11" s="11">
        <v>126.940307</v>
      </c>
      <c r="Q11" s="11">
        <v>541611</v>
      </c>
      <c r="R11" s="11">
        <v>126.888598</v>
      </c>
      <c r="S11" s="11">
        <v>861901.33</v>
      </c>
      <c r="T11" s="11">
        <v>138.389996</v>
      </c>
      <c r="U11" s="11">
        <v>78567.899999999994</v>
      </c>
      <c r="V11" s="11">
        <v>77.853492000000003</v>
      </c>
      <c r="W11" s="11">
        <v>0</v>
      </c>
      <c r="X11" s="11">
        <v>0</v>
      </c>
      <c r="Y11" s="11">
        <v>0</v>
      </c>
      <c r="Z11" s="11">
        <v>0</v>
      </c>
      <c r="AA11" s="11">
        <v>5926.6</v>
      </c>
      <c r="AB11" s="11">
        <v>196.866263</v>
      </c>
      <c r="AC11" s="168">
        <v>0</v>
      </c>
      <c r="AD11" s="168">
        <v>0</v>
      </c>
      <c r="AE11" s="168">
        <v>0</v>
      </c>
      <c r="AF11" s="168">
        <v>0</v>
      </c>
      <c r="AG11" s="168">
        <v>0</v>
      </c>
      <c r="AH11" s="168">
        <v>0</v>
      </c>
      <c r="AI11" s="78">
        <f t="shared" ref="AI11" si="9">O11+Q11+S11+U11+AA11+AC11+AE11+AG11+Y11</f>
        <v>3207455.73</v>
      </c>
      <c r="AJ11" s="78">
        <f t="shared" ref="AJ11" si="10">(O11*P11+Q11*R11+S11*T11+U11*V11+AA11*AB11+AC11*AD11+AE11*AF11+AG11*AH11+Y11*Z11)/AI11</f>
        <v>128.93511901025911</v>
      </c>
      <c r="AL11" s="64">
        <v>43498</v>
      </c>
      <c r="AM11" s="64">
        <v>43494</v>
      </c>
      <c r="AN11" s="3">
        <v>5</v>
      </c>
      <c r="AO11" s="11">
        <v>3380365.2</v>
      </c>
      <c r="AP11" s="11">
        <v>1373833.1</v>
      </c>
      <c r="AQ11" s="11">
        <v>394915.09</v>
      </c>
      <c r="AR11" s="11">
        <v>55202.8</v>
      </c>
      <c r="AS11" s="11">
        <v>0</v>
      </c>
      <c r="AT11" s="11">
        <v>0</v>
      </c>
      <c r="AU11" s="11">
        <v>56750.6</v>
      </c>
      <c r="AV11" s="11">
        <v>0</v>
      </c>
      <c r="AW11" s="11">
        <v>0</v>
      </c>
      <c r="AX11" s="11">
        <v>0</v>
      </c>
      <c r="AY11" s="91">
        <v>5261066.79</v>
      </c>
      <c r="AZ11" s="11">
        <v>2298135.6</v>
      </c>
      <c r="BA11" s="11">
        <v>129.751949</v>
      </c>
      <c r="BB11" s="11">
        <v>760692</v>
      </c>
      <c r="BC11" s="11">
        <v>123.78058900000001</v>
      </c>
      <c r="BD11" s="11">
        <v>305048.59999999998</v>
      </c>
      <c r="BE11" s="11">
        <v>145.94883899999999</v>
      </c>
      <c r="BF11" s="11">
        <v>54838</v>
      </c>
      <c r="BG11" s="11">
        <v>112.20469900000001</v>
      </c>
      <c r="BH11" s="11">
        <v>0</v>
      </c>
      <c r="BI11" s="11">
        <v>0</v>
      </c>
      <c r="BJ11" s="11">
        <v>0</v>
      </c>
      <c r="BK11" s="11">
        <v>0</v>
      </c>
      <c r="BL11" s="11">
        <v>19661.2</v>
      </c>
      <c r="BM11" s="11">
        <v>136.200771</v>
      </c>
      <c r="BN11" s="11">
        <v>0</v>
      </c>
      <c r="BO11" s="11">
        <v>0</v>
      </c>
      <c r="BP11" s="11">
        <v>0</v>
      </c>
      <c r="BQ11" s="11">
        <v>0</v>
      </c>
      <c r="BR11" s="11">
        <v>0</v>
      </c>
      <c r="BS11" s="11">
        <v>0</v>
      </c>
      <c r="BT11" s="78">
        <v>3438375.4000000004</v>
      </c>
      <c r="BU11" s="78">
        <v>129.62485651362994</v>
      </c>
    </row>
    <row r="12" spans="1:73" ht="20" customHeight="1" x14ac:dyDescent="0.15">
      <c r="A12" s="170">
        <v>43869</v>
      </c>
      <c r="B12" s="170">
        <v>43865</v>
      </c>
      <c r="C12" s="3">
        <v>6</v>
      </c>
      <c r="D12" s="171">
        <v>3531996.2</v>
      </c>
      <c r="E12" s="171">
        <v>1145541.6000000001</v>
      </c>
      <c r="F12" s="171">
        <v>1128339.5</v>
      </c>
      <c r="G12" s="171">
        <v>253015.8</v>
      </c>
      <c r="H12" s="11">
        <v>0</v>
      </c>
      <c r="I12" s="11">
        <v>0</v>
      </c>
      <c r="J12" s="171">
        <v>16341.5</v>
      </c>
      <c r="K12" s="171">
        <v>0</v>
      </c>
      <c r="L12" s="171">
        <v>0</v>
      </c>
      <c r="M12" s="171">
        <v>0</v>
      </c>
      <c r="N12" s="91">
        <f t="shared" si="0"/>
        <v>6075234.6000000006</v>
      </c>
      <c r="O12" s="171">
        <v>2014039.2</v>
      </c>
      <c r="P12" s="171">
        <v>119.536925</v>
      </c>
      <c r="Q12" s="171">
        <v>757130.5</v>
      </c>
      <c r="R12" s="171">
        <v>115.27073799999999</v>
      </c>
      <c r="S12" s="171">
        <v>817835.9</v>
      </c>
      <c r="T12" s="171">
        <v>128.779741</v>
      </c>
      <c r="U12" s="171">
        <v>138408.1</v>
      </c>
      <c r="V12" s="171">
        <v>64.362779000000003</v>
      </c>
      <c r="W12" s="11">
        <v>0</v>
      </c>
      <c r="X12" s="11">
        <v>0</v>
      </c>
      <c r="Y12" s="11">
        <v>0</v>
      </c>
      <c r="Z12" s="11">
        <v>0</v>
      </c>
      <c r="AA12" s="171">
        <v>5861</v>
      </c>
      <c r="AB12" s="171">
        <v>165.58058299999999</v>
      </c>
      <c r="AC12" s="171">
        <v>0</v>
      </c>
      <c r="AD12" s="171">
        <v>0</v>
      </c>
      <c r="AE12" s="171">
        <v>0</v>
      </c>
      <c r="AF12" s="171">
        <v>0</v>
      </c>
      <c r="AG12" s="171">
        <v>0</v>
      </c>
      <c r="AH12" s="171">
        <v>0</v>
      </c>
      <c r="AI12" s="78">
        <f t="shared" ref="AI12" si="11">O12+Q12+S12+U12+AA12+AC12+AE12+AG12+Y12</f>
        <v>3733274.7</v>
      </c>
      <c r="AJ12" s="78">
        <f t="shared" ref="AJ12" si="12">(O12*P12+Q12*R12+S12*T12+U12*V12+AA12*AB12+AC12*AD12+AE12*AF12+AG12*AH12+Y12*Z12)/AI12</f>
        <v>118.72325854466153</v>
      </c>
      <c r="AL12" s="64">
        <v>43505</v>
      </c>
      <c r="AM12" s="64">
        <v>43501</v>
      </c>
      <c r="AN12" s="3">
        <v>6</v>
      </c>
      <c r="AO12" s="157">
        <v>3385431.6</v>
      </c>
      <c r="AP12" s="157">
        <v>1357398</v>
      </c>
      <c r="AQ12" s="157">
        <v>195771.12</v>
      </c>
      <c r="AR12" s="157">
        <v>56262.3</v>
      </c>
      <c r="AS12" s="11">
        <v>0</v>
      </c>
      <c r="AT12" s="11">
        <v>0</v>
      </c>
      <c r="AU12" s="157">
        <v>35966.300000000003</v>
      </c>
      <c r="AV12" s="11">
        <v>0</v>
      </c>
      <c r="AW12" s="11">
        <v>0</v>
      </c>
      <c r="AX12" s="11">
        <v>0</v>
      </c>
      <c r="AY12" s="91">
        <v>5030829.3199999994</v>
      </c>
      <c r="AZ12" s="157">
        <v>2294694.9</v>
      </c>
      <c r="BA12" s="157">
        <v>126.600089</v>
      </c>
      <c r="BB12" s="157">
        <v>927791.1</v>
      </c>
      <c r="BC12" s="157">
        <v>119.196899</v>
      </c>
      <c r="BD12" s="157">
        <v>129861.65</v>
      </c>
      <c r="BE12" s="157">
        <v>171.630269</v>
      </c>
      <c r="BF12" s="157">
        <v>55089.1</v>
      </c>
      <c r="BG12" s="157">
        <v>112.78943</v>
      </c>
      <c r="BH12" s="11">
        <v>0</v>
      </c>
      <c r="BI12" s="11">
        <v>0</v>
      </c>
      <c r="BJ12" s="11">
        <v>0</v>
      </c>
      <c r="BK12" s="11">
        <v>0</v>
      </c>
      <c r="BL12" s="157">
        <v>10866.3</v>
      </c>
      <c r="BM12" s="157">
        <v>167.287936</v>
      </c>
      <c r="BN12" s="11">
        <v>0</v>
      </c>
      <c r="BO12" s="11">
        <v>0</v>
      </c>
      <c r="BP12" s="11">
        <v>0</v>
      </c>
      <c r="BQ12" s="11">
        <v>0</v>
      </c>
      <c r="BR12" s="11">
        <v>0</v>
      </c>
      <c r="BS12" s="11">
        <v>0</v>
      </c>
      <c r="BT12" s="78">
        <v>3418303.05</v>
      </c>
      <c r="BU12" s="78">
        <v>126.2081955013025</v>
      </c>
    </row>
    <row r="13" spans="1:73" ht="20" customHeight="1" x14ac:dyDescent="0.15">
      <c r="A13" s="172">
        <v>43876</v>
      </c>
      <c r="B13" s="172">
        <v>43872</v>
      </c>
      <c r="C13" s="3">
        <v>7</v>
      </c>
      <c r="D13" s="173">
        <v>3177641.2</v>
      </c>
      <c r="E13" s="173">
        <v>1317817.1000000001</v>
      </c>
      <c r="F13" s="173">
        <v>932119.9</v>
      </c>
      <c r="G13" s="173">
        <v>124487.6</v>
      </c>
      <c r="H13" s="11">
        <v>0</v>
      </c>
      <c r="I13" s="11">
        <v>0</v>
      </c>
      <c r="J13" s="173">
        <v>27555.599999999999</v>
      </c>
      <c r="K13" s="173">
        <v>0</v>
      </c>
      <c r="L13" s="173">
        <v>0</v>
      </c>
      <c r="M13" s="173">
        <v>0</v>
      </c>
      <c r="N13" s="91">
        <f t="shared" si="0"/>
        <v>5579621.4000000004</v>
      </c>
      <c r="O13" s="173">
        <v>1755796.6</v>
      </c>
      <c r="P13" s="173">
        <v>108.871909</v>
      </c>
      <c r="Q13" s="173">
        <v>826005.4</v>
      </c>
      <c r="R13" s="173">
        <v>102.61441499999999</v>
      </c>
      <c r="S13" s="173">
        <v>722444.1</v>
      </c>
      <c r="T13" s="173">
        <v>130.553541</v>
      </c>
      <c r="U13" s="173">
        <v>63142.9</v>
      </c>
      <c r="V13" s="173">
        <v>65.611819999999994</v>
      </c>
      <c r="W13" s="11">
        <v>0</v>
      </c>
      <c r="X13" s="11">
        <v>0</v>
      </c>
      <c r="Y13" s="11">
        <v>0</v>
      </c>
      <c r="Z13" s="11">
        <v>0</v>
      </c>
      <c r="AA13" s="173">
        <v>16113.6</v>
      </c>
      <c r="AB13" s="173">
        <v>153.87952999999999</v>
      </c>
      <c r="AC13" s="173">
        <v>0</v>
      </c>
      <c r="AD13" s="173">
        <v>0</v>
      </c>
      <c r="AE13" s="173">
        <v>0</v>
      </c>
      <c r="AF13" s="173">
        <v>0</v>
      </c>
      <c r="AG13" s="173">
        <v>0</v>
      </c>
      <c r="AH13" s="173">
        <v>0</v>
      </c>
      <c r="AI13" s="78">
        <f t="shared" ref="AI13" si="13">O13+Q13+S13+U13+AA13+AC13+AE13+AG13+Y13</f>
        <v>3383502.6</v>
      </c>
      <c r="AJ13" s="78">
        <f t="shared" ref="AJ13" si="14">(O13*P13+Q13*R13+S13*T13+U13*V13+AA13*AB13+AC13*AD13+AE13*AF13+AG13*AH13+Y13*Z13)/AI13</f>
        <v>111.38076198871386</v>
      </c>
      <c r="AL13" s="64">
        <v>43512</v>
      </c>
      <c r="AM13" s="64">
        <v>43508</v>
      </c>
      <c r="AN13" s="3">
        <v>7</v>
      </c>
      <c r="AO13" s="157">
        <v>3245816.1</v>
      </c>
      <c r="AP13" s="157">
        <v>1217796.05</v>
      </c>
      <c r="AQ13" s="157">
        <v>145634.1</v>
      </c>
      <c r="AR13" s="157">
        <v>32657.200000000001</v>
      </c>
      <c r="AS13" s="11">
        <v>0</v>
      </c>
      <c r="AT13" s="11">
        <v>0</v>
      </c>
      <c r="AU13" s="157">
        <v>48937.7</v>
      </c>
      <c r="AV13" s="11">
        <v>0</v>
      </c>
      <c r="AW13" s="11">
        <v>0</v>
      </c>
      <c r="AX13" s="11">
        <v>0</v>
      </c>
      <c r="AY13" s="91">
        <v>4690841.1500000004</v>
      </c>
      <c r="AZ13" s="157">
        <v>2047256.2</v>
      </c>
      <c r="BA13" s="157">
        <v>119.571248</v>
      </c>
      <c r="BB13" s="157">
        <v>930987.95</v>
      </c>
      <c r="BC13" s="157">
        <v>116.388712</v>
      </c>
      <c r="BD13" s="157">
        <v>108126.65</v>
      </c>
      <c r="BE13" s="157">
        <v>151.33188899999999</v>
      </c>
      <c r="BF13" s="157">
        <v>27887</v>
      </c>
      <c r="BG13" s="157">
        <v>107.65727</v>
      </c>
      <c r="BH13" s="11">
        <v>0</v>
      </c>
      <c r="BI13" s="11">
        <v>0</v>
      </c>
      <c r="BJ13" s="11">
        <v>0</v>
      </c>
      <c r="BK13" s="11">
        <v>0</v>
      </c>
      <c r="BL13" s="157">
        <v>17141.7</v>
      </c>
      <c r="BM13" s="157">
        <v>162.155474</v>
      </c>
      <c r="BN13" s="11">
        <v>0</v>
      </c>
      <c r="BO13" s="11">
        <v>0</v>
      </c>
      <c r="BP13" s="11">
        <v>0</v>
      </c>
      <c r="BQ13" s="11">
        <v>0</v>
      </c>
      <c r="BR13" s="11">
        <v>0</v>
      </c>
      <c r="BS13" s="11">
        <v>0</v>
      </c>
      <c r="BT13" s="78">
        <v>3131399.5</v>
      </c>
      <c r="BU13" s="78">
        <v>119.84875649710476</v>
      </c>
    </row>
    <row r="14" spans="1:73" ht="20" customHeight="1" x14ac:dyDescent="0.15">
      <c r="A14" s="174">
        <v>43883</v>
      </c>
      <c r="B14" s="174">
        <v>43879</v>
      </c>
      <c r="C14" s="3">
        <v>8</v>
      </c>
      <c r="D14" s="175">
        <v>2612166.7999999998</v>
      </c>
      <c r="E14" s="175">
        <v>1191276.1499999999</v>
      </c>
      <c r="F14" s="175">
        <v>937891.4</v>
      </c>
      <c r="G14" s="175">
        <v>133747.20000000001</v>
      </c>
      <c r="H14" s="11">
        <v>0</v>
      </c>
      <c r="I14" s="11">
        <v>0</v>
      </c>
      <c r="J14" s="11">
        <v>2232.6</v>
      </c>
      <c r="K14" s="175">
        <v>0</v>
      </c>
      <c r="L14" s="175">
        <v>0</v>
      </c>
      <c r="M14" s="175">
        <v>0</v>
      </c>
      <c r="N14" s="91">
        <f t="shared" si="0"/>
        <v>4877314.1499999994</v>
      </c>
      <c r="O14" s="175">
        <v>1689231.1</v>
      </c>
      <c r="P14" s="175">
        <v>99.440811999999994</v>
      </c>
      <c r="Q14" s="175">
        <v>791951.5</v>
      </c>
      <c r="R14" s="175">
        <v>103.70612300000001</v>
      </c>
      <c r="S14" s="175">
        <v>842899.6</v>
      </c>
      <c r="T14" s="175">
        <v>137.74697</v>
      </c>
      <c r="U14" s="175">
        <v>35758.199999999997</v>
      </c>
      <c r="V14" s="175">
        <v>61.047362</v>
      </c>
      <c r="W14" s="11">
        <v>0</v>
      </c>
      <c r="X14" s="11">
        <v>0</v>
      </c>
      <c r="Y14" s="11">
        <v>0</v>
      </c>
      <c r="Z14" s="11">
        <v>0</v>
      </c>
      <c r="AA14" s="11">
        <v>572.6</v>
      </c>
      <c r="AB14" s="11">
        <v>88.648270999999994</v>
      </c>
      <c r="AC14" s="175">
        <v>0</v>
      </c>
      <c r="AD14" s="175">
        <v>0</v>
      </c>
      <c r="AE14" s="175">
        <v>0</v>
      </c>
      <c r="AF14" s="175">
        <v>0</v>
      </c>
      <c r="AG14" s="175">
        <v>0</v>
      </c>
      <c r="AH14" s="175">
        <v>0</v>
      </c>
      <c r="AI14" s="78">
        <f t="shared" ref="AI14" si="15">O14+Q14+S14+U14+AA14+AC14+AE14+AG14+Y14</f>
        <v>3360413.0000000005</v>
      </c>
      <c r="AJ14" s="78">
        <f t="shared" ref="AJ14" si="16">(O14*P14+Q14*R14+S14*T14+U14*V14+AA14*AB14+AC14*AD14+AE14*AF14+AG14*AH14+Y14*Z14)/AI14</f>
        <v>109.64405315737758</v>
      </c>
      <c r="AL14" s="64">
        <v>43519</v>
      </c>
      <c r="AM14" s="64">
        <v>43515</v>
      </c>
      <c r="AN14" s="3">
        <v>8</v>
      </c>
      <c r="AO14" s="157">
        <v>3005015.87</v>
      </c>
      <c r="AP14" s="157">
        <v>1351243.47</v>
      </c>
      <c r="AQ14" s="157">
        <v>134494.79</v>
      </c>
      <c r="AR14" s="157">
        <v>47273.3</v>
      </c>
      <c r="AS14" s="11">
        <v>0</v>
      </c>
      <c r="AT14" s="11">
        <v>0</v>
      </c>
      <c r="AU14" s="11">
        <v>0</v>
      </c>
      <c r="AV14" s="11">
        <v>0</v>
      </c>
      <c r="AW14" s="11">
        <v>0</v>
      </c>
      <c r="AX14" s="11">
        <v>0</v>
      </c>
      <c r="AY14" s="91">
        <v>4538027.43</v>
      </c>
      <c r="AZ14" s="157">
        <v>2056680.37</v>
      </c>
      <c r="BA14" s="157">
        <v>113.70286</v>
      </c>
      <c r="BB14" s="157">
        <v>1055925.72</v>
      </c>
      <c r="BC14" s="157">
        <v>113.37117499999999</v>
      </c>
      <c r="BD14" s="157">
        <v>84972.59</v>
      </c>
      <c r="BE14" s="157">
        <v>163.014703</v>
      </c>
      <c r="BF14" s="157">
        <v>38451.699999999997</v>
      </c>
      <c r="BG14" s="157">
        <v>97.944469999999995</v>
      </c>
      <c r="BH14" s="11">
        <v>0</v>
      </c>
      <c r="BI14" s="11">
        <v>0</v>
      </c>
      <c r="BJ14" s="11">
        <v>0</v>
      </c>
      <c r="BK14" s="11">
        <v>0</v>
      </c>
      <c r="BL14" s="11">
        <v>0</v>
      </c>
      <c r="BM14" s="11">
        <v>0</v>
      </c>
      <c r="BN14" s="11">
        <v>0</v>
      </c>
      <c r="BO14" s="11">
        <v>0</v>
      </c>
      <c r="BP14" s="11">
        <v>0</v>
      </c>
      <c r="BQ14" s="11">
        <v>0</v>
      </c>
      <c r="BR14" s="11">
        <v>0</v>
      </c>
      <c r="BS14" s="11">
        <v>0</v>
      </c>
      <c r="BT14" s="78">
        <v>3236030.38</v>
      </c>
      <c r="BU14" s="78">
        <v>114.70222744419011</v>
      </c>
    </row>
    <row r="15" spans="1:73" ht="20" customHeight="1" x14ac:dyDescent="0.15">
      <c r="A15" s="176">
        <v>43890</v>
      </c>
      <c r="B15" s="176">
        <v>43886</v>
      </c>
      <c r="C15" s="3">
        <v>9</v>
      </c>
      <c r="D15" s="177">
        <v>2246126.85</v>
      </c>
      <c r="E15" s="177">
        <v>763778</v>
      </c>
      <c r="F15" s="177">
        <v>846325.4</v>
      </c>
      <c r="G15" s="177">
        <v>230201.4</v>
      </c>
      <c r="H15" s="11">
        <v>0</v>
      </c>
      <c r="I15" s="11">
        <v>0</v>
      </c>
      <c r="J15" s="11">
        <v>17383.099999999999</v>
      </c>
      <c r="K15" s="177">
        <v>0</v>
      </c>
      <c r="L15" s="177">
        <v>0</v>
      </c>
      <c r="M15" s="177">
        <v>0</v>
      </c>
      <c r="N15" s="91">
        <f t="shared" si="0"/>
        <v>4103814.75</v>
      </c>
      <c r="O15" s="177">
        <v>1657865.8</v>
      </c>
      <c r="P15" s="177">
        <v>93.938410000000005</v>
      </c>
      <c r="Q15" s="177">
        <v>547886.6</v>
      </c>
      <c r="R15" s="177">
        <v>101.747078</v>
      </c>
      <c r="S15" s="177">
        <v>701697.5</v>
      </c>
      <c r="T15" s="177">
        <v>134.078498</v>
      </c>
      <c r="U15" s="177">
        <v>100808.2</v>
      </c>
      <c r="V15" s="177">
        <v>55.989629000000001</v>
      </c>
      <c r="W15" s="11">
        <v>0</v>
      </c>
      <c r="X15" s="11">
        <v>0</v>
      </c>
      <c r="Y15" s="11">
        <v>0</v>
      </c>
      <c r="Z15" s="11">
        <v>0</v>
      </c>
      <c r="AA15" s="11">
        <v>7781.9</v>
      </c>
      <c r="AB15" s="11">
        <v>101.084683</v>
      </c>
      <c r="AC15" s="177">
        <v>0</v>
      </c>
      <c r="AD15" s="177">
        <v>0</v>
      </c>
      <c r="AE15" s="177">
        <v>0</v>
      </c>
      <c r="AF15" s="177">
        <v>0</v>
      </c>
      <c r="AG15" s="177">
        <v>0</v>
      </c>
      <c r="AH15" s="177">
        <v>0</v>
      </c>
      <c r="AI15" s="78">
        <f t="shared" ref="AI15" si="17">O15+Q15+S15+U15+AA15+AC15+AE15+AG15+Y15</f>
        <v>3016040</v>
      </c>
      <c r="AJ15" s="78">
        <f t="shared" ref="AJ15" si="18">(O15*P15+Q15*R15+S15*T15+U15*V15+AA15*AB15+AC15*AD15+AE15*AF15+AG15*AH15+Y15*Z15)/AI15</f>
        <v>103.44575315111317</v>
      </c>
      <c r="AL15" s="64">
        <v>43526</v>
      </c>
      <c r="AM15" s="64">
        <v>43522</v>
      </c>
      <c r="AN15" s="3">
        <v>9</v>
      </c>
      <c r="AO15" s="157">
        <v>2420360.6</v>
      </c>
      <c r="AP15" s="157">
        <v>1009899.5</v>
      </c>
      <c r="AQ15" s="157">
        <v>102193.37</v>
      </c>
      <c r="AR15" s="157">
        <v>63022</v>
      </c>
      <c r="AS15" s="11">
        <v>0</v>
      </c>
      <c r="AT15" s="11">
        <v>0</v>
      </c>
      <c r="AU15" s="157">
        <v>0</v>
      </c>
      <c r="AV15" s="157">
        <v>0</v>
      </c>
      <c r="AW15" s="157">
        <v>0</v>
      </c>
      <c r="AX15" s="157">
        <v>0</v>
      </c>
      <c r="AY15" s="78">
        <v>3595475.47</v>
      </c>
      <c r="AZ15" s="157">
        <v>1719397.2</v>
      </c>
      <c r="BA15" s="157">
        <v>112.994595</v>
      </c>
      <c r="BB15" s="157">
        <v>769773</v>
      </c>
      <c r="BC15" s="157">
        <v>110.08932900000001</v>
      </c>
      <c r="BD15" s="157">
        <v>61241.67</v>
      </c>
      <c r="BE15" s="157">
        <v>171.25202300000001</v>
      </c>
      <c r="BF15" s="157">
        <v>50118.8</v>
      </c>
      <c r="BG15" s="157">
        <v>100.22960999999999</v>
      </c>
      <c r="BH15" s="11">
        <v>0</v>
      </c>
      <c r="BI15" s="11">
        <v>0</v>
      </c>
      <c r="BJ15" s="11">
        <v>0</v>
      </c>
      <c r="BK15" s="11">
        <v>0</v>
      </c>
      <c r="BL15" s="157">
        <v>0</v>
      </c>
      <c r="BM15" s="157">
        <v>0</v>
      </c>
      <c r="BN15" s="157">
        <v>0</v>
      </c>
      <c r="BO15" s="157">
        <v>0</v>
      </c>
      <c r="BP15" s="157">
        <v>0</v>
      </c>
      <c r="BQ15" s="157">
        <v>0</v>
      </c>
      <c r="BR15" s="157">
        <v>0</v>
      </c>
      <c r="BS15" s="157">
        <v>0</v>
      </c>
      <c r="BT15" s="78">
        <v>2600530.67</v>
      </c>
      <c r="BU15" s="78">
        <v>113.26054884310111</v>
      </c>
    </row>
    <row r="16" spans="1:73" ht="20" customHeight="1" x14ac:dyDescent="0.15">
      <c r="A16" s="178">
        <v>43897</v>
      </c>
      <c r="B16" s="178">
        <v>43893</v>
      </c>
      <c r="C16" s="3">
        <v>10</v>
      </c>
      <c r="D16" s="179">
        <v>1146179.1000000001</v>
      </c>
      <c r="E16" s="179">
        <v>404567.3</v>
      </c>
      <c r="F16" s="11">
        <v>311687.40000000002</v>
      </c>
      <c r="G16" s="179">
        <v>79440.100000000006</v>
      </c>
      <c r="H16" s="11">
        <v>0</v>
      </c>
      <c r="I16" s="11">
        <v>0</v>
      </c>
      <c r="J16" s="123">
        <v>0</v>
      </c>
      <c r="K16" s="123">
        <v>0</v>
      </c>
      <c r="L16" s="123">
        <v>0</v>
      </c>
      <c r="M16" s="123">
        <v>0</v>
      </c>
      <c r="N16" s="91">
        <f t="shared" si="0"/>
        <v>1941873.9000000004</v>
      </c>
      <c r="O16" s="179">
        <v>917749</v>
      </c>
      <c r="P16" s="179">
        <v>96.477902</v>
      </c>
      <c r="Q16" s="179">
        <v>280630.8</v>
      </c>
      <c r="R16" s="179">
        <v>94.794113999999993</v>
      </c>
      <c r="S16" s="179">
        <v>274080.8</v>
      </c>
      <c r="T16" s="179">
        <v>132.45643200000001</v>
      </c>
      <c r="U16" s="179">
        <v>47904.3</v>
      </c>
      <c r="V16" s="179">
        <v>59.511212</v>
      </c>
      <c r="W16" s="11">
        <v>0</v>
      </c>
      <c r="X16" s="11">
        <v>0</v>
      </c>
      <c r="Y16" s="11">
        <v>0</v>
      </c>
      <c r="Z16" s="11">
        <v>0</v>
      </c>
      <c r="AA16" s="123">
        <v>0</v>
      </c>
      <c r="AB16" s="123">
        <v>0</v>
      </c>
      <c r="AC16" s="123">
        <v>0</v>
      </c>
      <c r="AD16" s="123">
        <v>0</v>
      </c>
      <c r="AE16" s="123">
        <v>0</v>
      </c>
      <c r="AF16" s="123">
        <v>0</v>
      </c>
      <c r="AG16" s="123">
        <v>0</v>
      </c>
      <c r="AH16" s="123">
        <v>0</v>
      </c>
      <c r="AI16" s="78">
        <f t="shared" ref="AI16" si="19">O16+Q16+S16+U16+AA16+AC16+AE16+AG16+Y16</f>
        <v>1520364.9000000001</v>
      </c>
      <c r="AJ16" s="78">
        <f t="shared" ref="AJ16" si="20">(O16*P16+Q16*R16+S16*T16+U16*V16+AA16*AB16+AC16*AD16+AE16*AF16+AG16*AH16+Y16*Z16)/AI16</f>
        <v>101.48830318986342</v>
      </c>
      <c r="AL16" s="64">
        <v>43533</v>
      </c>
      <c r="AM16" s="64">
        <v>43529</v>
      </c>
      <c r="AN16" s="3">
        <v>10</v>
      </c>
      <c r="AO16" s="157">
        <v>1776319.2</v>
      </c>
      <c r="AP16" s="157">
        <v>823823.94</v>
      </c>
      <c r="AQ16" s="11">
        <v>0</v>
      </c>
      <c r="AR16" s="157">
        <v>5742.8</v>
      </c>
      <c r="AS16" s="11">
        <v>0</v>
      </c>
      <c r="AT16" s="11">
        <v>0</v>
      </c>
      <c r="AU16" s="157">
        <v>0</v>
      </c>
      <c r="AV16" s="157">
        <v>0</v>
      </c>
      <c r="AW16" s="157">
        <v>0</v>
      </c>
      <c r="AX16" s="157">
        <v>0</v>
      </c>
      <c r="AY16" s="78">
        <v>2605885.9399999995</v>
      </c>
      <c r="AZ16" s="157">
        <v>1452670.4</v>
      </c>
      <c r="BA16" s="157">
        <v>115.711299</v>
      </c>
      <c r="BB16" s="157">
        <v>690427.14</v>
      </c>
      <c r="BC16" s="157">
        <v>116.168761</v>
      </c>
      <c r="BD16" s="157">
        <v>0</v>
      </c>
      <c r="BE16" s="157">
        <v>0</v>
      </c>
      <c r="BF16" s="157">
        <v>5742.8</v>
      </c>
      <c r="BG16" s="157">
        <v>88.470223000000004</v>
      </c>
      <c r="BH16" s="11">
        <v>0</v>
      </c>
      <c r="BI16" s="11">
        <v>0</v>
      </c>
      <c r="BJ16" s="11">
        <v>0</v>
      </c>
      <c r="BK16" s="11">
        <v>0</v>
      </c>
      <c r="BL16" s="157">
        <v>0</v>
      </c>
      <c r="BM16" s="157">
        <v>0</v>
      </c>
      <c r="BN16" s="157">
        <v>0</v>
      </c>
      <c r="BO16" s="157">
        <v>0</v>
      </c>
      <c r="BP16" s="157">
        <v>0</v>
      </c>
      <c r="BQ16" s="157">
        <v>0</v>
      </c>
      <c r="BR16" s="157">
        <v>0</v>
      </c>
      <c r="BS16" s="157">
        <v>0</v>
      </c>
      <c r="BT16" s="78">
        <v>2148840.34</v>
      </c>
      <c r="BU16" s="78">
        <v>115.7854804671377</v>
      </c>
    </row>
    <row r="17" spans="1:73" ht="20" customHeight="1" x14ac:dyDescent="0.15">
      <c r="A17" s="181">
        <v>43904</v>
      </c>
      <c r="B17" s="181">
        <v>43901</v>
      </c>
      <c r="C17" s="3">
        <v>11</v>
      </c>
      <c r="D17" s="182">
        <v>654891.4</v>
      </c>
      <c r="E17" s="182">
        <v>277581.55</v>
      </c>
      <c r="F17" s="11">
        <v>0</v>
      </c>
      <c r="G17" s="182">
        <v>78420.600000000006</v>
      </c>
      <c r="H17" s="11">
        <v>0</v>
      </c>
      <c r="I17" s="11">
        <v>0</v>
      </c>
      <c r="J17" s="124">
        <v>0</v>
      </c>
      <c r="K17" s="124">
        <v>0</v>
      </c>
      <c r="L17" s="124">
        <v>0</v>
      </c>
      <c r="M17" s="124">
        <v>0</v>
      </c>
      <c r="N17" s="91">
        <f t="shared" si="0"/>
        <v>1010893.5499999999</v>
      </c>
      <c r="O17" s="182">
        <v>547434.80000000005</v>
      </c>
      <c r="P17" s="182">
        <v>92.057243999999997</v>
      </c>
      <c r="Q17" s="182">
        <v>211185.15</v>
      </c>
      <c r="R17" s="182">
        <v>95.639876999999998</v>
      </c>
      <c r="S17" s="124">
        <v>0</v>
      </c>
      <c r="T17" s="124">
        <v>0</v>
      </c>
      <c r="U17" s="182">
        <v>47697.599999999999</v>
      </c>
      <c r="V17" s="182">
        <v>55.251869999999997</v>
      </c>
      <c r="W17" s="11">
        <v>0</v>
      </c>
      <c r="X17" s="11">
        <v>0</v>
      </c>
      <c r="Y17" s="11">
        <v>0</v>
      </c>
      <c r="Z17" s="11">
        <v>0</v>
      </c>
      <c r="AA17" s="124">
        <v>0</v>
      </c>
      <c r="AB17" s="124">
        <v>0</v>
      </c>
      <c r="AC17" s="124">
        <v>0</v>
      </c>
      <c r="AD17" s="124">
        <v>0</v>
      </c>
      <c r="AE17" s="124">
        <v>0</v>
      </c>
      <c r="AF17" s="124">
        <v>0</v>
      </c>
      <c r="AG17" s="124">
        <v>0</v>
      </c>
      <c r="AH17" s="124">
        <v>0</v>
      </c>
      <c r="AI17" s="78">
        <f t="shared" ref="AI17" si="21">O17+Q17+S17+U17+AA17+AC17+AE17+AG17+Y17</f>
        <v>806317.55</v>
      </c>
      <c r="AJ17" s="78">
        <f t="shared" ref="AJ17" si="22">(O17*P17+Q17*R17+S17*T17+U17*V17+AA17*AB17+AC17*AD17+AE17*AF17+AG17*AH17+Y17*Z17)/AI17</f>
        <v>90.818365943330562</v>
      </c>
      <c r="AL17" s="64">
        <v>43540</v>
      </c>
      <c r="AM17" s="64">
        <v>43536</v>
      </c>
      <c r="AN17" s="3">
        <v>11</v>
      </c>
      <c r="AO17" s="157">
        <v>1541263.5</v>
      </c>
      <c r="AP17" s="157">
        <v>506724.55</v>
      </c>
      <c r="AQ17" s="11">
        <v>0</v>
      </c>
      <c r="AR17" s="157">
        <v>21683.599999999999</v>
      </c>
      <c r="AS17" s="11">
        <v>0</v>
      </c>
      <c r="AT17" s="11">
        <v>0</v>
      </c>
      <c r="AU17" s="157">
        <v>0</v>
      </c>
      <c r="AV17" s="157">
        <v>0</v>
      </c>
      <c r="AW17" s="157">
        <v>0</v>
      </c>
      <c r="AX17" s="157">
        <v>0</v>
      </c>
      <c r="AY17" s="78">
        <v>2069671.6500000001</v>
      </c>
      <c r="AZ17" s="157">
        <v>1184021.1000000001</v>
      </c>
      <c r="BA17" s="157">
        <v>108.008195</v>
      </c>
      <c r="BB17" s="157">
        <v>382357.35</v>
      </c>
      <c r="BC17" s="157">
        <v>106.599412</v>
      </c>
      <c r="BD17" s="157">
        <v>0</v>
      </c>
      <c r="BE17" s="157">
        <v>0</v>
      </c>
      <c r="BF17" s="157">
        <v>14039.6</v>
      </c>
      <c r="BG17" s="157">
        <v>90.323029000000005</v>
      </c>
      <c r="BH17" s="11">
        <v>0</v>
      </c>
      <c r="BI17" s="11">
        <v>0</v>
      </c>
      <c r="BJ17" s="11">
        <v>0</v>
      </c>
      <c r="BK17" s="11">
        <v>0</v>
      </c>
      <c r="BL17" s="157">
        <v>0</v>
      </c>
      <c r="BM17" s="157">
        <v>0</v>
      </c>
      <c r="BN17" s="157">
        <v>0</v>
      </c>
      <c r="BO17" s="157">
        <v>0</v>
      </c>
      <c r="BP17" s="157">
        <v>0</v>
      </c>
      <c r="BQ17" s="157">
        <v>0</v>
      </c>
      <c r="BR17" s="157">
        <v>0</v>
      </c>
      <c r="BS17" s="157">
        <v>0</v>
      </c>
      <c r="BT17" s="78">
        <v>1580418.0500000003</v>
      </c>
      <c r="BU17" s="78">
        <v>107.51025637472381</v>
      </c>
    </row>
    <row r="18" spans="1:73" ht="20" customHeight="1" x14ac:dyDescent="0.15">
      <c r="A18" s="183">
        <v>43911</v>
      </c>
      <c r="B18" s="184">
        <v>43907</v>
      </c>
      <c r="C18" s="3">
        <v>12</v>
      </c>
      <c r="D18" s="185">
        <v>409907.7</v>
      </c>
      <c r="E18" s="185">
        <v>152513.1</v>
      </c>
      <c r="F18" s="185">
        <v>239618.2</v>
      </c>
      <c r="G18" s="185">
        <v>91170.8</v>
      </c>
      <c r="H18" s="11">
        <v>0</v>
      </c>
      <c r="I18" s="11">
        <v>0</v>
      </c>
      <c r="J18" s="185">
        <v>11461.4</v>
      </c>
      <c r="K18" s="185">
        <v>0</v>
      </c>
      <c r="L18" s="185">
        <v>0</v>
      </c>
      <c r="M18" s="185">
        <v>0</v>
      </c>
      <c r="N18" s="91">
        <f t="shared" si="0"/>
        <v>904671.20000000007</v>
      </c>
      <c r="O18" s="185">
        <v>364004.7</v>
      </c>
      <c r="P18" s="185">
        <v>93.018816000000001</v>
      </c>
      <c r="Q18" s="185">
        <v>96093.3</v>
      </c>
      <c r="R18" s="185">
        <v>88.874786999999998</v>
      </c>
      <c r="S18" s="185">
        <v>183829.9</v>
      </c>
      <c r="T18" s="185">
        <v>142.286372</v>
      </c>
      <c r="U18" s="185">
        <v>27450.2</v>
      </c>
      <c r="V18" s="185">
        <v>52.442357000000001</v>
      </c>
      <c r="W18" s="11">
        <v>0</v>
      </c>
      <c r="X18" s="11">
        <v>0</v>
      </c>
      <c r="Y18" s="11">
        <v>0</v>
      </c>
      <c r="Z18" s="11">
        <v>0</v>
      </c>
      <c r="AA18" s="185">
        <v>3420.2</v>
      </c>
      <c r="AB18" s="185">
        <v>110.989532</v>
      </c>
      <c r="AC18" s="185">
        <v>0</v>
      </c>
      <c r="AD18" s="185">
        <v>0</v>
      </c>
      <c r="AE18" s="185">
        <v>0</v>
      </c>
      <c r="AF18" s="185">
        <v>0</v>
      </c>
      <c r="AG18" s="185">
        <v>0</v>
      </c>
      <c r="AH18" s="185">
        <v>0</v>
      </c>
      <c r="AI18" s="78">
        <f t="shared" ref="AI18" si="23">O18+Q18+S18+U18+AA18+AC18+AE18+AG18+Y18</f>
        <v>674798.29999999993</v>
      </c>
      <c r="AJ18" s="78">
        <f t="shared" ref="AJ18" si="24">(O18*P18+Q18*R18+S18*T18+U18*V18+AA18*AB18+AC18*AD18+AE18*AF18+AG18*AH18+Y18*Z18)/AI18</f>
        <v>104.2907293981815</v>
      </c>
      <c r="AL18" s="64">
        <v>43547</v>
      </c>
      <c r="AM18" s="64">
        <v>43543</v>
      </c>
      <c r="AN18" s="3">
        <v>12</v>
      </c>
      <c r="AO18" s="157">
        <v>486315.5</v>
      </c>
      <c r="AP18" s="157">
        <v>175653.3</v>
      </c>
      <c r="AQ18" s="157">
        <v>124465.65</v>
      </c>
      <c r="AR18" s="157">
        <v>11282.2</v>
      </c>
      <c r="AS18" s="11">
        <v>0</v>
      </c>
      <c r="AT18" s="11">
        <v>0</v>
      </c>
      <c r="AU18" s="157">
        <v>17485.2</v>
      </c>
      <c r="AV18" s="157">
        <v>0</v>
      </c>
      <c r="AW18" s="157">
        <v>0</v>
      </c>
      <c r="AX18" s="157">
        <v>0</v>
      </c>
      <c r="AY18" s="78">
        <v>815201.85</v>
      </c>
      <c r="AZ18" s="157">
        <v>380374.1</v>
      </c>
      <c r="BA18" s="157">
        <v>109.42344</v>
      </c>
      <c r="BB18" s="157">
        <v>135982.5</v>
      </c>
      <c r="BC18" s="157">
        <v>108.947068</v>
      </c>
      <c r="BD18" s="157">
        <v>89387.35</v>
      </c>
      <c r="BE18" s="157">
        <v>157.91049899999999</v>
      </c>
      <c r="BF18" s="157">
        <v>7018.4</v>
      </c>
      <c r="BG18" s="157">
        <v>79.721587999999997</v>
      </c>
      <c r="BH18" s="11">
        <v>0</v>
      </c>
      <c r="BI18" s="11">
        <v>0</v>
      </c>
      <c r="BJ18" s="11">
        <v>0</v>
      </c>
      <c r="BK18" s="11">
        <v>0</v>
      </c>
      <c r="BL18" s="157">
        <v>8657.4</v>
      </c>
      <c r="BM18" s="157">
        <v>168.438873</v>
      </c>
      <c r="BN18" s="157">
        <v>0</v>
      </c>
      <c r="BO18" s="157">
        <v>0</v>
      </c>
      <c r="BP18" s="157">
        <v>0</v>
      </c>
      <c r="BQ18" s="157">
        <v>0</v>
      </c>
      <c r="BR18" s="157">
        <v>0</v>
      </c>
      <c r="BS18" s="157">
        <v>0</v>
      </c>
      <c r="BT18" s="78">
        <v>621419.75</v>
      </c>
      <c r="BU18" s="78">
        <v>116.78048359153541</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c r="AN19" s="3">
        <v>13</v>
      </c>
      <c r="AO19" s="157">
        <v>0</v>
      </c>
      <c r="AP19" s="157">
        <v>0</v>
      </c>
      <c r="AQ19" s="157">
        <v>0</v>
      </c>
      <c r="AR19" s="157">
        <v>0</v>
      </c>
      <c r="AS19" s="11">
        <v>0</v>
      </c>
      <c r="AT19" s="11">
        <v>0</v>
      </c>
      <c r="AU19" s="157">
        <v>0</v>
      </c>
      <c r="AV19" s="157">
        <v>0</v>
      </c>
      <c r="AW19" s="157">
        <v>0</v>
      </c>
      <c r="AX19" s="157">
        <v>0</v>
      </c>
      <c r="AY19" s="78">
        <v>0</v>
      </c>
      <c r="AZ19" s="157">
        <v>0</v>
      </c>
      <c r="BA19" s="157">
        <v>0</v>
      </c>
      <c r="BB19" s="157">
        <v>0</v>
      </c>
      <c r="BC19" s="157">
        <v>0</v>
      </c>
      <c r="BD19" s="157">
        <v>0</v>
      </c>
      <c r="BE19" s="157">
        <v>0</v>
      </c>
      <c r="BF19" s="157">
        <v>0</v>
      </c>
      <c r="BG19" s="157">
        <v>0</v>
      </c>
      <c r="BH19" s="11">
        <v>0</v>
      </c>
      <c r="BI19" s="11">
        <v>0</v>
      </c>
      <c r="BJ19" s="11">
        <v>0</v>
      </c>
      <c r="BK19" s="11">
        <v>0</v>
      </c>
      <c r="BL19" s="157">
        <v>0</v>
      </c>
      <c r="BM19" s="157">
        <v>0</v>
      </c>
      <c r="BN19" s="157">
        <v>0</v>
      </c>
      <c r="BO19" s="157">
        <v>0</v>
      </c>
      <c r="BP19" s="157">
        <v>0</v>
      </c>
      <c r="BQ19" s="157">
        <v>0</v>
      </c>
      <c r="BR19" s="157">
        <v>0</v>
      </c>
      <c r="BS19" s="157">
        <v>0</v>
      </c>
      <c r="BT19" s="78">
        <v>0</v>
      </c>
      <c r="BU19" s="78">
        <v>0</v>
      </c>
    </row>
    <row r="20" spans="1:73" s="87" customFormat="1"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43557</v>
      </c>
      <c r="AN20" s="86">
        <v>14</v>
      </c>
      <c r="AO20" s="77">
        <v>636758.9</v>
      </c>
      <c r="AP20" s="77">
        <v>158868.10999999999</v>
      </c>
      <c r="AQ20" s="77">
        <v>115168.6</v>
      </c>
      <c r="AR20" s="77">
        <v>8229.7999999999993</v>
      </c>
      <c r="AS20" s="11">
        <v>0</v>
      </c>
      <c r="AT20" s="11">
        <v>0</v>
      </c>
      <c r="AU20" s="157">
        <v>11807.9</v>
      </c>
      <c r="AV20" s="157">
        <v>0</v>
      </c>
      <c r="AW20" s="157">
        <v>0</v>
      </c>
      <c r="AX20" s="157">
        <v>0</v>
      </c>
      <c r="AY20" s="78">
        <v>930833.31</v>
      </c>
      <c r="AZ20" s="77">
        <v>495614</v>
      </c>
      <c r="BA20" s="77">
        <v>121.520843</v>
      </c>
      <c r="BB20" s="77">
        <v>134200.91</v>
      </c>
      <c r="BC20" s="77">
        <v>110.482945</v>
      </c>
      <c r="BD20" s="77">
        <v>66987.5</v>
      </c>
      <c r="BE20" s="77">
        <v>190.88682800000001</v>
      </c>
      <c r="BF20" s="77">
        <v>8229.7999999999993</v>
      </c>
      <c r="BG20" s="77">
        <v>88.052758999999995</v>
      </c>
      <c r="BH20" s="11">
        <v>0</v>
      </c>
      <c r="BI20" s="11">
        <v>0</v>
      </c>
      <c r="BJ20" s="11">
        <v>0</v>
      </c>
      <c r="BK20" s="11">
        <v>0</v>
      </c>
      <c r="BL20" s="157">
        <v>3949.6</v>
      </c>
      <c r="BM20" s="157">
        <v>212.44622200000001</v>
      </c>
      <c r="BN20" s="157">
        <v>0</v>
      </c>
      <c r="BO20" s="157">
        <v>0</v>
      </c>
      <c r="BP20" s="157">
        <v>0</v>
      </c>
      <c r="BQ20" s="157">
        <v>0</v>
      </c>
      <c r="BR20" s="157">
        <v>0</v>
      </c>
      <c r="BS20" s="157">
        <v>0</v>
      </c>
      <c r="BT20" s="78">
        <v>708981.81</v>
      </c>
      <c r="BU20" s="78">
        <v>126.1035292656681</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43564</v>
      </c>
      <c r="AN21" s="3">
        <v>15</v>
      </c>
      <c r="AO21" s="157">
        <v>555740.05000000005</v>
      </c>
      <c r="AP21" s="157">
        <v>68822.899999999994</v>
      </c>
      <c r="AQ21" s="157">
        <v>117737.4</v>
      </c>
      <c r="AR21" s="157">
        <v>4571.3999999999996</v>
      </c>
      <c r="AS21" s="11">
        <v>0</v>
      </c>
      <c r="AT21" s="11">
        <v>0</v>
      </c>
      <c r="AU21" s="157">
        <v>6640.7</v>
      </c>
      <c r="AV21" s="157">
        <v>0</v>
      </c>
      <c r="AW21" s="157">
        <v>0</v>
      </c>
      <c r="AX21" s="157">
        <v>0</v>
      </c>
      <c r="AY21" s="78">
        <v>753512.45000000007</v>
      </c>
      <c r="AZ21" s="157">
        <v>364171.59</v>
      </c>
      <c r="BA21" s="157">
        <v>149.27221599999999</v>
      </c>
      <c r="BB21" s="157">
        <v>36319.949999999997</v>
      </c>
      <c r="BC21" s="157">
        <v>133.544082</v>
      </c>
      <c r="BD21" s="157">
        <v>69022.3</v>
      </c>
      <c r="BE21" s="157">
        <v>236.74536599999999</v>
      </c>
      <c r="BF21" s="157">
        <v>2682.6</v>
      </c>
      <c r="BG21" s="157">
        <v>77.618802000000002</v>
      </c>
      <c r="BH21" s="11">
        <v>0</v>
      </c>
      <c r="BI21" s="11">
        <v>0</v>
      </c>
      <c r="BJ21" s="11">
        <v>0</v>
      </c>
      <c r="BK21" s="11">
        <v>0</v>
      </c>
      <c r="BL21" s="157">
        <v>1686.3</v>
      </c>
      <c r="BM21" s="157">
        <v>259.86040400000002</v>
      </c>
      <c r="BN21" s="157">
        <v>0</v>
      </c>
      <c r="BO21" s="157">
        <v>0</v>
      </c>
      <c r="BP21" s="157">
        <v>0</v>
      </c>
      <c r="BQ21" s="157">
        <v>0</v>
      </c>
      <c r="BR21" s="157">
        <v>0</v>
      </c>
      <c r="BS21" s="157">
        <v>0</v>
      </c>
      <c r="BT21" s="78">
        <v>473882.74</v>
      </c>
      <c r="BU21" s="78">
        <v>160.79536278901304</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43571</v>
      </c>
      <c r="AN22" s="86">
        <v>16</v>
      </c>
      <c r="AO22" s="88">
        <v>686833.7</v>
      </c>
      <c r="AP22" s="77">
        <v>80259.100000000006</v>
      </c>
      <c r="AQ22" s="88">
        <v>170991.08</v>
      </c>
      <c r="AR22" s="92">
        <v>4394.2</v>
      </c>
      <c r="AS22" s="11">
        <v>0</v>
      </c>
      <c r="AT22" s="11">
        <v>0</v>
      </c>
      <c r="AU22" s="77">
        <v>2889.9</v>
      </c>
      <c r="AV22" s="157">
        <v>0</v>
      </c>
      <c r="AW22" s="157">
        <v>0</v>
      </c>
      <c r="AX22" s="157">
        <v>0</v>
      </c>
      <c r="AY22" s="78">
        <v>945367.97999999986</v>
      </c>
      <c r="AZ22" s="77">
        <v>483147.5</v>
      </c>
      <c r="BA22" s="77">
        <v>149.25127499999999</v>
      </c>
      <c r="BB22" s="77">
        <v>48389.9</v>
      </c>
      <c r="BC22" s="77">
        <v>164.48970499999999</v>
      </c>
      <c r="BD22" s="77">
        <v>151822.70000000001</v>
      </c>
      <c r="BE22" s="77">
        <v>255.05528100000001</v>
      </c>
      <c r="BF22" s="77">
        <v>3732</v>
      </c>
      <c r="BG22" s="77">
        <v>122.582368</v>
      </c>
      <c r="BH22" s="11">
        <v>0</v>
      </c>
      <c r="BI22" s="11">
        <v>0</v>
      </c>
      <c r="BJ22" s="11">
        <v>0</v>
      </c>
      <c r="BK22" s="11">
        <v>0</v>
      </c>
      <c r="BL22" s="77">
        <v>1590</v>
      </c>
      <c r="BM22" s="77">
        <v>906.42213800000002</v>
      </c>
      <c r="BN22" s="157">
        <v>0</v>
      </c>
      <c r="BO22" s="157">
        <v>0</v>
      </c>
      <c r="BP22" s="157">
        <v>0</v>
      </c>
      <c r="BQ22" s="157">
        <v>0</v>
      </c>
      <c r="BR22" s="157">
        <v>0</v>
      </c>
      <c r="BS22" s="157">
        <v>0</v>
      </c>
      <c r="BT22" s="78">
        <v>688682.10000000009</v>
      </c>
      <c r="BU22" s="78">
        <v>175.25051220514763</v>
      </c>
    </row>
    <row r="23" spans="1:73" ht="20" customHeight="1" x14ac:dyDescent="0.15">
      <c r="A23" s="188">
        <v>43946</v>
      </c>
      <c r="B23" s="64"/>
      <c r="C23" s="39"/>
      <c r="D23" s="189">
        <v>0</v>
      </c>
      <c r="E23" s="189">
        <v>0</v>
      </c>
      <c r="F23" s="189">
        <v>0</v>
      </c>
      <c r="G23" s="189">
        <v>0</v>
      </c>
      <c r="H23" s="189">
        <v>0</v>
      </c>
      <c r="I23" s="189">
        <v>0</v>
      </c>
      <c r="J23" s="189">
        <v>0</v>
      </c>
      <c r="K23" s="189">
        <v>0</v>
      </c>
      <c r="L23" s="189">
        <v>0</v>
      </c>
      <c r="M23" s="189">
        <v>0</v>
      </c>
      <c r="N23" s="78">
        <v>0</v>
      </c>
      <c r="O23" s="189">
        <v>0</v>
      </c>
      <c r="P23" s="189">
        <v>0</v>
      </c>
      <c r="Q23" s="189">
        <v>0</v>
      </c>
      <c r="R23" s="189">
        <v>0</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v>0</v>
      </c>
      <c r="AJ23" s="78">
        <v>0</v>
      </c>
      <c r="AL23" s="64">
        <v>43582</v>
      </c>
      <c r="AM23" s="64">
        <v>43578</v>
      </c>
      <c r="AN23" s="39">
        <v>17</v>
      </c>
      <c r="AO23" s="40">
        <v>1030900.75</v>
      </c>
      <c r="AP23" s="40">
        <v>275775.8</v>
      </c>
      <c r="AQ23" s="11">
        <v>386096</v>
      </c>
      <c r="AR23" s="40">
        <v>8876</v>
      </c>
      <c r="AS23" s="11">
        <v>0</v>
      </c>
      <c r="AT23" s="11">
        <v>0</v>
      </c>
      <c r="AU23" s="11">
        <v>16754.7</v>
      </c>
      <c r="AV23" s="11">
        <v>0</v>
      </c>
      <c r="AW23" s="11">
        <v>0</v>
      </c>
      <c r="AX23" s="11">
        <v>0</v>
      </c>
      <c r="AY23" s="78">
        <v>1718403.25</v>
      </c>
      <c r="AZ23" s="40">
        <v>726059.2</v>
      </c>
      <c r="BA23" s="40">
        <v>150.48469399999999</v>
      </c>
      <c r="BB23" s="40">
        <v>173764.6</v>
      </c>
      <c r="BC23" s="40">
        <v>159.730988</v>
      </c>
      <c r="BD23" s="40">
        <v>350568.9</v>
      </c>
      <c r="BE23" s="40">
        <v>271.24795399999999</v>
      </c>
      <c r="BF23" s="40">
        <v>8222.2000000000007</v>
      </c>
      <c r="BG23" s="40">
        <v>111.51052</v>
      </c>
      <c r="BH23" s="11">
        <v>0</v>
      </c>
      <c r="BI23" s="11">
        <v>0</v>
      </c>
      <c r="BJ23" s="11">
        <v>0</v>
      </c>
      <c r="BK23" s="11">
        <v>0</v>
      </c>
      <c r="BL23" s="157">
        <v>13732.3</v>
      </c>
      <c r="BM23" s="157">
        <v>537.90260899999998</v>
      </c>
      <c r="BN23" s="157">
        <v>0</v>
      </c>
      <c r="BO23" s="157">
        <v>0</v>
      </c>
      <c r="BP23" s="157">
        <v>0</v>
      </c>
      <c r="BQ23" s="157">
        <v>0</v>
      </c>
      <c r="BR23" s="157">
        <v>0</v>
      </c>
      <c r="BS23" s="157">
        <v>0</v>
      </c>
      <c r="BT23" s="78">
        <v>1272347.2</v>
      </c>
      <c r="BU23" s="78">
        <v>188.95077258114367</v>
      </c>
    </row>
    <row r="24" spans="1:73" ht="20" customHeight="1" x14ac:dyDescent="0.15">
      <c r="A24" s="192">
        <v>43953</v>
      </c>
      <c r="B24" s="64"/>
      <c r="C24" s="3"/>
      <c r="D24" s="193">
        <v>0</v>
      </c>
      <c r="E24" s="193">
        <v>0</v>
      </c>
      <c r="F24" s="193">
        <v>0</v>
      </c>
      <c r="G24" s="193">
        <v>0</v>
      </c>
      <c r="H24" s="193">
        <v>0</v>
      </c>
      <c r="I24" s="193">
        <v>0</v>
      </c>
      <c r="J24" s="193">
        <v>0</v>
      </c>
      <c r="K24" s="193">
        <v>0</v>
      </c>
      <c r="L24" s="193">
        <v>0</v>
      </c>
      <c r="M24" s="193">
        <v>0</v>
      </c>
      <c r="N24" s="78">
        <v>0</v>
      </c>
      <c r="O24" s="193">
        <v>0</v>
      </c>
      <c r="P24" s="193">
        <v>0</v>
      </c>
      <c r="Q24" s="193">
        <v>0</v>
      </c>
      <c r="R24" s="193">
        <v>0</v>
      </c>
      <c r="S24" s="193">
        <v>0</v>
      </c>
      <c r="T24" s="193">
        <v>0</v>
      </c>
      <c r="U24" s="193">
        <v>0</v>
      </c>
      <c r="V24" s="193">
        <v>0</v>
      </c>
      <c r="W24" s="193">
        <v>0</v>
      </c>
      <c r="X24" s="193">
        <v>0</v>
      </c>
      <c r="Y24" s="193">
        <v>0</v>
      </c>
      <c r="Z24" s="193">
        <v>0</v>
      </c>
      <c r="AA24" s="193">
        <v>0</v>
      </c>
      <c r="AB24" s="193">
        <v>0</v>
      </c>
      <c r="AC24" s="193">
        <v>0</v>
      </c>
      <c r="AD24" s="193">
        <v>0</v>
      </c>
      <c r="AE24" s="193">
        <v>0</v>
      </c>
      <c r="AF24" s="193">
        <v>0</v>
      </c>
      <c r="AG24" s="193">
        <v>0</v>
      </c>
      <c r="AH24" s="193">
        <v>0</v>
      </c>
      <c r="AI24" s="78">
        <v>0</v>
      </c>
      <c r="AJ24" s="78">
        <v>0</v>
      </c>
      <c r="AL24" s="64">
        <v>43589</v>
      </c>
      <c r="AM24" s="64">
        <v>43585</v>
      </c>
      <c r="AN24" s="3">
        <v>18</v>
      </c>
      <c r="AO24" s="40">
        <v>1735758.43</v>
      </c>
      <c r="AP24" s="40">
        <v>599328.5</v>
      </c>
      <c r="AQ24" s="40">
        <v>730824.6</v>
      </c>
      <c r="AR24" s="40">
        <v>43539.8</v>
      </c>
      <c r="AS24" s="11">
        <v>0</v>
      </c>
      <c r="AT24" s="11">
        <v>0</v>
      </c>
      <c r="AU24" s="41">
        <v>32990.6</v>
      </c>
      <c r="AV24" s="11">
        <v>0</v>
      </c>
      <c r="AW24" s="11">
        <v>0</v>
      </c>
      <c r="AX24" s="11">
        <v>0</v>
      </c>
      <c r="AY24" s="78">
        <v>3142441.9299999997</v>
      </c>
      <c r="AZ24" s="40">
        <v>1056688.8799999999</v>
      </c>
      <c r="BA24" s="40">
        <v>160.83433099999999</v>
      </c>
      <c r="BB24" s="40">
        <v>292553.64</v>
      </c>
      <c r="BC24" s="40">
        <v>152.810272</v>
      </c>
      <c r="BD24" s="40">
        <v>697587.5</v>
      </c>
      <c r="BE24" s="40">
        <v>272.63730099999998</v>
      </c>
      <c r="BF24" s="40">
        <v>31738.6</v>
      </c>
      <c r="BG24" s="40">
        <v>133.976766</v>
      </c>
      <c r="BH24" s="11">
        <v>0</v>
      </c>
      <c r="BI24" s="11">
        <v>0</v>
      </c>
      <c r="BJ24" s="11">
        <v>0</v>
      </c>
      <c r="BK24" s="11">
        <v>0</v>
      </c>
      <c r="BL24" s="41">
        <v>24660.799999999999</v>
      </c>
      <c r="BM24" s="41">
        <v>666.56119799999999</v>
      </c>
      <c r="BN24" s="157">
        <v>0</v>
      </c>
      <c r="BO24" s="157">
        <v>0</v>
      </c>
      <c r="BP24" s="157">
        <v>0</v>
      </c>
      <c r="BQ24" s="157">
        <v>0</v>
      </c>
      <c r="BR24" s="157">
        <v>0</v>
      </c>
      <c r="BS24" s="157">
        <v>0</v>
      </c>
      <c r="BT24" s="78">
        <v>2103229.42</v>
      </c>
      <c r="BU24" s="78">
        <v>202.32485668694804</v>
      </c>
    </row>
    <row r="25" spans="1:73" ht="20" customHeight="1" x14ac:dyDescent="0.15">
      <c r="A25" s="196">
        <v>43960</v>
      </c>
      <c r="B25" s="64"/>
      <c r="C25" s="3"/>
      <c r="D25" s="197">
        <v>0</v>
      </c>
      <c r="E25" s="197">
        <v>0</v>
      </c>
      <c r="F25" s="197">
        <v>0</v>
      </c>
      <c r="G25" s="197">
        <v>0</v>
      </c>
      <c r="H25" s="197">
        <v>0</v>
      </c>
      <c r="I25" s="197">
        <v>0</v>
      </c>
      <c r="J25" s="197">
        <v>0</v>
      </c>
      <c r="K25" s="197">
        <v>0</v>
      </c>
      <c r="L25" s="197">
        <v>0</v>
      </c>
      <c r="M25" s="197">
        <v>0</v>
      </c>
      <c r="N25" s="78">
        <v>0</v>
      </c>
      <c r="O25" s="197">
        <v>0</v>
      </c>
      <c r="P25" s="197">
        <v>0</v>
      </c>
      <c r="Q25" s="197">
        <v>0</v>
      </c>
      <c r="R25" s="197">
        <v>0</v>
      </c>
      <c r="S25" s="197">
        <v>0</v>
      </c>
      <c r="T25" s="197">
        <v>0</v>
      </c>
      <c r="U25" s="197">
        <v>0</v>
      </c>
      <c r="V25" s="197">
        <v>0</v>
      </c>
      <c r="W25" s="197">
        <v>0</v>
      </c>
      <c r="X25" s="197">
        <v>0</v>
      </c>
      <c r="Y25" s="197">
        <v>0</v>
      </c>
      <c r="Z25" s="197">
        <v>0</v>
      </c>
      <c r="AA25" s="197">
        <v>0</v>
      </c>
      <c r="AB25" s="197">
        <v>0</v>
      </c>
      <c r="AC25" s="197">
        <v>0</v>
      </c>
      <c r="AD25" s="197">
        <v>0</v>
      </c>
      <c r="AE25" s="197">
        <v>0</v>
      </c>
      <c r="AF25" s="197">
        <v>0</v>
      </c>
      <c r="AG25" s="197">
        <v>0</v>
      </c>
      <c r="AH25" s="197">
        <v>0</v>
      </c>
      <c r="AI25" s="78">
        <v>0</v>
      </c>
      <c r="AJ25" s="78">
        <v>0</v>
      </c>
      <c r="AL25" s="64">
        <v>43596</v>
      </c>
      <c r="AM25" s="64">
        <v>43592</v>
      </c>
      <c r="AN25" s="3">
        <v>19</v>
      </c>
      <c r="AO25" s="40">
        <v>1424922.45</v>
      </c>
      <c r="AP25" s="40">
        <v>486150.15</v>
      </c>
      <c r="AQ25" s="40">
        <v>610087.07999999996</v>
      </c>
      <c r="AR25" s="40">
        <v>28694.799999999999</v>
      </c>
      <c r="AS25" s="11">
        <v>0</v>
      </c>
      <c r="AT25" s="11">
        <v>0</v>
      </c>
      <c r="AU25" s="41">
        <v>44476</v>
      </c>
      <c r="AV25" s="11">
        <v>0</v>
      </c>
      <c r="AW25" s="11">
        <v>0</v>
      </c>
      <c r="AX25" s="11">
        <v>0</v>
      </c>
      <c r="AY25" s="78">
        <v>2594330.48</v>
      </c>
      <c r="AZ25" s="40">
        <v>917969.85</v>
      </c>
      <c r="BA25" s="40">
        <v>153.34914699999999</v>
      </c>
      <c r="BB25" s="40">
        <v>299422.45</v>
      </c>
      <c r="BC25" s="40">
        <v>151.57392899999999</v>
      </c>
      <c r="BD25" s="40">
        <v>556288.78</v>
      </c>
      <c r="BE25" s="40">
        <v>265.858046</v>
      </c>
      <c r="BF25" s="40">
        <v>24402.6</v>
      </c>
      <c r="BG25" s="40">
        <v>135.47194099999999</v>
      </c>
      <c r="BH25" s="11">
        <v>0</v>
      </c>
      <c r="BI25" s="11">
        <v>0</v>
      </c>
      <c r="BJ25" s="11">
        <v>0</v>
      </c>
      <c r="BK25" s="11">
        <v>0</v>
      </c>
      <c r="BL25" s="41">
        <v>26594.400000000001</v>
      </c>
      <c r="BM25" s="41">
        <v>631.36498600000004</v>
      </c>
      <c r="BN25" s="157">
        <v>0</v>
      </c>
      <c r="BO25" s="157">
        <v>0</v>
      </c>
      <c r="BP25" s="157">
        <v>0</v>
      </c>
      <c r="BQ25" s="157">
        <v>0</v>
      </c>
      <c r="BR25" s="157">
        <v>0</v>
      </c>
      <c r="BS25" s="157">
        <v>0</v>
      </c>
      <c r="BT25" s="78">
        <v>1824678.08</v>
      </c>
      <c r="BU25" s="78">
        <v>194.08630111902966</v>
      </c>
    </row>
    <row r="26" spans="1:73" ht="20" customHeight="1" x14ac:dyDescent="0.15">
      <c r="A26" s="200">
        <v>43967</v>
      </c>
      <c r="B26" s="200">
        <v>43963</v>
      </c>
      <c r="C26" s="3">
        <v>14</v>
      </c>
      <c r="D26" s="40">
        <v>343424.4</v>
      </c>
      <c r="E26" s="40">
        <v>116259.65</v>
      </c>
      <c r="F26" s="40">
        <v>16066</v>
      </c>
      <c r="G26" s="40">
        <v>14995.4</v>
      </c>
      <c r="H26" s="201">
        <v>0</v>
      </c>
      <c r="I26" s="201">
        <v>0</v>
      </c>
      <c r="J26" s="201">
        <v>0</v>
      </c>
      <c r="K26" s="201">
        <v>0</v>
      </c>
      <c r="L26" s="201">
        <v>0</v>
      </c>
      <c r="M26" s="201">
        <v>0</v>
      </c>
      <c r="N26" s="91">
        <f t="shared" ref="N26" si="25">SUM(D26:M26)</f>
        <v>490745.45000000007</v>
      </c>
      <c r="O26" s="40">
        <v>298051.3</v>
      </c>
      <c r="P26" s="40">
        <v>143.859498</v>
      </c>
      <c r="Q26" s="40">
        <v>75049.05</v>
      </c>
      <c r="R26" s="40">
        <v>105.578935</v>
      </c>
      <c r="S26" s="201">
        <v>7403.2</v>
      </c>
      <c r="T26" s="201">
        <v>121.384441</v>
      </c>
      <c r="U26" s="40">
        <v>2361.4</v>
      </c>
      <c r="V26" s="40">
        <v>58.568561000000003</v>
      </c>
      <c r="W26" s="201">
        <v>0</v>
      </c>
      <c r="X26" s="201">
        <v>0</v>
      </c>
      <c r="Y26" s="201">
        <v>0</v>
      </c>
      <c r="Z26" s="201">
        <v>0</v>
      </c>
      <c r="AA26" s="201">
        <v>0</v>
      </c>
      <c r="AB26" s="201">
        <v>0</v>
      </c>
      <c r="AC26" s="201">
        <v>0</v>
      </c>
      <c r="AD26" s="201">
        <v>0</v>
      </c>
      <c r="AE26" s="201">
        <v>0</v>
      </c>
      <c r="AF26" s="201">
        <v>0</v>
      </c>
      <c r="AG26" s="201">
        <v>0</v>
      </c>
      <c r="AH26" s="201">
        <v>0</v>
      </c>
      <c r="AI26" s="78">
        <f t="shared" ref="AI26" si="26">O26+Q26+S26+U26+AA26+AC26+AE26+AG26+Y26</f>
        <v>382864.95</v>
      </c>
      <c r="AJ26" s="78">
        <f t="shared" ref="AJ26" si="27">(O26*P26+Q26*R26+S26*T26+U26*V26+AA26*AB26+AC26*AD26+AE26*AF26+AG26*AH26+Y26*Z26)/AI26</f>
        <v>135.3951210774602</v>
      </c>
      <c r="AL26" s="64">
        <v>43603</v>
      </c>
      <c r="AM26" s="64">
        <v>43599</v>
      </c>
      <c r="AN26" s="3">
        <v>20</v>
      </c>
      <c r="AO26" s="40">
        <v>1805852.34</v>
      </c>
      <c r="AP26" s="40">
        <v>726123.8</v>
      </c>
      <c r="AQ26" s="40">
        <v>640100.69999999995</v>
      </c>
      <c r="AR26" s="40">
        <v>36878.699999999997</v>
      </c>
      <c r="AS26" s="11">
        <v>0</v>
      </c>
      <c r="AT26" s="11">
        <v>0</v>
      </c>
      <c r="AU26" s="41">
        <v>59468.4</v>
      </c>
      <c r="AV26" s="11">
        <v>0</v>
      </c>
      <c r="AW26" s="11">
        <v>0</v>
      </c>
      <c r="AX26" s="41">
        <v>0</v>
      </c>
      <c r="AY26" s="82">
        <v>3268423.94</v>
      </c>
      <c r="AZ26" s="40">
        <v>1209605.8799999999</v>
      </c>
      <c r="BA26" s="40">
        <v>148.257329</v>
      </c>
      <c r="BB26" s="40">
        <v>494252.35</v>
      </c>
      <c r="BC26" s="40">
        <v>147.43560500000001</v>
      </c>
      <c r="BD26" s="157">
        <v>591023.4</v>
      </c>
      <c r="BE26" s="157">
        <v>250.537781</v>
      </c>
      <c r="BF26" s="40">
        <v>28921.3</v>
      </c>
      <c r="BG26" s="40">
        <v>131.18617699999999</v>
      </c>
      <c r="BH26" s="11">
        <v>0</v>
      </c>
      <c r="BI26" s="11">
        <v>0</v>
      </c>
      <c r="BJ26" s="11">
        <v>0</v>
      </c>
      <c r="BK26" s="11">
        <v>0</v>
      </c>
      <c r="BL26" s="41">
        <v>39404.800000000003</v>
      </c>
      <c r="BM26" s="41">
        <v>556.15448800000001</v>
      </c>
      <c r="BN26" s="11">
        <v>0</v>
      </c>
      <c r="BO26" s="11">
        <v>0</v>
      </c>
      <c r="BP26" s="11">
        <v>0</v>
      </c>
      <c r="BQ26" s="11">
        <v>0</v>
      </c>
      <c r="BR26" s="11">
        <v>0</v>
      </c>
      <c r="BS26" s="11">
        <v>0</v>
      </c>
      <c r="BT26" s="78">
        <v>2363207.7299999995</v>
      </c>
      <c r="BU26" s="78">
        <v>180.25764220951672</v>
      </c>
    </row>
    <row r="27" spans="1:73" ht="20" customHeight="1" x14ac:dyDescent="0.15">
      <c r="A27" s="202">
        <v>43974</v>
      </c>
      <c r="B27" s="64"/>
      <c r="C27" s="3"/>
      <c r="D27" s="203">
        <v>0</v>
      </c>
      <c r="E27" s="203">
        <v>0</v>
      </c>
      <c r="F27" s="203">
        <v>0</v>
      </c>
      <c r="G27" s="203">
        <v>0</v>
      </c>
      <c r="H27" s="203">
        <v>0</v>
      </c>
      <c r="I27" s="203">
        <v>0</v>
      </c>
      <c r="J27" s="203">
        <v>0</v>
      </c>
      <c r="K27" s="203">
        <v>0</v>
      </c>
      <c r="L27" s="203">
        <v>0</v>
      </c>
      <c r="M27" s="203">
        <v>0</v>
      </c>
      <c r="N27" s="78">
        <v>0</v>
      </c>
      <c r="O27" s="203">
        <v>0</v>
      </c>
      <c r="P27" s="203">
        <v>0</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v>0</v>
      </c>
      <c r="AJ27" s="78">
        <v>0</v>
      </c>
      <c r="AL27" s="64">
        <v>43610</v>
      </c>
      <c r="AM27" s="64">
        <v>43606</v>
      </c>
      <c r="AN27" s="3">
        <v>21</v>
      </c>
      <c r="AO27" s="40">
        <v>2262211.17</v>
      </c>
      <c r="AP27" s="40">
        <v>966307.06</v>
      </c>
      <c r="AQ27" s="40">
        <v>793784.15</v>
      </c>
      <c r="AR27" s="40">
        <v>45540.2</v>
      </c>
      <c r="AS27" s="11">
        <v>0</v>
      </c>
      <c r="AT27" s="11">
        <v>0</v>
      </c>
      <c r="AU27" s="41">
        <v>78958</v>
      </c>
      <c r="AV27" s="11">
        <v>0</v>
      </c>
      <c r="AW27" s="11">
        <v>0</v>
      </c>
      <c r="AX27" s="41">
        <v>0</v>
      </c>
      <c r="AY27" s="82">
        <v>4146800.58</v>
      </c>
      <c r="AZ27" s="40">
        <v>1610667.5</v>
      </c>
      <c r="BA27" s="40">
        <v>150.08445900000001</v>
      </c>
      <c r="BB27" s="40">
        <v>613979.76</v>
      </c>
      <c r="BC27" s="40">
        <v>149.78533100000001</v>
      </c>
      <c r="BD27" s="40">
        <v>722988.35</v>
      </c>
      <c r="BE27" s="40">
        <v>250.50753499999999</v>
      </c>
      <c r="BF27" s="40">
        <v>33711.599999999999</v>
      </c>
      <c r="BG27" s="40">
        <v>128.974198</v>
      </c>
      <c r="BH27" s="11">
        <v>0</v>
      </c>
      <c r="BI27" s="11">
        <v>0</v>
      </c>
      <c r="BJ27" s="11">
        <v>0</v>
      </c>
      <c r="BK27" s="11">
        <v>0</v>
      </c>
      <c r="BL27" s="41">
        <v>50172.9</v>
      </c>
      <c r="BM27" s="41">
        <v>484.57744100000002</v>
      </c>
      <c r="BN27" s="11">
        <v>0</v>
      </c>
      <c r="BO27" s="11">
        <v>0</v>
      </c>
      <c r="BP27" s="11">
        <v>0</v>
      </c>
      <c r="BQ27" s="11">
        <v>0</v>
      </c>
      <c r="BR27" s="11">
        <v>0</v>
      </c>
      <c r="BS27" s="11">
        <v>0</v>
      </c>
      <c r="BT27" s="78">
        <v>3031520.11</v>
      </c>
      <c r="BU27" s="78">
        <v>179.27505465248129</v>
      </c>
    </row>
    <row r="28" spans="1:73" ht="20" customHeight="1" x14ac:dyDescent="0.15">
      <c r="A28" s="202">
        <v>43981</v>
      </c>
      <c r="B28" s="64"/>
      <c r="C28" s="39"/>
      <c r="D28" s="203">
        <v>0</v>
      </c>
      <c r="E28" s="203">
        <v>0</v>
      </c>
      <c r="F28" s="203">
        <v>0</v>
      </c>
      <c r="G28" s="203">
        <v>0</v>
      </c>
      <c r="H28" s="203">
        <v>0</v>
      </c>
      <c r="I28" s="203">
        <v>0</v>
      </c>
      <c r="J28" s="203">
        <v>0</v>
      </c>
      <c r="K28" s="203">
        <v>0</v>
      </c>
      <c r="L28" s="203">
        <v>0</v>
      </c>
      <c r="M28" s="203">
        <v>0</v>
      </c>
      <c r="N28" s="78">
        <v>0</v>
      </c>
      <c r="O28" s="203">
        <v>0</v>
      </c>
      <c r="P28" s="203">
        <v>0</v>
      </c>
      <c r="Q28" s="203">
        <v>0</v>
      </c>
      <c r="R28" s="203">
        <v>0</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v>0</v>
      </c>
      <c r="AJ28" s="78">
        <v>0</v>
      </c>
      <c r="AL28" s="64">
        <v>43617</v>
      </c>
      <c r="AM28" s="64">
        <v>43613</v>
      </c>
      <c r="AN28" s="39">
        <v>22</v>
      </c>
      <c r="AO28" s="157">
        <v>1855453.01</v>
      </c>
      <c r="AP28" s="157">
        <v>659516</v>
      </c>
      <c r="AQ28" s="157">
        <v>707303.9</v>
      </c>
      <c r="AR28" s="157">
        <v>37667.199999999997</v>
      </c>
      <c r="AS28" s="11">
        <v>0</v>
      </c>
      <c r="AT28" s="11">
        <v>0</v>
      </c>
      <c r="AU28" s="11">
        <v>111890.6</v>
      </c>
      <c r="AV28" s="11">
        <v>0</v>
      </c>
      <c r="AW28" s="11">
        <v>0</v>
      </c>
      <c r="AX28" s="41">
        <v>0</v>
      </c>
      <c r="AY28" s="82">
        <v>3371830.71</v>
      </c>
      <c r="AZ28" s="157">
        <v>1244361.9099999999</v>
      </c>
      <c r="BA28" s="157">
        <v>143.83750900000001</v>
      </c>
      <c r="BB28" s="157">
        <v>447580.9</v>
      </c>
      <c r="BC28" s="157">
        <v>147.269014</v>
      </c>
      <c r="BD28" s="157">
        <v>666444.9</v>
      </c>
      <c r="BE28" s="157">
        <v>246.735276</v>
      </c>
      <c r="BF28" s="157">
        <v>30650.799999999999</v>
      </c>
      <c r="BG28" s="157">
        <v>131.56282999999999</v>
      </c>
      <c r="BH28" s="11">
        <v>0</v>
      </c>
      <c r="BI28" s="11">
        <v>0</v>
      </c>
      <c r="BJ28" s="11">
        <v>0</v>
      </c>
      <c r="BK28" s="11">
        <v>0</v>
      </c>
      <c r="BL28" s="11">
        <v>61232.4</v>
      </c>
      <c r="BM28" s="11">
        <v>402.61932200000001</v>
      </c>
      <c r="BN28" s="11">
        <v>0</v>
      </c>
      <c r="BO28" s="11">
        <v>0</v>
      </c>
      <c r="BP28" s="11">
        <v>0</v>
      </c>
      <c r="BQ28" s="11">
        <v>0</v>
      </c>
      <c r="BR28" s="11">
        <v>0</v>
      </c>
      <c r="BS28" s="11">
        <v>0</v>
      </c>
      <c r="BT28" s="78">
        <v>2450270.9099999997</v>
      </c>
      <c r="BU28" s="78">
        <v>178.76473706313723</v>
      </c>
    </row>
    <row r="29" spans="1:73" ht="20" customHeight="1" x14ac:dyDescent="0.15">
      <c r="A29" s="204">
        <v>43988</v>
      </c>
      <c r="B29" s="204">
        <v>43984</v>
      </c>
      <c r="C29" s="3" t="s">
        <v>80</v>
      </c>
      <c r="D29" s="205">
        <v>1261884.45</v>
      </c>
      <c r="E29" s="205">
        <v>308357.8</v>
      </c>
      <c r="F29" s="205">
        <v>707212.3</v>
      </c>
      <c r="G29" s="205">
        <v>104933.4</v>
      </c>
      <c r="H29" s="205">
        <v>0</v>
      </c>
      <c r="I29" s="205">
        <v>0</v>
      </c>
      <c r="J29" s="11">
        <v>162212.70000000001</v>
      </c>
      <c r="K29" s="205">
        <v>0</v>
      </c>
      <c r="L29" s="205">
        <v>0</v>
      </c>
      <c r="M29" s="205">
        <v>0</v>
      </c>
      <c r="N29" s="91">
        <f t="shared" ref="N29:N42" si="28">SUM(D29:M29)</f>
        <v>2544600.65</v>
      </c>
      <c r="O29" s="205">
        <v>1039944.1</v>
      </c>
      <c r="P29" s="205">
        <v>205.70621199999999</v>
      </c>
      <c r="Q29" s="205">
        <v>209341.8</v>
      </c>
      <c r="R29" s="205">
        <v>226.42556099999999</v>
      </c>
      <c r="S29" s="205">
        <v>652485.5</v>
      </c>
      <c r="T29" s="205">
        <v>256.32323700000001</v>
      </c>
      <c r="U29" s="205">
        <v>56931</v>
      </c>
      <c r="V29" s="205">
        <v>132.20207199999999</v>
      </c>
      <c r="W29" s="205">
        <v>0</v>
      </c>
      <c r="X29" s="205">
        <v>0</v>
      </c>
      <c r="Y29" s="205">
        <v>0</v>
      </c>
      <c r="Z29" s="205">
        <v>0</v>
      </c>
      <c r="AA29" s="11">
        <v>80899.8</v>
      </c>
      <c r="AB29" s="11">
        <v>536.91134299999999</v>
      </c>
      <c r="AC29" s="205">
        <v>0</v>
      </c>
      <c r="AD29" s="205">
        <v>0</v>
      </c>
      <c r="AE29" s="205">
        <v>0</v>
      </c>
      <c r="AF29" s="205">
        <v>0</v>
      </c>
      <c r="AG29" s="205">
        <v>0</v>
      </c>
      <c r="AH29" s="205">
        <v>0</v>
      </c>
      <c r="AI29" s="78">
        <f t="shared" ref="AI29" si="29">O29+Q29+S29+U29+AA29+AC29+AE29+AG29+Y29</f>
        <v>2039602.2</v>
      </c>
      <c r="AJ29" s="78">
        <f t="shared" ref="AJ29" si="30">(O29*P29+Q29*R29+S29*T29+U29*V29+AA29*AB29+AC29*AD29+AE29*AF29+AG29*AH29+Y29*Z29)/AI29</f>
        <v>235.11099757174506</v>
      </c>
      <c r="AL29" s="64">
        <v>43624</v>
      </c>
      <c r="AM29" s="64">
        <v>43620</v>
      </c>
      <c r="AN29" s="10">
        <v>23</v>
      </c>
      <c r="AO29" s="157">
        <v>1796303.46</v>
      </c>
      <c r="AP29" s="157">
        <v>684617</v>
      </c>
      <c r="AQ29" s="157">
        <v>783755.6</v>
      </c>
      <c r="AR29" s="157">
        <v>41003.300000000003</v>
      </c>
      <c r="AS29" s="11">
        <v>0</v>
      </c>
      <c r="AT29" s="11">
        <v>0</v>
      </c>
      <c r="AU29" s="11">
        <v>101227.5</v>
      </c>
      <c r="AV29" s="11">
        <v>0</v>
      </c>
      <c r="AW29" s="11">
        <v>0</v>
      </c>
      <c r="AX29" s="41">
        <v>0</v>
      </c>
      <c r="AY29" s="82">
        <v>3406906.86</v>
      </c>
      <c r="AZ29" s="157">
        <v>1304864.96</v>
      </c>
      <c r="BA29" s="157">
        <v>149.57003800000001</v>
      </c>
      <c r="BB29" s="157">
        <v>467641</v>
      </c>
      <c r="BC29" s="157">
        <v>158.555666</v>
      </c>
      <c r="BD29" s="157">
        <v>658664.69999999995</v>
      </c>
      <c r="BE29" s="157">
        <v>247.457818</v>
      </c>
      <c r="BF29" s="157">
        <v>36694.9</v>
      </c>
      <c r="BG29" s="157">
        <v>136.32246699999999</v>
      </c>
      <c r="BH29" s="11">
        <v>0</v>
      </c>
      <c r="BI29" s="11">
        <v>0</v>
      </c>
      <c r="BJ29" s="11">
        <v>0</v>
      </c>
      <c r="BK29" s="11">
        <v>0</v>
      </c>
      <c r="BL29" s="11">
        <v>52186.2</v>
      </c>
      <c r="BM29" s="11">
        <v>319.281296</v>
      </c>
      <c r="BN29" s="11">
        <v>0</v>
      </c>
      <c r="BO29" s="11">
        <v>0</v>
      </c>
      <c r="BP29" s="11">
        <v>0</v>
      </c>
      <c r="BQ29" s="11">
        <v>0</v>
      </c>
      <c r="BR29" s="11">
        <v>0</v>
      </c>
      <c r="BS29" s="11">
        <v>0</v>
      </c>
      <c r="BT29" s="78">
        <v>2520051.7600000002</v>
      </c>
      <c r="BU29" s="78">
        <v>180.14391028826827</v>
      </c>
    </row>
    <row r="30" spans="1:73" ht="20" customHeight="1" x14ac:dyDescent="0.15">
      <c r="A30" s="206">
        <v>43995</v>
      </c>
      <c r="B30" s="206">
        <v>43993</v>
      </c>
      <c r="C30" s="3">
        <v>24</v>
      </c>
      <c r="D30" s="207">
        <v>496524.3</v>
      </c>
      <c r="E30" s="207">
        <v>110170.5</v>
      </c>
      <c r="F30" s="207">
        <v>347082.9</v>
      </c>
      <c r="G30" s="207">
        <v>15093.6</v>
      </c>
      <c r="H30" s="207">
        <v>0</v>
      </c>
      <c r="I30" s="207">
        <v>0</v>
      </c>
      <c r="J30" s="11">
        <v>50404.85</v>
      </c>
      <c r="K30" s="207">
        <v>0</v>
      </c>
      <c r="L30" s="207">
        <v>0</v>
      </c>
      <c r="M30" s="207">
        <v>0</v>
      </c>
      <c r="N30" s="91">
        <f t="shared" si="28"/>
        <v>1019276.15</v>
      </c>
      <c r="O30" s="207">
        <v>428878</v>
      </c>
      <c r="P30" s="207">
        <v>223.70445000000001</v>
      </c>
      <c r="Q30" s="207">
        <v>72292.800000000003</v>
      </c>
      <c r="R30" s="207">
        <v>231.121342</v>
      </c>
      <c r="S30" s="207">
        <v>327270.40000000002</v>
      </c>
      <c r="T30" s="207">
        <v>281.718009</v>
      </c>
      <c r="U30" s="207">
        <v>13570.6</v>
      </c>
      <c r="V30" s="207">
        <v>154.86404400000001</v>
      </c>
      <c r="W30" s="207">
        <v>0</v>
      </c>
      <c r="X30" s="207">
        <v>0</v>
      </c>
      <c r="Y30" s="207">
        <v>0</v>
      </c>
      <c r="Z30" s="207">
        <v>0</v>
      </c>
      <c r="AA30" s="11">
        <v>29349</v>
      </c>
      <c r="AB30" s="11">
        <v>387.194906</v>
      </c>
      <c r="AC30" s="207">
        <v>0</v>
      </c>
      <c r="AD30" s="207">
        <v>0</v>
      </c>
      <c r="AE30" s="207">
        <v>0</v>
      </c>
      <c r="AF30" s="207">
        <v>0</v>
      </c>
      <c r="AG30" s="207">
        <v>0</v>
      </c>
      <c r="AH30" s="207">
        <v>0</v>
      </c>
      <c r="AI30" s="78">
        <f t="shared" ref="AI30" si="31">O30+Q30+S30+U30+AA30+AC30+AE30+AG30+Y30</f>
        <v>871360.79999999993</v>
      </c>
      <c r="AJ30" s="78">
        <f t="shared" ref="AJ30" si="32">(O30*P30+Q30*R30+S30*T30+U30*V30+AA30*AB30+AC30*AD30+AE30*AF30+AG30*AH30+Y30*Z30)/AI30</f>
        <v>250.5433717518296</v>
      </c>
      <c r="AL30" s="64">
        <v>43631</v>
      </c>
      <c r="AM30" s="64">
        <v>43627</v>
      </c>
      <c r="AN30" s="3">
        <v>24</v>
      </c>
      <c r="AO30" s="157">
        <v>1831873.37</v>
      </c>
      <c r="AP30" s="157">
        <v>740041.1</v>
      </c>
      <c r="AQ30" s="157">
        <v>850128.3</v>
      </c>
      <c r="AR30" s="157">
        <v>44317.4</v>
      </c>
      <c r="AS30" s="11">
        <v>0</v>
      </c>
      <c r="AT30" s="11">
        <v>0</v>
      </c>
      <c r="AU30" s="11">
        <v>112740.5</v>
      </c>
      <c r="AV30" s="11">
        <v>0</v>
      </c>
      <c r="AW30" s="11">
        <v>0</v>
      </c>
      <c r="AX30" s="41">
        <v>0</v>
      </c>
      <c r="AY30" s="82">
        <v>3579100.6700000004</v>
      </c>
      <c r="AZ30" s="157">
        <v>1352880.67</v>
      </c>
      <c r="BA30" s="157">
        <v>157.13463100000001</v>
      </c>
      <c r="BB30" s="157">
        <v>551343.69999999995</v>
      </c>
      <c r="BC30" s="157">
        <v>165.463562</v>
      </c>
      <c r="BD30" s="157">
        <v>739582</v>
      </c>
      <c r="BE30" s="157">
        <v>255.52237400000001</v>
      </c>
      <c r="BF30" s="157">
        <v>40145.800000000003</v>
      </c>
      <c r="BG30" s="157">
        <v>134.307185</v>
      </c>
      <c r="BH30" s="11">
        <v>0</v>
      </c>
      <c r="BI30" s="11">
        <v>0</v>
      </c>
      <c r="BJ30" s="11">
        <v>0</v>
      </c>
      <c r="BK30" s="11">
        <v>0</v>
      </c>
      <c r="BL30" s="11">
        <v>55203.4</v>
      </c>
      <c r="BM30" s="11">
        <v>278.64814100000001</v>
      </c>
      <c r="BN30" s="11">
        <v>0</v>
      </c>
      <c r="BO30" s="11">
        <v>0</v>
      </c>
      <c r="BP30" s="11">
        <v>0</v>
      </c>
      <c r="BQ30" s="11">
        <v>0</v>
      </c>
      <c r="BR30" s="11">
        <v>0</v>
      </c>
      <c r="BS30" s="11">
        <v>0</v>
      </c>
      <c r="BT30" s="78">
        <v>2739155.57</v>
      </c>
      <c r="BU30" s="78">
        <v>187.49049727681682</v>
      </c>
    </row>
    <row r="31" spans="1:73" ht="20" customHeight="1" x14ac:dyDescent="0.15">
      <c r="A31" s="208">
        <v>44002</v>
      </c>
      <c r="B31" s="208">
        <v>43999</v>
      </c>
      <c r="C31" s="10">
        <v>25</v>
      </c>
      <c r="D31" s="209">
        <v>511946.6</v>
      </c>
      <c r="E31" s="209">
        <v>124754.5</v>
      </c>
      <c r="F31" s="209">
        <v>452240.3</v>
      </c>
      <c r="G31" s="209">
        <v>17829.400000000001</v>
      </c>
      <c r="H31" s="209">
        <v>0</v>
      </c>
      <c r="I31" s="209">
        <v>0</v>
      </c>
      <c r="J31" s="11">
        <v>42458.9</v>
      </c>
      <c r="K31" s="209">
        <v>0</v>
      </c>
      <c r="L31" s="209">
        <v>0</v>
      </c>
      <c r="M31" s="209">
        <v>0</v>
      </c>
      <c r="N31" s="91">
        <f t="shared" si="28"/>
        <v>1149229.6999999997</v>
      </c>
      <c r="O31" s="209">
        <v>463471.2</v>
      </c>
      <c r="P31" s="209">
        <v>251.68352100000001</v>
      </c>
      <c r="Q31" s="209">
        <v>89282.3</v>
      </c>
      <c r="R31" s="209">
        <v>236.92000200000001</v>
      </c>
      <c r="S31" s="209">
        <v>419727.5</v>
      </c>
      <c r="T31" s="209">
        <v>306.74955199999999</v>
      </c>
      <c r="U31" s="209">
        <v>14984.4</v>
      </c>
      <c r="V31" s="209">
        <v>178.85159200000001</v>
      </c>
      <c r="W31" s="209">
        <v>0</v>
      </c>
      <c r="X31" s="209">
        <v>0</v>
      </c>
      <c r="Y31" s="209">
        <v>0</v>
      </c>
      <c r="Z31" s="209">
        <v>0</v>
      </c>
      <c r="AA31" s="11">
        <v>23761.1</v>
      </c>
      <c r="AB31" s="11">
        <v>399.67025000000001</v>
      </c>
      <c r="AC31" s="209">
        <v>0</v>
      </c>
      <c r="AD31" s="209">
        <v>0</v>
      </c>
      <c r="AE31" s="209">
        <v>0</v>
      </c>
      <c r="AF31" s="209">
        <v>0</v>
      </c>
      <c r="AG31" s="209">
        <v>0</v>
      </c>
      <c r="AH31" s="209">
        <v>0</v>
      </c>
      <c r="AI31" s="78">
        <f t="shared" ref="AI31" si="33">O31+Q31+S31+U31+AA31+AC31+AE31+AG31+Y31</f>
        <v>1011226.5</v>
      </c>
      <c r="AJ31" s="78">
        <f t="shared" ref="AJ31" si="34">(O31*P31+Q31*R31+S31*T31+U31*V31+AA31*AB31+AC31*AD31+AE31*AF31+AG31*AH31+Y31*Z31)/AI31</f>
        <v>275.63422967275841</v>
      </c>
      <c r="AL31" s="64">
        <v>43638</v>
      </c>
      <c r="AM31" s="64">
        <v>43634</v>
      </c>
      <c r="AN31" s="10">
        <v>25</v>
      </c>
      <c r="AO31" s="157">
        <v>1901980.25</v>
      </c>
      <c r="AP31" s="157">
        <v>789430.8</v>
      </c>
      <c r="AQ31" s="157">
        <v>1059544.2</v>
      </c>
      <c r="AR31" s="157">
        <v>45243.8</v>
      </c>
      <c r="AS31" s="157">
        <v>0</v>
      </c>
      <c r="AT31" s="157">
        <v>0</v>
      </c>
      <c r="AU31" s="11">
        <v>105547.5</v>
      </c>
      <c r="AV31" s="11">
        <v>0</v>
      </c>
      <c r="AW31" s="11">
        <v>0</v>
      </c>
      <c r="AX31" s="11">
        <v>0</v>
      </c>
      <c r="AY31" s="78">
        <v>3901746.55</v>
      </c>
      <c r="AZ31" s="157">
        <v>1494029.45</v>
      </c>
      <c r="BA31" s="157">
        <v>169.29808399999999</v>
      </c>
      <c r="BB31" s="157">
        <v>548042.19999999995</v>
      </c>
      <c r="BC31" s="157">
        <v>179.13826700000001</v>
      </c>
      <c r="BD31" s="157">
        <v>957017.8</v>
      </c>
      <c r="BE31" s="157">
        <v>267.89172500000001</v>
      </c>
      <c r="BF31" s="157">
        <v>33521.4</v>
      </c>
      <c r="BG31" s="157">
        <v>135.47331500000001</v>
      </c>
      <c r="BH31" s="157">
        <v>0</v>
      </c>
      <c r="BI31" s="157">
        <v>0</v>
      </c>
      <c r="BJ31" s="157">
        <v>0</v>
      </c>
      <c r="BK31" s="157">
        <v>0</v>
      </c>
      <c r="BL31" s="11">
        <v>64566.5</v>
      </c>
      <c r="BM31" s="11">
        <v>330.28957200000002</v>
      </c>
      <c r="BN31" s="11">
        <v>0</v>
      </c>
      <c r="BO31" s="11">
        <v>0</v>
      </c>
      <c r="BP31" s="11">
        <v>0</v>
      </c>
      <c r="BQ31" s="11">
        <v>0</v>
      </c>
      <c r="BR31" s="11">
        <v>0</v>
      </c>
      <c r="BS31" s="11">
        <v>0</v>
      </c>
      <c r="BT31" s="78">
        <v>3097177.35</v>
      </c>
      <c r="BU31" s="78">
        <v>204.49448895947955</v>
      </c>
    </row>
    <row r="32" spans="1:73" ht="20" customHeight="1" x14ac:dyDescent="0.15">
      <c r="A32" s="210">
        <v>44009</v>
      </c>
      <c r="B32" s="210">
        <v>44004</v>
      </c>
      <c r="C32" s="3" t="s">
        <v>84</v>
      </c>
      <c r="D32" s="211">
        <v>713396.3</v>
      </c>
      <c r="E32" s="211">
        <v>292825.40000000002</v>
      </c>
      <c r="F32" s="211">
        <v>570920.25</v>
      </c>
      <c r="G32" s="211">
        <v>48647.199999999997</v>
      </c>
      <c r="H32" s="211">
        <v>0</v>
      </c>
      <c r="I32" s="211">
        <v>0</v>
      </c>
      <c r="J32" s="11">
        <v>98426.05</v>
      </c>
      <c r="K32" s="211">
        <v>0</v>
      </c>
      <c r="L32" s="211">
        <v>0</v>
      </c>
      <c r="M32" s="211">
        <v>0</v>
      </c>
      <c r="N32" s="91">
        <f t="shared" si="28"/>
        <v>1724215.2000000002</v>
      </c>
      <c r="O32" s="211">
        <v>614755</v>
      </c>
      <c r="P32" s="211">
        <v>261.22454699999997</v>
      </c>
      <c r="Q32" s="211">
        <v>231419.9</v>
      </c>
      <c r="R32" s="211">
        <v>228.381111</v>
      </c>
      <c r="S32" s="211">
        <v>483750.65</v>
      </c>
      <c r="T32" s="211">
        <v>314.15162199999997</v>
      </c>
      <c r="U32" s="211">
        <v>39983</v>
      </c>
      <c r="V32" s="211">
        <v>145.78430800000001</v>
      </c>
      <c r="W32" s="211">
        <v>0</v>
      </c>
      <c r="X32" s="211">
        <v>0</v>
      </c>
      <c r="Y32" s="211">
        <v>0</v>
      </c>
      <c r="Z32" s="211">
        <v>0</v>
      </c>
      <c r="AA32" s="11">
        <v>64718.75</v>
      </c>
      <c r="AB32" s="11">
        <v>306.38458200000002</v>
      </c>
      <c r="AC32" s="211">
        <v>0</v>
      </c>
      <c r="AD32" s="211">
        <v>0</v>
      </c>
      <c r="AE32" s="211">
        <v>0</v>
      </c>
      <c r="AF32" s="211">
        <v>0</v>
      </c>
      <c r="AG32" s="211">
        <v>0</v>
      </c>
      <c r="AH32" s="211">
        <v>0</v>
      </c>
      <c r="AI32" s="78">
        <f t="shared" ref="AI32" si="35">O32+Q32+S32+U32+AA32+AC32+AE32+AG32+Y32</f>
        <v>1434627.3</v>
      </c>
      <c r="AJ32" s="78">
        <f t="shared" ref="AJ32" si="36">(O32*P32+Q32*R32+S32*T32+U32*V32+AA32*AB32+AC32*AD32+AE32*AF32+AG32*AH32+Y32*Z32)/AI32</f>
        <v>272.59330890651859</v>
      </c>
      <c r="AL32" s="64">
        <v>43645</v>
      </c>
      <c r="AM32" s="64">
        <v>43641</v>
      </c>
      <c r="AN32" s="3">
        <v>26</v>
      </c>
      <c r="AO32" s="157">
        <v>2210783.7999999998</v>
      </c>
      <c r="AP32" s="157">
        <v>943880.5</v>
      </c>
      <c r="AQ32" s="157">
        <v>1111965.3</v>
      </c>
      <c r="AR32" s="157">
        <v>53336.1</v>
      </c>
      <c r="AS32" s="157">
        <v>0</v>
      </c>
      <c r="AT32" s="157">
        <v>0</v>
      </c>
      <c r="AU32" s="11">
        <v>128285.7</v>
      </c>
      <c r="AV32" s="11">
        <v>0</v>
      </c>
      <c r="AW32" s="11">
        <v>0</v>
      </c>
      <c r="AX32" s="11">
        <v>0</v>
      </c>
      <c r="AY32" s="78">
        <v>4448251.3999999994</v>
      </c>
      <c r="AZ32" s="157">
        <v>1541854.2</v>
      </c>
      <c r="BA32" s="157">
        <v>171.65982</v>
      </c>
      <c r="BB32" s="157">
        <v>668634.9</v>
      </c>
      <c r="BC32" s="157">
        <v>179.26057499999999</v>
      </c>
      <c r="BD32" s="157">
        <v>996161.5</v>
      </c>
      <c r="BE32" s="157">
        <v>266.360232</v>
      </c>
      <c r="BF32" s="157">
        <v>50709.3</v>
      </c>
      <c r="BG32" s="157">
        <v>138.92496800000001</v>
      </c>
      <c r="BH32" s="157">
        <v>0</v>
      </c>
      <c r="BI32" s="157">
        <v>0</v>
      </c>
      <c r="BJ32" s="157">
        <v>0</v>
      </c>
      <c r="BK32" s="157">
        <v>0</v>
      </c>
      <c r="BL32" s="11">
        <v>87879.9</v>
      </c>
      <c r="BM32" s="11">
        <v>302.32374099999998</v>
      </c>
      <c r="BN32" s="11">
        <v>0</v>
      </c>
      <c r="BO32" s="11">
        <v>0</v>
      </c>
      <c r="BP32" s="11">
        <v>0</v>
      </c>
      <c r="BQ32" s="11">
        <v>0</v>
      </c>
      <c r="BR32" s="11">
        <v>0</v>
      </c>
      <c r="BS32" s="11">
        <v>0</v>
      </c>
      <c r="BT32" s="78">
        <v>3345239.8</v>
      </c>
      <c r="BU32" s="78">
        <v>204.31571671880974</v>
      </c>
    </row>
    <row r="33" spans="1:73" s="12" customFormat="1" ht="20" customHeight="1" x14ac:dyDescent="0.15">
      <c r="A33" s="212">
        <v>44016</v>
      </c>
      <c r="B33" s="212">
        <v>44013</v>
      </c>
      <c r="C33" s="3">
        <v>27</v>
      </c>
      <c r="D33" s="11">
        <v>786919.7</v>
      </c>
      <c r="E33" s="11">
        <v>260601.2</v>
      </c>
      <c r="F33" s="11">
        <v>813540.7</v>
      </c>
      <c r="G33" s="11">
        <v>36544.5</v>
      </c>
      <c r="H33" s="213">
        <v>0</v>
      </c>
      <c r="I33" s="213">
        <v>0</v>
      </c>
      <c r="J33" s="11">
        <v>41115.449999999997</v>
      </c>
      <c r="K33" s="213">
        <v>0</v>
      </c>
      <c r="L33" s="213">
        <v>0</v>
      </c>
      <c r="M33" s="213">
        <v>0</v>
      </c>
      <c r="N33" s="91">
        <f t="shared" si="28"/>
        <v>1938721.5499999998</v>
      </c>
      <c r="O33" s="11">
        <v>691222.1</v>
      </c>
      <c r="P33" s="11">
        <v>268.37644</v>
      </c>
      <c r="Q33" s="11">
        <v>229708.2</v>
      </c>
      <c r="R33" s="11">
        <v>273.91424000000001</v>
      </c>
      <c r="S33" s="11">
        <v>738786.9</v>
      </c>
      <c r="T33" s="11">
        <v>336.30016999999998</v>
      </c>
      <c r="U33" s="11">
        <v>33752.5</v>
      </c>
      <c r="V33" s="11">
        <v>191.55123</v>
      </c>
      <c r="W33" s="213">
        <v>0</v>
      </c>
      <c r="X33" s="213">
        <v>0</v>
      </c>
      <c r="Y33" s="213">
        <v>0</v>
      </c>
      <c r="Z33" s="213">
        <v>0</v>
      </c>
      <c r="AA33" s="11">
        <v>32832.1</v>
      </c>
      <c r="AB33" s="11">
        <v>366.265691</v>
      </c>
      <c r="AC33" s="213">
        <v>0</v>
      </c>
      <c r="AD33" s="213">
        <v>0</v>
      </c>
      <c r="AE33" s="213">
        <v>0</v>
      </c>
      <c r="AF33" s="213">
        <v>0</v>
      </c>
      <c r="AG33" s="213">
        <v>0</v>
      </c>
      <c r="AH33" s="213">
        <v>0</v>
      </c>
      <c r="AI33" s="78">
        <f t="shared" ref="AI33" si="37">O33+Q33+S33+U33+AA33+AC33+AE33+AG33+Y33</f>
        <v>1726301.8000000003</v>
      </c>
      <c r="AJ33" s="78">
        <f t="shared" ref="AJ33" si="38">(O33*P33+Q33*R33+S33*T33+U33*V33+AA33*AB33+AC33*AD33+AE33*AF33+AG33*AH33+Y33*Z33)/AI33</f>
        <v>298.54156336969646</v>
      </c>
      <c r="AL33" s="64">
        <v>43652</v>
      </c>
      <c r="AM33" s="64">
        <v>43648</v>
      </c>
      <c r="AN33" s="3">
        <v>27</v>
      </c>
      <c r="AO33" s="11">
        <v>2073003</v>
      </c>
      <c r="AP33" s="11">
        <v>888181</v>
      </c>
      <c r="AQ33" s="11">
        <v>1044538.2</v>
      </c>
      <c r="AR33" s="11">
        <v>40678.199999999997</v>
      </c>
      <c r="AS33" s="157">
        <v>0</v>
      </c>
      <c r="AT33" s="157">
        <v>0</v>
      </c>
      <c r="AU33" s="11">
        <v>140501.20000000001</v>
      </c>
      <c r="AV33" s="11">
        <v>0</v>
      </c>
      <c r="AW33" s="11">
        <v>0</v>
      </c>
      <c r="AX33" s="11">
        <v>0</v>
      </c>
      <c r="AY33" s="78">
        <v>4186901.6000000006</v>
      </c>
      <c r="AZ33" s="11">
        <v>1460303.4</v>
      </c>
      <c r="BA33" s="11">
        <v>175.04575800000001</v>
      </c>
      <c r="BB33" s="11">
        <v>659548</v>
      </c>
      <c r="BC33" s="11">
        <v>182.60604799999999</v>
      </c>
      <c r="BD33" s="11">
        <v>819759.4</v>
      </c>
      <c r="BE33" s="11">
        <v>254.865341</v>
      </c>
      <c r="BF33" s="11">
        <v>35672.5</v>
      </c>
      <c r="BG33" s="11">
        <v>141.825131</v>
      </c>
      <c r="BH33" s="157">
        <v>0</v>
      </c>
      <c r="BI33" s="157">
        <v>0</v>
      </c>
      <c r="BJ33" s="157">
        <v>0</v>
      </c>
      <c r="BK33" s="157">
        <v>0</v>
      </c>
      <c r="BL33" s="11">
        <v>90710.6</v>
      </c>
      <c r="BM33" s="11">
        <v>356.03347300000001</v>
      </c>
      <c r="BN33" s="11">
        <v>0</v>
      </c>
      <c r="BO33" s="11">
        <v>0</v>
      </c>
      <c r="BP33" s="11">
        <v>0</v>
      </c>
      <c r="BQ33" s="11">
        <v>0</v>
      </c>
      <c r="BR33" s="11">
        <v>0</v>
      </c>
      <c r="BS33" s="11">
        <v>0</v>
      </c>
      <c r="BT33" s="78">
        <v>3065993.9</v>
      </c>
      <c r="BU33" s="78">
        <v>202.98177868838809</v>
      </c>
    </row>
    <row r="34" spans="1:73" ht="20" customHeight="1" x14ac:dyDescent="0.15">
      <c r="A34" s="214">
        <v>44023</v>
      </c>
      <c r="B34" s="214">
        <v>44020</v>
      </c>
      <c r="C34" s="3">
        <v>28</v>
      </c>
      <c r="D34" s="215">
        <v>753755.7</v>
      </c>
      <c r="E34" s="215">
        <v>291957.90000000002</v>
      </c>
      <c r="F34" s="215">
        <v>742638.15</v>
      </c>
      <c r="G34" s="215">
        <v>33136</v>
      </c>
      <c r="H34" s="215">
        <v>0</v>
      </c>
      <c r="I34" s="215">
        <v>0</v>
      </c>
      <c r="J34" s="11">
        <v>75105.600000000006</v>
      </c>
      <c r="K34" s="215">
        <v>0</v>
      </c>
      <c r="L34" s="215">
        <v>0</v>
      </c>
      <c r="M34" s="215">
        <v>0</v>
      </c>
      <c r="N34" s="91">
        <f t="shared" si="28"/>
        <v>1896593.35</v>
      </c>
      <c r="O34" s="215">
        <v>729779.1</v>
      </c>
      <c r="P34" s="215">
        <v>268.30796099999998</v>
      </c>
      <c r="Q34" s="7">
        <v>265151.25</v>
      </c>
      <c r="R34" s="215">
        <v>286.27018900000002</v>
      </c>
      <c r="S34" s="215">
        <v>711248.45</v>
      </c>
      <c r="T34" s="215">
        <v>325.83527099999998</v>
      </c>
      <c r="U34" s="215">
        <v>29862.6</v>
      </c>
      <c r="V34" s="215">
        <v>209.91168200000001</v>
      </c>
      <c r="W34" s="215">
        <v>0</v>
      </c>
      <c r="X34" s="215">
        <v>0</v>
      </c>
      <c r="Y34" s="215">
        <v>0</v>
      </c>
      <c r="Z34" s="215">
        <v>0</v>
      </c>
      <c r="AA34" s="11">
        <v>33196.699999999997</v>
      </c>
      <c r="AB34" s="11">
        <v>565.11520399999995</v>
      </c>
      <c r="AC34" s="215">
        <v>0</v>
      </c>
      <c r="AD34" s="215">
        <v>0</v>
      </c>
      <c r="AE34" s="215">
        <v>0</v>
      </c>
      <c r="AF34" s="215">
        <v>0</v>
      </c>
      <c r="AG34" s="215">
        <v>0</v>
      </c>
      <c r="AH34" s="215">
        <v>0</v>
      </c>
      <c r="AI34" s="78">
        <f t="shared" ref="AI34" si="39">O34+Q34+S34+U34+AA34+AC34+AE34+AG34+Y34</f>
        <v>1769238.0999999999</v>
      </c>
      <c r="AJ34" s="78">
        <f t="shared" ref="AJ34" si="40">(O34*P34+Q34*R34+S34*T34+U34*V34+AA34*AB34+AC34*AD34+AE34*AF34+AG34*AH34+Y34*Z34)/AI34</f>
        <v>298.70978965132019</v>
      </c>
      <c r="AL34" s="64">
        <v>43659</v>
      </c>
      <c r="AM34" s="64">
        <v>43655</v>
      </c>
      <c r="AN34" s="3">
        <v>28</v>
      </c>
      <c r="AO34" s="157">
        <v>2322210.44</v>
      </c>
      <c r="AP34" s="157">
        <v>1025404.8</v>
      </c>
      <c r="AQ34" s="157">
        <v>1121725.3500000001</v>
      </c>
      <c r="AR34" s="157">
        <v>72454</v>
      </c>
      <c r="AS34" s="157">
        <v>0</v>
      </c>
      <c r="AT34" s="157">
        <v>0</v>
      </c>
      <c r="AU34" s="11">
        <v>87952.7</v>
      </c>
      <c r="AV34" s="11">
        <v>0</v>
      </c>
      <c r="AW34" s="11">
        <v>0</v>
      </c>
      <c r="AX34" s="11">
        <v>0</v>
      </c>
      <c r="AY34" s="78">
        <v>4629747.29</v>
      </c>
      <c r="AZ34" s="157">
        <v>1648069.24</v>
      </c>
      <c r="BA34" s="157">
        <v>172.303191</v>
      </c>
      <c r="BB34" s="7">
        <v>772744.6</v>
      </c>
      <c r="BC34" s="157">
        <v>179.64580599999999</v>
      </c>
      <c r="BD34" s="157">
        <v>859234.8</v>
      </c>
      <c r="BE34" s="157">
        <v>237.36518100000001</v>
      </c>
      <c r="BF34" s="157">
        <v>65923</v>
      </c>
      <c r="BG34" s="157">
        <v>130.83008599999999</v>
      </c>
      <c r="BH34" s="157">
        <v>0</v>
      </c>
      <c r="BI34" s="157">
        <v>0</v>
      </c>
      <c r="BJ34" s="157">
        <v>0</v>
      </c>
      <c r="BK34" s="157">
        <v>0</v>
      </c>
      <c r="BL34" s="11">
        <v>61904.4</v>
      </c>
      <c r="BM34" s="11">
        <v>403.918364</v>
      </c>
      <c r="BN34" s="11">
        <v>0</v>
      </c>
      <c r="BO34" s="11">
        <v>0</v>
      </c>
      <c r="BP34" s="11">
        <v>0</v>
      </c>
      <c r="BQ34" s="11">
        <v>0</v>
      </c>
      <c r="BR34" s="11">
        <v>0</v>
      </c>
      <c r="BS34" s="11">
        <v>0</v>
      </c>
      <c r="BT34" s="78">
        <v>3407876.0399999996</v>
      </c>
      <c r="BU34" s="78">
        <v>193.77740485401307</v>
      </c>
    </row>
    <row r="35" spans="1:73" ht="20" customHeight="1" x14ac:dyDescent="0.15">
      <c r="A35" s="216">
        <v>44030</v>
      </c>
      <c r="B35" s="216">
        <v>44027</v>
      </c>
      <c r="C35" s="3">
        <v>29</v>
      </c>
      <c r="D35" s="217">
        <v>999542.6</v>
      </c>
      <c r="E35" s="217">
        <v>423731.9</v>
      </c>
      <c r="F35" s="217">
        <v>961976.2</v>
      </c>
      <c r="G35" s="217">
        <v>51739.1</v>
      </c>
      <c r="H35" s="217">
        <v>0</v>
      </c>
      <c r="I35" s="217">
        <v>0</v>
      </c>
      <c r="J35" s="11">
        <v>104408.6</v>
      </c>
      <c r="K35" s="217">
        <v>0</v>
      </c>
      <c r="L35" s="217">
        <v>0</v>
      </c>
      <c r="M35" s="217">
        <v>0</v>
      </c>
      <c r="N35" s="91">
        <f t="shared" si="28"/>
        <v>2541398.4000000004</v>
      </c>
      <c r="O35" s="217">
        <v>903707.3</v>
      </c>
      <c r="P35" s="217">
        <v>280.72823099999999</v>
      </c>
      <c r="Q35" s="217">
        <v>364287.3</v>
      </c>
      <c r="R35" s="217">
        <v>308.48196899999999</v>
      </c>
      <c r="S35" s="217">
        <v>862893.4</v>
      </c>
      <c r="T35" s="217">
        <v>317.67885200000001</v>
      </c>
      <c r="U35" s="217">
        <v>41781.199999999997</v>
      </c>
      <c r="V35" s="217">
        <v>208.799814</v>
      </c>
      <c r="W35" s="217">
        <v>0</v>
      </c>
      <c r="X35" s="217">
        <v>0</v>
      </c>
      <c r="Y35" s="217">
        <v>0</v>
      </c>
      <c r="Z35" s="217">
        <v>0</v>
      </c>
      <c r="AA35" s="11">
        <v>74302</v>
      </c>
      <c r="AB35" s="11">
        <v>370.30907999999999</v>
      </c>
      <c r="AC35" s="217">
        <v>0</v>
      </c>
      <c r="AD35" s="217">
        <v>0</v>
      </c>
      <c r="AE35" s="217">
        <v>0</v>
      </c>
      <c r="AF35" s="217">
        <v>0</v>
      </c>
      <c r="AG35" s="217">
        <v>0</v>
      </c>
      <c r="AH35" s="217">
        <v>0</v>
      </c>
      <c r="AI35" s="78">
        <f t="shared" ref="AI35" si="41">O35+Q35+S35+U35+AA35+AC35+AE35+AG35+Y35</f>
        <v>2246971.2000000002</v>
      </c>
      <c r="AJ35" s="78">
        <f t="shared" ref="AJ35" si="42">(O35*P35+Q35*R35+S35*T35+U35*V35+AA35*AB35+AC35*AD35+AE35*AF35+AG35*AH35+Y35*Z35)/AI35</f>
        <v>301.04249312038951</v>
      </c>
      <c r="AL35" s="64">
        <v>43666</v>
      </c>
      <c r="AM35" s="64">
        <v>43662</v>
      </c>
      <c r="AN35" s="3">
        <v>29</v>
      </c>
      <c r="AO35" s="157">
        <v>2329944.5699999998</v>
      </c>
      <c r="AP35" s="157">
        <v>1041923.38</v>
      </c>
      <c r="AQ35" s="157">
        <v>1132157.3600000001</v>
      </c>
      <c r="AR35" s="157">
        <v>60264.2</v>
      </c>
      <c r="AS35" s="157">
        <v>0</v>
      </c>
      <c r="AT35" s="157">
        <v>0</v>
      </c>
      <c r="AU35" s="11">
        <v>81788.100000000006</v>
      </c>
      <c r="AV35" s="11">
        <v>0</v>
      </c>
      <c r="AW35" s="11">
        <v>0</v>
      </c>
      <c r="AX35" s="11">
        <v>0</v>
      </c>
      <c r="AY35" s="78">
        <v>4646077.6099999994</v>
      </c>
      <c r="AZ35" s="157">
        <v>1664909.07</v>
      </c>
      <c r="BA35" s="157">
        <v>179.40175500000001</v>
      </c>
      <c r="BB35" s="157">
        <v>810229.28</v>
      </c>
      <c r="BC35" s="157">
        <v>182.19983300000001</v>
      </c>
      <c r="BD35" s="157">
        <v>890063.25</v>
      </c>
      <c r="BE35" s="157">
        <v>248.568003</v>
      </c>
      <c r="BF35" s="157">
        <v>53291</v>
      </c>
      <c r="BG35" s="157">
        <v>140.20027200000001</v>
      </c>
      <c r="BH35" s="157">
        <v>0</v>
      </c>
      <c r="BI35" s="157">
        <v>0</v>
      </c>
      <c r="BJ35" s="157">
        <v>0</v>
      </c>
      <c r="BK35" s="157">
        <v>0</v>
      </c>
      <c r="BL35" s="11">
        <v>56088.9</v>
      </c>
      <c r="BM35" s="11">
        <v>402.75321300000002</v>
      </c>
      <c r="BN35" s="11">
        <v>0</v>
      </c>
      <c r="BO35" s="11">
        <v>0</v>
      </c>
      <c r="BP35" s="11">
        <v>0</v>
      </c>
      <c r="BQ35" s="11">
        <v>0</v>
      </c>
      <c r="BR35" s="11">
        <v>0</v>
      </c>
      <c r="BS35" s="11">
        <v>0</v>
      </c>
      <c r="BT35" s="78">
        <v>3474581.5</v>
      </c>
      <c r="BU35" s="78">
        <v>200.7763785541095</v>
      </c>
    </row>
    <row r="36" spans="1:73" ht="20" customHeight="1" x14ac:dyDescent="0.15">
      <c r="A36" s="220">
        <v>44037</v>
      </c>
      <c r="B36" s="220">
        <v>44034</v>
      </c>
      <c r="C36" s="3">
        <v>30</v>
      </c>
      <c r="D36" s="221">
        <v>1416617.9</v>
      </c>
      <c r="E36" s="221">
        <v>625879.1</v>
      </c>
      <c r="F36" s="221">
        <v>1111196</v>
      </c>
      <c r="G36" s="221">
        <v>52023.7</v>
      </c>
      <c r="H36" s="221">
        <v>0</v>
      </c>
      <c r="I36" s="221">
        <v>0</v>
      </c>
      <c r="J36" s="11">
        <v>84028.35</v>
      </c>
      <c r="K36" s="221">
        <v>0</v>
      </c>
      <c r="L36" s="221">
        <v>0</v>
      </c>
      <c r="M36" s="221">
        <v>0</v>
      </c>
      <c r="N36" s="91">
        <f t="shared" si="28"/>
        <v>3289745.0500000003</v>
      </c>
      <c r="O36" s="221">
        <v>1236101.8999999999</v>
      </c>
      <c r="P36" s="221">
        <v>284.64987000000002</v>
      </c>
      <c r="Q36" s="221">
        <v>502882.9</v>
      </c>
      <c r="R36" s="221">
        <v>311.34490499999998</v>
      </c>
      <c r="S36" s="221">
        <v>729115.45</v>
      </c>
      <c r="T36" s="221">
        <v>298.757678</v>
      </c>
      <c r="U36" s="221">
        <v>47137.2</v>
      </c>
      <c r="V36" s="221">
        <v>203.11077800000001</v>
      </c>
      <c r="W36" s="221">
        <v>0</v>
      </c>
      <c r="X36" s="221">
        <v>0</v>
      </c>
      <c r="Y36" s="221">
        <v>0</v>
      </c>
      <c r="Z36" s="221">
        <v>0</v>
      </c>
      <c r="AA36" s="11">
        <v>52307.95</v>
      </c>
      <c r="AB36" s="11">
        <v>541.95532200000002</v>
      </c>
      <c r="AC36" s="221">
        <v>0</v>
      </c>
      <c r="AD36" s="221">
        <v>0</v>
      </c>
      <c r="AE36" s="221">
        <v>0</v>
      </c>
      <c r="AF36" s="221">
        <v>0</v>
      </c>
      <c r="AG36" s="221">
        <v>0</v>
      </c>
      <c r="AH36" s="221">
        <v>0</v>
      </c>
      <c r="AI36" s="78">
        <f t="shared" ref="AI36" si="43">O36+Q36+S36+U36+AA36+AC36+AE36+AG36+Y36</f>
        <v>2567545.4000000004</v>
      </c>
      <c r="AJ36" s="78">
        <f t="shared" ref="AJ36" si="44">(O36*P36+Q36*R36+S36*T36+U36*V36+AA36*AB36+AC36*AD36+AE36*AF36+AG36*AH36+Y36*Z36)/AI36</f>
        <v>297.62969642307161</v>
      </c>
      <c r="AL36" s="64">
        <v>43673</v>
      </c>
      <c r="AM36" s="64">
        <v>43669</v>
      </c>
      <c r="AN36" s="3">
        <v>30</v>
      </c>
      <c r="AO36" s="157">
        <v>2370305.2000000002</v>
      </c>
      <c r="AP36" s="157">
        <v>961881.8</v>
      </c>
      <c r="AQ36" s="157">
        <v>1323000.8999999999</v>
      </c>
      <c r="AR36" s="157">
        <v>69476.899999999994</v>
      </c>
      <c r="AS36" s="157">
        <v>0</v>
      </c>
      <c r="AT36" s="157">
        <v>0</v>
      </c>
      <c r="AU36" s="11">
        <v>130944.2</v>
      </c>
      <c r="AV36" s="11">
        <v>0</v>
      </c>
      <c r="AW36" s="11">
        <v>0</v>
      </c>
      <c r="AX36" s="11">
        <v>0</v>
      </c>
      <c r="AY36" s="78">
        <v>4855609.0000000009</v>
      </c>
      <c r="AZ36" s="157">
        <v>1872703.4</v>
      </c>
      <c r="BA36" s="157">
        <v>177.17223200000001</v>
      </c>
      <c r="BB36" s="157">
        <v>757481.6</v>
      </c>
      <c r="BC36" s="157">
        <v>184.90776</v>
      </c>
      <c r="BD36" s="157">
        <v>1004044.8</v>
      </c>
      <c r="BE36" s="157">
        <v>244.48294799999999</v>
      </c>
      <c r="BF36" s="157">
        <v>57474.6</v>
      </c>
      <c r="BG36" s="157">
        <v>134.05190400000001</v>
      </c>
      <c r="BH36" s="157">
        <v>0</v>
      </c>
      <c r="BI36" s="157">
        <v>0</v>
      </c>
      <c r="BJ36" s="157">
        <v>0</v>
      </c>
      <c r="BK36" s="157">
        <v>0</v>
      </c>
      <c r="BL36" s="11">
        <v>95259.1</v>
      </c>
      <c r="BM36" s="11">
        <v>366.003758</v>
      </c>
      <c r="BN36" s="11">
        <v>0</v>
      </c>
      <c r="BO36" s="11">
        <v>0</v>
      </c>
      <c r="BP36" s="11">
        <v>0</v>
      </c>
      <c r="BQ36" s="11">
        <v>0</v>
      </c>
      <c r="BR36" s="11">
        <v>0</v>
      </c>
      <c r="BS36" s="11">
        <v>0</v>
      </c>
      <c r="BT36" s="78">
        <v>3786963.5</v>
      </c>
      <c r="BU36" s="78">
        <v>200.66126011581878</v>
      </c>
    </row>
    <row r="37" spans="1:73" ht="20" customHeight="1" x14ac:dyDescent="0.15">
      <c r="A37" s="222">
        <v>44044</v>
      </c>
      <c r="B37" s="222">
        <v>44042</v>
      </c>
      <c r="C37" s="3">
        <v>31</v>
      </c>
      <c r="D37" s="223">
        <v>2228722.9</v>
      </c>
      <c r="E37" s="223">
        <v>1029929.6</v>
      </c>
      <c r="F37" s="223">
        <v>1181549.04</v>
      </c>
      <c r="G37" s="223">
        <v>48128.4</v>
      </c>
      <c r="H37" s="223">
        <v>0</v>
      </c>
      <c r="I37" s="223">
        <v>0</v>
      </c>
      <c r="J37" s="11">
        <v>86496.5</v>
      </c>
      <c r="K37" s="223">
        <v>0</v>
      </c>
      <c r="L37" s="223">
        <v>0</v>
      </c>
      <c r="M37" s="223">
        <v>0</v>
      </c>
      <c r="N37" s="91">
        <f t="shared" si="28"/>
        <v>4574826.4400000004</v>
      </c>
      <c r="O37" s="223">
        <v>1907645.2</v>
      </c>
      <c r="P37" s="223">
        <v>293.54246599999999</v>
      </c>
      <c r="Q37" s="223">
        <v>809053.1</v>
      </c>
      <c r="R37" s="223">
        <v>316.197135</v>
      </c>
      <c r="S37" s="223">
        <v>865394.64</v>
      </c>
      <c r="T37" s="223">
        <v>279.14164599999998</v>
      </c>
      <c r="U37" s="223">
        <v>29176</v>
      </c>
      <c r="V37" s="223">
        <v>194.70181299999999</v>
      </c>
      <c r="W37" s="223">
        <v>0</v>
      </c>
      <c r="X37" s="223">
        <v>0</v>
      </c>
      <c r="Y37" s="223">
        <v>0</v>
      </c>
      <c r="Z37" s="223">
        <v>0</v>
      </c>
      <c r="AA37" s="11">
        <v>33690.300000000003</v>
      </c>
      <c r="AB37" s="11">
        <v>459.45817899999997</v>
      </c>
      <c r="AC37" s="223">
        <v>0</v>
      </c>
      <c r="AD37" s="223">
        <v>0</v>
      </c>
      <c r="AE37" s="223">
        <v>0</v>
      </c>
      <c r="AF37" s="223">
        <v>0</v>
      </c>
      <c r="AG37" s="223">
        <v>0</v>
      </c>
      <c r="AH37" s="223">
        <v>0</v>
      </c>
      <c r="AI37" s="78">
        <f t="shared" ref="AI37" si="45">O37+Q37+S37+U37+AA37+AC37+AE37+AG37+Y37</f>
        <v>3644959.2399999998</v>
      </c>
      <c r="AJ37" s="78">
        <f t="shared" ref="AJ37" si="46">(O37*P37+Q37*R37+S37*T37+U37*V37+AA37*AB37+AC37*AD37+AE37*AF37+AG37*AH37+Y37*Z37)/AI37</f>
        <v>295.89432028248439</v>
      </c>
      <c r="AL37" s="64">
        <v>43680</v>
      </c>
      <c r="AM37" s="64">
        <v>43676</v>
      </c>
      <c r="AN37" s="3">
        <v>31</v>
      </c>
      <c r="AO37" s="157">
        <v>2450786.48</v>
      </c>
      <c r="AP37" s="157">
        <v>1009094.15</v>
      </c>
      <c r="AQ37" s="157">
        <v>1251056.2</v>
      </c>
      <c r="AR37" s="157">
        <v>56014.400000000001</v>
      </c>
      <c r="AS37" s="157">
        <v>0</v>
      </c>
      <c r="AT37" s="157">
        <v>0</v>
      </c>
      <c r="AU37" s="11">
        <v>103343.9</v>
      </c>
      <c r="AV37" s="11">
        <v>0</v>
      </c>
      <c r="AW37" s="11">
        <v>0</v>
      </c>
      <c r="AX37" s="11">
        <v>0</v>
      </c>
      <c r="AY37" s="78">
        <v>4870295.1300000008</v>
      </c>
      <c r="AZ37" s="157">
        <v>1873253.55</v>
      </c>
      <c r="BA37" s="157">
        <v>181.52090000000001</v>
      </c>
      <c r="BB37" s="157">
        <v>787807.45</v>
      </c>
      <c r="BC37" s="157">
        <v>186.91564099999999</v>
      </c>
      <c r="BD37" s="157">
        <v>1034747.7</v>
      </c>
      <c r="BE37" s="157">
        <v>236.806354</v>
      </c>
      <c r="BF37" s="157">
        <v>50461.2</v>
      </c>
      <c r="BG37" s="157">
        <v>130.73813100000001</v>
      </c>
      <c r="BH37" s="157">
        <v>0</v>
      </c>
      <c r="BI37" s="157">
        <v>0</v>
      </c>
      <c r="BJ37" s="157">
        <v>0</v>
      </c>
      <c r="BK37" s="157">
        <v>0</v>
      </c>
      <c r="BL37" s="11">
        <v>66831</v>
      </c>
      <c r="BM37" s="11">
        <v>397.47173299999997</v>
      </c>
      <c r="BN37" s="11">
        <v>0</v>
      </c>
      <c r="BO37" s="11">
        <v>0</v>
      </c>
      <c r="BP37" s="11">
        <v>0</v>
      </c>
      <c r="BQ37" s="11">
        <v>0</v>
      </c>
      <c r="BR37" s="11">
        <v>0</v>
      </c>
      <c r="BS37" s="11">
        <v>0</v>
      </c>
      <c r="BT37" s="78">
        <v>3813100.9000000004</v>
      </c>
      <c r="BU37" s="78">
        <v>200.75096133347702</v>
      </c>
    </row>
    <row r="38" spans="1:73" ht="20" customHeight="1" x14ac:dyDescent="0.15">
      <c r="A38" s="224">
        <v>44051</v>
      </c>
      <c r="B38" s="224">
        <v>44049</v>
      </c>
      <c r="C38" s="3">
        <v>32</v>
      </c>
      <c r="D38" s="225">
        <v>1666019.07</v>
      </c>
      <c r="E38" s="225">
        <v>834893.9</v>
      </c>
      <c r="F38" s="225">
        <v>1036540.4</v>
      </c>
      <c r="G38" s="225">
        <v>46603.9</v>
      </c>
      <c r="H38" s="225">
        <v>0</v>
      </c>
      <c r="I38" s="225">
        <v>0</v>
      </c>
      <c r="J38" s="11">
        <v>101964.9</v>
      </c>
      <c r="K38" s="225">
        <v>0</v>
      </c>
      <c r="L38" s="225">
        <v>0</v>
      </c>
      <c r="M38" s="225">
        <v>0</v>
      </c>
      <c r="N38" s="91">
        <f t="shared" si="28"/>
        <v>3686022.17</v>
      </c>
      <c r="O38" s="225">
        <v>1527751.47</v>
      </c>
      <c r="P38" s="225">
        <v>309.55740400000002</v>
      </c>
      <c r="Q38" s="225">
        <v>732880</v>
      </c>
      <c r="R38" s="225">
        <v>327.80237499999998</v>
      </c>
      <c r="S38" s="225">
        <v>877357.8</v>
      </c>
      <c r="T38" s="225">
        <v>290.19595199999998</v>
      </c>
      <c r="U38" s="225">
        <v>32547.599999999999</v>
      </c>
      <c r="V38" s="225">
        <v>182.36040399999999</v>
      </c>
      <c r="W38" s="225">
        <v>0</v>
      </c>
      <c r="X38" s="225">
        <v>0</v>
      </c>
      <c r="Y38" s="225">
        <v>0</v>
      </c>
      <c r="Z38" s="225">
        <v>0</v>
      </c>
      <c r="AA38" s="11">
        <v>51753.8</v>
      </c>
      <c r="AB38" s="11">
        <v>307.43122599999998</v>
      </c>
      <c r="AC38" s="225">
        <v>0</v>
      </c>
      <c r="AD38" s="225">
        <v>0</v>
      </c>
      <c r="AE38" s="225">
        <v>0</v>
      </c>
      <c r="AF38" s="225">
        <v>0</v>
      </c>
      <c r="AG38" s="225">
        <v>0</v>
      </c>
      <c r="AH38" s="225">
        <v>0</v>
      </c>
      <c r="AI38" s="78">
        <f t="shared" ref="AI38" si="47">O38+Q38+S38+U38+AA38+AC38+AE38+AG38+Y38</f>
        <v>3222290.6699999995</v>
      </c>
      <c r="AJ38" s="78">
        <f t="shared" ref="AJ38" si="48">(O38*P38+Q38*R38+S38*T38+U38*V38+AA38*AB38+AC38*AD38+AE38*AF38+AG38*AH38+Y38*Z38)/AI38</f>
        <v>307.11642574609783</v>
      </c>
      <c r="AL38" s="64">
        <v>43687</v>
      </c>
      <c r="AM38" s="64">
        <v>43683</v>
      </c>
      <c r="AN38" s="3">
        <v>32</v>
      </c>
      <c r="AO38" s="157">
        <v>2664433.7000000002</v>
      </c>
      <c r="AP38" s="157">
        <v>1161218.1499999999</v>
      </c>
      <c r="AQ38" s="157">
        <v>1341332.3999999999</v>
      </c>
      <c r="AR38" s="157">
        <v>53401.7</v>
      </c>
      <c r="AS38" s="157">
        <v>0</v>
      </c>
      <c r="AT38" s="157">
        <v>0</v>
      </c>
      <c r="AU38" s="11">
        <v>102686.1</v>
      </c>
      <c r="AV38" s="11">
        <v>0</v>
      </c>
      <c r="AW38" s="11">
        <v>0</v>
      </c>
      <c r="AX38" s="11">
        <v>0</v>
      </c>
      <c r="AY38" s="78">
        <v>5323072.05</v>
      </c>
      <c r="AZ38" s="157">
        <v>1993215.1</v>
      </c>
      <c r="BA38" s="157">
        <v>181.12982199999999</v>
      </c>
      <c r="BB38" s="157">
        <v>956336.65</v>
      </c>
      <c r="BC38" s="157">
        <v>191.312231</v>
      </c>
      <c r="BD38" s="157">
        <v>1027451.9</v>
      </c>
      <c r="BE38" s="157">
        <v>236.83856</v>
      </c>
      <c r="BF38" s="157">
        <v>47658.2</v>
      </c>
      <c r="BG38" s="157">
        <v>131.24117100000001</v>
      </c>
      <c r="BH38" s="157">
        <v>0</v>
      </c>
      <c r="BI38" s="157">
        <v>0</v>
      </c>
      <c r="BJ38" s="157">
        <v>0</v>
      </c>
      <c r="BK38" s="157">
        <v>0</v>
      </c>
      <c r="BL38" s="11">
        <v>59916.7</v>
      </c>
      <c r="BM38" s="11">
        <v>386.44274799999999</v>
      </c>
      <c r="BN38" s="11">
        <v>0</v>
      </c>
      <c r="BO38" s="11">
        <v>0</v>
      </c>
      <c r="BP38" s="11">
        <v>0</v>
      </c>
      <c r="BQ38" s="11">
        <v>0</v>
      </c>
      <c r="BR38" s="11">
        <v>0</v>
      </c>
      <c r="BS38" s="11">
        <v>0</v>
      </c>
      <c r="BT38" s="78">
        <v>4084578.5500000003</v>
      </c>
      <c r="BU38" s="78">
        <v>199.95671646696229</v>
      </c>
    </row>
    <row r="39" spans="1:73" ht="20" customHeight="1" x14ac:dyDescent="0.15">
      <c r="A39" s="228">
        <v>44058</v>
      </c>
      <c r="B39" s="228">
        <v>44055</v>
      </c>
      <c r="C39" s="10">
        <v>33</v>
      </c>
      <c r="D39" s="229">
        <v>1900527</v>
      </c>
      <c r="E39" s="229">
        <v>931090.1</v>
      </c>
      <c r="F39" s="229">
        <v>1240533.3500000001</v>
      </c>
      <c r="G39" s="229">
        <v>67878.399999999994</v>
      </c>
      <c r="H39" s="229">
        <v>0</v>
      </c>
      <c r="I39" s="229">
        <v>0</v>
      </c>
      <c r="J39" s="11">
        <v>57439.4</v>
      </c>
      <c r="K39" s="229">
        <v>0</v>
      </c>
      <c r="L39" s="229">
        <v>0</v>
      </c>
      <c r="M39" s="229">
        <v>0</v>
      </c>
      <c r="N39" s="91">
        <f t="shared" si="28"/>
        <v>4197468.25</v>
      </c>
      <c r="O39" s="229">
        <v>1620911.6</v>
      </c>
      <c r="P39" s="229">
        <v>310.69453499999997</v>
      </c>
      <c r="Q39" s="229">
        <v>782028.5</v>
      </c>
      <c r="R39" s="229">
        <v>330.31017500000002</v>
      </c>
      <c r="S39" s="229">
        <v>1046248.45</v>
      </c>
      <c r="T39" s="229">
        <v>292.41241600000001</v>
      </c>
      <c r="U39" s="229">
        <v>49939.199999999997</v>
      </c>
      <c r="V39" s="229">
        <v>176.784391</v>
      </c>
      <c r="W39" s="229">
        <v>0</v>
      </c>
      <c r="X39" s="229">
        <v>0</v>
      </c>
      <c r="Y39" s="229">
        <v>0</v>
      </c>
      <c r="Z39" s="229">
        <v>0</v>
      </c>
      <c r="AA39" s="11">
        <v>30077</v>
      </c>
      <c r="AB39" s="11">
        <v>431.34777400000002</v>
      </c>
      <c r="AC39" s="229">
        <v>0</v>
      </c>
      <c r="AD39" s="229">
        <v>0</v>
      </c>
      <c r="AE39" s="229">
        <v>0</v>
      </c>
      <c r="AF39" s="229">
        <v>0</v>
      </c>
      <c r="AG39" s="229">
        <v>0</v>
      </c>
      <c r="AH39" s="229">
        <v>0</v>
      </c>
      <c r="AI39" s="78">
        <f t="shared" ref="AI39" si="49">O39+Q39+S39+U39+AA39+AC39+AE39+AG39+Y39</f>
        <v>3529204.75</v>
      </c>
      <c r="AJ39" s="78">
        <f t="shared" ref="AJ39" si="50">(O39*P39+Q39*R39+S39*T39+U39*V39+AA39*AB39+AC39*AD39+AE39*AF39+AG39*AH39+Y39*Z39)/AI39</f>
        <v>308.75468519826569</v>
      </c>
      <c r="AL39" s="64">
        <v>43694</v>
      </c>
      <c r="AM39" s="64">
        <v>43690</v>
      </c>
      <c r="AN39" s="10">
        <v>33</v>
      </c>
      <c r="AO39" s="157">
        <v>2230602.1</v>
      </c>
      <c r="AP39" s="157">
        <v>915376.4</v>
      </c>
      <c r="AQ39" s="157">
        <v>1131475.2</v>
      </c>
      <c r="AR39" s="157">
        <v>51516.5</v>
      </c>
      <c r="AS39" s="157">
        <v>0</v>
      </c>
      <c r="AT39" s="157">
        <v>0</v>
      </c>
      <c r="AU39" s="11">
        <v>91409.2</v>
      </c>
      <c r="AV39" s="11">
        <v>0</v>
      </c>
      <c r="AW39" s="11">
        <v>0</v>
      </c>
      <c r="AX39" s="11">
        <v>0</v>
      </c>
      <c r="AY39" s="78">
        <v>4420379.4000000004</v>
      </c>
      <c r="AZ39" s="157">
        <v>1708039</v>
      </c>
      <c r="BA39" s="157">
        <v>174.247399</v>
      </c>
      <c r="BB39" s="157">
        <v>696374.7</v>
      </c>
      <c r="BC39" s="157">
        <v>185.895557</v>
      </c>
      <c r="BD39" s="157">
        <v>930883.79</v>
      </c>
      <c r="BE39" s="157">
        <v>228.78921800000001</v>
      </c>
      <c r="BF39" s="157">
        <v>44262.2</v>
      </c>
      <c r="BG39" s="157">
        <v>127.81161299999999</v>
      </c>
      <c r="BH39" s="157">
        <v>0</v>
      </c>
      <c r="BI39" s="157">
        <v>0</v>
      </c>
      <c r="BJ39" s="157">
        <v>0</v>
      </c>
      <c r="BK39" s="157">
        <v>0</v>
      </c>
      <c r="BL39" s="11">
        <v>48279.8</v>
      </c>
      <c r="BM39" s="11">
        <v>345.575018</v>
      </c>
      <c r="BN39" s="11">
        <v>0</v>
      </c>
      <c r="BO39" s="11">
        <v>0</v>
      </c>
      <c r="BP39" s="11">
        <v>0</v>
      </c>
      <c r="BQ39" s="11">
        <v>0</v>
      </c>
      <c r="BR39" s="11">
        <v>0</v>
      </c>
      <c r="BS39" s="11">
        <v>0</v>
      </c>
      <c r="BT39" s="78">
        <v>3427839.49</v>
      </c>
      <c r="BU39" s="78">
        <v>193.23892151429473</v>
      </c>
    </row>
    <row r="40" spans="1:73" ht="20" customHeight="1" x14ac:dyDescent="0.15">
      <c r="A40" s="234">
        <v>44065</v>
      </c>
      <c r="B40" s="234">
        <v>44061</v>
      </c>
      <c r="C40" s="3">
        <v>34</v>
      </c>
      <c r="D40" s="235">
        <v>2380285.1</v>
      </c>
      <c r="E40" s="235">
        <v>956563.1</v>
      </c>
      <c r="F40" s="235">
        <v>1260373.95</v>
      </c>
      <c r="G40" s="235">
        <v>57327.7</v>
      </c>
      <c r="H40" s="235">
        <v>0</v>
      </c>
      <c r="I40" s="235">
        <v>0</v>
      </c>
      <c r="J40" s="11">
        <v>59886.1</v>
      </c>
      <c r="K40" s="235">
        <v>0</v>
      </c>
      <c r="L40" s="235">
        <v>0</v>
      </c>
      <c r="M40" s="235">
        <v>0</v>
      </c>
      <c r="N40" s="91">
        <f t="shared" si="28"/>
        <v>4714435.95</v>
      </c>
      <c r="O40" s="235">
        <v>2028443.7</v>
      </c>
      <c r="P40" s="235">
        <v>304.39907099999999</v>
      </c>
      <c r="Q40" s="235">
        <v>843274</v>
      </c>
      <c r="R40" s="235">
        <v>337.62606399999999</v>
      </c>
      <c r="S40" s="235">
        <v>1142736.5</v>
      </c>
      <c r="T40" s="235">
        <v>291.85845999999998</v>
      </c>
      <c r="U40" s="235">
        <v>48804.5</v>
      </c>
      <c r="V40" s="235">
        <v>192.65384700000001</v>
      </c>
      <c r="W40" s="235">
        <v>0</v>
      </c>
      <c r="X40" s="235">
        <v>0</v>
      </c>
      <c r="Y40" s="235">
        <v>0</v>
      </c>
      <c r="Z40" s="235">
        <v>0</v>
      </c>
      <c r="AA40" s="11">
        <v>27739.3</v>
      </c>
      <c r="AB40" s="11">
        <v>453.63502599999998</v>
      </c>
      <c r="AC40" s="235">
        <v>0</v>
      </c>
      <c r="AD40" s="235">
        <v>0</v>
      </c>
      <c r="AE40" s="235">
        <v>0</v>
      </c>
      <c r="AF40" s="235">
        <v>0</v>
      </c>
      <c r="AG40" s="235">
        <v>0</v>
      </c>
      <c r="AH40" s="235">
        <v>0</v>
      </c>
      <c r="AI40" s="78">
        <f t="shared" ref="AI40" si="51">O40+Q40+S40+U40+AA40+AC40+AE40+AG40+Y40</f>
        <v>4090998</v>
      </c>
      <c r="AJ40" s="78">
        <f t="shared" ref="AJ40" si="52">(O40*P40+Q40*R40+S40*T40+U40*V40+AA40*AB40+AC40*AD40+AE40*AF40+AG40*AH40+Y40*Z40)/AI40</f>
        <v>307.4239750735058</v>
      </c>
      <c r="AL40" s="64">
        <v>43701</v>
      </c>
      <c r="AM40" s="64">
        <v>43697</v>
      </c>
      <c r="AN40" s="3">
        <v>34</v>
      </c>
      <c r="AO40" s="157">
        <v>3276178.19</v>
      </c>
      <c r="AP40" s="157">
        <v>1247522.3999999999</v>
      </c>
      <c r="AQ40" s="157">
        <v>1340191.3799999999</v>
      </c>
      <c r="AR40" s="157">
        <v>61803</v>
      </c>
      <c r="AS40" s="157">
        <v>0</v>
      </c>
      <c r="AT40" s="157">
        <v>0</v>
      </c>
      <c r="AU40" s="11">
        <v>87899.5</v>
      </c>
      <c r="AV40" s="11">
        <v>0</v>
      </c>
      <c r="AW40" s="11">
        <v>0</v>
      </c>
      <c r="AX40" s="11">
        <v>0</v>
      </c>
      <c r="AY40" s="78">
        <v>6013594.4699999997</v>
      </c>
      <c r="AZ40" s="157">
        <v>2344049.67</v>
      </c>
      <c r="BA40" s="157">
        <v>170.95907800000001</v>
      </c>
      <c r="BB40" s="157">
        <v>933391.8</v>
      </c>
      <c r="BC40" s="157">
        <v>186.773988</v>
      </c>
      <c r="BD40" s="157">
        <v>1002610.4</v>
      </c>
      <c r="BE40" s="157">
        <v>231.050612</v>
      </c>
      <c r="BF40" s="157">
        <v>53818.8</v>
      </c>
      <c r="BG40" s="157">
        <v>134.77426399999999</v>
      </c>
      <c r="BH40" s="157">
        <v>0</v>
      </c>
      <c r="BI40" s="157">
        <v>0</v>
      </c>
      <c r="BJ40" s="157">
        <v>0</v>
      </c>
      <c r="BK40" s="157">
        <v>0</v>
      </c>
      <c r="BL40" s="11">
        <v>51294.8</v>
      </c>
      <c r="BM40" s="11">
        <v>310.23179299999998</v>
      </c>
      <c r="BN40" s="11">
        <v>0</v>
      </c>
      <c r="BO40" s="11">
        <v>0</v>
      </c>
      <c r="BP40" s="11">
        <v>0</v>
      </c>
      <c r="BQ40" s="11">
        <v>0</v>
      </c>
      <c r="BR40" s="11">
        <v>0</v>
      </c>
      <c r="BS40" s="11">
        <v>0</v>
      </c>
      <c r="BT40" s="78">
        <v>4385165.47</v>
      </c>
      <c r="BU40" s="78">
        <v>189.24948177027557</v>
      </c>
    </row>
    <row r="41" spans="1:73" ht="20" customHeight="1" x14ac:dyDescent="0.15">
      <c r="A41" s="236">
        <v>44072</v>
      </c>
      <c r="B41" s="236">
        <v>44068</v>
      </c>
      <c r="C41" s="3">
        <v>35</v>
      </c>
      <c r="D41" s="237">
        <v>2519489</v>
      </c>
      <c r="E41" s="237">
        <v>1066547.3999999999</v>
      </c>
      <c r="F41" s="237">
        <v>1177030.1000000001</v>
      </c>
      <c r="G41" s="237">
        <v>55843.9</v>
      </c>
      <c r="H41" s="237">
        <v>0</v>
      </c>
      <c r="I41" s="237">
        <v>0</v>
      </c>
      <c r="J41" s="11">
        <v>64097.8</v>
      </c>
      <c r="K41" s="237">
        <v>0</v>
      </c>
      <c r="L41" s="237">
        <v>0</v>
      </c>
      <c r="M41" s="237">
        <v>0</v>
      </c>
      <c r="N41" s="91">
        <f t="shared" si="28"/>
        <v>4883008.2</v>
      </c>
      <c r="O41" s="237">
        <v>2093579.2</v>
      </c>
      <c r="P41" s="237">
        <v>296.255404</v>
      </c>
      <c r="Q41" s="237">
        <v>875021.3</v>
      </c>
      <c r="R41" s="237">
        <v>324.65632199999999</v>
      </c>
      <c r="S41" s="237">
        <v>997115.4</v>
      </c>
      <c r="T41" s="237">
        <v>287.312679</v>
      </c>
      <c r="U41" s="237">
        <v>45934.7</v>
      </c>
      <c r="V41" s="237">
        <v>191.84241900000001</v>
      </c>
      <c r="W41" s="237">
        <v>0</v>
      </c>
      <c r="X41" s="237">
        <v>0</v>
      </c>
      <c r="Y41" s="237">
        <v>0</v>
      </c>
      <c r="Z41" s="237">
        <v>0</v>
      </c>
      <c r="AA41" s="11">
        <v>41795.4</v>
      </c>
      <c r="AB41" s="11">
        <v>402.54248999999999</v>
      </c>
      <c r="AC41" s="237">
        <v>0</v>
      </c>
      <c r="AD41" s="237">
        <v>0</v>
      </c>
      <c r="AE41" s="237">
        <v>0</v>
      </c>
      <c r="AF41" s="237">
        <v>0</v>
      </c>
      <c r="AG41" s="237">
        <v>0</v>
      </c>
      <c r="AH41" s="237">
        <v>0</v>
      </c>
      <c r="AI41" s="78">
        <f t="shared" ref="AI41" si="53">O41+Q41+S41+U41+AA41+AC41+AE41+AG41+Y41</f>
        <v>4053446</v>
      </c>
      <c r="AJ41" s="78">
        <f t="shared" ref="AJ41" si="54">(O41*P41+Q41*R41+S41*T41+U41*V41+AA41*AB41+AC41*AD41+AE41*AF41+AG41*AH41+Y41*Z41)/AI41</f>
        <v>300.09919802271878</v>
      </c>
      <c r="AL41" s="64">
        <v>43708</v>
      </c>
      <c r="AM41" s="64">
        <v>43704</v>
      </c>
      <c r="AN41" s="3">
        <v>35</v>
      </c>
      <c r="AO41" s="157">
        <v>3046678.3</v>
      </c>
      <c r="AP41" s="157">
        <v>1182987.3</v>
      </c>
      <c r="AQ41" s="157">
        <v>1381736.6</v>
      </c>
      <c r="AR41" s="157">
        <v>66240.2</v>
      </c>
      <c r="AS41" s="157">
        <v>0</v>
      </c>
      <c r="AT41" s="157">
        <v>0</v>
      </c>
      <c r="AU41" s="11">
        <v>79957.3</v>
      </c>
      <c r="AV41" s="11">
        <v>0</v>
      </c>
      <c r="AW41" s="11">
        <v>0</v>
      </c>
      <c r="AX41" s="11">
        <v>0</v>
      </c>
      <c r="AY41" s="78">
        <v>5757599.6999999993</v>
      </c>
      <c r="AZ41" s="157">
        <v>2256434.2000000002</v>
      </c>
      <c r="BA41" s="157">
        <v>164.82093800000001</v>
      </c>
      <c r="BB41" s="157">
        <v>906677.4</v>
      </c>
      <c r="BC41" s="157">
        <v>183.510065</v>
      </c>
      <c r="BD41" s="157">
        <v>1096144.3</v>
      </c>
      <c r="BE41" s="157">
        <v>210.89564999999999</v>
      </c>
      <c r="BF41" s="157">
        <v>60219.4</v>
      </c>
      <c r="BG41" s="157">
        <v>132.48529300000001</v>
      </c>
      <c r="BH41" s="157">
        <v>0</v>
      </c>
      <c r="BI41" s="157">
        <v>0</v>
      </c>
      <c r="BJ41" s="157">
        <v>0</v>
      </c>
      <c r="BK41" s="157">
        <v>0</v>
      </c>
      <c r="BL41" s="11">
        <v>45177.7</v>
      </c>
      <c r="BM41" s="11">
        <v>325.16424599999999</v>
      </c>
      <c r="BN41" s="11">
        <v>0</v>
      </c>
      <c r="BO41" s="11">
        <v>0</v>
      </c>
      <c r="BP41" s="11">
        <v>0</v>
      </c>
      <c r="BQ41" s="11">
        <v>0</v>
      </c>
      <c r="BR41" s="11">
        <v>0</v>
      </c>
      <c r="BS41" s="11">
        <v>0</v>
      </c>
      <c r="BT41" s="78">
        <v>4364653.0000000009</v>
      </c>
      <c r="BU41" s="78">
        <v>181.48807069872541</v>
      </c>
    </row>
    <row r="42" spans="1:73" ht="20" customHeight="1" x14ac:dyDescent="0.15">
      <c r="A42" s="239">
        <v>44079</v>
      </c>
      <c r="B42" s="239">
        <v>44076</v>
      </c>
      <c r="C42" s="10">
        <v>36</v>
      </c>
      <c r="D42" s="240">
        <v>2344181.5</v>
      </c>
      <c r="E42" s="240">
        <v>984647.2</v>
      </c>
      <c r="F42" s="240">
        <v>1102304.3999999999</v>
      </c>
      <c r="G42" s="240">
        <v>63022</v>
      </c>
      <c r="H42" s="240">
        <v>0</v>
      </c>
      <c r="I42" s="240">
        <v>0</v>
      </c>
      <c r="J42" s="240">
        <v>63366.400000000001</v>
      </c>
      <c r="K42" s="240">
        <v>0</v>
      </c>
      <c r="L42" s="240">
        <v>0</v>
      </c>
      <c r="M42" s="240">
        <v>0</v>
      </c>
      <c r="N42" s="91">
        <f t="shared" si="28"/>
        <v>4557521.5</v>
      </c>
      <c r="O42" s="240">
        <v>2007069.7</v>
      </c>
      <c r="P42" s="240">
        <v>293.76236299999999</v>
      </c>
      <c r="Q42" s="240">
        <v>785835.2</v>
      </c>
      <c r="R42" s="240">
        <v>313.37179700000002</v>
      </c>
      <c r="S42" s="240">
        <v>936613.5</v>
      </c>
      <c r="T42" s="240">
        <v>271.53605700000003</v>
      </c>
      <c r="U42" s="240">
        <v>59789.2</v>
      </c>
      <c r="V42" s="240">
        <v>190.47018</v>
      </c>
      <c r="W42" s="240">
        <v>0</v>
      </c>
      <c r="X42" s="240">
        <v>0</v>
      </c>
      <c r="Y42" s="240">
        <v>0</v>
      </c>
      <c r="Z42" s="240">
        <v>0</v>
      </c>
      <c r="AA42" s="240">
        <v>36853</v>
      </c>
      <c r="AB42" s="240">
        <v>325.17844400000001</v>
      </c>
      <c r="AC42" s="240">
        <v>0</v>
      </c>
      <c r="AD42" s="240">
        <v>0</v>
      </c>
      <c r="AE42" s="240">
        <v>0</v>
      </c>
      <c r="AF42" s="240">
        <v>0</v>
      </c>
      <c r="AG42" s="240">
        <v>0</v>
      </c>
      <c r="AH42" s="240">
        <v>0</v>
      </c>
      <c r="AI42" s="78">
        <f t="shared" ref="AI42" si="55">O42+Q42+S42+U42+AA42+AC42+AE42+AG42+Y42</f>
        <v>3826160.6</v>
      </c>
      <c r="AJ42" s="78">
        <f t="shared" ref="AJ42" si="56">(O42*P42+Q42*R42+S42*T42+U42*V42+AA42*AB42+AC42*AD42+AE42*AF42+AG42*AH42+Y42*Z42)/AI42</f>
        <v>291.03752836546192</v>
      </c>
      <c r="AL42" s="64">
        <v>43715</v>
      </c>
      <c r="AM42" s="64">
        <v>43711</v>
      </c>
      <c r="AN42" s="10">
        <v>36</v>
      </c>
      <c r="AO42" s="157">
        <v>3339952.45</v>
      </c>
      <c r="AP42" s="157">
        <v>1262040.6499999999</v>
      </c>
      <c r="AQ42" s="157">
        <v>1631124.6</v>
      </c>
      <c r="AR42" s="157">
        <v>35126.400000000001</v>
      </c>
      <c r="AS42" s="157">
        <v>0</v>
      </c>
      <c r="AT42" s="157">
        <v>0</v>
      </c>
      <c r="AU42" s="157">
        <v>110546.7</v>
      </c>
      <c r="AV42" s="11">
        <v>0</v>
      </c>
      <c r="AW42" s="11">
        <v>0</v>
      </c>
      <c r="AX42" s="11">
        <v>0</v>
      </c>
      <c r="AY42" s="78">
        <v>6378790.7999999998</v>
      </c>
      <c r="AZ42" s="157">
        <v>2529542.25</v>
      </c>
      <c r="BA42" s="157">
        <v>174.262956</v>
      </c>
      <c r="BB42" s="157">
        <v>891694.95</v>
      </c>
      <c r="BC42" s="157">
        <v>188.639667</v>
      </c>
      <c r="BD42" s="157">
        <v>1382501.7</v>
      </c>
      <c r="BE42" s="157">
        <v>203.87572700000001</v>
      </c>
      <c r="BF42" s="157">
        <v>31833.599999999999</v>
      </c>
      <c r="BG42" s="157">
        <v>129.54711599999999</v>
      </c>
      <c r="BH42" s="157">
        <v>0</v>
      </c>
      <c r="BI42" s="157">
        <v>0</v>
      </c>
      <c r="BJ42" s="157">
        <v>0</v>
      </c>
      <c r="BK42" s="157">
        <v>0</v>
      </c>
      <c r="BL42" s="157">
        <v>58152.4</v>
      </c>
      <c r="BM42" s="157">
        <v>338.94439</v>
      </c>
      <c r="BN42" s="11">
        <v>0</v>
      </c>
      <c r="BO42" s="11">
        <v>0</v>
      </c>
      <c r="BP42" s="11">
        <v>0</v>
      </c>
      <c r="BQ42" s="11">
        <v>0</v>
      </c>
      <c r="BR42" s="11">
        <v>0</v>
      </c>
      <c r="BS42" s="11">
        <v>0</v>
      </c>
      <c r="BT42" s="78">
        <v>4893724.9000000004</v>
      </c>
      <c r="BU42" s="78">
        <v>186.91436215154681</v>
      </c>
    </row>
    <row r="43" spans="1:73" ht="20" customHeight="1" x14ac:dyDescent="0.15">
      <c r="A43" s="241">
        <v>44086</v>
      </c>
      <c r="B43" s="64"/>
      <c r="C43" s="3"/>
      <c r="D43" s="242">
        <v>0</v>
      </c>
      <c r="E43" s="242">
        <v>0</v>
      </c>
      <c r="F43" s="242">
        <v>0</v>
      </c>
      <c r="G43" s="242">
        <v>0</v>
      </c>
      <c r="H43" s="242">
        <v>0</v>
      </c>
      <c r="I43" s="242">
        <v>0</v>
      </c>
      <c r="J43" s="242">
        <v>0</v>
      </c>
      <c r="K43" s="242">
        <v>0</v>
      </c>
      <c r="L43" s="242">
        <v>0</v>
      </c>
      <c r="M43" s="242">
        <v>0</v>
      </c>
      <c r="N43" s="78">
        <v>0</v>
      </c>
      <c r="O43" s="242">
        <v>0</v>
      </c>
      <c r="P43" s="242">
        <v>0</v>
      </c>
      <c r="Q43" s="242">
        <v>0</v>
      </c>
      <c r="R43" s="242">
        <v>0</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v>0</v>
      </c>
      <c r="AJ43" s="78">
        <v>0</v>
      </c>
      <c r="AL43" s="64">
        <v>43722</v>
      </c>
      <c r="AM43" s="64">
        <v>43719</v>
      </c>
      <c r="AN43" s="3">
        <v>37</v>
      </c>
      <c r="AO43" s="157">
        <v>3465434.71</v>
      </c>
      <c r="AP43" s="157">
        <v>1223081.3999999999</v>
      </c>
      <c r="AQ43" s="157">
        <v>1375494.42</v>
      </c>
      <c r="AR43" s="157">
        <v>77398.3</v>
      </c>
      <c r="AS43" s="157">
        <v>0</v>
      </c>
      <c r="AT43" s="157">
        <v>0</v>
      </c>
      <c r="AU43" s="11">
        <v>85526.6</v>
      </c>
      <c r="AV43" s="11">
        <v>0</v>
      </c>
      <c r="AW43" s="11">
        <v>0</v>
      </c>
      <c r="AX43" s="11">
        <v>0</v>
      </c>
      <c r="AY43" s="78">
        <v>6226935.4299999988</v>
      </c>
      <c r="AZ43" s="157">
        <v>2537855.66</v>
      </c>
      <c r="BA43" s="157">
        <v>163.874506</v>
      </c>
      <c r="BB43" s="157">
        <v>921474</v>
      </c>
      <c r="BC43" s="157">
        <v>181.70548099999999</v>
      </c>
      <c r="BD43" s="157">
        <v>1228156.3999999999</v>
      </c>
      <c r="BE43" s="157">
        <v>209.04701800000001</v>
      </c>
      <c r="BF43" s="157">
        <v>57762.2</v>
      </c>
      <c r="BG43" s="157">
        <v>135.609793</v>
      </c>
      <c r="BH43" s="157">
        <v>0</v>
      </c>
      <c r="BI43" s="157">
        <v>0</v>
      </c>
      <c r="BJ43" s="157">
        <v>0</v>
      </c>
      <c r="BK43" s="157">
        <v>0</v>
      </c>
      <c r="BL43" s="11">
        <v>57955.4</v>
      </c>
      <c r="BM43" s="11">
        <v>319.90679</v>
      </c>
      <c r="BN43" s="11">
        <v>0</v>
      </c>
      <c r="BO43" s="11">
        <v>0</v>
      </c>
      <c r="BP43" s="11">
        <v>0</v>
      </c>
      <c r="BQ43" s="11">
        <v>0</v>
      </c>
      <c r="BR43" s="11">
        <v>0</v>
      </c>
      <c r="BS43" s="11">
        <v>0</v>
      </c>
      <c r="BT43" s="78">
        <v>4803203.6600000011</v>
      </c>
      <c r="BU43" s="78">
        <v>180.3884780519183</v>
      </c>
    </row>
    <row r="44" spans="1:73" ht="20" customHeight="1" x14ac:dyDescent="0.15">
      <c r="A44" s="64"/>
      <c r="B44" s="64"/>
      <c r="C44" s="3"/>
      <c r="D44" s="136"/>
      <c r="E44" s="136"/>
      <c r="F44" s="136"/>
      <c r="G44" s="136"/>
      <c r="H44" s="136"/>
      <c r="I44" s="136"/>
      <c r="J44" s="11"/>
      <c r="K44" s="11"/>
      <c r="L44" s="11"/>
      <c r="M44" s="11"/>
      <c r="N44" s="78"/>
      <c r="O44" s="136"/>
      <c r="P44" s="136"/>
      <c r="Q44" s="136"/>
      <c r="R44" s="136"/>
      <c r="S44" s="136"/>
      <c r="T44" s="136"/>
      <c r="U44" s="136"/>
      <c r="V44" s="136"/>
      <c r="W44" s="136"/>
      <c r="X44" s="136"/>
      <c r="Y44" s="136"/>
      <c r="Z44" s="136"/>
      <c r="AA44" s="11"/>
      <c r="AB44" s="11"/>
      <c r="AC44" s="11"/>
      <c r="AD44" s="11"/>
      <c r="AE44" s="11"/>
      <c r="AF44" s="11"/>
      <c r="AG44" s="11"/>
      <c r="AH44" s="11"/>
      <c r="AI44" s="78"/>
      <c r="AJ44" s="78"/>
      <c r="AL44" s="64">
        <v>43729</v>
      </c>
      <c r="AM44" s="64">
        <v>43725</v>
      </c>
      <c r="AN44" s="3">
        <v>38</v>
      </c>
      <c r="AO44" s="157">
        <v>3228991.85</v>
      </c>
      <c r="AP44" s="157">
        <v>1114123.1000000001</v>
      </c>
      <c r="AQ44" s="157">
        <v>1671581.03</v>
      </c>
      <c r="AR44" s="157">
        <v>71503.8</v>
      </c>
      <c r="AS44" s="157">
        <v>0</v>
      </c>
      <c r="AT44" s="157">
        <v>0</v>
      </c>
      <c r="AU44" s="11">
        <v>72418</v>
      </c>
      <c r="AV44" s="11">
        <v>0</v>
      </c>
      <c r="AW44" s="11">
        <v>0</v>
      </c>
      <c r="AX44" s="11">
        <v>0</v>
      </c>
      <c r="AY44" s="78">
        <v>6158617.7800000003</v>
      </c>
      <c r="AZ44" s="157">
        <v>2158870.85</v>
      </c>
      <c r="BA44" s="157">
        <v>158.19105999999999</v>
      </c>
      <c r="BB44" s="157">
        <v>819332.5</v>
      </c>
      <c r="BC44" s="157">
        <v>181.05836500000001</v>
      </c>
      <c r="BD44" s="157">
        <v>1445453.73</v>
      </c>
      <c r="BE44" s="157">
        <v>208.229356</v>
      </c>
      <c r="BF44" s="157">
        <v>59778.400000000001</v>
      </c>
      <c r="BG44" s="157">
        <v>140.51791900000001</v>
      </c>
      <c r="BH44" s="157">
        <v>0</v>
      </c>
      <c r="BI44" s="157">
        <v>0</v>
      </c>
      <c r="BJ44" s="157">
        <v>0</v>
      </c>
      <c r="BK44" s="157">
        <v>0</v>
      </c>
      <c r="BL44" s="11">
        <v>47232</v>
      </c>
      <c r="BM44" s="11">
        <v>337.933358</v>
      </c>
      <c r="BN44" s="11">
        <v>0</v>
      </c>
      <c r="BO44" s="11">
        <v>0</v>
      </c>
      <c r="BP44" s="11">
        <v>0</v>
      </c>
      <c r="BQ44" s="11">
        <v>0</v>
      </c>
      <c r="BR44" s="11">
        <v>0</v>
      </c>
      <c r="BS44" s="11">
        <v>0</v>
      </c>
      <c r="BT44" s="78">
        <v>4530667.4800000004</v>
      </c>
      <c r="BU44" s="78">
        <v>179.93114230176676</v>
      </c>
    </row>
    <row r="45" spans="1:73" ht="20" customHeight="1" x14ac:dyDescent="0.15">
      <c r="A45" s="64"/>
      <c r="B45" s="64"/>
      <c r="C45" s="3"/>
      <c r="D45" s="137"/>
      <c r="E45" s="137"/>
      <c r="F45" s="137"/>
      <c r="G45" s="137"/>
      <c r="H45" s="137"/>
      <c r="I45" s="137"/>
      <c r="J45" s="11"/>
      <c r="K45" s="11"/>
      <c r="L45" s="11"/>
      <c r="M45" s="11"/>
      <c r="N45" s="78"/>
      <c r="O45" s="137"/>
      <c r="P45" s="137"/>
      <c r="Q45" s="137"/>
      <c r="R45" s="137"/>
      <c r="S45" s="137"/>
      <c r="T45" s="137"/>
      <c r="U45" s="137"/>
      <c r="V45" s="137"/>
      <c r="W45" s="137"/>
      <c r="X45" s="137"/>
      <c r="Y45" s="137"/>
      <c r="Z45" s="137"/>
      <c r="AA45" s="11"/>
      <c r="AB45" s="11"/>
      <c r="AC45" s="11"/>
      <c r="AD45" s="11"/>
      <c r="AE45" s="11"/>
      <c r="AF45" s="11"/>
      <c r="AG45" s="11"/>
      <c r="AH45" s="11"/>
      <c r="AI45" s="78"/>
      <c r="AJ45" s="78"/>
      <c r="AL45" s="64">
        <v>43736</v>
      </c>
      <c r="AM45" s="64">
        <v>43732</v>
      </c>
      <c r="AN45" s="3">
        <v>39</v>
      </c>
      <c r="AO45" s="157">
        <v>3521891.06</v>
      </c>
      <c r="AP45" s="157">
        <v>1257891.3</v>
      </c>
      <c r="AQ45" s="157">
        <v>1456692.9</v>
      </c>
      <c r="AR45" s="157">
        <v>71268.399999999994</v>
      </c>
      <c r="AS45" s="157">
        <v>0</v>
      </c>
      <c r="AT45" s="157">
        <v>0</v>
      </c>
      <c r="AU45" s="11">
        <v>128398.5</v>
      </c>
      <c r="AV45" s="11">
        <v>0</v>
      </c>
      <c r="AW45" s="11">
        <v>0</v>
      </c>
      <c r="AX45" s="11">
        <v>0</v>
      </c>
      <c r="AY45" s="78">
        <v>6436142.1600000001</v>
      </c>
      <c r="AZ45" s="157">
        <v>2703480.66</v>
      </c>
      <c r="BA45" s="157">
        <v>157.83197000000001</v>
      </c>
      <c r="BB45" s="157">
        <v>968218</v>
      </c>
      <c r="BC45" s="157">
        <v>178.201427</v>
      </c>
      <c r="BD45" s="157">
        <v>1049253.6000000001</v>
      </c>
      <c r="BE45" s="157">
        <v>205.266201</v>
      </c>
      <c r="BF45" s="157">
        <v>52829.4</v>
      </c>
      <c r="BG45" s="157">
        <v>136.639128</v>
      </c>
      <c r="BH45" s="157">
        <v>0</v>
      </c>
      <c r="BI45" s="157">
        <v>0</v>
      </c>
      <c r="BJ45" s="157">
        <v>0</v>
      </c>
      <c r="BK45" s="157">
        <v>0</v>
      </c>
      <c r="BL45" s="11">
        <v>59660.9</v>
      </c>
      <c r="BM45" s="11">
        <v>349.226855</v>
      </c>
      <c r="BN45" s="11">
        <v>0</v>
      </c>
      <c r="BO45" s="11">
        <v>0</v>
      </c>
      <c r="BP45" s="11">
        <v>0</v>
      </c>
      <c r="BQ45" s="11">
        <v>0</v>
      </c>
      <c r="BR45" s="11">
        <v>0</v>
      </c>
      <c r="BS45" s="11">
        <v>0</v>
      </c>
      <c r="BT45" s="78">
        <v>4833442.5600000005</v>
      </c>
      <c r="BU45" s="78">
        <v>174.34024490643631</v>
      </c>
    </row>
    <row r="46" spans="1:73" ht="20" customHeight="1" x14ac:dyDescent="0.15">
      <c r="A46" s="64"/>
      <c r="B46" s="64"/>
      <c r="C46" s="3"/>
      <c r="D46" s="56"/>
      <c r="E46" s="138"/>
      <c r="F46" s="138"/>
      <c r="G46" s="138"/>
      <c r="H46" s="138"/>
      <c r="I46" s="138"/>
      <c r="J46" s="11"/>
      <c r="K46" s="11"/>
      <c r="L46" s="11"/>
      <c r="M46" s="11"/>
      <c r="N46" s="78"/>
      <c r="O46" s="138"/>
      <c r="P46" s="138"/>
      <c r="Q46" s="138"/>
      <c r="R46" s="138"/>
      <c r="S46" s="138"/>
      <c r="T46" s="138"/>
      <c r="U46" s="138"/>
      <c r="V46" s="138"/>
      <c r="W46" s="138"/>
      <c r="X46" s="138"/>
      <c r="Y46" s="138"/>
      <c r="Z46" s="138"/>
      <c r="AA46" s="11"/>
      <c r="AB46" s="11"/>
      <c r="AC46" s="11"/>
      <c r="AD46" s="11"/>
      <c r="AE46" s="11"/>
      <c r="AF46" s="11"/>
      <c r="AG46" s="11"/>
      <c r="AH46" s="11"/>
      <c r="AI46" s="78"/>
      <c r="AJ46" s="78"/>
      <c r="AL46" s="64">
        <v>43743</v>
      </c>
      <c r="AM46" s="64">
        <v>43738</v>
      </c>
      <c r="AN46" s="3">
        <v>40</v>
      </c>
      <c r="AO46" s="56">
        <v>2525857.9500000002</v>
      </c>
      <c r="AP46" s="157">
        <v>814364.13</v>
      </c>
      <c r="AQ46" s="157">
        <v>1402941</v>
      </c>
      <c r="AR46" s="157">
        <v>62463.199999999997</v>
      </c>
      <c r="AS46" s="157">
        <v>0</v>
      </c>
      <c r="AT46" s="157">
        <v>0</v>
      </c>
      <c r="AU46" s="11">
        <v>95451.3</v>
      </c>
      <c r="AV46" s="11">
        <v>0</v>
      </c>
      <c r="AW46" s="11">
        <v>0</v>
      </c>
      <c r="AX46" s="11">
        <v>0</v>
      </c>
      <c r="AY46" s="78">
        <v>4901077.58</v>
      </c>
      <c r="AZ46" s="157">
        <v>1817222.15</v>
      </c>
      <c r="BA46" s="157">
        <v>160.70973900000001</v>
      </c>
      <c r="BB46" s="157">
        <v>660941.23</v>
      </c>
      <c r="BC46" s="157">
        <v>185.802481</v>
      </c>
      <c r="BD46" s="157">
        <v>1180207.8</v>
      </c>
      <c r="BE46" s="157">
        <v>202.13198700000001</v>
      </c>
      <c r="BF46" s="157">
        <v>54549.2</v>
      </c>
      <c r="BG46" s="157">
        <v>142.74516199999999</v>
      </c>
      <c r="BH46" s="157">
        <v>0</v>
      </c>
      <c r="BI46" s="157">
        <v>0</v>
      </c>
      <c r="BJ46" s="157">
        <v>0</v>
      </c>
      <c r="BK46" s="157">
        <v>0</v>
      </c>
      <c r="BL46" s="11">
        <v>30122.799999999999</v>
      </c>
      <c r="BM46" s="11">
        <v>331.04136399999999</v>
      </c>
      <c r="BN46" s="11">
        <v>0</v>
      </c>
      <c r="BO46" s="11">
        <v>0</v>
      </c>
      <c r="BP46" s="11">
        <v>0</v>
      </c>
      <c r="BQ46" s="11">
        <v>0</v>
      </c>
      <c r="BR46" s="11">
        <v>0</v>
      </c>
      <c r="BS46" s="11">
        <v>0</v>
      </c>
      <c r="BT46" s="78">
        <v>3743043.1799999997</v>
      </c>
      <c r="BU46" s="78">
        <v>179.31027251416282</v>
      </c>
    </row>
    <row r="47" spans="1:73" ht="20" customHeight="1" x14ac:dyDescent="0.15">
      <c r="A47" s="64"/>
      <c r="B47" s="64"/>
      <c r="C47" s="3"/>
      <c r="D47" s="139"/>
      <c r="E47" s="139"/>
      <c r="F47" s="139"/>
      <c r="G47" s="139"/>
      <c r="H47" s="11"/>
      <c r="I47" s="11"/>
      <c r="J47" s="139"/>
      <c r="K47" s="139"/>
      <c r="L47" s="139"/>
      <c r="M47" s="139"/>
      <c r="N47" s="78"/>
      <c r="O47" s="139"/>
      <c r="P47" s="139"/>
      <c r="Q47" s="139"/>
      <c r="R47" s="139"/>
      <c r="S47" s="139"/>
      <c r="T47" s="139"/>
      <c r="U47" s="139"/>
      <c r="V47" s="139"/>
      <c r="W47" s="11"/>
      <c r="X47" s="11"/>
      <c r="Y47" s="11"/>
      <c r="Z47" s="11"/>
      <c r="AA47" s="139"/>
      <c r="AB47" s="139"/>
      <c r="AC47" s="139"/>
      <c r="AD47" s="139"/>
      <c r="AE47" s="139"/>
      <c r="AF47" s="139"/>
      <c r="AG47" s="139"/>
      <c r="AH47" s="139"/>
      <c r="AI47" s="78"/>
      <c r="AJ47" s="78"/>
      <c r="AL47" s="64">
        <v>43750</v>
      </c>
      <c r="AM47" s="64"/>
      <c r="AN47" s="3">
        <v>41</v>
      </c>
      <c r="AO47" s="157">
        <v>0</v>
      </c>
      <c r="AP47" s="157">
        <v>0</v>
      </c>
      <c r="AQ47" s="157">
        <v>0</v>
      </c>
      <c r="AR47" s="157">
        <v>0</v>
      </c>
      <c r="AS47" s="11">
        <v>0</v>
      </c>
      <c r="AT47" s="11">
        <v>0</v>
      </c>
      <c r="AU47" s="157">
        <v>0</v>
      </c>
      <c r="AV47" s="157">
        <v>0</v>
      </c>
      <c r="AW47" s="157">
        <v>0</v>
      </c>
      <c r="AX47" s="157">
        <v>0</v>
      </c>
      <c r="AY47" s="78">
        <v>0</v>
      </c>
      <c r="AZ47" s="157">
        <v>0</v>
      </c>
      <c r="BA47" s="157">
        <v>0</v>
      </c>
      <c r="BB47" s="157">
        <v>0</v>
      </c>
      <c r="BC47" s="157">
        <v>0</v>
      </c>
      <c r="BD47" s="157">
        <v>0</v>
      </c>
      <c r="BE47" s="157">
        <v>0</v>
      </c>
      <c r="BF47" s="157">
        <v>0</v>
      </c>
      <c r="BG47" s="157">
        <v>0</v>
      </c>
      <c r="BH47" s="11">
        <v>0</v>
      </c>
      <c r="BI47" s="11">
        <v>0</v>
      </c>
      <c r="BJ47" s="11">
        <v>0</v>
      </c>
      <c r="BK47" s="11">
        <v>0</v>
      </c>
      <c r="BL47" s="157">
        <v>0</v>
      </c>
      <c r="BM47" s="157">
        <v>0</v>
      </c>
      <c r="BN47" s="157">
        <v>0</v>
      </c>
      <c r="BO47" s="157">
        <v>0</v>
      </c>
      <c r="BP47" s="157">
        <v>0</v>
      </c>
      <c r="BQ47" s="157">
        <v>0</v>
      </c>
      <c r="BR47" s="157">
        <v>0</v>
      </c>
      <c r="BS47" s="157">
        <v>0</v>
      </c>
      <c r="BT47" s="78">
        <v>0</v>
      </c>
      <c r="BU47" s="78">
        <v>0</v>
      </c>
    </row>
    <row r="48" spans="1:73" ht="20" customHeight="1" x14ac:dyDescent="0.15">
      <c r="A48" s="64"/>
      <c r="B48" s="64"/>
      <c r="C48" s="3"/>
      <c r="D48" s="142"/>
      <c r="E48" s="142"/>
      <c r="F48" s="142"/>
      <c r="G48" s="142"/>
      <c r="H48" s="11"/>
      <c r="I48" s="11"/>
      <c r="J48" s="142"/>
      <c r="K48" s="142"/>
      <c r="L48" s="142"/>
      <c r="M48" s="142"/>
      <c r="N48" s="78"/>
      <c r="O48" s="142"/>
      <c r="P48" s="142"/>
      <c r="Q48" s="142"/>
      <c r="R48" s="142"/>
      <c r="S48" s="142"/>
      <c r="T48" s="142"/>
      <c r="U48" s="142"/>
      <c r="V48" s="142"/>
      <c r="W48" s="11"/>
      <c r="X48" s="11"/>
      <c r="Y48" s="11"/>
      <c r="Z48" s="11"/>
      <c r="AA48" s="142"/>
      <c r="AB48" s="142"/>
      <c r="AC48" s="142"/>
      <c r="AD48" s="142"/>
      <c r="AE48" s="142"/>
      <c r="AF48" s="142"/>
      <c r="AG48" s="142"/>
      <c r="AH48" s="142"/>
      <c r="AI48" s="78"/>
      <c r="AJ48" s="78"/>
      <c r="AL48" s="64">
        <v>43757</v>
      </c>
      <c r="AM48" s="64">
        <v>43753</v>
      </c>
      <c r="AN48" s="3">
        <v>42</v>
      </c>
      <c r="AO48" s="157">
        <v>3539170.73</v>
      </c>
      <c r="AP48" s="157">
        <v>1071818.95</v>
      </c>
      <c r="AQ48" s="157">
        <v>1164577.6200000001</v>
      </c>
      <c r="AR48" s="157">
        <v>69508.7</v>
      </c>
      <c r="AS48" s="11">
        <v>0</v>
      </c>
      <c r="AT48" s="11">
        <v>0</v>
      </c>
      <c r="AU48" s="157">
        <v>104342.3</v>
      </c>
      <c r="AV48" s="157">
        <v>0</v>
      </c>
      <c r="AW48" s="157">
        <v>0</v>
      </c>
      <c r="AX48" s="157">
        <v>0</v>
      </c>
      <c r="AY48" s="78">
        <v>5949418.2999999998</v>
      </c>
      <c r="AZ48" s="157">
        <v>2721561.59</v>
      </c>
      <c r="BA48" s="157">
        <v>155.14053200000001</v>
      </c>
      <c r="BB48" s="157">
        <v>828342.9</v>
      </c>
      <c r="BC48" s="157">
        <v>174.50947199999999</v>
      </c>
      <c r="BD48" s="157">
        <v>912602.42</v>
      </c>
      <c r="BE48" s="157">
        <v>210.275959</v>
      </c>
      <c r="BF48" s="157">
        <v>45971</v>
      </c>
      <c r="BG48" s="157">
        <v>116.435557</v>
      </c>
      <c r="BH48" s="11">
        <v>0</v>
      </c>
      <c r="BI48" s="11">
        <v>0</v>
      </c>
      <c r="BJ48" s="11">
        <v>0</v>
      </c>
      <c r="BK48" s="11">
        <v>0</v>
      </c>
      <c r="BL48" s="157">
        <v>40384.199999999997</v>
      </c>
      <c r="BM48" s="157">
        <v>258.94524999999999</v>
      </c>
      <c r="BN48" s="157">
        <v>0</v>
      </c>
      <c r="BO48" s="157">
        <v>0</v>
      </c>
      <c r="BP48" s="157">
        <v>0</v>
      </c>
      <c r="BQ48" s="157">
        <v>0</v>
      </c>
      <c r="BR48" s="157">
        <v>0</v>
      </c>
      <c r="BS48" s="157">
        <v>0</v>
      </c>
      <c r="BT48" s="78">
        <v>4548862.1100000003</v>
      </c>
      <c r="BU48" s="78">
        <v>170.25939259883003</v>
      </c>
    </row>
    <row r="49" spans="1:73" ht="20" customHeight="1" x14ac:dyDescent="0.15">
      <c r="A49" s="64"/>
      <c r="B49" s="64"/>
      <c r="C49" s="3"/>
      <c r="D49" s="56"/>
      <c r="E49" s="143"/>
      <c r="F49" s="143"/>
      <c r="G49" s="143"/>
      <c r="H49" s="11"/>
      <c r="I49" s="11"/>
      <c r="J49" s="143"/>
      <c r="K49" s="11"/>
      <c r="L49" s="11"/>
      <c r="M49" s="11"/>
      <c r="N49" s="78"/>
      <c r="O49" s="143"/>
      <c r="P49" s="143"/>
      <c r="Q49" s="143"/>
      <c r="R49" s="143"/>
      <c r="S49" s="143"/>
      <c r="T49" s="143"/>
      <c r="U49" s="143"/>
      <c r="V49" s="143"/>
      <c r="W49" s="11"/>
      <c r="X49" s="11"/>
      <c r="Y49" s="11"/>
      <c r="Z49" s="11"/>
      <c r="AA49" s="11"/>
      <c r="AB49" s="11"/>
      <c r="AC49" s="143"/>
      <c r="AD49" s="143"/>
      <c r="AE49" s="143"/>
      <c r="AF49" s="143"/>
      <c r="AG49" s="143"/>
      <c r="AH49" s="143"/>
      <c r="AI49" s="78"/>
      <c r="AJ49" s="78"/>
      <c r="AL49" s="64">
        <v>43764</v>
      </c>
      <c r="AM49" s="64">
        <v>43760</v>
      </c>
      <c r="AN49" s="3">
        <v>43</v>
      </c>
      <c r="AO49" s="56">
        <v>3529153.49</v>
      </c>
      <c r="AP49" s="157">
        <v>1227707.1499999999</v>
      </c>
      <c r="AQ49" s="157">
        <v>1370728.4</v>
      </c>
      <c r="AR49" s="157">
        <v>57669.4</v>
      </c>
      <c r="AS49" s="11">
        <v>0</v>
      </c>
      <c r="AT49" s="11">
        <v>0</v>
      </c>
      <c r="AU49" s="157">
        <v>105201.7</v>
      </c>
      <c r="AV49" s="11">
        <v>0</v>
      </c>
      <c r="AW49" s="11">
        <v>0</v>
      </c>
      <c r="AX49" s="11">
        <v>0</v>
      </c>
      <c r="AY49" s="78">
        <v>6290460.1400000015</v>
      </c>
      <c r="AZ49" s="157">
        <v>2711394.09</v>
      </c>
      <c r="BA49" s="157">
        <v>159.07753700000001</v>
      </c>
      <c r="BB49" s="157">
        <v>962977.05</v>
      </c>
      <c r="BC49" s="157">
        <v>175.62186800000001</v>
      </c>
      <c r="BD49" s="157">
        <v>1085193.1000000001</v>
      </c>
      <c r="BE49" s="157">
        <v>214.910303</v>
      </c>
      <c r="BF49" s="157">
        <v>45426.2</v>
      </c>
      <c r="BG49" s="157">
        <v>120.159308</v>
      </c>
      <c r="BH49" s="11">
        <v>0</v>
      </c>
      <c r="BI49" s="11">
        <v>0</v>
      </c>
      <c r="BJ49" s="11">
        <v>0</v>
      </c>
      <c r="BK49" s="11">
        <v>0</v>
      </c>
      <c r="BL49" s="11">
        <v>54912.6</v>
      </c>
      <c r="BM49" s="11">
        <v>233.893146</v>
      </c>
      <c r="BN49" s="157">
        <v>0</v>
      </c>
      <c r="BO49" s="157">
        <v>0</v>
      </c>
      <c r="BP49" s="157">
        <v>0</v>
      </c>
      <c r="BQ49" s="157">
        <v>0</v>
      </c>
      <c r="BR49" s="157">
        <v>0</v>
      </c>
      <c r="BS49" s="157">
        <v>0</v>
      </c>
      <c r="BT49" s="78">
        <v>4859903.04</v>
      </c>
      <c r="BU49" s="78">
        <v>175.30451831736633</v>
      </c>
    </row>
    <row r="50" spans="1:73" ht="20" customHeight="1" x14ac:dyDescent="0.15">
      <c r="A50" s="64"/>
      <c r="B50" s="64"/>
      <c r="C50" s="3"/>
      <c r="D50" s="144"/>
      <c r="E50" s="144"/>
      <c r="F50" s="144"/>
      <c r="G50" s="144"/>
      <c r="H50" s="107"/>
      <c r="I50" s="107"/>
      <c r="J50" s="144"/>
      <c r="K50" s="107"/>
      <c r="L50" s="107"/>
      <c r="M50" s="107"/>
      <c r="N50" s="78"/>
      <c r="O50" s="144"/>
      <c r="P50" s="144"/>
      <c r="Q50" s="144"/>
      <c r="R50" s="144"/>
      <c r="S50" s="144"/>
      <c r="T50" s="144"/>
      <c r="U50" s="144"/>
      <c r="V50" s="144"/>
      <c r="W50" s="107"/>
      <c r="X50" s="107"/>
      <c r="Y50" s="107"/>
      <c r="Z50" s="107"/>
      <c r="AA50" s="144"/>
      <c r="AB50" s="144"/>
      <c r="AC50" s="107"/>
      <c r="AD50" s="107"/>
      <c r="AE50" s="107"/>
      <c r="AF50" s="107"/>
      <c r="AG50" s="107"/>
      <c r="AH50" s="107"/>
      <c r="AI50" s="78"/>
      <c r="AJ50" s="78"/>
      <c r="AL50" s="64">
        <v>43771</v>
      </c>
      <c r="AM50" s="64">
        <v>43768</v>
      </c>
      <c r="AN50" s="3">
        <v>44</v>
      </c>
      <c r="AO50" s="157">
        <v>3343707.75</v>
      </c>
      <c r="AP50" s="157">
        <v>1004084.4</v>
      </c>
      <c r="AQ50" s="157">
        <v>1555303.9</v>
      </c>
      <c r="AR50" s="157">
        <v>64630.6</v>
      </c>
      <c r="AS50" s="157">
        <v>0</v>
      </c>
      <c r="AT50" s="157">
        <v>0</v>
      </c>
      <c r="AU50" s="157">
        <v>114416.2</v>
      </c>
      <c r="AV50" s="157">
        <v>0</v>
      </c>
      <c r="AW50" s="157">
        <v>0</v>
      </c>
      <c r="AX50" s="157">
        <v>0</v>
      </c>
      <c r="AY50" s="78">
        <v>6082142.8500000006</v>
      </c>
      <c r="AZ50" s="157">
        <v>2519528</v>
      </c>
      <c r="BA50" s="157">
        <v>158.08709999999999</v>
      </c>
      <c r="BB50" s="157">
        <v>824035.8</v>
      </c>
      <c r="BC50" s="157">
        <v>177.51129700000001</v>
      </c>
      <c r="BD50" s="157">
        <v>1172278.7</v>
      </c>
      <c r="BE50" s="157">
        <v>209.97897399999999</v>
      </c>
      <c r="BF50" s="157">
        <v>47084.4</v>
      </c>
      <c r="BG50" s="157">
        <v>132.04431600000001</v>
      </c>
      <c r="BH50" s="157">
        <v>0</v>
      </c>
      <c r="BI50" s="157">
        <v>0</v>
      </c>
      <c r="BJ50" s="157">
        <v>0</v>
      </c>
      <c r="BK50" s="157">
        <v>0</v>
      </c>
      <c r="BL50" s="157">
        <v>68897.600000000006</v>
      </c>
      <c r="BM50" s="157">
        <v>230.38135</v>
      </c>
      <c r="BN50" s="157">
        <v>0</v>
      </c>
      <c r="BO50" s="157">
        <v>0</v>
      </c>
      <c r="BP50" s="157">
        <v>0</v>
      </c>
      <c r="BQ50" s="157">
        <v>0</v>
      </c>
      <c r="BR50" s="157">
        <v>0</v>
      </c>
      <c r="BS50" s="157">
        <v>0</v>
      </c>
      <c r="BT50" s="78">
        <v>4631824.5</v>
      </c>
      <c r="BU50" s="78">
        <v>175.48686628375424</v>
      </c>
    </row>
    <row r="51" spans="1:73" ht="20" customHeight="1" x14ac:dyDescent="0.15">
      <c r="A51" s="64"/>
      <c r="B51" s="64"/>
      <c r="C51" s="3"/>
      <c r="D51" s="145"/>
      <c r="E51" s="145"/>
      <c r="F51" s="145"/>
      <c r="G51" s="145"/>
      <c r="H51" s="145"/>
      <c r="I51" s="145"/>
      <c r="J51" s="145"/>
      <c r="K51" s="145"/>
      <c r="L51" s="145"/>
      <c r="M51" s="145"/>
      <c r="N51" s="78"/>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3251699.5</v>
      </c>
      <c r="AP51" s="157">
        <v>899116.9</v>
      </c>
      <c r="AQ51" s="157">
        <v>1074970.2</v>
      </c>
      <c r="AR51" s="157">
        <v>55267</v>
      </c>
      <c r="AS51" s="157">
        <v>0</v>
      </c>
      <c r="AT51" s="157">
        <v>0</v>
      </c>
      <c r="AU51" s="157">
        <v>93279.5</v>
      </c>
      <c r="AV51" s="157">
        <v>0</v>
      </c>
      <c r="AW51" s="157">
        <v>0</v>
      </c>
      <c r="AX51" s="157">
        <v>0</v>
      </c>
      <c r="AY51" s="78">
        <v>5374333.0999999996</v>
      </c>
      <c r="AZ51" s="7">
        <v>2270055.5</v>
      </c>
      <c r="BA51" s="157">
        <v>148.23038299999999</v>
      </c>
      <c r="BB51" s="157">
        <v>726930.6</v>
      </c>
      <c r="BC51" s="157">
        <v>179.827854</v>
      </c>
      <c r="BD51" s="157">
        <v>758073.9</v>
      </c>
      <c r="BE51" s="157">
        <v>206.929552</v>
      </c>
      <c r="BF51" s="157">
        <v>43636.2</v>
      </c>
      <c r="BG51" s="157">
        <v>135.44009700000001</v>
      </c>
      <c r="BH51" s="157">
        <v>0</v>
      </c>
      <c r="BI51" s="157">
        <v>0</v>
      </c>
      <c r="BJ51" s="157">
        <v>0</v>
      </c>
      <c r="BK51" s="157">
        <v>0</v>
      </c>
      <c r="BL51" s="157">
        <v>67301.399999999994</v>
      </c>
      <c r="BM51" s="157">
        <v>224.53046399999999</v>
      </c>
      <c r="BN51" s="157">
        <v>0</v>
      </c>
      <c r="BO51" s="157">
        <v>0</v>
      </c>
      <c r="BP51" s="157">
        <v>0</v>
      </c>
      <c r="BQ51" s="157">
        <v>0</v>
      </c>
      <c r="BR51" s="157">
        <v>0</v>
      </c>
      <c r="BS51" s="157">
        <v>0</v>
      </c>
      <c r="BT51" s="78">
        <v>3865997.6</v>
      </c>
      <c r="BU51" s="78">
        <v>166.86579532321559</v>
      </c>
    </row>
    <row r="52" spans="1:73" ht="20" customHeight="1" x14ac:dyDescent="0.15">
      <c r="A52" s="64"/>
      <c r="B52" s="64"/>
      <c r="C52" s="3"/>
      <c r="D52" s="146"/>
      <c r="E52" s="146"/>
      <c r="G52" s="146"/>
      <c r="H52" s="146"/>
      <c r="I52" s="146"/>
      <c r="J52" s="146"/>
      <c r="K52" s="146"/>
      <c r="L52" s="146"/>
      <c r="M52" s="146"/>
      <c r="N52" s="78"/>
      <c r="O52" s="5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43782</v>
      </c>
      <c r="AN52" s="3">
        <v>46</v>
      </c>
      <c r="AO52" s="157">
        <v>3498947.54</v>
      </c>
      <c r="AP52" s="157">
        <v>1076605.1499999999</v>
      </c>
      <c r="AQ52" s="7">
        <v>1021828</v>
      </c>
      <c r="AR52" s="157">
        <v>64514.8</v>
      </c>
      <c r="AS52" s="157">
        <v>0</v>
      </c>
      <c r="AT52" s="157">
        <v>0</v>
      </c>
      <c r="AU52" s="157">
        <v>111381</v>
      </c>
      <c r="AV52" s="157">
        <v>0</v>
      </c>
      <c r="AW52" s="157">
        <v>0</v>
      </c>
      <c r="AX52" s="157">
        <v>0</v>
      </c>
      <c r="AY52" s="78">
        <v>5773276.4899999993</v>
      </c>
      <c r="AZ52" s="56">
        <v>2508347.37</v>
      </c>
      <c r="BA52" s="157">
        <v>147.217386</v>
      </c>
      <c r="BB52" s="157">
        <v>852067.8</v>
      </c>
      <c r="BC52" s="157">
        <v>176.86948100000001</v>
      </c>
      <c r="BD52" s="157">
        <v>792085</v>
      </c>
      <c r="BE52" s="157">
        <v>199.88951599999999</v>
      </c>
      <c r="BF52" s="157">
        <v>44947</v>
      </c>
      <c r="BG52" s="157">
        <v>135.15199200000001</v>
      </c>
      <c r="BH52" s="157">
        <v>0</v>
      </c>
      <c r="BI52" s="157">
        <v>0</v>
      </c>
      <c r="BJ52" s="157">
        <v>0</v>
      </c>
      <c r="BK52" s="157">
        <v>0</v>
      </c>
      <c r="BL52" s="157">
        <v>64669.3</v>
      </c>
      <c r="BM52" s="157">
        <v>222.149404</v>
      </c>
      <c r="BN52" s="157">
        <v>0</v>
      </c>
      <c r="BO52" s="157">
        <v>0</v>
      </c>
      <c r="BP52" s="157">
        <v>0</v>
      </c>
      <c r="BQ52" s="157">
        <v>0</v>
      </c>
      <c r="BR52" s="157">
        <v>0</v>
      </c>
      <c r="BS52" s="157">
        <v>0</v>
      </c>
      <c r="BT52" s="78">
        <v>4262116.47</v>
      </c>
      <c r="BU52" s="78">
        <v>163.94379360345539</v>
      </c>
    </row>
    <row r="53" spans="1:73" ht="20" customHeight="1" x14ac:dyDescent="0.15">
      <c r="A53" s="64"/>
      <c r="B53" s="64"/>
      <c r="C53" s="3"/>
      <c r="D53" s="147"/>
      <c r="E53" s="147"/>
      <c r="F53" s="147"/>
      <c r="G53" s="147"/>
      <c r="H53" s="108"/>
      <c r="I53" s="108"/>
      <c r="J53" s="147"/>
      <c r="K53" s="108"/>
      <c r="L53" s="108"/>
      <c r="M53" s="108"/>
      <c r="N53" s="78"/>
      <c r="O53" s="147"/>
      <c r="P53" s="147"/>
      <c r="Q53" s="147"/>
      <c r="R53" s="147"/>
      <c r="S53" s="147"/>
      <c r="T53" s="147"/>
      <c r="U53" s="147"/>
      <c r="V53" s="147"/>
      <c r="W53" s="108"/>
      <c r="X53" s="108"/>
      <c r="Y53" s="108"/>
      <c r="Z53" s="108"/>
      <c r="AA53" s="147"/>
      <c r="AB53" s="147"/>
      <c r="AC53" s="108"/>
      <c r="AD53" s="108"/>
      <c r="AE53" s="108"/>
      <c r="AF53" s="108"/>
      <c r="AG53" s="108"/>
      <c r="AH53" s="108"/>
      <c r="AI53" s="78"/>
      <c r="AJ53" s="78"/>
      <c r="AL53" s="64">
        <v>43792</v>
      </c>
      <c r="AM53" s="64">
        <v>43788</v>
      </c>
      <c r="AN53" s="3">
        <v>47</v>
      </c>
      <c r="AO53" s="157">
        <v>3555491.45</v>
      </c>
      <c r="AP53" s="157">
        <v>1210830.7</v>
      </c>
      <c r="AQ53" s="157">
        <v>1104070.8</v>
      </c>
      <c r="AR53" s="157">
        <v>65696.100000000006</v>
      </c>
      <c r="AS53" s="157">
        <v>0</v>
      </c>
      <c r="AT53" s="157">
        <v>0</v>
      </c>
      <c r="AU53" s="157">
        <v>83923.3</v>
      </c>
      <c r="AV53" s="157">
        <v>0</v>
      </c>
      <c r="AW53" s="157">
        <v>0</v>
      </c>
      <c r="AX53" s="157">
        <v>0</v>
      </c>
      <c r="AY53" s="78">
        <v>6020012.3499999996</v>
      </c>
      <c r="AZ53" s="157">
        <v>2669464.5499999998</v>
      </c>
      <c r="BA53" s="157">
        <v>152.404357</v>
      </c>
      <c r="BB53" s="157">
        <v>976475.4</v>
      </c>
      <c r="BC53" s="157">
        <v>179.898764</v>
      </c>
      <c r="BD53" s="157">
        <v>865996.9</v>
      </c>
      <c r="BE53" s="157">
        <v>207.68596600000001</v>
      </c>
      <c r="BF53" s="157">
        <v>51832.2</v>
      </c>
      <c r="BG53" s="157">
        <v>134.456963</v>
      </c>
      <c r="BH53" s="157">
        <v>0</v>
      </c>
      <c r="BI53" s="157">
        <v>0</v>
      </c>
      <c r="BJ53" s="157">
        <v>0</v>
      </c>
      <c r="BK53" s="157">
        <v>0</v>
      </c>
      <c r="BL53" s="157">
        <v>61476</v>
      </c>
      <c r="BM53" s="157">
        <v>244.25083599999999</v>
      </c>
      <c r="BN53" s="157">
        <v>0</v>
      </c>
      <c r="BO53" s="157">
        <v>0</v>
      </c>
      <c r="BP53" s="157">
        <v>0</v>
      </c>
      <c r="BQ53" s="157">
        <v>0</v>
      </c>
      <c r="BR53" s="157">
        <v>0</v>
      </c>
      <c r="BS53" s="157">
        <v>0</v>
      </c>
      <c r="BT53" s="78">
        <v>4625245.05</v>
      </c>
      <c r="BU53" s="78">
        <v>169.57910438377746</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148"/>
      <c r="T54" s="148"/>
      <c r="U54" s="148"/>
      <c r="V54" s="148"/>
      <c r="W54" s="148"/>
      <c r="X54" s="148"/>
      <c r="Y54" s="148"/>
      <c r="Z54" s="148"/>
      <c r="AA54" s="148"/>
      <c r="AB54" s="148"/>
      <c r="AC54" s="148"/>
      <c r="AD54" s="148"/>
      <c r="AE54" s="148"/>
      <c r="AF54" s="148"/>
      <c r="AG54" s="148"/>
      <c r="AH54" s="148"/>
      <c r="AI54" s="78"/>
      <c r="AJ54" s="78"/>
      <c r="AL54" s="64">
        <v>43799</v>
      </c>
      <c r="AM54" s="64">
        <v>43795</v>
      </c>
      <c r="AN54" s="10">
        <v>48</v>
      </c>
      <c r="AO54" s="157">
        <v>3770259.65</v>
      </c>
      <c r="AP54" s="157">
        <v>984253.9</v>
      </c>
      <c r="AQ54" s="157">
        <v>1046012.3</v>
      </c>
      <c r="AR54" s="157">
        <v>50648.6</v>
      </c>
      <c r="AS54" s="157">
        <v>0</v>
      </c>
      <c r="AT54" s="157">
        <v>0</v>
      </c>
      <c r="AU54" s="157">
        <v>39427.4</v>
      </c>
      <c r="AV54" s="157">
        <v>0</v>
      </c>
      <c r="AW54" s="157">
        <v>0</v>
      </c>
      <c r="AX54" s="157">
        <v>0</v>
      </c>
      <c r="AY54" s="78">
        <v>5890601.8499999996</v>
      </c>
      <c r="AZ54" s="157">
        <v>2725387.55</v>
      </c>
      <c r="BA54" s="157">
        <v>155.35254699999999</v>
      </c>
      <c r="BB54" s="157">
        <v>826599.5</v>
      </c>
      <c r="BC54" s="157">
        <v>174.734497</v>
      </c>
      <c r="BD54" s="157">
        <v>818025</v>
      </c>
      <c r="BE54" s="157">
        <v>198.411969</v>
      </c>
      <c r="BF54" s="157">
        <v>40628.800000000003</v>
      </c>
      <c r="BG54" s="157">
        <v>128.89482799999999</v>
      </c>
      <c r="BH54" s="157">
        <v>0</v>
      </c>
      <c r="BI54" s="157">
        <v>0</v>
      </c>
      <c r="BJ54" s="157">
        <v>0</v>
      </c>
      <c r="BK54" s="157">
        <v>0</v>
      </c>
      <c r="BL54" s="157">
        <v>28537</v>
      </c>
      <c r="BM54" s="157">
        <v>177.394091</v>
      </c>
      <c r="BN54" s="157">
        <v>0</v>
      </c>
      <c r="BO54" s="157">
        <v>0</v>
      </c>
      <c r="BP54" s="157">
        <v>0</v>
      </c>
      <c r="BQ54" s="157">
        <v>0</v>
      </c>
      <c r="BR54" s="157">
        <v>0</v>
      </c>
      <c r="BS54" s="157">
        <v>0</v>
      </c>
      <c r="BT54" s="78">
        <v>4439177.8499999996</v>
      </c>
      <c r="BU54" s="78">
        <v>166.79584793194977</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43802</v>
      </c>
      <c r="AN55" s="3">
        <v>49</v>
      </c>
      <c r="AO55" s="157">
        <v>3929478</v>
      </c>
      <c r="AP55" s="157">
        <v>927695.47</v>
      </c>
      <c r="AQ55" s="157">
        <v>1084083.5</v>
      </c>
      <c r="AR55" s="157">
        <v>72680.399999999994</v>
      </c>
      <c r="AS55" s="157">
        <v>0</v>
      </c>
      <c r="AT55" s="157">
        <v>0</v>
      </c>
      <c r="AU55" s="157">
        <v>43879.5</v>
      </c>
      <c r="AV55" s="157">
        <v>0</v>
      </c>
      <c r="AW55" s="157">
        <v>0</v>
      </c>
      <c r="AX55" s="157">
        <v>0</v>
      </c>
      <c r="AY55" s="78">
        <v>6057816.8700000001</v>
      </c>
      <c r="AZ55" s="157">
        <v>2646116.2999999998</v>
      </c>
      <c r="BA55" s="157">
        <v>151.57741799999999</v>
      </c>
      <c r="BB55" s="157">
        <v>742552.27</v>
      </c>
      <c r="BC55" s="157">
        <v>170.92352099999999</v>
      </c>
      <c r="BD55" s="157">
        <v>887323</v>
      </c>
      <c r="BE55" s="157">
        <v>202.50286399999999</v>
      </c>
      <c r="BF55" s="157">
        <v>57901.1</v>
      </c>
      <c r="BG55" s="157">
        <v>127.477609</v>
      </c>
      <c r="BH55" s="157">
        <v>0</v>
      </c>
      <c r="BI55" s="157">
        <v>0</v>
      </c>
      <c r="BJ55" s="157">
        <v>0</v>
      </c>
      <c r="BK55" s="157">
        <v>0</v>
      </c>
      <c r="BL55" s="157">
        <v>31992.7</v>
      </c>
      <c r="BM55" s="157">
        <v>212.668127</v>
      </c>
      <c r="BN55" s="157">
        <v>0</v>
      </c>
      <c r="BO55" s="157">
        <v>0</v>
      </c>
      <c r="BP55" s="157">
        <v>0</v>
      </c>
      <c r="BQ55" s="157">
        <v>0</v>
      </c>
      <c r="BR55" s="157">
        <v>0</v>
      </c>
      <c r="BS55" s="157">
        <v>0</v>
      </c>
      <c r="BT55" s="78">
        <v>4365885.37</v>
      </c>
      <c r="BU55" s="78">
        <v>165.34595711633878</v>
      </c>
    </row>
    <row r="56" spans="1:73" ht="20" customHeight="1" x14ac:dyDescent="0.15">
      <c r="A56" s="64"/>
      <c r="B56" s="64"/>
      <c r="C56" s="3"/>
      <c r="D56" s="152"/>
      <c r="E56" s="152"/>
      <c r="F56" s="152"/>
      <c r="G56" s="152"/>
      <c r="H56" s="152"/>
      <c r="I56" s="152"/>
      <c r="J56" s="152"/>
      <c r="K56" s="152"/>
      <c r="L56" s="152"/>
      <c r="M56" s="152"/>
      <c r="N56" s="78"/>
      <c r="O56" s="152"/>
      <c r="P56" s="152"/>
      <c r="Q56" s="152"/>
      <c r="R56" s="152"/>
      <c r="S56" s="152"/>
      <c r="T56" s="152"/>
      <c r="U56" s="152"/>
      <c r="V56" s="152"/>
      <c r="W56" s="152"/>
      <c r="X56" s="152"/>
      <c r="Y56" s="152"/>
      <c r="Z56" s="152"/>
      <c r="AA56" s="152"/>
      <c r="AB56" s="152"/>
      <c r="AC56" s="152"/>
      <c r="AD56" s="152"/>
      <c r="AE56" s="152"/>
      <c r="AF56" s="152"/>
      <c r="AG56" s="152"/>
      <c r="AH56" s="152"/>
      <c r="AI56" s="78"/>
      <c r="AJ56" s="78"/>
      <c r="AL56" s="64">
        <v>43813</v>
      </c>
      <c r="AM56" s="64">
        <v>43809</v>
      </c>
      <c r="AN56" s="3">
        <v>50</v>
      </c>
      <c r="AO56" s="157">
        <v>3842853.17</v>
      </c>
      <c r="AP56" s="157">
        <v>1018383.55</v>
      </c>
      <c r="AQ56" s="157">
        <v>1062663.3999999999</v>
      </c>
      <c r="AR56" s="157">
        <v>65145.8</v>
      </c>
      <c r="AS56" s="157">
        <v>0</v>
      </c>
      <c r="AT56" s="157">
        <v>0</v>
      </c>
      <c r="AU56" s="157">
        <v>80051</v>
      </c>
      <c r="AV56" s="157">
        <v>0</v>
      </c>
      <c r="AW56" s="157">
        <v>0</v>
      </c>
      <c r="AX56" s="157">
        <v>0</v>
      </c>
      <c r="AY56" s="78">
        <v>6069096.919999999</v>
      </c>
      <c r="AZ56" s="157">
        <v>2785423.37</v>
      </c>
      <c r="BA56" s="157">
        <v>148.46761599999999</v>
      </c>
      <c r="BB56" s="157">
        <v>833577.45</v>
      </c>
      <c r="BC56" s="157">
        <v>170.8947</v>
      </c>
      <c r="BD56" s="157">
        <v>887407.5</v>
      </c>
      <c r="BE56" s="157">
        <v>199.091421</v>
      </c>
      <c r="BF56" s="157">
        <v>57293.8</v>
      </c>
      <c r="BG56" s="157">
        <v>124.91945200000001</v>
      </c>
      <c r="BH56" s="157">
        <v>0</v>
      </c>
      <c r="BI56" s="157">
        <v>0</v>
      </c>
      <c r="BJ56" s="157">
        <v>0</v>
      </c>
      <c r="BK56" s="157">
        <v>0</v>
      </c>
      <c r="BL56" s="157">
        <v>47646.400000000001</v>
      </c>
      <c r="BM56" s="157">
        <v>236.92262099999999</v>
      </c>
      <c r="BN56" s="157">
        <v>0</v>
      </c>
      <c r="BO56" s="157">
        <v>0</v>
      </c>
      <c r="BP56" s="157">
        <v>0</v>
      </c>
      <c r="BQ56" s="157">
        <v>0</v>
      </c>
      <c r="BR56" s="157">
        <v>0</v>
      </c>
      <c r="BS56" s="157">
        <v>0</v>
      </c>
      <c r="BT56" s="78">
        <v>4611348.5200000005</v>
      </c>
      <c r="BU56" s="78">
        <v>162.88510237963325</v>
      </c>
    </row>
    <row r="57" spans="1:73" ht="20"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43816</v>
      </c>
      <c r="AN57" s="3">
        <v>51</v>
      </c>
      <c r="AO57" s="157">
        <v>3950053.5</v>
      </c>
      <c r="AP57" s="157">
        <v>1084353.3999999999</v>
      </c>
      <c r="AQ57" s="157">
        <v>1137544.2</v>
      </c>
      <c r="AR57" s="157">
        <v>64873.2</v>
      </c>
      <c r="AS57" s="157">
        <v>0</v>
      </c>
      <c r="AT57" s="157">
        <v>0</v>
      </c>
      <c r="AU57" s="157">
        <v>75411</v>
      </c>
      <c r="AV57" s="157">
        <v>0</v>
      </c>
      <c r="AW57" s="157">
        <v>0</v>
      </c>
      <c r="AX57" s="157">
        <v>0</v>
      </c>
      <c r="AY57" s="78">
        <v>6312235.3000000007</v>
      </c>
      <c r="AZ57" s="157">
        <v>2696523.8</v>
      </c>
      <c r="BA57" s="157">
        <v>149.51645600000001</v>
      </c>
      <c r="BB57" s="157">
        <v>856334.7</v>
      </c>
      <c r="BC57" s="157">
        <v>170.680058</v>
      </c>
      <c r="BD57" s="157">
        <v>917527.8</v>
      </c>
      <c r="BE57" s="157">
        <v>195.05478600000001</v>
      </c>
      <c r="BF57" s="157">
        <v>51160.6</v>
      </c>
      <c r="BG57" s="157">
        <v>124.474024</v>
      </c>
      <c r="BH57" s="157">
        <v>0</v>
      </c>
      <c r="BI57" s="157">
        <v>0</v>
      </c>
      <c r="BJ57" s="157">
        <v>0</v>
      </c>
      <c r="BK57" s="157">
        <v>0</v>
      </c>
      <c r="BL57" s="157">
        <v>38932.6</v>
      </c>
      <c r="BM57" s="157">
        <v>230.990409</v>
      </c>
      <c r="BN57" s="157">
        <v>0</v>
      </c>
      <c r="BO57" s="157">
        <v>0</v>
      </c>
      <c r="BP57" s="157">
        <v>0</v>
      </c>
      <c r="BQ57" s="157">
        <v>0</v>
      </c>
      <c r="BR57" s="157">
        <v>0</v>
      </c>
      <c r="BS57" s="157">
        <v>0</v>
      </c>
      <c r="BT57" s="78">
        <v>4560479.4999999991</v>
      </c>
      <c r="BU57" s="78">
        <v>163.06692092066282</v>
      </c>
    </row>
    <row r="58" spans="1:73" ht="20"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43823</v>
      </c>
      <c r="AN58" s="3">
        <v>52</v>
      </c>
      <c r="AO58" s="157">
        <v>3969931.75</v>
      </c>
      <c r="AP58" s="157">
        <v>1041818.2</v>
      </c>
      <c r="AQ58" s="157">
        <v>1204171.5</v>
      </c>
      <c r="AR58" s="157">
        <v>62221</v>
      </c>
      <c r="AS58" s="157">
        <v>0</v>
      </c>
      <c r="AT58" s="157">
        <v>0</v>
      </c>
      <c r="AU58" s="157">
        <v>61034.5</v>
      </c>
      <c r="AV58" s="157">
        <v>0</v>
      </c>
      <c r="AW58" s="157">
        <v>0</v>
      </c>
      <c r="AX58" s="157">
        <v>0</v>
      </c>
      <c r="AY58" s="78">
        <v>6339176.9500000002</v>
      </c>
      <c r="AZ58" s="157">
        <v>2690947.95</v>
      </c>
      <c r="BA58" s="157">
        <v>149.377543</v>
      </c>
      <c r="BB58" s="157">
        <v>824593.2</v>
      </c>
      <c r="BC58" s="157">
        <v>166.45273599999999</v>
      </c>
      <c r="BD58" s="157">
        <v>890201.1</v>
      </c>
      <c r="BE58" s="157">
        <v>183.65543099999999</v>
      </c>
      <c r="BF58" s="157">
        <v>53270</v>
      </c>
      <c r="BG58" s="157">
        <v>123.671601</v>
      </c>
      <c r="BH58" s="157">
        <v>0</v>
      </c>
      <c r="BI58" s="157">
        <v>0</v>
      </c>
      <c r="BJ58" s="157">
        <v>0</v>
      </c>
      <c r="BK58" s="157">
        <v>0</v>
      </c>
      <c r="BL58" s="157">
        <v>22246.9</v>
      </c>
      <c r="BM58" s="157">
        <v>192.44018700000001</v>
      </c>
      <c r="BN58" s="157">
        <v>0</v>
      </c>
      <c r="BO58" s="157">
        <v>0</v>
      </c>
      <c r="BP58" s="157">
        <v>0</v>
      </c>
      <c r="BQ58" s="157">
        <v>0</v>
      </c>
      <c r="BR58" s="157">
        <v>0</v>
      </c>
      <c r="BS58" s="157">
        <v>0</v>
      </c>
      <c r="BT58" s="78">
        <v>4481259.1500000004</v>
      </c>
      <c r="BU58" s="78">
        <v>159.23703895087081</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c r="AK59" s="7"/>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row r="60" spans="1:73" x14ac:dyDescent="0.15">
      <c r="AO60" s="7"/>
    </row>
  </sheetData>
  <mergeCells count="32">
    <mergeCell ref="AN2:BQ2"/>
    <mergeCell ref="AM3:AM5"/>
    <mergeCell ref="AN3:AN5"/>
    <mergeCell ref="AZ4:BA4"/>
    <mergeCell ref="BB4:BC4"/>
    <mergeCell ref="BD4:BE4"/>
    <mergeCell ref="BF4:BG4"/>
    <mergeCell ref="BL4:BM4"/>
    <mergeCell ref="BH4:BI4"/>
    <mergeCell ref="C2:AF2"/>
    <mergeCell ref="B3:B5"/>
    <mergeCell ref="C3:C5"/>
    <mergeCell ref="O4:P4"/>
    <mergeCell ref="AA4:AB4"/>
    <mergeCell ref="D3:N3"/>
    <mergeCell ref="O3:AJ3"/>
    <mergeCell ref="W4:X4"/>
    <mergeCell ref="AC4:AD4"/>
    <mergeCell ref="AG4:AH4"/>
    <mergeCell ref="Y4:Z4"/>
    <mergeCell ref="A3:A5"/>
    <mergeCell ref="BP4:BQ4"/>
    <mergeCell ref="AE4:AF4"/>
    <mergeCell ref="Q4:R4"/>
    <mergeCell ref="S4:T4"/>
    <mergeCell ref="U4:V4"/>
    <mergeCell ref="AO3:AY3"/>
    <mergeCell ref="AZ3:BU3"/>
    <mergeCell ref="AL3:AL5"/>
    <mergeCell ref="BN4:BO4"/>
    <mergeCell ref="BR4:BS4"/>
    <mergeCell ref="BJ4:BK4"/>
  </mergeCells>
  <phoneticPr fontId="2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U59"/>
  <sheetViews>
    <sheetView topLeftCell="A34" workbookViewId="0">
      <selection activeCell="A44" sqref="A44"/>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1.5" style="7" bestFit="1" customWidth="1"/>
    <col min="36" max="36" width="9.6640625" style="7" bestFit="1" customWidth="1"/>
    <col min="38" max="38" width="9.6640625" bestFit="1" customWidth="1"/>
    <col min="39" max="39" width="12.1640625" bestFit="1" customWidth="1"/>
    <col min="40" max="40" width="9.1640625" style="17"/>
    <col min="41" max="44" width="10.5" bestFit="1" customWidth="1"/>
    <col min="45" max="45" width="12.1640625" bestFit="1" customWidth="1"/>
    <col min="46" max="46" width="12" bestFit="1" customWidth="1"/>
    <col min="49" max="49" width="11.1640625" bestFit="1" customWidth="1"/>
    <col min="50" max="50" width="11.1640625" customWidth="1"/>
    <col min="51" max="52" width="10.5" bestFit="1" customWidth="1"/>
    <col min="53" max="53" width="9.33203125" bestFit="1" customWidth="1"/>
    <col min="54" max="54" width="10.5" bestFit="1" customWidth="1"/>
    <col min="55" max="57" width="9.33203125" bestFit="1" customWidth="1"/>
    <col min="72" max="72" width="10.5" bestFit="1" customWidth="1"/>
    <col min="73" max="73" width="10" bestFit="1" customWidth="1"/>
  </cols>
  <sheetData>
    <row r="2" spans="1:73" ht="12.75" customHeight="1" x14ac:dyDescent="0.15">
      <c r="B2" s="254" t="s">
        <v>60</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50</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62" t="s">
        <v>10</v>
      </c>
      <c r="E3" s="263"/>
      <c r="F3" s="263"/>
      <c r="G3" s="263"/>
      <c r="H3" s="263"/>
      <c r="I3" s="263"/>
      <c r="J3" s="263"/>
      <c r="K3" s="263"/>
      <c r="L3" s="263"/>
      <c r="M3" s="263"/>
      <c r="N3" s="264"/>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62" t="s">
        <v>10</v>
      </c>
      <c r="AP3" s="263"/>
      <c r="AQ3" s="263"/>
      <c r="AR3" s="263"/>
      <c r="AS3" s="263"/>
      <c r="AT3" s="263"/>
      <c r="AU3" s="263"/>
      <c r="AV3" s="263"/>
      <c r="AW3" s="263"/>
      <c r="AX3" s="263"/>
      <c r="AY3" s="264"/>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53"/>
      <c r="D4" s="47" t="s">
        <v>3</v>
      </c>
      <c r="E4" s="47" t="s">
        <v>4</v>
      </c>
      <c r="F4" s="47" t="s">
        <v>5</v>
      </c>
      <c r="G4" s="47" t="s">
        <v>6</v>
      </c>
      <c r="H4" s="47" t="s">
        <v>16</v>
      </c>
      <c r="I4" s="47" t="s">
        <v>21</v>
      </c>
      <c r="J4" s="46" t="s">
        <v>7</v>
      </c>
      <c r="K4" s="46" t="s">
        <v>8</v>
      </c>
      <c r="L4" s="5" t="s">
        <v>13</v>
      </c>
      <c r="M4" s="5" t="s">
        <v>19</v>
      </c>
      <c r="N4" s="266" t="s">
        <v>41</v>
      </c>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82"/>
      <c r="AJ4" s="82"/>
      <c r="AL4" s="253"/>
      <c r="AM4" s="253"/>
      <c r="AN4" s="253"/>
      <c r="AO4" s="47" t="s">
        <v>3</v>
      </c>
      <c r="AP4" s="47" t="s">
        <v>4</v>
      </c>
      <c r="AQ4" s="47" t="s">
        <v>5</v>
      </c>
      <c r="AR4" s="47" t="s">
        <v>6</v>
      </c>
      <c r="AS4" s="47" t="s">
        <v>16</v>
      </c>
      <c r="AT4" s="47" t="s">
        <v>21</v>
      </c>
      <c r="AU4" s="46" t="s">
        <v>7</v>
      </c>
      <c r="AV4" s="46" t="s">
        <v>8</v>
      </c>
      <c r="AW4" s="5" t="s">
        <v>13</v>
      </c>
      <c r="AX4" s="5" t="s">
        <v>19</v>
      </c>
      <c r="AY4" s="266" t="s">
        <v>41</v>
      </c>
      <c r="AZ4" s="252" t="s">
        <v>3</v>
      </c>
      <c r="BA4" s="252"/>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82"/>
      <c r="BU4" s="82"/>
    </row>
    <row r="5" spans="1:73" ht="29.25" customHeight="1" x14ac:dyDescent="0.15">
      <c r="A5" s="253"/>
      <c r="B5" s="253"/>
      <c r="C5" s="253"/>
      <c r="D5" s="46" t="s">
        <v>0</v>
      </c>
      <c r="E5" s="46" t="s">
        <v>0</v>
      </c>
      <c r="F5" s="46" t="s">
        <v>0</v>
      </c>
      <c r="G5" s="46" t="s">
        <v>0</v>
      </c>
      <c r="H5" s="46" t="s">
        <v>0</v>
      </c>
      <c r="I5" s="46" t="s">
        <v>0</v>
      </c>
      <c r="J5" s="46" t="s">
        <v>0</v>
      </c>
      <c r="K5" s="46" t="s">
        <v>0</v>
      </c>
      <c r="L5" s="49" t="s">
        <v>0</v>
      </c>
      <c r="M5" s="49" t="s">
        <v>0</v>
      </c>
      <c r="N5" s="267"/>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3"/>
      <c r="AM5" s="253"/>
      <c r="AN5" s="253"/>
      <c r="AO5" s="46" t="s">
        <v>0</v>
      </c>
      <c r="AP5" s="46" t="s">
        <v>0</v>
      </c>
      <c r="AQ5" s="46" t="s">
        <v>0</v>
      </c>
      <c r="AR5" s="46" t="s">
        <v>0</v>
      </c>
      <c r="AS5" s="46" t="s">
        <v>0</v>
      </c>
      <c r="AT5" s="46" t="s">
        <v>0</v>
      </c>
      <c r="AU5" s="46" t="s">
        <v>0</v>
      </c>
      <c r="AV5" s="46" t="s">
        <v>0</v>
      </c>
      <c r="AW5" s="49" t="s">
        <v>0</v>
      </c>
      <c r="AX5" s="49" t="s">
        <v>0</v>
      </c>
      <c r="AY5" s="267"/>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9"/>
      <c r="M6" s="49"/>
      <c r="N6" s="94"/>
      <c r="O6" s="46"/>
      <c r="P6" s="46"/>
      <c r="Q6" s="46"/>
      <c r="R6" s="46"/>
      <c r="S6" s="46"/>
      <c r="T6" s="46"/>
      <c r="U6" s="46"/>
      <c r="V6" s="46"/>
      <c r="W6" s="46"/>
      <c r="X6" s="46"/>
      <c r="Y6" s="46"/>
      <c r="Z6" s="46"/>
      <c r="AA6" s="46"/>
      <c r="AB6" s="46"/>
      <c r="AC6" s="46"/>
      <c r="AD6" s="46"/>
      <c r="AE6" s="46"/>
      <c r="AF6" s="46"/>
      <c r="AG6" s="49"/>
      <c r="AH6" s="49"/>
      <c r="AI6" s="83"/>
      <c r="AJ6" s="83"/>
      <c r="AL6" s="155"/>
      <c r="AM6" s="155"/>
      <c r="AN6" s="155"/>
      <c r="AO6" s="46"/>
      <c r="AP6" s="46"/>
      <c r="AQ6" s="46"/>
      <c r="AR6" s="46"/>
      <c r="AS6" s="46"/>
      <c r="AT6" s="46"/>
      <c r="AU6" s="46"/>
      <c r="AV6" s="46"/>
      <c r="AW6" s="49"/>
      <c r="AX6" s="49"/>
      <c r="AY6" s="156"/>
      <c r="AZ6" s="46"/>
      <c r="BA6" s="46"/>
      <c r="BB6" s="46"/>
      <c r="BC6" s="46"/>
      <c r="BD6" s="46"/>
      <c r="BE6" s="46"/>
      <c r="BF6" s="46"/>
      <c r="BG6" s="46"/>
      <c r="BH6" s="46"/>
      <c r="BI6" s="46"/>
      <c r="BJ6" s="46"/>
      <c r="BK6" s="46"/>
      <c r="BL6" s="46"/>
      <c r="BM6" s="46"/>
      <c r="BN6" s="46"/>
      <c r="BO6" s="46"/>
      <c r="BP6" s="46"/>
      <c r="BQ6" s="46"/>
      <c r="BR6" s="49"/>
      <c r="BS6" s="49"/>
      <c r="BT6" s="83"/>
      <c r="BU6" s="83"/>
    </row>
    <row r="7" spans="1:73" ht="20" customHeight="1" x14ac:dyDescent="0.15">
      <c r="A7" s="159">
        <v>43834</v>
      </c>
      <c r="B7" s="159">
        <v>43831</v>
      </c>
      <c r="C7" s="158">
        <v>1</v>
      </c>
      <c r="D7" s="160">
        <v>4554982.9000000004</v>
      </c>
      <c r="E7" s="160">
        <v>1550642.4</v>
      </c>
      <c r="F7" s="160">
        <v>113761.5</v>
      </c>
      <c r="G7" s="160">
        <v>5898</v>
      </c>
      <c r="H7" s="4">
        <v>0</v>
      </c>
      <c r="I7" s="80">
        <v>0</v>
      </c>
      <c r="J7" s="4">
        <v>0</v>
      </c>
      <c r="K7" s="4">
        <v>0</v>
      </c>
      <c r="L7" s="160">
        <v>1113.7</v>
      </c>
      <c r="M7" s="4">
        <v>0</v>
      </c>
      <c r="N7" s="91">
        <f t="shared" ref="N7:N18" si="0">SUM(D7:M7)</f>
        <v>6226398.5000000009</v>
      </c>
      <c r="O7" s="77">
        <v>3269944.7</v>
      </c>
      <c r="P7" s="77">
        <v>127.933707</v>
      </c>
      <c r="Q7" s="160">
        <v>1189906.8</v>
      </c>
      <c r="R7" s="160">
        <v>143.068704</v>
      </c>
      <c r="S7" s="160">
        <v>69709.399999999994</v>
      </c>
      <c r="T7" s="160">
        <v>157.919814</v>
      </c>
      <c r="U7" s="160">
        <v>797.8</v>
      </c>
      <c r="V7" s="160">
        <v>70</v>
      </c>
      <c r="W7" s="4">
        <v>0</v>
      </c>
      <c r="X7" s="4">
        <v>0</v>
      </c>
      <c r="Y7" s="80">
        <v>0</v>
      </c>
      <c r="Z7" s="80">
        <v>0</v>
      </c>
      <c r="AA7" s="4">
        <v>0</v>
      </c>
      <c r="AB7" s="4">
        <v>0</v>
      </c>
      <c r="AC7" s="4">
        <v>0</v>
      </c>
      <c r="AD7" s="4">
        <v>0</v>
      </c>
      <c r="AE7" s="160">
        <v>1016.2</v>
      </c>
      <c r="AF7" s="160">
        <v>291.86045999999999</v>
      </c>
      <c r="AG7" s="4">
        <v>0</v>
      </c>
      <c r="AH7" s="4">
        <v>0</v>
      </c>
      <c r="AI7" s="78">
        <f t="shared" ref="AI7" si="1">O7+Q7+S7+U7+AA7+AC7+AE7+AG7+Y7</f>
        <v>4531374.9000000004</v>
      </c>
      <c r="AJ7" s="78">
        <f t="shared" ref="AJ7" si="2">(O7*P7+Q7*R7+S7*T7+U7*V7+AA7*AB7+AC7*AD7+AE7*AF7+AG7*AH7+Y7*Z7)/AI7</f>
        <v>132.39590946101012</v>
      </c>
      <c r="AL7" s="64">
        <v>43470</v>
      </c>
      <c r="AM7" s="64">
        <v>43467</v>
      </c>
      <c r="AN7" s="3">
        <v>1</v>
      </c>
      <c r="AO7" s="157">
        <v>3973489.9</v>
      </c>
      <c r="AP7" s="157">
        <v>1860582</v>
      </c>
      <c r="AQ7" s="157">
        <v>16778.3</v>
      </c>
      <c r="AR7" s="157">
        <v>1603.8</v>
      </c>
      <c r="AS7" s="157">
        <v>0</v>
      </c>
      <c r="AT7" s="157">
        <v>0</v>
      </c>
      <c r="AU7" s="157">
        <v>0</v>
      </c>
      <c r="AV7" s="157">
        <v>0</v>
      </c>
      <c r="AW7" s="157">
        <v>884.6</v>
      </c>
      <c r="AX7" s="157">
        <v>0</v>
      </c>
      <c r="AY7" s="91">
        <v>5853338.5999999996</v>
      </c>
      <c r="AZ7" s="157">
        <v>2915062.1</v>
      </c>
      <c r="BA7" s="157">
        <v>130.37021999999999</v>
      </c>
      <c r="BB7" s="157">
        <v>1183788.3</v>
      </c>
      <c r="BC7" s="157">
        <v>131.766513</v>
      </c>
      <c r="BD7" s="157">
        <v>14052.4</v>
      </c>
      <c r="BE7" s="157">
        <v>192.352971</v>
      </c>
      <c r="BF7" s="157">
        <v>1603.8</v>
      </c>
      <c r="BG7" s="157">
        <v>65.336949000000004</v>
      </c>
      <c r="BH7" s="157">
        <v>0</v>
      </c>
      <c r="BI7" s="157">
        <v>0</v>
      </c>
      <c r="BJ7" s="157">
        <v>0</v>
      </c>
      <c r="BK7" s="157">
        <v>0</v>
      </c>
      <c r="BL7" s="157">
        <v>0</v>
      </c>
      <c r="BM7" s="157">
        <v>0</v>
      </c>
      <c r="BN7" s="157">
        <v>0</v>
      </c>
      <c r="BO7" s="157">
        <v>0</v>
      </c>
      <c r="BP7" s="157">
        <v>366</v>
      </c>
      <c r="BQ7" s="157">
        <v>404.21502700000002</v>
      </c>
      <c r="BR7" s="157">
        <v>0</v>
      </c>
      <c r="BS7" s="157">
        <v>0</v>
      </c>
      <c r="BT7" s="78">
        <v>4114872.6</v>
      </c>
      <c r="BU7" s="78">
        <v>130.9825958403253</v>
      </c>
    </row>
    <row r="8" spans="1:73" ht="20" customHeight="1" x14ac:dyDescent="0.15">
      <c r="A8" s="161">
        <v>43841</v>
      </c>
      <c r="B8" s="161">
        <v>43838</v>
      </c>
      <c r="C8" s="3">
        <v>2</v>
      </c>
      <c r="D8" s="162">
        <v>4394941.9000000004</v>
      </c>
      <c r="E8" s="162">
        <v>1654027.9</v>
      </c>
      <c r="F8" s="162">
        <v>131969.79999999999</v>
      </c>
      <c r="G8" s="162">
        <v>18028.8</v>
      </c>
      <c r="H8" s="162">
        <v>0</v>
      </c>
      <c r="I8" s="162">
        <v>0</v>
      </c>
      <c r="J8" s="162">
        <v>0</v>
      </c>
      <c r="K8" s="162">
        <v>0</v>
      </c>
      <c r="L8" s="162">
        <v>1548</v>
      </c>
      <c r="M8" s="162">
        <v>97.8</v>
      </c>
      <c r="N8" s="91">
        <f t="shared" si="0"/>
        <v>6200614.2000000002</v>
      </c>
      <c r="O8" s="162">
        <v>2899119.3</v>
      </c>
      <c r="P8" s="162">
        <v>124.195121</v>
      </c>
      <c r="Q8" s="162">
        <v>1174045.3</v>
      </c>
      <c r="R8" s="162">
        <v>137.88244399999999</v>
      </c>
      <c r="S8" s="162">
        <v>58637.3</v>
      </c>
      <c r="T8" s="162">
        <v>136.25549599999999</v>
      </c>
      <c r="U8" s="162">
        <v>2935.3</v>
      </c>
      <c r="V8" s="162">
        <v>70</v>
      </c>
      <c r="W8" s="162">
        <v>0</v>
      </c>
      <c r="X8" s="162">
        <v>0</v>
      </c>
      <c r="Y8" s="162">
        <v>0</v>
      </c>
      <c r="Z8" s="162">
        <v>0</v>
      </c>
      <c r="AA8" s="162">
        <v>0</v>
      </c>
      <c r="AB8" s="162">
        <v>0</v>
      </c>
      <c r="AC8" s="162">
        <v>0</v>
      </c>
      <c r="AD8" s="162">
        <v>0</v>
      </c>
      <c r="AE8" s="162">
        <v>978.2</v>
      </c>
      <c r="AF8" s="162">
        <v>296.08709800000003</v>
      </c>
      <c r="AG8" s="162">
        <v>0</v>
      </c>
      <c r="AH8" s="162">
        <v>0</v>
      </c>
      <c r="AI8" s="78">
        <f t="shared" ref="AI8" si="3">O8+Q8+S8+U8+AA8+AC8+AE8+AG8+Y8</f>
        <v>4135715.3999999994</v>
      </c>
      <c r="AJ8" s="78">
        <f t="shared" ref="AJ8" si="4">(O8*P8+Q8*R8+S8*T8+U8*V8+AA8*AB8+AC8*AD8+AE8*AF8+AG8*AH8+Y8*Z8)/AI8</f>
        <v>128.25386035569881</v>
      </c>
      <c r="AL8" s="64">
        <v>43477</v>
      </c>
      <c r="AM8" s="64">
        <v>43474</v>
      </c>
      <c r="AN8" s="3">
        <v>2</v>
      </c>
      <c r="AO8" s="157">
        <v>4230594.7</v>
      </c>
      <c r="AP8" s="157">
        <v>2128804.2999999998</v>
      </c>
      <c r="AQ8" s="157">
        <v>13276.5</v>
      </c>
      <c r="AR8" s="157">
        <v>777</v>
      </c>
      <c r="AS8" s="157">
        <v>0</v>
      </c>
      <c r="AT8" s="157">
        <v>0</v>
      </c>
      <c r="AU8" s="157">
        <v>0</v>
      </c>
      <c r="AV8" s="157">
        <v>0</v>
      </c>
      <c r="AW8" s="157">
        <v>2833.1</v>
      </c>
      <c r="AX8" s="157">
        <v>0</v>
      </c>
      <c r="AY8" s="91">
        <v>6376285.5999999996</v>
      </c>
      <c r="AZ8" s="157">
        <v>3101729.9</v>
      </c>
      <c r="BA8" s="157">
        <v>127.583766</v>
      </c>
      <c r="BB8" s="157">
        <v>1409931.2</v>
      </c>
      <c r="BC8" s="157">
        <v>127.56722600000001</v>
      </c>
      <c r="BD8" s="157">
        <v>11245.8</v>
      </c>
      <c r="BE8" s="157">
        <v>188.63668200000001</v>
      </c>
      <c r="BF8" s="157">
        <v>272.8</v>
      </c>
      <c r="BG8" s="157">
        <v>82</v>
      </c>
      <c r="BH8" s="157">
        <v>0</v>
      </c>
      <c r="BI8" s="157">
        <v>0</v>
      </c>
      <c r="BJ8" s="157">
        <v>0</v>
      </c>
      <c r="BK8" s="157">
        <v>0</v>
      </c>
      <c r="BL8" s="157">
        <v>0</v>
      </c>
      <c r="BM8" s="157">
        <v>0</v>
      </c>
      <c r="BN8" s="157">
        <v>0</v>
      </c>
      <c r="BO8" s="157">
        <v>0</v>
      </c>
      <c r="BP8" s="157">
        <v>1380.9</v>
      </c>
      <c r="BQ8" s="157">
        <v>166.973061</v>
      </c>
      <c r="BR8" s="157">
        <v>0</v>
      </c>
      <c r="BS8" s="157">
        <v>0</v>
      </c>
      <c r="BT8" s="78">
        <v>4524560.5999999996</v>
      </c>
      <c r="BU8" s="78">
        <v>127.73963219545014</v>
      </c>
    </row>
    <row r="9" spans="1:73" ht="20" customHeight="1" x14ac:dyDescent="0.15">
      <c r="A9" s="163">
        <v>43848</v>
      </c>
      <c r="B9" s="163">
        <v>43843</v>
      </c>
      <c r="C9" s="3">
        <v>3</v>
      </c>
      <c r="D9" s="164">
        <v>4548353.8</v>
      </c>
      <c r="E9" s="164">
        <v>1751133.7</v>
      </c>
      <c r="F9" s="164">
        <v>268579.20000000001</v>
      </c>
      <c r="G9" s="164">
        <v>33242.5</v>
      </c>
      <c r="H9" s="164">
        <v>0</v>
      </c>
      <c r="I9" s="164">
        <v>0</v>
      </c>
      <c r="J9" s="164">
        <v>0</v>
      </c>
      <c r="K9" s="164">
        <v>0</v>
      </c>
      <c r="L9" s="164">
        <v>1828.9</v>
      </c>
      <c r="M9" s="164">
        <v>0</v>
      </c>
      <c r="N9" s="91">
        <f t="shared" si="0"/>
        <v>6603138.1000000006</v>
      </c>
      <c r="O9" s="164">
        <v>3006615.6</v>
      </c>
      <c r="P9" s="164">
        <v>116.85254</v>
      </c>
      <c r="Q9" s="164">
        <v>1064517.2</v>
      </c>
      <c r="R9" s="164">
        <v>124.236566</v>
      </c>
      <c r="S9" s="164">
        <v>165671.6</v>
      </c>
      <c r="T9" s="164">
        <v>122.73114200000001</v>
      </c>
      <c r="U9" s="164">
        <v>2618</v>
      </c>
      <c r="V9" s="164">
        <v>70.258785000000003</v>
      </c>
      <c r="W9" s="164">
        <v>0</v>
      </c>
      <c r="X9" s="164">
        <v>0</v>
      </c>
      <c r="Y9" s="164">
        <v>0</v>
      </c>
      <c r="Z9" s="164">
        <v>0</v>
      </c>
      <c r="AA9" s="164">
        <v>0</v>
      </c>
      <c r="AB9" s="164">
        <v>0</v>
      </c>
      <c r="AC9" s="164">
        <v>0</v>
      </c>
      <c r="AD9" s="164">
        <v>0</v>
      </c>
      <c r="AE9" s="164">
        <v>1638.1</v>
      </c>
      <c r="AF9" s="164">
        <v>264.84646800000002</v>
      </c>
      <c r="AG9" s="164">
        <v>0</v>
      </c>
      <c r="AH9" s="164">
        <v>0</v>
      </c>
      <c r="AI9" s="78">
        <f t="shared" ref="AI9" si="5">O9+Q9+S9+U9+AA9+AC9+AE9+AG9+Y9</f>
        <v>4241060.4999999991</v>
      </c>
      <c r="AJ9" s="78">
        <f t="shared" ref="AJ9" si="6">(O9*P9+Q9*R9+S9*T9+U9*V9+AA9*AB9+AC9*AD9+AE9*AF9+AG9*AH9+Y9*Z9)/AI9</f>
        <v>118.96398983294092</v>
      </c>
      <c r="AL9" s="64">
        <v>43484</v>
      </c>
      <c r="AM9" s="64">
        <v>43481</v>
      </c>
      <c r="AN9" s="3">
        <v>3</v>
      </c>
      <c r="AO9" s="157">
        <v>3048419.46</v>
      </c>
      <c r="AP9" s="157">
        <v>1670230.5</v>
      </c>
      <c r="AQ9" s="157">
        <v>10286.5</v>
      </c>
      <c r="AR9" s="157">
        <v>3594.8</v>
      </c>
      <c r="AS9" s="157">
        <v>0</v>
      </c>
      <c r="AT9" s="157">
        <v>0</v>
      </c>
      <c r="AU9" s="157">
        <v>0</v>
      </c>
      <c r="AV9" s="157">
        <v>0</v>
      </c>
      <c r="AW9" s="157">
        <v>2125.6</v>
      </c>
      <c r="AX9" s="157">
        <v>0</v>
      </c>
      <c r="AY9" s="91">
        <v>4734656.8599999994</v>
      </c>
      <c r="AZ9" s="157">
        <v>2333414.36</v>
      </c>
      <c r="BA9" s="157">
        <v>124.30593</v>
      </c>
      <c r="BB9" s="157">
        <v>1079334.2</v>
      </c>
      <c r="BC9" s="157">
        <v>121.175585</v>
      </c>
      <c r="BD9" s="157">
        <v>6874.4</v>
      </c>
      <c r="BE9" s="157">
        <v>202.41663199999999</v>
      </c>
      <c r="BF9" s="157">
        <v>535.20000000000005</v>
      </c>
      <c r="BG9" s="157">
        <v>80</v>
      </c>
      <c r="BH9" s="157">
        <v>0</v>
      </c>
      <c r="BI9" s="157">
        <v>0</v>
      </c>
      <c r="BJ9" s="157">
        <v>0</v>
      </c>
      <c r="BK9" s="157">
        <v>0</v>
      </c>
      <c r="BL9" s="157">
        <v>0</v>
      </c>
      <c r="BM9" s="157">
        <v>0</v>
      </c>
      <c r="BN9" s="157">
        <v>0</v>
      </c>
      <c r="BO9" s="157">
        <v>0</v>
      </c>
      <c r="BP9" s="157">
        <v>1822.7</v>
      </c>
      <c r="BQ9" s="157">
        <v>282.07916799999998</v>
      </c>
      <c r="BR9" s="157">
        <v>0</v>
      </c>
      <c r="BS9" s="157">
        <v>0</v>
      </c>
      <c r="BT9" s="78">
        <v>3421980.86</v>
      </c>
      <c r="BU9" s="78">
        <v>123.55260507950246</v>
      </c>
    </row>
    <row r="10" spans="1:73" ht="20" customHeight="1" x14ac:dyDescent="0.15">
      <c r="A10" s="165">
        <v>43855</v>
      </c>
      <c r="B10" s="165">
        <v>43851</v>
      </c>
      <c r="C10" s="3">
        <v>4</v>
      </c>
      <c r="D10" s="166">
        <v>4348472.5</v>
      </c>
      <c r="E10" s="166">
        <v>1561503.7</v>
      </c>
      <c r="F10" s="166">
        <v>208419.9</v>
      </c>
      <c r="G10" s="166">
        <v>45166.400000000001</v>
      </c>
      <c r="H10" s="166">
        <v>0</v>
      </c>
      <c r="I10" s="166">
        <v>0</v>
      </c>
      <c r="J10" s="166">
        <v>0</v>
      </c>
      <c r="K10" s="166">
        <v>0</v>
      </c>
      <c r="L10" s="166">
        <v>1464</v>
      </c>
      <c r="M10" s="166">
        <v>0</v>
      </c>
      <c r="N10" s="91">
        <f t="shared" si="0"/>
        <v>6165026.5000000009</v>
      </c>
      <c r="O10" s="166">
        <v>2903999.6</v>
      </c>
      <c r="P10" s="166">
        <v>111.501903</v>
      </c>
      <c r="Q10" s="166">
        <v>894789.3</v>
      </c>
      <c r="R10" s="166">
        <v>114.90773299999999</v>
      </c>
      <c r="S10" s="166">
        <v>123268.3</v>
      </c>
      <c r="T10" s="166">
        <v>114.460823</v>
      </c>
      <c r="U10" s="166">
        <v>17460.099999999999</v>
      </c>
      <c r="V10" s="166">
        <v>62.456589000000001</v>
      </c>
      <c r="W10" s="166">
        <v>0</v>
      </c>
      <c r="X10" s="166">
        <v>0</v>
      </c>
      <c r="Y10" s="166">
        <v>0</v>
      </c>
      <c r="Z10" s="166">
        <v>0</v>
      </c>
      <c r="AA10" s="166">
        <v>0</v>
      </c>
      <c r="AB10" s="166">
        <v>0</v>
      </c>
      <c r="AC10" s="166">
        <v>0</v>
      </c>
      <c r="AD10" s="166">
        <v>0</v>
      </c>
      <c r="AE10" s="166">
        <v>1330.1</v>
      </c>
      <c r="AF10" s="166">
        <v>261.55898000000002</v>
      </c>
      <c r="AG10" s="166">
        <v>0</v>
      </c>
      <c r="AH10" s="166">
        <v>0</v>
      </c>
      <c r="AI10" s="78">
        <f t="shared" ref="AI10" si="7">O10+Q10+S10+U10+AA10+AC10+AE10+AG10+Y10</f>
        <v>3940847.4000000004</v>
      </c>
      <c r="AJ10" s="78">
        <f t="shared" ref="AJ10" si="8">(O10*P10+Q10*R10+S10*T10+U10*V10+AA10*AB10+AC10*AD10+AE10*AF10+AG10*AH10+Y10*Z10)/AI10</f>
        <v>112.20111711090449</v>
      </c>
      <c r="AL10" s="64">
        <v>43491</v>
      </c>
      <c r="AM10" s="64">
        <v>43487</v>
      </c>
      <c r="AN10" s="3">
        <v>4</v>
      </c>
      <c r="AO10" s="157">
        <v>1864793.9</v>
      </c>
      <c r="AP10" s="157">
        <v>1096237.2</v>
      </c>
      <c r="AQ10" s="157">
        <v>7946.9</v>
      </c>
      <c r="AR10" s="157">
        <v>2203</v>
      </c>
      <c r="AS10" s="157">
        <v>0</v>
      </c>
      <c r="AT10" s="157">
        <v>0</v>
      </c>
      <c r="AU10" s="157">
        <v>0</v>
      </c>
      <c r="AV10" s="157">
        <v>0</v>
      </c>
      <c r="AW10" s="157">
        <v>1584</v>
      </c>
      <c r="AX10" s="157">
        <v>0</v>
      </c>
      <c r="AY10" s="91">
        <v>2972764.9999999995</v>
      </c>
      <c r="AZ10" s="157">
        <v>1440572.4</v>
      </c>
      <c r="BA10" s="157">
        <v>124.96426200000001</v>
      </c>
      <c r="BB10" s="157">
        <v>707772.3</v>
      </c>
      <c r="BC10" s="157">
        <v>122.40468300000001</v>
      </c>
      <c r="BD10" s="157">
        <v>7344.8</v>
      </c>
      <c r="BE10" s="157">
        <v>142.867525</v>
      </c>
      <c r="BF10" s="157">
        <v>2113.1999999999998</v>
      </c>
      <c r="BG10" s="157">
        <v>60.754874000000001</v>
      </c>
      <c r="BH10" s="157">
        <v>0</v>
      </c>
      <c r="BI10" s="157">
        <v>0</v>
      </c>
      <c r="BJ10" s="157">
        <v>0</v>
      </c>
      <c r="BK10" s="157">
        <v>0</v>
      </c>
      <c r="BL10" s="157">
        <v>0</v>
      </c>
      <c r="BM10" s="157">
        <v>0</v>
      </c>
      <c r="BN10" s="157">
        <v>0</v>
      </c>
      <c r="BO10" s="157">
        <v>0</v>
      </c>
      <c r="BP10" s="157">
        <v>1584</v>
      </c>
      <c r="BQ10" s="157">
        <v>288.491287</v>
      </c>
      <c r="BR10" s="157">
        <v>0</v>
      </c>
      <c r="BS10" s="157">
        <v>0</v>
      </c>
      <c r="BT10" s="78">
        <v>2159386.7000000002</v>
      </c>
      <c r="BU10" s="78">
        <v>124.24333336739292</v>
      </c>
    </row>
    <row r="11" spans="1:73" ht="20" customHeight="1" x14ac:dyDescent="0.15">
      <c r="A11" s="167">
        <v>43862</v>
      </c>
      <c r="B11" s="167">
        <v>43858</v>
      </c>
      <c r="C11" s="113">
        <v>5</v>
      </c>
      <c r="D11" s="168">
        <v>4531358.9000000004</v>
      </c>
      <c r="E11" s="168">
        <v>1639958.2</v>
      </c>
      <c r="F11" s="168">
        <v>215819</v>
      </c>
      <c r="G11" s="168">
        <v>80348.899999999994</v>
      </c>
      <c r="H11" s="168">
        <v>0</v>
      </c>
      <c r="I11" s="168">
        <v>0</v>
      </c>
      <c r="J11" s="168">
        <v>0</v>
      </c>
      <c r="K11" s="168">
        <v>0</v>
      </c>
      <c r="L11" s="168">
        <v>1645.7</v>
      </c>
      <c r="M11" s="168">
        <v>0</v>
      </c>
      <c r="N11" s="91">
        <f t="shared" si="0"/>
        <v>6469130.7000000011</v>
      </c>
      <c r="O11" s="168">
        <v>2885321.7</v>
      </c>
      <c r="P11" s="168">
        <v>106.64190000000001</v>
      </c>
      <c r="Q11" s="168">
        <v>1075040.1000000001</v>
      </c>
      <c r="R11" s="168">
        <v>106.385384</v>
      </c>
      <c r="S11" s="168">
        <v>131679.5</v>
      </c>
      <c r="T11" s="168">
        <v>118.089367</v>
      </c>
      <c r="U11" s="168">
        <v>28784.7</v>
      </c>
      <c r="V11" s="168">
        <v>62.743091999999997</v>
      </c>
      <c r="W11" s="168">
        <v>0</v>
      </c>
      <c r="X11" s="168">
        <v>0</v>
      </c>
      <c r="Y11" s="168">
        <v>0</v>
      </c>
      <c r="Z11" s="168">
        <v>0</v>
      </c>
      <c r="AA11" s="168">
        <v>0</v>
      </c>
      <c r="AB11" s="168">
        <v>0</v>
      </c>
      <c r="AC11" s="168">
        <v>0</v>
      </c>
      <c r="AD11" s="168">
        <v>0</v>
      </c>
      <c r="AE11" s="168">
        <v>1343.2</v>
      </c>
      <c r="AF11" s="168">
        <v>225.34321</v>
      </c>
      <c r="AG11" s="168">
        <v>0</v>
      </c>
      <c r="AH11" s="168">
        <v>0</v>
      </c>
      <c r="AI11" s="78">
        <f t="shared" ref="AI11" si="9">O11+Q11+S11+U11+AA11+AC11+AE11+AG11+Y11</f>
        <v>4122169.2000000007</v>
      </c>
      <c r="AJ11" s="78">
        <f t="shared" ref="AJ11" si="10">(O11*P11+Q11*R11+S11*T11+U11*V11+AA11*AB11+AC11*AD11+AE11*AF11+AG11*AH11+Y11*Z11)/AI11</f>
        <v>106.67281996453936</v>
      </c>
      <c r="AL11" s="64">
        <v>43498</v>
      </c>
      <c r="AM11" s="64">
        <v>43494</v>
      </c>
      <c r="AN11" s="3">
        <v>5</v>
      </c>
      <c r="AO11" s="157">
        <v>1627640.7</v>
      </c>
      <c r="AP11" s="157">
        <v>1019244.7</v>
      </c>
      <c r="AQ11" s="157">
        <v>3951.6</v>
      </c>
      <c r="AR11" s="157">
        <v>3638.4</v>
      </c>
      <c r="AS11" s="157">
        <v>0</v>
      </c>
      <c r="AT11" s="157">
        <v>0</v>
      </c>
      <c r="AU11" s="157">
        <v>0</v>
      </c>
      <c r="AV11" s="157">
        <v>0</v>
      </c>
      <c r="AW11" s="157">
        <v>1371.2</v>
      </c>
      <c r="AX11" s="157">
        <v>0</v>
      </c>
      <c r="AY11" s="78">
        <v>2655846.6</v>
      </c>
      <c r="AZ11" s="157">
        <v>1293844.2</v>
      </c>
      <c r="BA11" s="157">
        <v>123.928738</v>
      </c>
      <c r="BB11" s="157">
        <v>643840</v>
      </c>
      <c r="BC11" s="157">
        <v>119.052189</v>
      </c>
      <c r="BD11" s="157">
        <v>3555.4</v>
      </c>
      <c r="BE11" s="157">
        <v>251.07400000000001</v>
      </c>
      <c r="BF11" s="157">
        <v>3638.4</v>
      </c>
      <c r="BG11" s="157">
        <v>72.809805999999995</v>
      </c>
      <c r="BH11" s="157">
        <v>0</v>
      </c>
      <c r="BI11" s="157">
        <v>0</v>
      </c>
      <c r="BJ11" s="157">
        <v>0</v>
      </c>
      <c r="BK11" s="157">
        <v>0</v>
      </c>
      <c r="BL11" s="157">
        <v>0</v>
      </c>
      <c r="BM11" s="157">
        <v>0</v>
      </c>
      <c r="BN11" s="157">
        <v>0</v>
      </c>
      <c r="BO11" s="157">
        <v>0</v>
      </c>
      <c r="BP11" s="157">
        <v>340</v>
      </c>
      <c r="BQ11" s="157">
        <v>495.00588199999999</v>
      </c>
      <c r="BR11" s="157">
        <v>0</v>
      </c>
      <c r="BS11" s="157">
        <v>0</v>
      </c>
      <c r="BT11" s="78">
        <v>1945217.9999999998</v>
      </c>
      <c r="BU11" s="78">
        <v>122.51630508149215</v>
      </c>
    </row>
    <row r="12" spans="1:73" ht="20" customHeight="1" x14ac:dyDescent="0.15">
      <c r="A12" s="170">
        <v>43869</v>
      </c>
      <c r="B12" s="170">
        <v>43865</v>
      </c>
      <c r="C12" s="3">
        <v>6</v>
      </c>
      <c r="D12" s="171">
        <v>4248630.7</v>
      </c>
      <c r="E12" s="171">
        <v>1706089.7</v>
      </c>
      <c r="F12" s="171">
        <v>174587.7</v>
      </c>
      <c r="G12" s="171">
        <v>65211.3</v>
      </c>
      <c r="H12" s="171">
        <v>0</v>
      </c>
      <c r="I12" s="171">
        <v>0</v>
      </c>
      <c r="J12" s="171">
        <v>0</v>
      </c>
      <c r="K12" s="171">
        <v>0</v>
      </c>
      <c r="L12" s="171">
        <v>2338.4</v>
      </c>
      <c r="M12" s="171">
        <v>0</v>
      </c>
      <c r="N12" s="91">
        <f t="shared" si="0"/>
        <v>6196857.8000000007</v>
      </c>
      <c r="O12" s="175">
        <v>2574398.2999999998</v>
      </c>
      <c r="P12" s="175">
        <v>99.485399999999998</v>
      </c>
      <c r="Q12" s="77">
        <v>1116618.8999999999</v>
      </c>
      <c r="R12" s="77">
        <v>99.271745999999993</v>
      </c>
      <c r="S12" s="171">
        <v>116630.5</v>
      </c>
      <c r="T12" s="171">
        <v>116.810909</v>
      </c>
      <c r="U12" s="171">
        <v>10751.8</v>
      </c>
      <c r="V12" s="171">
        <v>60.762728000000003</v>
      </c>
      <c r="W12" s="171">
        <v>0</v>
      </c>
      <c r="X12" s="171">
        <v>0</v>
      </c>
      <c r="Y12" s="171">
        <v>0</v>
      </c>
      <c r="Z12" s="171">
        <v>0</v>
      </c>
      <c r="AA12" s="171">
        <v>0</v>
      </c>
      <c r="AB12" s="171">
        <v>0</v>
      </c>
      <c r="AC12" s="171">
        <v>0</v>
      </c>
      <c r="AD12" s="171">
        <v>0</v>
      </c>
      <c r="AE12" s="171">
        <v>2235.6</v>
      </c>
      <c r="AF12" s="171">
        <v>235.16765000000001</v>
      </c>
      <c r="AG12" s="171">
        <v>0</v>
      </c>
      <c r="AH12" s="171">
        <v>0</v>
      </c>
      <c r="AI12" s="78">
        <f t="shared" ref="AI12" si="11">O12+Q12+S12+U12+AA12+AC12+AE12+AG12+Y12</f>
        <v>3820635.0999999996</v>
      </c>
      <c r="AJ12" s="78">
        <f t="shared" ref="AJ12" si="12">(O12*P12+Q12*R12+S12*T12+U12*V12+AA12*AB12+AC12*AD12+AE12*AF12+AG12*AH12+Y12*Z12)/AI12</f>
        <v>99.922265979756702</v>
      </c>
      <c r="AL12" s="64">
        <v>43505</v>
      </c>
      <c r="AM12" s="64">
        <v>43501</v>
      </c>
      <c r="AN12" s="3">
        <v>6</v>
      </c>
      <c r="AO12" s="157">
        <v>987612.7</v>
      </c>
      <c r="AP12" s="157">
        <v>672432.9</v>
      </c>
      <c r="AQ12" s="157">
        <v>7779.1</v>
      </c>
      <c r="AR12" s="157">
        <v>635.79999999999995</v>
      </c>
      <c r="AS12" s="157">
        <v>0</v>
      </c>
      <c r="AT12" s="157">
        <v>0</v>
      </c>
      <c r="AU12" s="157">
        <v>0</v>
      </c>
      <c r="AV12" s="157">
        <v>0</v>
      </c>
      <c r="AW12" s="157">
        <v>1809.5</v>
      </c>
      <c r="AX12" s="157">
        <v>0</v>
      </c>
      <c r="AY12" s="78">
        <v>1670270.0000000002</v>
      </c>
      <c r="AZ12" s="157">
        <v>819203.5</v>
      </c>
      <c r="BA12" s="157">
        <v>121.62192</v>
      </c>
      <c r="BB12" s="157">
        <v>488144.4</v>
      </c>
      <c r="BC12" s="157">
        <v>118.238856</v>
      </c>
      <c r="BD12" s="157">
        <v>7163.7</v>
      </c>
      <c r="BE12" s="157">
        <v>159.69459900000001</v>
      </c>
      <c r="BF12" s="157">
        <v>172.6</v>
      </c>
      <c r="BG12" s="157">
        <v>109</v>
      </c>
      <c r="BH12" s="157">
        <v>0</v>
      </c>
      <c r="BI12" s="157">
        <v>0</v>
      </c>
      <c r="BJ12" s="157">
        <v>0</v>
      </c>
      <c r="BK12" s="157">
        <v>0</v>
      </c>
      <c r="BL12" s="157">
        <v>0</v>
      </c>
      <c r="BM12" s="157">
        <v>0</v>
      </c>
      <c r="BN12" s="157">
        <v>0</v>
      </c>
      <c r="BO12" s="157">
        <v>0</v>
      </c>
      <c r="BP12" s="157">
        <v>1511.5</v>
      </c>
      <c r="BQ12" s="157">
        <v>304.527489</v>
      </c>
      <c r="BR12" s="157">
        <v>0</v>
      </c>
      <c r="BS12" s="157">
        <v>0</v>
      </c>
      <c r="BT12" s="78">
        <v>1316195.7</v>
      </c>
      <c r="BU12" s="78">
        <v>120.78283560568251</v>
      </c>
    </row>
    <row r="13" spans="1:73" ht="20" customHeight="1" x14ac:dyDescent="0.15">
      <c r="A13" s="172">
        <v>43876</v>
      </c>
      <c r="B13" s="172">
        <v>43872</v>
      </c>
      <c r="C13" s="3">
        <v>7</v>
      </c>
      <c r="D13" s="173">
        <v>4329265.2</v>
      </c>
      <c r="E13" s="173">
        <v>1878901.7</v>
      </c>
      <c r="F13" s="173">
        <v>109705.2</v>
      </c>
      <c r="G13" s="173">
        <v>127280.5</v>
      </c>
      <c r="H13" s="173">
        <v>0</v>
      </c>
      <c r="I13" s="173">
        <v>0</v>
      </c>
      <c r="J13" s="173">
        <v>0</v>
      </c>
      <c r="K13" s="173">
        <v>0</v>
      </c>
      <c r="L13" s="173">
        <v>1149.0999999999999</v>
      </c>
      <c r="M13" s="173">
        <v>0</v>
      </c>
      <c r="N13" s="91">
        <f t="shared" si="0"/>
        <v>6446301.7000000002</v>
      </c>
      <c r="O13" s="173">
        <v>2726487.8</v>
      </c>
      <c r="P13" s="173">
        <v>90.836382999999998</v>
      </c>
      <c r="Q13" s="173">
        <v>1139674.3999999999</v>
      </c>
      <c r="R13" s="173">
        <v>94.169585999999995</v>
      </c>
      <c r="S13" s="173">
        <v>90944.2</v>
      </c>
      <c r="T13" s="173">
        <v>120.94939599999999</v>
      </c>
      <c r="U13" s="173">
        <v>38021.599999999999</v>
      </c>
      <c r="V13" s="173">
        <v>61.443758000000003</v>
      </c>
      <c r="W13" s="173">
        <v>0</v>
      </c>
      <c r="X13" s="173">
        <v>0</v>
      </c>
      <c r="Y13" s="173">
        <v>0</v>
      </c>
      <c r="Z13" s="173">
        <v>0</v>
      </c>
      <c r="AA13" s="173">
        <v>0</v>
      </c>
      <c r="AB13" s="173">
        <v>0</v>
      </c>
      <c r="AC13" s="173">
        <v>0</v>
      </c>
      <c r="AD13" s="173">
        <v>0</v>
      </c>
      <c r="AE13" s="173">
        <v>801</v>
      </c>
      <c r="AF13" s="173">
        <v>289.57827700000001</v>
      </c>
      <c r="AG13" s="173">
        <v>0</v>
      </c>
      <c r="AH13" s="173">
        <v>0</v>
      </c>
      <c r="AI13" s="78">
        <f t="shared" ref="AI13" si="13">O13+Q13+S13+U13+AA13+AC13+AE13+AG13+Y13</f>
        <v>3995929</v>
      </c>
      <c r="AJ13" s="78">
        <f t="shared" ref="AJ13" si="14">(O13*P13+Q13*R13+S13*T13+U13*V13+AA13*AB13+AC13*AD13+AE13*AF13+AG13*AH13+Y13*Z13)/AI13</f>
        <v>92.232555863024288</v>
      </c>
      <c r="AL13" s="64">
        <v>43512</v>
      </c>
      <c r="AM13" s="64">
        <v>43508</v>
      </c>
      <c r="AN13" s="3">
        <v>7</v>
      </c>
      <c r="AO13" s="157">
        <v>585654.19999999995</v>
      </c>
      <c r="AP13" s="157">
        <v>426144.6</v>
      </c>
      <c r="AQ13" s="157">
        <v>3007.7</v>
      </c>
      <c r="AR13" s="157">
        <v>89.6</v>
      </c>
      <c r="AS13" s="157">
        <v>0</v>
      </c>
      <c r="AT13" s="157">
        <v>0</v>
      </c>
      <c r="AU13" s="157">
        <v>0</v>
      </c>
      <c r="AV13" s="157">
        <v>0</v>
      </c>
      <c r="AW13" s="157">
        <v>1253.5999999999999</v>
      </c>
      <c r="AX13" s="157">
        <v>0</v>
      </c>
      <c r="AY13" s="78">
        <v>1016149.6999999998</v>
      </c>
      <c r="AZ13" s="157">
        <v>508199.8</v>
      </c>
      <c r="BA13" s="157">
        <v>126.545243</v>
      </c>
      <c r="BB13" s="157">
        <v>278997.5</v>
      </c>
      <c r="BC13" s="157">
        <v>120.64686399999999</v>
      </c>
      <c r="BD13" s="157">
        <v>1691.6</v>
      </c>
      <c r="BE13" s="157">
        <v>230.97458</v>
      </c>
      <c r="BF13" s="157">
        <v>0</v>
      </c>
      <c r="BG13" s="157">
        <v>0</v>
      </c>
      <c r="BH13" s="157">
        <v>0</v>
      </c>
      <c r="BI13" s="157">
        <v>0</v>
      </c>
      <c r="BJ13" s="157">
        <v>0</v>
      </c>
      <c r="BK13" s="157">
        <v>0</v>
      </c>
      <c r="BL13" s="157">
        <v>0</v>
      </c>
      <c r="BM13" s="157">
        <v>0</v>
      </c>
      <c r="BN13" s="157">
        <v>0</v>
      </c>
      <c r="BO13" s="157">
        <v>0</v>
      </c>
      <c r="BP13" s="157">
        <v>877</v>
      </c>
      <c r="BQ13" s="157">
        <v>427.85541599999999</v>
      </c>
      <c r="BR13" s="157">
        <v>0</v>
      </c>
      <c r="BS13" s="157">
        <v>0</v>
      </c>
      <c r="BT13" s="78">
        <v>789765.9</v>
      </c>
      <c r="BU13" s="78">
        <v>125.0198146333634</v>
      </c>
    </row>
    <row r="14" spans="1:73" ht="20" customHeight="1" x14ac:dyDescent="0.15">
      <c r="A14" s="174">
        <v>43883</v>
      </c>
      <c r="B14" s="174">
        <v>43879</v>
      </c>
      <c r="C14" s="3">
        <v>8</v>
      </c>
      <c r="D14" s="175">
        <v>4137676.1</v>
      </c>
      <c r="E14" s="175">
        <v>2098345.5</v>
      </c>
      <c r="F14" s="175">
        <v>168293.9</v>
      </c>
      <c r="G14" s="175">
        <v>56903.7</v>
      </c>
      <c r="H14" s="175">
        <v>0</v>
      </c>
      <c r="I14" s="175">
        <v>0</v>
      </c>
      <c r="J14" s="175">
        <v>0</v>
      </c>
      <c r="K14" s="175">
        <v>0</v>
      </c>
      <c r="L14" s="175">
        <v>1063.3</v>
      </c>
      <c r="M14" s="175">
        <v>0</v>
      </c>
      <c r="N14" s="91">
        <f t="shared" si="0"/>
        <v>6462282.5</v>
      </c>
      <c r="O14" s="77">
        <v>2952145.8</v>
      </c>
      <c r="P14" s="77">
        <v>85.351555000000005</v>
      </c>
      <c r="Q14" s="175">
        <v>1248472.1000000001</v>
      </c>
      <c r="R14" s="175">
        <v>86.506202999999999</v>
      </c>
      <c r="S14" s="175">
        <v>112568.9</v>
      </c>
      <c r="T14" s="175">
        <v>98.453395999999998</v>
      </c>
      <c r="U14" s="175">
        <v>1988.1</v>
      </c>
      <c r="V14" s="175">
        <v>54.099893999999999</v>
      </c>
      <c r="W14" s="175">
        <v>0</v>
      </c>
      <c r="X14" s="175">
        <v>0</v>
      </c>
      <c r="Y14" s="175">
        <v>0</v>
      </c>
      <c r="Z14" s="175">
        <v>0</v>
      </c>
      <c r="AA14" s="175">
        <v>0</v>
      </c>
      <c r="AB14" s="175">
        <v>0</v>
      </c>
      <c r="AC14" s="175">
        <v>0</v>
      </c>
      <c r="AD14" s="175">
        <v>0</v>
      </c>
      <c r="AE14" s="175">
        <v>742.6</v>
      </c>
      <c r="AF14" s="175">
        <v>177.29733300000001</v>
      </c>
      <c r="AG14" s="175">
        <v>0</v>
      </c>
      <c r="AH14" s="175">
        <v>0</v>
      </c>
      <c r="AI14" s="78">
        <f t="shared" ref="AI14" si="15">O14+Q14+S14+U14+AA14+AC14+AE14+AG14+Y14</f>
        <v>4315917.5</v>
      </c>
      <c r="AJ14" s="78">
        <f t="shared" ref="AJ14" si="16">(O14*P14+Q14*R14+S14*T14+U14*V14+AA14*AB14+AC14*AD14+AE14*AF14+AG14*AH14+Y14*Z14)/AI14</f>
        <v>86.028711861820085</v>
      </c>
      <c r="AL14" s="64">
        <v>43519</v>
      </c>
      <c r="AM14" s="64"/>
      <c r="AN14" s="3">
        <v>8</v>
      </c>
      <c r="AO14" s="157">
        <v>0</v>
      </c>
      <c r="AP14" s="157">
        <v>0</v>
      </c>
      <c r="AQ14" s="157">
        <v>0</v>
      </c>
      <c r="AR14" s="157">
        <v>0</v>
      </c>
      <c r="AS14" s="157">
        <v>0</v>
      </c>
      <c r="AT14" s="157">
        <v>0</v>
      </c>
      <c r="AU14" s="157">
        <v>0</v>
      </c>
      <c r="AV14" s="157">
        <v>0</v>
      </c>
      <c r="AW14" s="157">
        <v>0</v>
      </c>
      <c r="AX14" s="157">
        <v>0</v>
      </c>
      <c r="AY14" s="78">
        <v>0</v>
      </c>
      <c r="AZ14" s="157">
        <v>0</v>
      </c>
      <c r="BA14" s="157">
        <v>0</v>
      </c>
      <c r="BB14" s="157">
        <v>0</v>
      </c>
      <c r="BC14" s="157">
        <v>0</v>
      </c>
      <c r="BD14" s="157">
        <v>0</v>
      </c>
      <c r="BE14" s="157">
        <v>0</v>
      </c>
      <c r="BF14" s="157">
        <v>0</v>
      </c>
      <c r="BG14" s="157">
        <v>0</v>
      </c>
      <c r="BH14" s="157">
        <v>0</v>
      </c>
      <c r="BI14" s="157">
        <v>0</v>
      </c>
      <c r="BJ14" s="157">
        <v>0</v>
      </c>
      <c r="BK14" s="157">
        <v>0</v>
      </c>
      <c r="BL14" s="157">
        <v>0</v>
      </c>
      <c r="BM14" s="157">
        <v>0</v>
      </c>
      <c r="BN14" s="157">
        <v>0</v>
      </c>
      <c r="BO14" s="157">
        <v>0</v>
      </c>
      <c r="BP14" s="157">
        <v>0</v>
      </c>
      <c r="BQ14" s="157">
        <v>0</v>
      </c>
      <c r="BR14" s="157">
        <v>0</v>
      </c>
      <c r="BS14" s="157">
        <v>0</v>
      </c>
      <c r="BT14" s="78">
        <v>0</v>
      </c>
      <c r="BU14" s="78">
        <v>0</v>
      </c>
    </row>
    <row r="15" spans="1:73" ht="20" customHeight="1" x14ac:dyDescent="0.15">
      <c r="A15" s="176">
        <v>43890</v>
      </c>
      <c r="B15" s="176">
        <v>43886</v>
      </c>
      <c r="C15" s="3">
        <v>9</v>
      </c>
      <c r="D15" s="177">
        <v>2658398.4</v>
      </c>
      <c r="E15" s="177">
        <v>1067658.7</v>
      </c>
      <c r="F15" s="177">
        <v>107764.1</v>
      </c>
      <c r="G15" s="177">
        <v>63040.800000000003</v>
      </c>
      <c r="H15" s="177">
        <v>0</v>
      </c>
      <c r="I15" s="177">
        <v>0</v>
      </c>
      <c r="J15" s="177">
        <v>0</v>
      </c>
      <c r="K15" s="177">
        <v>0</v>
      </c>
      <c r="L15" s="177">
        <v>1693.2</v>
      </c>
      <c r="M15" s="177">
        <v>0</v>
      </c>
      <c r="N15" s="91">
        <f t="shared" si="0"/>
        <v>3898555.1999999997</v>
      </c>
      <c r="O15" s="77">
        <v>2028580.2</v>
      </c>
      <c r="P15" s="77">
        <v>87.291157999999996</v>
      </c>
      <c r="Q15" s="77">
        <v>700834.6</v>
      </c>
      <c r="R15" s="77">
        <v>93.272492</v>
      </c>
      <c r="S15" s="177">
        <v>81768.5</v>
      </c>
      <c r="T15" s="177">
        <v>93.027058999999994</v>
      </c>
      <c r="U15" s="177">
        <v>1853</v>
      </c>
      <c r="V15" s="177">
        <v>74.456017000000003</v>
      </c>
      <c r="W15" s="177">
        <v>0</v>
      </c>
      <c r="X15" s="177">
        <v>0</v>
      </c>
      <c r="Y15" s="177">
        <v>0</v>
      </c>
      <c r="Z15" s="177">
        <v>0</v>
      </c>
      <c r="AA15" s="177">
        <v>0</v>
      </c>
      <c r="AB15" s="177">
        <v>0</v>
      </c>
      <c r="AC15" s="177">
        <v>0</v>
      </c>
      <c r="AD15" s="177">
        <v>0</v>
      </c>
      <c r="AE15" s="177">
        <v>722.4</v>
      </c>
      <c r="AF15" s="177">
        <v>217.940753</v>
      </c>
      <c r="AG15" s="177">
        <v>0</v>
      </c>
      <c r="AH15" s="177">
        <v>0</v>
      </c>
      <c r="AI15" s="78">
        <f t="shared" ref="AI15" si="17">O15+Q15+S15+U15+AA15+AC15+AE15+AG15+Y15</f>
        <v>2813758.6999999997</v>
      </c>
      <c r="AJ15" s="78">
        <f t="shared" ref="AJ15" si="18">(O15*P15+Q15*R15+S15*T15+U15*V15+AA15*AB15+AC15*AD15+AE15*AF15+AG15*AH15+Y15*Z15)/AI15</f>
        <v>88.972730621500872</v>
      </c>
      <c r="AL15" s="64">
        <v>43526</v>
      </c>
      <c r="AM15" s="64">
        <v>43522</v>
      </c>
      <c r="AN15" s="3">
        <v>9</v>
      </c>
      <c r="AO15" s="157">
        <v>724696.5</v>
      </c>
      <c r="AP15" s="157">
        <v>605615.4</v>
      </c>
      <c r="AQ15" s="157">
        <v>1748</v>
      </c>
      <c r="AR15" s="157">
        <v>460.8</v>
      </c>
      <c r="AS15" s="157">
        <v>0</v>
      </c>
      <c r="AT15" s="157">
        <v>0</v>
      </c>
      <c r="AU15" s="157">
        <v>0</v>
      </c>
      <c r="AV15" s="157">
        <v>0</v>
      </c>
      <c r="AW15" s="157">
        <v>3114.4</v>
      </c>
      <c r="AX15" s="157">
        <v>0</v>
      </c>
      <c r="AY15" s="78">
        <v>1335635.0999999999</v>
      </c>
      <c r="AZ15" s="157">
        <v>699912.6</v>
      </c>
      <c r="BA15" s="157">
        <v>124.75874399999999</v>
      </c>
      <c r="BB15" s="157">
        <v>411477</v>
      </c>
      <c r="BC15" s="157">
        <v>115.84979199999999</v>
      </c>
      <c r="BD15" s="157">
        <v>1482</v>
      </c>
      <c r="BE15" s="157">
        <v>265.68502000000001</v>
      </c>
      <c r="BF15" s="157">
        <v>0</v>
      </c>
      <c r="BG15" s="157">
        <v>0</v>
      </c>
      <c r="BH15" s="157">
        <v>0</v>
      </c>
      <c r="BI15" s="157">
        <v>0</v>
      </c>
      <c r="BJ15" s="157">
        <v>0</v>
      </c>
      <c r="BK15" s="157">
        <v>0</v>
      </c>
      <c r="BL15" s="157">
        <v>0</v>
      </c>
      <c r="BM15" s="157">
        <v>0</v>
      </c>
      <c r="BN15" s="157">
        <v>0</v>
      </c>
      <c r="BO15" s="157">
        <v>0</v>
      </c>
      <c r="BP15" s="157">
        <v>2550.1</v>
      </c>
      <c r="BQ15" s="157">
        <v>325.84404499999999</v>
      </c>
      <c r="BR15" s="157">
        <v>0</v>
      </c>
      <c r="BS15" s="157">
        <v>0</v>
      </c>
      <c r="BT15" s="78">
        <v>1115421.7000000002</v>
      </c>
      <c r="BU15" s="78">
        <v>122.11921450636373</v>
      </c>
    </row>
    <row r="16" spans="1:73" ht="20" customHeight="1" x14ac:dyDescent="0.15">
      <c r="A16" s="178">
        <v>43897</v>
      </c>
      <c r="B16" s="178">
        <v>43893</v>
      </c>
      <c r="C16" s="3">
        <v>10</v>
      </c>
      <c r="D16" s="179">
        <v>2791833.2</v>
      </c>
      <c r="E16" s="179">
        <v>1144358.8999999999</v>
      </c>
      <c r="F16" s="179">
        <v>66391.929999999993</v>
      </c>
      <c r="G16" s="179">
        <v>127281</v>
      </c>
      <c r="H16" s="179">
        <v>0</v>
      </c>
      <c r="I16" s="179">
        <v>0</v>
      </c>
      <c r="J16" s="179">
        <v>0</v>
      </c>
      <c r="K16" s="179">
        <v>0</v>
      </c>
      <c r="L16" s="179">
        <v>1269.7</v>
      </c>
      <c r="M16" s="179">
        <v>0</v>
      </c>
      <c r="N16" s="91">
        <f t="shared" si="0"/>
        <v>4131134.7300000004</v>
      </c>
      <c r="O16" s="179">
        <v>2179762.9</v>
      </c>
      <c r="P16" s="179">
        <v>84.488293999999996</v>
      </c>
      <c r="Q16" s="179">
        <v>743423.5</v>
      </c>
      <c r="R16" s="179">
        <v>90.736694</v>
      </c>
      <c r="S16" s="179">
        <v>52659.43</v>
      </c>
      <c r="T16" s="179">
        <v>92.389869000000004</v>
      </c>
      <c r="U16" s="179">
        <v>10677.7</v>
      </c>
      <c r="V16" s="179">
        <v>55.571854999999999</v>
      </c>
      <c r="W16" s="179">
        <v>0</v>
      </c>
      <c r="X16" s="179">
        <v>0</v>
      </c>
      <c r="Y16" s="179">
        <v>0</v>
      </c>
      <c r="Z16" s="179">
        <v>0</v>
      </c>
      <c r="AA16" s="179">
        <v>0</v>
      </c>
      <c r="AB16" s="179">
        <v>0</v>
      </c>
      <c r="AC16" s="179">
        <v>0</v>
      </c>
      <c r="AD16" s="179">
        <v>0</v>
      </c>
      <c r="AE16" s="179">
        <v>1269.7</v>
      </c>
      <c r="AF16" s="179">
        <v>229.953374</v>
      </c>
      <c r="AG16" s="179">
        <v>0</v>
      </c>
      <c r="AH16" s="179">
        <v>0</v>
      </c>
      <c r="AI16" s="78">
        <f t="shared" ref="AI16:AI17" si="19">O16+Q16+S16+U16+AA16+AC16+AE16+AG16+Y16</f>
        <v>2987793.2300000004</v>
      </c>
      <c r="AJ16" s="78">
        <f t="shared" ref="AJ16" si="20">(O16*P16+Q16*R16+S16*T16+U16*V16+AA16*AB16+AC16*AD16+AE16*AF16+AG16*AH16+Y16*Z16)/AI16</f>
        <v>86.140763031254849</v>
      </c>
      <c r="AL16" s="64">
        <v>43533</v>
      </c>
      <c r="AM16" s="64"/>
      <c r="AN16" s="3">
        <v>10</v>
      </c>
      <c r="AO16" s="157">
        <v>0</v>
      </c>
      <c r="AP16" s="157">
        <v>0</v>
      </c>
      <c r="AQ16" s="157">
        <v>0</v>
      </c>
      <c r="AR16" s="157">
        <v>0</v>
      </c>
      <c r="AS16" s="157">
        <v>0</v>
      </c>
      <c r="AT16" s="157">
        <v>0</v>
      </c>
      <c r="AU16" s="157">
        <v>0</v>
      </c>
      <c r="AV16" s="157">
        <v>0</v>
      </c>
      <c r="AW16" s="157">
        <v>0</v>
      </c>
      <c r="AX16" s="157">
        <v>0</v>
      </c>
      <c r="AY16" s="78">
        <v>0</v>
      </c>
      <c r="AZ16" s="157">
        <v>0</v>
      </c>
      <c r="BA16" s="157">
        <v>0</v>
      </c>
      <c r="BB16" s="157">
        <v>0</v>
      </c>
      <c r="BC16" s="157">
        <v>0</v>
      </c>
      <c r="BD16" s="157">
        <v>0</v>
      </c>
      <c r="BE16" s="157">
        <v>0</v>
      </c>
      <c r="BF16" s="157">
        <v>0</v>
      </c>
      <c r="BG16" s="157">
        <v>0</v>
      </c>
      <c r="BH16" s="157">
        <v>0</v>
      </c>
      <c r="BI16" s="157">
        <v>0</v>
      </c>
      <c r="BJ16" s="157">
        <v>0</v>
      </c>
      <c r="BK16" s="157">
        <v>0</v>
      </c>
      <c r="BL16" s="157">
        <v>0</v>
      </c>
      <c r="BM16" s="157">
        <v>0</v>
      </c>
      <c r="BN16" s="157">
        <v>0</v>
      </c>
      <c r="BO16" s="157">
        <v>0</v>
      </c>
      <c r="BP16" s="157">
        <v>0</v>
      </c>
      <c r="BQ16" s="157">
        <v>0</v>
      </c>
      <c r="BR16" s="157">
        <v>0</v>
      </c>
      <c r="BS16" s="157">
        <v>0</v>
      </c>
      <c r="BT16" s="78">
        <v>0</v>
      </c>
      <c r="BU16" s="78">
        <v>0</v>
      </c>
    </row>
    <row r="17" spans="1:73" ht="20" customHeight="1" x14ac:dyDescent="0.15">
      <c r="A17" s="181">
        <v>43904</v>
      </c>
      <c r="B17" s="64"/>
      <c r="C17" s="3">
        <v>11</v>
      </c>
      <c r="D17" s="124">
        <v>0</v>
      </c>
      <c r="E17" s="124">
        <v>0</v>
      </c>
      <c r="F17" s="124">
        <v>0</v>
      </c>
      <c r="G17" s="124">
        <v>0</v>
      </c>
      <c r="H17" s="124">
        <v>0</v>
      </c>
      <c r="I17" s="124">
        <v>0</v>
      </c>
      <c r="J17" s="124">
        <v>0</v>
      </c>
      <c r="K17" s="124">
        <v>0</v>
      </c>
      <c r="L17" s="124">
        <v>0</v>
      </c>
      <c r="M17" s="124">
        <v>0</v>
      </c>
      <c r="N17" s="78">
        <f t="shared" si="0"/>
        <v>0</v>
      </c>
      <c r="O17" s="175">
        <v>0</v>
      </c>
      <c r="P17" s="175">
        <v>0</v>
      </c>
      <c r="Q17" s="124">
        <v>0</v>
      </c>
      <c r="R17" s="124">
        <v>0</v>
      </c>
      <c r="S17" s="124">
        <v>0</v>
      </c>
      <c r="T17" s="124">
        <v>0</v>
      </c>
      <c r="U17" s="124">
        <v>0</v>
      </c>
      <c r="V17" s="124">
        <v>0</v>
      </c>
      <c r="W17" s="124">
        <v>0</v>
      </c>
      <c r="X17" s="124">
        <v>0</v>
      </c>
      <c r="Y17" s="124">
        <v>0</v>
      </c>
      <c r="Z17" s="124">
        <v>0</v>
      </c>
      <c r="AA17" s="124">
        <v>0</v>
      </c>
      <c r="AB17" s="124">
        <v>0</v>
      </c>
      <c r="AC17" s="124">
        <v>0</v>
      </c>
      <c r="AD17" s="124">
        <v>0</v>
      </c>
      <c r="AE17" s="124">
        <v>0</v>
      </c>
      <c r="AF17" s="124">
        <v>0</v>
      </c>
      <c r="AG17" s="124">
        <v>0</v>
      </c>
      <c r="AH17" s="124">
        <v>0</v>
      </c>
      <c r="AI17" s="78">
        <f t="shared" si="19"/>
        <v>0</v>
      </c>
      <c r="AJ17" s="78">
        <v>0</v>
      </c>
      <c r="AL17" s="64">
        <v>43540</v>
      </c>
      <c r="AM17" s="64"/>
      <c r="AN17" s="3">
        <v>11</v>
      </c>
      <c r="AO17" s="157">
        <v>0</v>
      </c>
      <c r="AP17" s="157">
        <v>0</v>
      </c>
      <c r="AQ17" s="157">
        <v>0</v>
      </c>
      <c r="AR17" s="157">
        <v>0</v>
      </c>
      <c r="AS17" s="157">
        <v>0</v>
      </c>
      <c r="AT17" s="157">
        <v>0</v>
      </c>
      <c r="AU17" s="157">
        <v>0</v>
      </c>
      <c r="AV17" s="157">
        <v>0</v>
      </c>
      <c r="AW17" s="157">
        <v>0</v>
      </c>
      <c r="AX17" s="157">
        <v>0</v>
      </c>
      <c r="AY17" s="78">
        <v>0</v>
      </c>
      <c r="AZ17" s="157">
        <v>0</v>
      </c>
      <c r="BA17" s="157">
        <v>0</v>
      </c>
      <c r="BB17" s="157">
        <v>0</v>
      </c>
      <c r="BC17" s="157">
        <v>0</v>
      </c>
      <c r="BD17" s="157">
        <v>0</v>
      </c>
      <c r="BE17" s="157">
        <v>0</v>
      </c>
      <c r="BF17" s="157">
        <v>0</v>
      </c>
      <c r="BG17" s="157">
        <v>0</v>
      </c>
      <c r="BH17" s="157">
        <v>0</v>
      </c>
      <c r="BI17" s="157">
        <v>0</v>
      </c>
      <c r="BJ17" s="157">
        <v>0</v>
      </c>
      <c r="BK17" s="157">
        <v>0</v>
      </c>
      <c r="BL17" s="157">
        <v>0</v>
      </c>
      <c r="BM17" s="157">
        <v>0</v>
      </c>
      <c r="BN17" s="157">
        <v>0</v>
      </c>
      <c r="BO17" s="157">
        <v>0</v>
      </c>
      <c r="BP17" s="157">
        <v>0</v>
      </c>
      <c r="BQ17" s="157">
        <v>0</v>
      </c>
      <c r="BR17" s="157">
        <v>0</v>
      </c>
      <c r="BS17" s="157">
        <v>0</v>
      </c>
      <c r="BT17" s="78">
        <v>0</v>
      </c>
      <c r="BU17" s="78">
        <v>0</v>
      </c>
    </row>
    <row r="18" spans="1:73" ht="20" customHeight="1" x14ac:dyDescent="0.15">
      <c r="A18" s="183">
        <v>43911</v>
      </c>
      <c r="B18" s="184">
        <v>43907</v>
      </c>
      <c r="C18" s="3">
        <v>12</v>
      </c>
      <c r="D18" s="185">
        <v>1280891.1000000001</v>
      </c>
      <c r="E18" s="185">
        <v>986460.7</v>
      </c>
      <c r="F18" s="185">
        <v>46554.6</v>
      </c>
      <c r="G18" s="185">
        <v>72568.2</v>
      </c>
      <c r="H18" s="185">
        <v>0</v>
      </c>
      <c r="I18" s="185">
        <v>0</v>
      </c>
      <c r="J18" s="185">
        <v>0</v>
      </c>
      <c r="K18" s="185">
        <v>0</v>
      </c>
      <c r="L18" s="185">
        <v>1772.8</v>
      </c>
      <c r="M18" s="185">
        <v>0</v>
      </c>
      <c r="N18" s="91">
        <f t="shared" si="0"/>
        <v>2388247.4</v>
      </c>
      <c r="O18" s="185">
        <v>907703.5</v>
      </c>
      <c r="P18" s="185">
        <v>86.046334000000002</v>
      </c>
      <c r="Q18" s="185">
        <v>546858.5</v>
      </c>
      <c r="R18" s="185">
        <v>75.912846000000002</v>
      </c>
      <c r="S18" s="185">
        <v>8792.4</v>
      </c>
      <c r="T18" s="185">
        <v>120.276704</v>
      </c>
      <c r="U18" s="185">
        <v>275.39999999999998</v>
      </c>
      <c r="V18" s="185">
        <v>60</v>
      </c>
      <c r="W18" s="185">
        <v>0</v>
      </c>
      <c r="X18" s="185">
        <v>0</v>
      </c>
      <c r="Y18" s="185">
        <v>0</v>
      </c>
      <c r="Z18" s="185">
        <v>0</v>
      </c>
      <c r="AA18" s="185">
        <v>0</v>
      </c>
      <c r="AB18" s="185">
        <v>0</v>
      </c>
      <c r="AC18" s="185">
        <v>0</v>
      </c>
      <c r="AD18" s="185">
        <v>0</v>
      </c>
      <c r="AE18" s="185">
        <v>1207.4000000000001</v>
      </c>
      <c r="AF18" s="185">
        <v>272.41941300000002</v>
      </c>
      <c r="AG18" s="185">
        <v>0</v>
      </c>
      <c r="AH18" s="185">
        <v>0</v>
      </c>
      <c r="AI18" s="78">
        <f t="shared" ref="AI18" si="21">O18+Q18+S18+U18+AA18+AC18+AE18+AG18+Y18</f>
        <v>1464837.1999999997</v>
      </c>
      <c r="AJ18" s="78">
        <f t="shared" ref="AJ18" si="22">(O18*P18+Q18*R18+S18*T18+U18*V18+AA18*AB18+AC18*AD18+AE18*AF18+AG18*AH18+Y18*Z18)/AI18</f>
        <v>82.617445624514332</v>
      </c>
      <c r="AL18" s="64">
        <v>43547</v>
      </c>
      <c r="AM18" s="64">
        <v>43543</v>
      </c>
      <c r="AN18" s="3">
        <v>12</v>
      </c>
      <c r="AO18" s="157">
        <v>351948.1</v>
      </c>
      <c r="AP18" s="157">
        <v>360074.1</v>
      </c>
      <c r="AQ18" s="157">
        <v>1453.5</v>
      </c>
      <c r="AR18" s="157">
        <v>87.2</v>
      </c>
      <c r="AS18" s="157">
        <v>0</v>
      </c>
      <c r="AT18" s="157">
        <v>0</v>
      </c>
      <c r="AU18" s="157">
        <v>0</v>
      </c>
      <c r="AV18" s="157">
        <v>0</v>
      </c>
      <c r="AW18" s="157">
        <v>1991.6</v>
      </c>
      <c r="AX18" s="157">
        <v>0</v>
      </c>
      <c r="AY18" s="78">
        <v>715554.49999999988</v>
      </c>
      <c r="AZ18" s="157">
        <v>350304.5</v>
      </c>
      <c r="BA18" s="157">
        <v>117.278367</v>
      </c>
      <c r="BB18" s="157">
        <v>281666.90000000002</v>
      </c>
      <c r="BC18" s="157">
        <v>107.681332</v>
      </c>
      <c r="BD18" s="157">
        <v>846.6</v>
      </c>
      <c r="BE18" s="157">
        <v>207.60536200000001</v>
      </c>
      <c r="BF18" s="157">
        <v>0</v>
      </c>
      <c r="BG18" s="157">
        <v>0</v>
      </c>
      <c r="BH18" s="157">
        <v>0</v>
      </c>
      <c r="BI18" s="157">
        <v>0</v>
      </c>
      <c r="BJ18" s="157">
        <v>0</v>
      </c>
      <c r="BK18" s="157">
        <v>0</v>
      </c>
      <c r="BL18" s="157">
        <v>0</v>
      </c>
      <c r="BM18" s="157">
        <v>0</v>
      </c>
      <c r="BN18" s="157">
        <v>0</v>
      </c>
      <c r="BO18" s="157">
        <v>0</v>
      </c>
      <c r="BP18" s="157">
        <v>48.1</v>
      </c>
      <c r="BQ18" s="157">
        <v>495.62577900000002</v>
      </c>
      <c r="BR18" s="157">
        <v>0</v>
      </c>
      <c r="BS18" s="157">
        <v>0</v>
      </c>
      <c r="BT18" s="78">
        <v>632866.1</v>
      </c>
      <c r="BU18" s="78">
        <v>113.15664559138402</v>
      </c>
    </row>
    <row r="19" spans="1:73" s="87" customFormat="1"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43550</v>
      </c>
      <c r="AN19" s="86">
        <v>13</v>
      </c>
      <c r="AO19" s="77">
        <v>54495</v>
      </c>
      <c r="AP19" s="77">
        <v>20608.400000000001</v>
      </c>
      <c r="AQ19" s="77">
        <v>1912.6</v>
      </c>
      <c r="AR19" s="77">
        <v>0</v>
      </c>
      <c r="AS19" s="77">
        <v>0</v>
      </c>
      <c r="AT19" s="77">
        <v>0</v>
      </c>
      <c r="AU19" s="77">
        <v>0</v>
      </c>
      <c r="AV19" s="77">
        <v>0</v>
      </c>
      <c r="AW19" s="77">
        <v>223.8</v>
      </c>
      <c r="AX19" s="77">
        <v>0</v>
      </c>
      <c r="AY19" s="78">
        <v>77239.8</v>
      </c>
      <c r="AZ19" s="77">
        <v>44957.7</v>
      </c>
      <c r="BA19" s="77">
        <v>145.359824</v>
      </c>
      <c r="BB19" s="77">
        <v>14321.1</v>
      </c>
      <c r="BC19" s="77">
        <v>141.52794800000001</v>
      </c>
      <c r="BD19" s="77">
        <v>1872.7</v>
      </c>
      <c r="BE19" s="77">
        <v>241.324611</v>
      </c>
      <c r="BF19" s="77">
        <v>0</v>
      </c>
      <c r="BG19" s="77">
        <v>0</v>
      </c>
      <c r="BH19" s="77">
        <v>0</v>
      </c>
      <c r="BI19" s="77">
        <v>0</v>
      </c>
      <c r="BJ19" s="77">
        <v>0</v>
      </c>
      <c r="BK19" s="77">
        <v>0</v>
      </c>
      <c r="BL19" s="77">
        <v>0</v>
      </c>
      <c r="BM19" s="77">
        <v>0</v>
      </c>
      <c r="BN19" s="77">
        <v>0</v>
      </c>
      <c r="BO19" s="77">
        <v>0</v>
      </c>
      <c r="BP19" s="77">
        <v>208.3</v>
      </c>
      <c r="BQ19" s="77">
        <v>198.51368199999999</v>
      </c>
      <c r="BR19" s="77">
        <v>0</v>
      </c>
      <c r="BS19" s="77">
        <v>0</v>
      </c>
      <c r="BT19" s="78">
        <v>61359.799999999996</v>
      </c>
      <c r="BU19" s="78">
        <v>147.57476808151102</v>
      </c>
    </row>
    <row r="20" spans="1:73" s="87" customFormat="1"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43557</v>
      </c>
      <c r="AN20" s="86">
        <v>14</v>
      </c>
      <c r="AO20" s="77">
        <v>221810.9</v>
      </c>
      <c r="AP20" s="77">
        <v>82085.100000000006</v>
      </c>
      <c r="AQ20" s="77">
        <v>5735.9</v>
      </c>
      <c r="AR20" s="77">
        <v>0</v>
      </c>
      <c r="AS20" s="77">
        <v>0</v>
      </c>
      <c r="AT20" s="77">
        <v>0</v>
      </c>
      <c r="AU20" s="77">
        <v>0</v>
      </c>
      <c r="AV20" s="77">
        <v>0</v>
      </c>
      <c r="AW20" s="77">
        <v>498.1</v>
      </c>
      <c r="AX20" s="77">
        <v>0</v>
      </c>
      <c r="AY20" s="78">
        <v>310130</v>
      </c>
      <c r="AZ20" s="77">
        <v>185472.1</v>
      </c>
      <c r="BA20" s="77">
        <v>173.566911</v>
      </c>
      <c r="BB20" s="77">
        <v>55054.3</v>
      </c>
      <c r="BC20" s="77">
        <v>179.93639300000001</v>
      </c>
      <c r="BD20" s="77">
        <v>5354.5</v>
      </c>
      <c r="BE20" s="77">
        <v>252.21174999999999</v>
      </c>
      <c r="BF20" s="77">
        <v>0</v>
      </c>
      <c r="BG20" s="77">
        <v>0</v>
      </c>
      <c r="BH20" s="77">
        <v>0</v>
      </c>
      <c r="BI20" s="77">
        <v>0</v>
      </c>
      <c r="BJ20" s="77">
        <v>0</v>
      </c>
      <c r="BK20" s="77">
        <v>0</v>
      </c>
      <c r="BL20" s="77">
        <v>0</v>
      </c>
      <c r="BM20" s="77">
        <v>0</v>
      </c>
      <c r="BN20" s="77">
        <v>0</v>
      </c>
      <c r="BO20" s="77">
        <v>0</v>
      </c>
      <c r="BP20" s="77">
        <v>498.1</v>
      </c>
      <c r="BQ20" s="77">
        <v>60</v>
      </c>
      <c r="BR20" s="77">
        <v>0</v>
      </c>
      <c r="BS20" s="77">
        <v>0</v>
      </c>
      <c r="BT20" s="78">
        <v>246379.00000000003</v>
      </c>
      <c r="BU20" s="78">
        <v>176.46976994872938</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43564</v>
      </c>
      <c r="AN21" s="3">
        <v>15</v>
      </c>
      <c r="AO21" s="157">
        <v>525324.85</v>
      </c>
      <c r="AP21" s="157">
        <v>267180.2</v>
      </c>
      <c r="AQ21" s="157">
        <v>11540.7</v>
      </c>
      <c r="AR21" s="157">
        <v>422.4</v>
      </c>
      <c r="AS21" s="77">
        <v>0</v>
      </c>
      <c r="AT21" s="77">
        <v>0</v>
      </c>
      <c r="AU21" s="77">
        <v>0</v>
      </c>
      <c r="AV21" s="77">
        <v>0</v>
      </c>
      <c r="AW21" s="157">
        <v>2673.2</v>
      </c>
      <c r="AX21" s="77">
        <v>0</v>
      </c>
      <c r="AY21" s="78">
        <v>807141.35</v>
      </c>
      <c r="AZ21" s="157">
        <v>391053.55</v>
      </c>
      <c r="BA21" s="157">
        <v>175.006079</v>
      </c>
      <c r="BB21" s="157">
        <v>167204.35</v>
      </c>
      <c r="BC21" s="157">
        <v>157.81422800000001</v>
      </c>
      <c r="BD21" s="157">
        <v>10845.3</v>
      </c>
      <c r="BE21" s="157">
        <v>233.256157</v>
      </c>
      <c r="BF21" s="157">
        <v>337.6</v>
      </c>
      <c r="BG21" s="157">
        <v>125</v>
      </c>
      <c r="BH21" s="77">
        <v>0</v>
      </c>
      <c r="BI21" s="77">
        <v>0</v>
      </c>
      <c r="BJ21" s="77">
        <v>0</v>
      </c>
      <c r="BK21" s="77">
        <v>0</v>
      </c>
      <c r="BL21" s="77">
        <v>0</v>
      </c>
      <c r="BM21" s="77">
        <v>0</v>
      </c>
      <c r="BN21" s="77">
        <v>0</v>
      </c>
      <c r="BO21" s="77">
        <v>0</v>
      </c>
      <c r="BP21" s="157">
        <v>1111.9000000000001</v>
      </c>
      <c r="BQ21" s="157">
        <v>267.54186499999997</v>
      </c>
      <c r="BR21" s="77">
        <v>0</v>
      </c>
      <c r="BS21" s="77">
        <v>0</v>
      </c>
      <c r="BT21" s="78">
        <v>570552.70000000007</v>
      </c>
      <c r="BU21" s="78">
        <v>171.22587742942562</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43573</v>
      </c>
      <c r="AN22" s="86">
        <v>16</v>
      </c>
      <c r="AO22" s="77">
        <v>846497.1</v>
      </c>
      <c r="AP22" s="157">
        <v>412537.4</v>
      </c>
      <c r="AQ22" s="77">
        <v>22165.4</v>
      </c>
      <c r="AR22" s="77">
        <v>1644.6</v>
      </c>
      <c r="AS22" s="77">
        <v>0</v>
      </c>
      <c r="AT22" s="77">
        <v>0</v>
      </c>
      <c r="AU22" s="77">
        <v>0</v>
      </c>
      <c r="AV22" s="77">
        <v>0</v>
      </c>
      <c r="AW22" s="77">
        <v>1179.4000000000001</v>
      </c>
      <c r="AX22" s="77">
        <v>102.6</v>
      </c>
      <c r="AY22" s="78">
        <v>1284126.5</v>
      </c>
      <c r="AZ22" s="77">
        <v>599770.9</v>
      </c>
      <c r="BA22" s="77">
        <v>169.56617600000001</v>
      </c>
      <c r="BB22" s="77">
        <v>287197.40000000002</v>
      </c>
      <c r="BC22" s="87">
        <v>158.03817100000001</v>
      </c>
      <c r="BD22" s="77">
        <v>21861.8</v>
      </c>
      <c r="BE22" s="77">
        <v>226.57430299999999</v>
      </c>
      <c r="BF22" s="77">
        <v>649.20000000000005</v>
      </c>
      <c r="BG22" s="77">
        <v>116.378927</v>
      </c>
      <c r="BH22" s="77">
        <v>0</v>
      </c>
      <c r="BI22" s="77">
        <v>0</v>
      </c>
      <c r="BJ22" s="77">
        <v>0</v>
      </c>
      <c r="BK22" s="77">
        <v>0</v>
      </c>
      <c r="BL22" s="77">
        <v>0</v>
      </c>
      <c r="BM22" s="77">
        <v>0</v>
      </c>
      <c r="BN22" s="77">
        <v>0</v>
      </c>
      <c r="BO22" s="77">
        <v>0</v>
      </c>
      <c r="BP22" s="77">
        <v>1076.2</v>
      </c>
      <c r="BQ22" s="77">
        <v>241.56188399999999</v>
      </c>
      <c r="BR22" s="77">
        <v>0</v>
      </c>
      <c r="BS22" s="77">
        <v>0</v>
      </c>
      <c r="BT22" s="78">
        <v>910555.5</v>
      </c>
      <c r="BU22" s="78">
        <v>167.34603656485351</v>
      </c>
    </row>
    <row r="23" spans="1:73" ht="20" customHeight="1" x14ac:dyDescent="0.15">
      <c r="A23" s="188">
        <v>43946</v>
      </c>
      <c r="B23" s="188">
        <v>43944</v>
      </c>
      <c r="C23" s="39">
        <v>13</v>
      </c>
      <c r="D23" s="40">
        <v>489986.2</v>
      </c>
      <c r="E23" s="40">
        <v>350059.8</v>
      </c>
      <c r="F23" s="40">
        <v>2075.1</v>
      </c>
      <c r="G23" s="40">
        <v>33351.800000000003</v>
      </c>
      <c r="H23" s="189">
        <v>0</v>
      </c>
      <c r="I23" s="189">
        <v>0</v>
      </c>
      <c r="J23" s="189">
        <v>0</v>
      </c>
      <c r="K23" s="189">
        <v>0</v>
      </c>
      <c r="L23" s="40">
        <v>948.6</v>
      </c>
      <c r="M23" s="189">
        <v>0</v>
      </c>
      <c r="N23" s="91">
        <f t="shared" ref="N23:N43" si="23">SUM(D23:M23)</f>
        <v>876421.5</v>
      </c>
      <c r="O23" s="40">
        <v>398424.4</v>
      </c>
      <c r="P23" s="40">
        <v>118.431556</v>
      </c>
      <c r="Q23" s="40">
        <v>275493.40000000002</v>
      </c>
      <c r="R23" s="40">
        <v>102.48947099999999</v>
      </c>
      <c r="S23" s="40">
        <v>2075.1</v>
      </c>
      <c r="T23" s="40">
        <v>110.544648</v>
      </c>
      <c r="U23" s="40">
        <v>6697.6</v>
      </c>
      <c r="V23" s="40">
        <v>54.833894999999998</v>
      </c>
      <c r="W23" s="189">
        <v>0</v>
      </c>
      <c r="X23" s="189">
        <v>0</v>
      </c>
      <c r="Y23" s="189">
        <v>0</v>
      </c>
      <c r="Z23" s="189">
        <v>0</v>
      </c>
      <c r="AA23" s="189">
        <v>0</v>
      </c>
      <c r="AB23" s="189">
        <v>0</v>
      </c>
      <c r="AC23" s="189">
        <v>0</v>
      </c>
      <c r="AD23" s="189">
        <v>0</v>
      </c>
      <c r="AE23" s="40">
        <v>948.6</v>
      </c>
      <c r="AF23" s="40">
        <v>105.172675</v>
      </c>
      <c r="AG23" s="189">
        <v>0</v>
      </c>
      <c r="AH23" s="189">
        <v>0</v>
      </c>
      <c r="AI23" s="78">
        <f t="shared" ref="AI23" si="24">O23+Q23+S23+U23+AA23+AC23+AE23+AG23+Y23</f>
        <v>683639.1</v>
      </c>
      <c r="AJ23" s="78">
        <f t="shared" ref="AJ23" si="25">(O23*P23+Q23*R23+S23*T23+U23*V23+AA23*AB23+AC23*AD23+AE23*AF23+AG23*AH23+Y23*Z23)/AI23</f>
        <v>111.3418000288158</v>
      </c>
      <c r="AL23" s="64">
        <v>43582</v>
      </c>
      <c r="AM23" s="64">
        <v>43578</v>
      </c>
      <c r="AN23" s="39">
        <v>17</v>
      </c>
      <c r="AO23" s="40">
        <v>1915931.7</v>
      </c>
      <c r="AP23" s="40">
        <v>841387.7</v>
      </c>
      <c r="AQ23" s="40">
        <v>28803.4</v>
      </c>
      <c r="AR23" s="40">
        <v>2130</v>
      </c>
      <c r="AS23" s="157">
        <v>0</v>
      </c>
      <c r="AT23" s="157">
        <v>0</v>
      </c>
      <c r="AU23" s="157">
        <v>0</v>
      </c>
      <c r="AV23" s="157">
        <v>0</v>
      </c>
      <c r="AW23" s="40">
        <v>1133.0999999999999</v>
      </c>
      <c r="AX23" s="157">
        <v>0</v>
      </c>
      <c r="AY23" s="78">
        <v>2789385.9</v>
      </c>
      <c r="AZ23" s="40">
        <v>1293189.8999999999</v>
      </c>
      <c r="BA23" s="40">
        <v>153.594617</v>
      </c>
      <c r="BB23" s="40">
        <v>529398.1</v>
      </c>
      <c r="BC23" s="40">
        <v>145.60567599999999</v>
      </c>
      <c r="BD23" s="40">
        <v>27248.3</v>
      </c>
      <c r="BE23" s="40">
        <v>221.96157099999999</v>
      </c>
      <c r="BF23" s="40">
        <v>1332.4</v>
      </c>
      <c r="BG23" s="40">
        <v>116.61062699999999</v>
      </c>
      <c r="BH23" s="157">
        <v>0</v>
      </c>
      <c r="BI23" s="157">
        <v>0</v>
      </c>
      <c r="BJ23" s="157">
        <v>0</v>
      </c>
      <c r="BK23" s="157">
        <v>0</v>
      </c>
      <c r="BL23" s="157">
        <v>0</v>
      </c>
      <c r="BM23" s="157">
        <v>0</v>
      </c>
      <c r="BN23" s="157">
        <v>0</v>
      </c>
      <c r="BO23" s="157">
        <v>0</v>
      </c>
      <c r="BP23" s="40">
        <v>1133.0999999999999</v>
      </c>
      <c r="BQ23" s="40">
        <v>157.463154</v>
      </c>
      <c r="BR23" s="157">
        <v>0</v>
      </c>
      <c r="BS23" s="157">
        <v>0</v>
      </c>
      <c r="BT23" s="78">
        <v>1852301.8</v>
      </c>
      <c r="BU23" s="78">
        <v>152.29280919376924</v>
      </c>
    </row>
    <row r="24" spans="1:73" s="131" customFormat="1" ht="20" customHeight="1" x14ac:dyDescent="0.15">
      <c r="A24" s="192">
        <v>43953</v>
      </c>
      <c r="B24" s="192">
        <v>43949</v>
      </c>
      <c r="C24" s="86">
        <v>14</v>
      </c>
      <c r="D24" s="77">
        <v>61013.5</v>
      </c>
      <c r="E24" s="77">
        <v>20735.8</v>
      </c>
      <c r="F24" s="77">
        <v>2420.1</v>
      </c>
      <c r="G24" s="195">
        <v>0</v>
      </c>
      <c r="H24" s="195">
        <v>0</v>
      </c>
      <c r="I24" s="195">
        <v>0</v>
      </c>
      <c r="J24" s="195">
        <v>0</v>
      </c>
      <c r="K24" s="195">
        <v>0</v>
      </c>
      <c r="L24" s="77">
        <v>196.2</v>
      </c>
      <c r="M24" s="195">
        <v>0</v>
      </c>
      <c r="N24" s="91">
        <f t="shared" si="23"/>
        <v>84365.6</v>
      </c>
      <c r="O24" s="77">
        <v>52336.5</v>
      </c>
      <c r="P24" s="77">
        <v>220.73103</v>
      </c>
      <c r="Q24" s="195">
        <v>20735.8</v>
      </c>
      <c r="R24" s="195">
        <v>208.01530600000001</v>
      </c>
      <c r="S24" s="77">
        <v>1316</v>
      </c>
      <c r="T24" s="77">
        <v>241.945592</v>
      </c>
      <c r="U24" s="195">
        <v>0</v>
      </c>
      <c r="V24" s="195">
        <v>0</v>
      </c>
      <c r="W24" s="195">
        <v>0</v>
      </c>
      <c r="X24" s="195">
        <v>0</v>
      </c>
      <c r="Y24" s="195">
        <v>0</v>
      </c>
      <c r="Z24" s="195">
        <v>0</v>
      </c>
      <c r="AA24" s="195">
        <v>0</v>
      </c>
      <c r="AB24" s="195">
        <v>0</v>
      </c>
      <c r="AC24" s="195">
        <v>0</v>
      </c>
      <c r="AD24" s="195">
        <v>0</v>
      </c>
      <c r="AE24" s="195">
        <v>0</v>
      </c>
      <c r="AF24" s="195">
        <v>0</v>
      </c>
      <c r="AG24" s="195">
        <v>0</v>
      </c>
      <c r="AH24" s="195">
        <v>0</v>
      </c>
      <c r="AI24" s="78">
        <f t="shared" ref="AI24" si="26">O24+Q24+S24+U24+AA24+AC24+AE24+AG24+Y24</f>
        <v>74388.3</v>
      </c>
      <c r="AJ24" s="78">
        <f t="shared" ref="AJ24" si="27">(O24*P24+Q24*R24+S24*T24+U24*V24+AA24*AB24+AC24*AD24+AE24*AF24+AG24*AH24+Y24*Z24)/AI24</f>
        <v>217.56181728607592</v>
      </c>
      <c r="AL24" s="85">
        <v>43589</v>
      </c>
      <c r="AM24" s="85">
        <v>43585</v>
      </c>
      <c r="AN24" s="86">
        <v>18</v>
      </c>
      <c r="AO24" s="77">
        <v>2458311.2000000002</v>
      </c>
      <c r="AP24" s="77">
        <v>1172228.1499999999</v>
      </c>
      <c r="AQ24" s="77">
        <v>31506.1</v>
      </c>
      <c r="AR24" s="77">
        <v>1907</v>
      </c>
      <c r="AS24" s="77">
        <v>0</v>
      </c>
      <c r="AT24" s="77">
        <v>0</v>
      </c>
      <c r="AU24" s="77">
        <v>0</v>
      </c>
      <c r="AV24" s="77">
        <v>0</v>
      </c>
      <c r="AW24" s="77">
        <v>1739.7</v>
      </c>
      <c r="AX24" s="77">
        <v>0</v>
      </c>
      <c r="AY24" s="89">
        <v>3665692.1500000004</v>
      </c>
      <c r="AZ24" s="77">
        <v>1613724.7</v>
      </c>
      <c r="BA24" s="77">
        <v>141.98286300000001</v>
      </c>
      <c r="BB24" s="157">
        <v>774848.65</v>
      </c>
      <c r="BC24" s="157">
        <v>144.49002899999999</v>
      </c>
      <c r="BD24" s="77">
        <v>27950</v>
      </c>
      <c r="BE24" s="77">
        <v>209.98599200000001</v>
      </c>
      <c r="BF24" s="77">
        <v>1586</v>
      </c>
      <c r="BG24" s="77">
        <v>117.220933</v>
      </c>
      <c r="BH24" s="77">
        <v>0</v>
      </c>
      <c r="BI24" s="77">
        <v>0</v>
      </c>
      <c r="BJ24" s="77">
        <v>0</v>
      </c>
      <c r="BK24" s="77">
        <v>0</v>
      </c>
      <c r="BL24" s="77">
        <v>0</v>
      </c>
      <c r="BM24" s="77">
        <v>0</v>
      </c>
      <c r="BN24" s="77">
        <v>0</v>
      </c>
      <c r="BO24" s="77">
        <v>0</v>
      </c>
      <c r="BP24" s="77">
        <v>1145.8</v>
      </c>
      <c r="BQ24" s="77">
        <v>146.375632</v>
      </c>
      <c r="BR24" s="77">
        <v>0</v>
      </c>
      <c r="BS24" s="77">
        <v>0</v>
      </c>
      <c r="BT24" s="89">
        <v>2419255.15</v>
      </c>
      <c r="BU24" s="89">
        <v>143.55736516018604</v>
      </c>
    </row>
    <row r="25" spans="1:73" s="1" customFormat="1" ht="20" customHeight="1" x14ac:dyDescent="0.15">
      <c r="A25" s="196">
        <v>43960</v>
      </c>
      <c r="B25" s="196">
        <v>43957</v>
      </c>
      <c r="C25" s="3">
        <v>15</v>
      </c>
      <c r="D25" s="199">
        <v>267531.5</v>
      </c>
      <c r="E25" s="199">
        <v>291892.2</v>
      </c>
      <c r="F25" s="199">
        <v>3367</v>
      </c>
      <c r="G25" s="199">
        <v>8098.9</v>
      </c>
      <c r="H25" s="199">
        <v>0</v>
      </c>
      <c r="I25" s="199">
        <v>0</v>
      </c>
      <c r="J25" s="199">
        <v>0</v>
      </c>
      <c r="K25" s="199">
        <v>0</v>
      </c>
      <c r="L25" s="199">
        <v>487.4</v>
      </c>
      <c r="M25" s="199">
        <v>0</v>
      </c>
      <c r="N25" s="91">
        <f t="shared" si="23"/>
        <v>571377</v>
      </c>
      <c r="O25" s="199">
        <v>231310.6</v>
      </c>
      <c r="P25" s="199">
        <v>185.70514299999999</v>
      </c>
      <c r="Q25" s="199">
        <v>263964.79999999999</v>
      </c>
      <c r="R25" s="199">
        <v>121.337616</v>
      </c>
      <c r="S25" s="199">
        <v>3367</v>
      </c>
      <c r="T25" s="199">
        <v>214.065043</v>
      </c>
      <c r="U25" s="199">
        <v>7774.9</v>
      </c>
      <c r="V25" s="199">
        <v>63.910069</v>
      </c>
      <c r="W25" s="199">
        <v>0</v>
      </c>
      <c r="X25" s="199">
        <v>0</v>
      </c>
      <c r="Y25" s="199">
        <v>0</v>
      </c>
      <c r="Z25" s="199">
        <v>0</v>
      </c>
      <c r="AA25" s="199">
        <v>0</v>
      </c>
      <c r="AB25" s="199">
        <v>0</v>
      </c>
      <c r="AC25" s="199">
        <v>0</v>
      </c>
      <c r="AD25" s="199">
        <v>0</v>
      </c>
      <c r="AE25" s="199">
        <v>67.8</v>
      </c>
      <c r="AF25" s="199">
        <v>350</v>
      </c>
      <c r="AG25" s="199">
        <v>0</v>
      </c>
      <c r="AH25" s="199">
        <v>0</v>
      </c>
      <c r="AI25" s="78">
        <f t="shared" ref="AI25" si="28">O25+Q25+S25+U25+AA25+AC25+AE25+AG25+Y25</f>
        <v>506485.10000000003</v>
      </c>
      <c r="AJ25" s="78">
        <f t="shared" ref="AJ25" si="29">(O25*P25+Q25*R25+S25*T25+U25*V25+AA25*AB25+AC25*AD25+AE25*AF25+AG25*AH25+Y25*Z25)/AI25</f>
        <v>150.49960795605179</v>
      </c>
      <c r="AL25" s="64">
        <v>43596</v>
      </c>
      <c r="AM25" s="64">
        <v>43592</v>
      </c>
      <c r="AN25" s="3">
        <v>19</v>
      </c>
      <c r="AO25" s="157">
        <v>2639875.25</v>
      </c>
      <c r="AP25" s="157">
        <v>1236717.5</v>
      </c>
      <c r="AQ25" s="157">
        <v>23150.5</v>
      </c>
      <c r="AR25" s="157">
        <v>1738.8</v>
      </c>
      <c r="AS25" s="157">
        <v>0</v>
      </c>
      <c r="AT25" s="157">
        <v>0</v>
      </c>
      <c r="AU25" s="157">
        <v>0</v>
      </c>
      <c r="AV25" s="157">
        <v>0</v>
      </c>
      <c r="AW25" s="157">
        <v>1022.1</v>
      </c>
      <c r="AX25" s="157">
        <v>102.4</v>
      </c>
      <c r="AY25" s="78">
        <v>3902606.55</v>
      </c>
      <c r="AZ25" s="157">
        <v>1639121.75</v>
      </c>
      <c r="BA25" s="157">
        <v>133.78113500000001</v>
      </c>
      <c r="BB25" s="157">
        <v>802940.8</v>
      </c>
      <c r="BC25" s="157">
        <v>136.78098900000001</v>
      </c>
      <c r="BD25" s="157">
        <v>22967.200000000001</v>
      </c>
      <c r="BE25" s="157">
        <v>211.48509100000001</v>
      </c>
      <c r="BF25" s="157">
        <v>1738.8</v>
      </c>
      <c r="BG25" s="157">
        <v>117.907292</v>
      </c>
      <c r="BH25" s="157">
        <v>0</v>
      </c>
      <c r="BI25" s="157">
        <v>0</v>
      </c>
      <c r="BJ25" s="157">
        <v>0</v>
      </c>
      <c r="BK25" s="157">
        <v>0</v>
      </c>
      <c r="BL25" s="157">
        <v>0</v>
      </c>
      <c r="BM25" s="157">
        <v>0</v>
      </c>
      <c r="BN25" s="157">
        <v>0</v>
      </c>
      <c r="BO25" s="157">
        <v>0</v>
      </c>
      <c r="BP25" s="157">
        <v>919.3</v>
      </c>
      <c r="BQ25" s="157">
        <v>151.26683299999999</v>
      </c>
      <c r="BR25" s="157">
        <v>0</v>
      </c>
      <c r="BS25" s="157">
        <v>0</v>
      </c>
      <c r="BT25" s="78">
        <v>2467687.8499999996</v>
      </c>
      <c r="BU25" s="78">
        <v>135.47576612315828</v>
      </c>
    </row>
    <row r="26" spans="1:73" s="1" customFormat="1" ht="20" customHeight="1" x14ac:dyDescent="0.15">
      <c r="A26" s="200">
        <v>43967</v>
      </c>
      <c r="B26" s="200">
        <v>43965</v>
      </c>
      <c r="C26" s="3">
        <v>20</v>
      </c>
      <c r="D26" s="201">
        <v>1070871.7</v>
      </c>
      <c r="E26" s="201">
        <v>496203</v>
      </c>
      <c r="F26" s="201">
        <v>183475.3</v>
      </c>
      <c r="G26" s="201">
        <v>10529.2</v>
      </c>
      <c r="H26" s="201">
        <v>0</v>
      </c>
      <c r="I26" s="201">
        <v>0</v>
      </c>
      <c r="J26" s="201">
        <v>0</v>
      </c>
      <c r="K26" s="201">
        <v>0</v>
      </c>
      <c r="L26" s="201">
        <v>733.4</v>
      </c>
      <c r="M26" s="201">
        <v>0</v>
      </c>
      <c r="N26" s="91">
        <f t="shared" si="23"/>
        <v>1761812.5999999999</v>
      </c>
      <c r="O26" s="201">
        <v>933471.2</v>
      </c>
      <c r="P26" s="201">
        <v>224.372333</v>
      </c>
      <c r="Q26" s="201">
        <v>383215.2</v>
      </c>
      <c r="R26" s="201">
        <v>198.78892200000001</v>
      </c>
      <c r="S26" s="201">
        <v>157933</v>
      </c>
      <c r="T26" s="201">
        <v>267.74205599999999</v>
      </c>
      <c r="U26" s="201">
        <v>4578.8999999999996</v>
      </c>
      <c r="V26" s="201">
        <v>106.566861</v>
      </c>
      <c r="W26" s="201">
        <v>0</v>
      </c>
      <c r="X26" s="201">
        <v>0</v>
      </c>
      <c r="Y26" s="201">
        <v>0</v>
      </c>
      <c r="Z26" s="201">
        <v>0</v>
      </c>
      <c r="AA26" s="201">
        <v>0</v>
      </c>
      <c r="AB26" s="201">
        <v>0</v>
      </c>
      <c r="AC26" s="201">
        <v>0</v>
      </c>
      <c r="AD26" s="201">
        <v>0</v>
      </c>
      <c r="AE26" s="201">
        <v>0</v>
      </c>
      <c r="AF26" s="201">
        <v>0</v>
      </c>
      <c r="AG26" s="201">
        <v>0</v>
      </c>
      <c r="AH26" s="201">
        <v>0</v>
      </c>
      <c r="AI26" s="78">
        <f t="shared" ref="AI26" si="30">O26+Q26+S26+U26+AA26+AC26+AE26+AG26+Y26</f>
        <v>1479198.2999999998</v>
      </c>
      <c r="AJ26" s="78">
        <f t="shared" ref="AJ26" si="31">(O26*P26+Q26*R26+S26*T26+U26*V26+AA26*AB26+AC26*AD26+AE26*AF26+AG26*AH26+Y26*Z26)/AI26</f>
        <v>222.01033665628538</v>
      </c>
      <c r="AL26" s="64">
        <v>43603</v>
      </c>
      <c r="AM26" s="64">
        <v>43599</v>
      </c>
      <c r="AN26" s="3">
        <v>20</v>
      </c>
      <c r="AO26" s="157">
        <v>2716402.2</v>
      </c>
      <c r="AP26" s="157">
        <v>1450056.9</v>
      </c>
      <c r="AQ26" s="157">
        <v>25150.3</v>
      </c>
      <c r="AR26" s="157">
        <v>3470.9</v>
      </c>
      <c r="AS26" s="157">
        <v>0</v>
      </c>
      <c r="AT26" s="157">
        <v>0</v>
      </c>
      <c r="AU26" s="157">
        <v>0</v>
      </c>
      <c r="AV26" s="157">
        <v>0</v>
      </c>
      <c r="AW26" s="157">
        <v>396.9</v>
      </c>
      <c r="AX26" s="157">
        <v>0</v>
      </c>
      <c r="AY26" s="78">
        <v>4195477.2</v>
      </c>
      <c r="AZ26" s="157">
        <v>1857780.3</v>
      </c>
      <c r="BA26" s="157">
        <v>133.75302500000001</v>
      </c>
      <c r="BB26" s="157">
        <v>951586.6</v>
      </c>
      <c r="BC26" s="157">
        <v>136.13476199999999</v>
      </c>
      <c r="BD26" s="157">
        <v>24297.7</v>
      </c>
      <c r="BE26" s="157">
        <v>207.18731399999999</v>
      </c>
      <c r="BF26" s="157">
        <v>3470.9</v>
      </c>
      <c r="BG26" s="157">
        <v>88.042899000000006</v>
      </c>
      <c r="BH26" s="157">
        <v>0</v>
      </c>
      <c r="BI26" s="157">
        <v>0</v>
      </c>
      <c r="BJ26" s="157">
        <v>0</v>
      </c>
      <c r="BK26" s="157">
        <v>0</v>
      </c>
      <c r="BL26" s="157">
        <v>0</v>
      </c>
      <c r="BM26" s="157">
        <v>0</v>
      </c>
      <c r="BN26" s="157">
        <v>0</v>
      </c>
      <c r="BO26" s="157">
        <v>0</v>
      </c>
      <c r="BP26" s="157">
        <v>242.2</v>
      </c>
      <c r="BQ26" s="157">
        <v>273.68992500000002</v>
      </c>
      <c r="BR26" s="157">
        <v>0</v>
      </c>
      <c r="BS26" s="157">
        <v>0</v>
      </c>
      <c r="BT26" s="78">
        <v>2837377.7</v>
      </c>
      <c r="BU26" s="78">
        <v>135.13667962539799</v>
      </c>
    </row>
    <row r="27" spans="1:73" s="1" customFormat="1" ht="20" customHeight="1" x14ac:dyDescent="0.15">
      <c r="A27" s="202">
        <v>43974</v>
      </c>
      <c r="B27" s="202">
        <v>43970</v>
      </c>
      <c r="C27" s="3">
        <v>21</v>
      </c>
      <c r="D27" s="203">
        <v>2035390.5</v>
      </c>
      <c r="E27" s="203">
        <v>820691.1</v>
      </c>
      <c r="F27" s="203">
        <v>157409.20000000001</v>
      </c>
      <c r="G27" s="203">
        <v>8709.7000000000007</v>
      </c>
      <c r="H27" s="203">
        <v>0</v>
      </c>
      <c r="I27" s="203">
        <v>0</v>
      </c>
      <c r="J27" s="203">
        <v>0</v>
      </c>
      <c r="K27" s="203">
        <v>0</v>
      </c>
      <c r="L27" s="203">
        <v>2965.1</v>
      </c>
      <c r="M27" s="203">
        <v>0</v>
      </c>
      <c r="N27" s="91">
        <f t="shared" si="23"/>
        <v>3025165.6000000006</v>
      </c>
      <c r="O27" s="203">
        <v>1603035.1</v>
      </c>
      <c r="P27" s="203">
        <v>200.83718300000001</v>
      </c>
      <c r="Q27" s="203">
        <v>667051.19999999995</v>
      </c>
      <c r="R27" s="203">
        <v>183.429608</v>
      </c>
      <c r="S27" s="203">
        <v>143528.6</v>
      </c>
      <c r="T27" s="203">
        <v>254.920367</v>
      </c>
      <c r="U27" s="203">
        <v>7461.3</v>
      </c>
      <c r="V27" s="203">
        <v>132.49480600000001</v>
      </c>
      <c r="W27" s="203">
        <v>0</v>
      </c>
      <c r="X27" s="203">
        <v>0</v>
      </c>
      <c r="Y27" s="203">
        <v>0</v>
      </c>
      <c r="Z27" s="203">
        <v>0</v>
      </c>
      <c r="AA27" s="203">
        <v>0</v>
      </c>
      <c r="AB27" s="203">
        <v>0</v>
      </c>
      <c r="AC27" s="203">
        <v>0</v>
      </c>
      <c r="AD27" s="203">
        <v>0</v>
      </c>
      <c r="AE27" s="203">
        <v>989</v>
      </c>
      <c r="AF27" s="203">
        <v>305.67826000000002</v>
      </c>
      <c r="AG27" s="203">
        <v>0</v>
      </c>
      <c r="AH27" s="203">
        <v>0</v>
      </c>
      <c r="AI27" s="78">
        <f t="shared" ref="AI27" si="32">O27+Q27+S27+U27+AA27+AC27+AE27+AG27+Y27</f>
        <v>2422065.1999999997</v>
      </c>
      <c r="AJ27" s="78">
        <f t="shared" ref="AJ27" si="33">(O27*P27+Q27*R27+S27*T27+U27*V27+AA27*AB27+AC27*AD27+AE27*AF27+AG27*AH27+Y27*Z27)/AI27</f>
        <v>199.08021326106208</v>
      </c>
      <c r="AL27" s="64">
        <v>43610</v>
      </c>
      <c r="AM27" s="64">
        <v>43606</v>
      </c>
      <c r="AN27" s="3">
        <v>21</v>
      </c>
      <c r="AO27" s="157">
        <v>2692792.9</v>
      </c>
      <c r="AP27" s="157">
        <v>1344242.2</v>
      </c>
      <c r="AQ27" s="157">
        <v>35842</v>
      </c>
      <c r="AR27" s="157">
        <v>1789.7</v>
      </c>
      <c r="AS27" s="157">
        <v>0</v>
      </c>
      <c r="AT27" s="157">
        <v>0</v>
      </c>
      <c r="AU27" s="157">
        <v>0</v>
      </c>
      <c r="AV27" s="157">
        <v>0</v>
      </c>
      <c r="AW27" s="157">
        <v>1729.3</v>
      </c>
      <c r="AX27" s="157">
        <v>0</v>
      </c>
      <c r="AY27" s="78">
        <v>4076396.0999999996</v>
      </c>
      <c r="AZ27" s="157">
        <v>1951352</v>
      </c>
      <c r="BA27" s="157">
        <v>134.30636000000001</v>
      </c>
      <c r="BB27" s="157">
        <v>883892.3</v>
      </c>
      <c r="BC27" s="157">
        <v>134.30761899999999</v>
      </c>
      <c r="BD27" s="157">
        <v>34334.699999999997</v>
      </c>
      <c r="BE27" s="157">
        <v>210.750302</v>
      </c>
      <c r="BF27" s="157">
        <v>1151.5999999999999</v>
      </c>
      <c r="BG27" s="157">
        <v>83.342305999999994</v>
      </c>
      <c r="BH27" s="157">
        <v>0</v>
      </c>
      <c r="BI27" s="157">
        <v>0</v>
      </c>
      <c r="BJ27" s="157">
        <v>0</v>
      </c>
      <c r="BK27" s="157">
        <v>0</v>
      </c>
      <c r="BL27" s="157">
        <v>0</v>
      </c>
      <c r="BM27" s="157">
        <v>0</v>
      </c>
      <c r="BN27" s="157">
        <v>0</v>
      </c>
      <c r="BO27" s="157">
        <v>0</v>
      </c>
      <c r="BP27" s="157">
        <v>604</v>
      </c>
      <c r="BQ27" s="157">
        <v>261.58178800000002</v>
      </c>
      <c r="BR27" s="157">
        <v>0</v>
      </c>
      <c r="BS27" s="157">
        <v>0</v>
      </c>
      <c r="BT27" s="78">
        <v>2871334.6</v>
      </c>
      <c r="BU27" s="78">
        <v>135.22717807174919</v>
      </c>
    </row>
    <row r="28" spans="1:73" ht="20" customHeight="1" x14ac:dyDescent="0.15">
      <c r="A28" s="202">
        <v>43981</v>
      </c>
      <c r="B28" s="202">
        <v>43977</v>
      </c>
      <c r="C28" s="39">
        <v>22</v>
      </c>
      <c r="D28" s="67">
        <v>1428162.4</v>
      </c>
      <c r="E28" s="67">
        <v>633239.30000000005</v>
      </c>
      <c r="F28" s="67">
        <v>107872.4</v>
      </c>
      <c r="G28" s="67">
        <v>5927.1</v>
      </c>
      <c r="H28" s="203">
        <v>0</v>
      </c>
      <c r="I28" s="203">
        <v>0</v>
      </c>
      <c r="J28" s="203">
        <v>0</v>
      </c>
      <c r="K28" s="203">
        <v>0</v>
      </c>
      <c r="L28" s="67">
        <v>884.6</v>
      </c>
      <c r="M28" s="203">
        <v>0</v>
      </c>
      <c r="N28" s="91">
        <f t="shared" si="23"/>
        <v>2176085.8000000003</v>
      </c>
      <c r="O28" s="67">
        <v>1238608.2</v>
      </c>
      <c r="P28" s="67">
        <v>200.90980400000001</v>
      </c>
      <c r="Q28" s="67">
        <v>511594.7</v>
      </c>
      <c r="R28" s="67">
        <v>186.31618800000001</v>
      </c>
      <c r="S28" s="67">
        <v>89699.7</v>
      </c>
      <c r="T28" s="67">
        <v>231.82611399999999</v>
      </c>
      <c r="U28" s="7">
        <v>2303.1</v>
      </c>
      <c r="V28" s="67">
        <v>134.51639</v>
      </c>
      <c r="W28" s="203">
        <v>0</v>
      </c>
      <c r="X28" s="203">
        <v>0</v>
      </c>
      <c r="Y28" s="203">
        <v>0</v>
      </c>
      <c r="Z28" s="203">
        <v>0</v>
      </c>
      <c r="AA28" s="203">
        <v>0</v>
      </c>
      <c r="AB28" s="203">
        <v>0</v>
      </c>
      <c r="AC28" s="203">
        <v>0</v>
      </c>
      <c r="AD28" s="203">
        <v>0</v>
      </c>
      <c r="AE28" s="67">
        <v>358.9</v>
      </c>
      <c r="AF28" s="67">
        <v>272.42518799999999</v>
      </c>
      <c r="AG28" s="203">
        <v>0</v>
      </c>
      <c r="AH28" s="203">
        <v>0</v>
      </c>
      <c r="AI28" s="78">
        <f t="shared" ref="AI28" si="34">O28+Q28+S28+U28+AA28+AC28+AE28+AG28+Y28</f>
        <v>1842564.5999999999</v>
      </c>
      <c r="AJ28" s="78">
        <f t="shared" ref="AJ28" si="35">(O28*P28+Q28*R28+S28*T28+U28*V28+AA28*AB28+AC28*AD28+AE28*AF28+AG28*AH28+Y28*Z28)/AI28</f>
        <v>198.29384325279256</v>
      </c>
      <c r="AL28" s="64">
        <v>43617</v>
      </c>
      <c r="AM28" s="64">
        <v>43613</v>
      </c>
      <c r="AN28" s="39">
        <v>22</v>
      </c>
      <c r="AO28" s="67">
        <v>2309483.96</v>
      </c>
      <c r="AP28" s="67">
        <v>1198440.3</v>
      </c>
      <c r="AQ28" s="67">
        <v>26347.8</v>
      </c>
      <c r="AR28" s="67">
        <v>933.8</v>
      </c>
      <c r="AS28" s="157">
        <v>0</v>
      </c>
      <c r="AT28" s="157">
        <v>0</v>
      </c>
      <c r="AU28" s="157">
        <v>0</v>
      </c>
      <c r="AV28" s="157">
        <v>0</v>
      </c>
      <c r="AW28" s="67">
        <v>1740.1</v>
      </c>
      <c r="AX28" s="157">
        <v>0</v>
      </c>
      <c r="AY28" s="78">
        <v>3536945.9599999995</v>
      </c>
      <c r="AZ28" s="67">
        <v>1593631.34</v>
      </c>
      <c r="BA28" s="67">
        <v>138.765253</v>
      </c>
      <c r="BB28" s="67">
        <v>812753.1</v>
      </c>
      <c r="BC28" s="67">
        <v>137.88422499999999</v>
      </c>
      <c r="BD28" s="67">
        <v>24230.6</v>
      </c>
      <c r="BE28" s="67">
        <v>210.641738</v>
      </c>
      <c r="BF28" s="7">
        <v>933.8</v>
      </c>
      <c r="BG28" s="67">
        <v>85.118440000000007</v>
      </c>
      <c r="BH28" s="157">
        <v>0</v>
      </c>
      <c r="BI28" s="157">
        <v>0</v>
      </c>
      <c r="BJ28" s="157">
        <v>0</v>
      </c>
      <c r="BK28" s="157">
        <v>0</v>
      </c>
      <c r="BL28" s="157">
        <v>0</v>
      </c>
      <c r="BM28" s="157">
        <v>0</v>
      </c>
      <c r="BN28" s="157">
        <v>0</v>
      </c>
      <c r="BO28" s="157">
        <v>0</v>
      </c>
      <c r="BP28" s="67">
        <v>1474.5</v>
      </c>
      <c r="BQ28" s="67">
        <v>230.31881899999999</v>
      </c>
      <c r="BR28" s="157">
        <v>0</v>
      </c>
      <c r="BS28" s="157">
        <v>0</v>
      </c>
      <c r="BT28" s="78">
        <v>2433023.34</v>
      </c>
      <c r="BU28" s="78">
        <v>139.2216614692841</v>
      </c>
    </row>
    <row r="29" spans="1:73" ht="20" customHeight="1" x14ac:dyDescent="0.15">
      <c r="A29" s="204">
        <v>43988</v>
      </c>
      <c r="B29" s="204">
        <v>43984</v>
      </c>
      <c r="C29" s="3">
        <v>23</v>
      </c>
      <c r="D29" s="205">
        <v>1446869.7</v>
      </c>
      <c r="E29" s="205">
        <v>700000.5</v>
      </c>
      <c r="F29" s="205">
        <v>108627</v>
      </c>
      <c r="G29" s="205">
        <v>13723.2</v>
      </c>
      <c r="H29" s="205">
        <v>0</v>
      </c>
      <c r="I29" s="205">
        <v>0</v>
      </c>
      <c r="J29" s="205">
        <v>0</v>
      </c>
      <c r="K29" s="205">
        <v>0</v>
      </c>
      <c r="L29" s="205">
        <v>1123.3</v>
      </c>
      <c r="M29" s="205">
        <v>0</v>
      </c>
      <c r="N29" s="91">
        <f t="shared" si="23"/>
        <v>2270343.7000000002</v>
      </c>
      <c r="O29" s="205">
        <v>1262331.2</v>
      </c>
      <c r="P29" s="205">
        <v>219.371791</v>
      </c>
      <c r="Q29" s="205">
        <v>534638</v>
      </c>
      <c r="R29" s="205">
        <v>204.098332</v>
      </c>
      <c r="S29" s="205">
        <v>94788.6</v>
      </c>
      <c r="T29" s="205">
        <v>253.597283</v>
      </c>
      <c r="U29" s="205">
        <v>9657.9</v>
      </c>
      <c r="V29" s="205">
        <v>132.40019000000001</v>
      </c>
      <c r="W29" s="205">
        <v>0</v>
      </c>
      <c r="X29" s="205">
        <v>0</v>
      </c>
      <c r="Y29" s="205">
        <v>0</v>
      </c>
      <c r="Z29" s="205">
        <v>0</v>
      </c>
      <c r="AA29" s="205">
        <v>0</v>
      </c>
      <c r="AB29" s="205">
        <v>0</v>
      </c>
      <c r="AC29" s="205">
        <v>0</v>
      </c>
      <c r="AD29" s="205">
        <v>0</v>
      </c>
      <c r="AE29" s="205">
        <v>1045.5</v>
      </c>
      <c r="AF29" s="205">
        <v>233.871927</v>
      </c>
      <c r="AG29" s="205">
        <v>0</v>
      </c>
      <c r="AH29" s="205">
        <v>0</v>
      </c>
      <c r="AI29" s="78">
        <f t="shared" ref="AI29" si="36">O29+Q29+S29+U29+AA29+AC29+AE29+AG29+Y29</f>
        <v>1902461.2</v>
      </c>
      <c r="AJ29" s="78">
        <f t="shared" ref="AJ29" si="37">(O29*P29+Q29*R29+S29*T29+U29*V29+AA29*AB29+AC29*AD29+AE29*AF29+AG29*AH29+Y29*Z29)/AI29</f>
        <v>216.35128880265651</v>
      </c>
      <c r="AL29" s="64">
        <v>43624</v>
      </c>
      <c r="AM29" s="64">
        <v>43620</v>
      </c>
      <c r="AN29" s="10">
        <v>23</v>
      </c>
      <c r="AO29" s="157">
        <v>2283690.7000000002</v>
      </c>
      <c r="AP29" s="157">
        <v>1254206.2</v>
      </c>
      <c r="AQ29" s="157">
        <v>38652</v>
      </c>
      <c r="AR29" s="157">
        <v>3709.4</v>
      </c>
      <c r="AS29" s="157">
        <v>0</v>
      </c>
      <c r="AT29" s="157">
        <v>0</v>
      </c>
      <c r="AU29" s="157">
        <v>0</v>
      </c>
      <c r="AV29" s="157">
        <v>0</v>
      </c>
      <c r="AW29" s="157">
        <v>1458.4</v>
      </c>
      <c r="AX29" s="157">
        <v>0</v>
      </c>
      <c r="AY29" s="78">
        <v>3581716.7</v>
      </c>
      <c r="AZ29" s="157">
        <v>1683283.9</v>
      </c>
      <c r="BA29" s="157">
        <v>148.749346</v>
      </c>
      <c r="BB29" s="157">
        <v>831539.3</v>
      </c>
      <c r="BC29" s="157">
        <v>143.45558</v>
      </c>
      <c r="BD29" s="157">
        <v>34988.300000000003</v>
      </c>
      <c r="BE29" s="157">
        <v>221.11333200000001</v>
      </c>
      <c r="BF29" s="157">
        <v>3709.4</v>
      </c>
      <c r="BG29" s="157">
        <v>89.215344000000002</v>
      </c>
      <c r="BH29" s="157">
        <v>0</v>
      </c>
      <c r="BI29" s="157">
        <v>0</v>
      </c>
      <c r="BJ29" s="157">
        <v>0</v>
      </c>
      <c r="BK29" s="157">
        <v>0</v>
      </c>
      <c r="BL29" s="157">
        <v>0</v>
      </c>
      <c r="BM29" s="157">
        <v>0</v>
      </c>
      <c r="BN29" s="157">
        <v>0</v>
      </c>
      <c r="BO29" s="157">
        <v>0</v>
      </c>
      <c r="BP29" s="157">
        <v>1292</v>
      </c>
      <c r="BQ29" s="157">
        <v>236.930263</v>
      </c>
      <c r="BR29" s="157">
        <v>0</v>
      </c>
      <c r="BS29" s="157">
        <v>0</v>
      </c>
      <c r="BT29" s="78">
        <v>2554812.9</v>
      </c>
      <c r="BU29" s="78">
        <v>147.97551739404034</v>
      </c>
    </row>
    <row r="30" spans="1:73" ht="20" customHeight="1" x14ac:dyDescent="0.15">
      <c r="A30" s="206">
        <v>43995</v>
      </c>
      <c r="B30" s="206">
        <v>43991</v>
      </c>
      <c r="C30" s="3">
        <v>24</v>
      </c>
      <c r="D30" s="207">
        <v>1748748.4</v>
      </c>
      <c r="E30" s="207">
        <v>861520.3</v>
      </c>
      <c r="F30" s="207">
        <v>82998.899999999994</v>
      </c>
      <c r="G30" s="207">
        <v>5085.5</v>
      </c>
      <c r="H30" s="207">
        <v>0</v>
      </c>
      <c r="I30" s="207">
        <v>0</v>
      </c>
      <c r="J30" s="207">
        <v>0</v>
      </c>
      <c r="K30" s="207">
        <v>0</v>
      </c>
      <c r="L30" s="207">
        <v>1470.4</v>
      </c>
      <c r="M30" s="207">
        <v>0</v>
      </c>
      <c r="N30" s="91">
        <f t="shared" si="23"/>
        <v>2699823.5</v>
      </c>
      <c r="O30" s="207">
        <v>1446507.9</v>
      </c>
      <c r="P30" s="207">
        <v>233.07634999999999</v>
      </c>
      <c r="Q30" s="207">
        <v>703229.7</v>
      </c>
      <c r="R30" s="207">
        <v>223.78642199999999</v>
      </c>
      <c r="S30" s="207">
        <v>76036.399999999994</v>
      </c>
      <c r="T30" s="207">
        <v>267.05272600000001</v>
      </c>
      <c r="U30" s="207">
        <v>3111.8</v>
      </c>
      <c r="V30" s="207">
        <v>132.85705999999999</v>
      </c>
      <c r="W30" s="207">
        <v>0</v>
      </c>
      <c r="X30" s="207">
        <v>0</v>
      </c>
      <c r="Y30" s="207">
        <v>0</v>
      </c>
      <c r="Z30" s="207">
        <v>0</v>
      </c>
      <c r="AA30" s="207">
        <v>0</v>
      </c>
      <c r="AB30" s="207">
        <v>0</v>
      </c>
      <c r="AC30" s="207">
        <v>0</v>
      </c>
      <c r="AD30" s="207">
        <v>0</v>
      </c>
      <c r="AE30" s="207">
        <v>1079.2</v>
      </c>
      <c r="AF30" s="207">
        <v>267.35656</v>
      </c>
      <c r="AG30" s="207">
        <v>0</v>
      </c>
      <c r="AH30" s="207">
        <v>0</v>
      </c>
      <c r="AI30" s="78">
        <f t="shared" ref="AI30" si="38">O30+Q30+S30+U30+AA30+AC30+AE30+AG30+Y30</f>
        <v>2229964.9999999995</v>
      </c>
      <c r="AJ30" s="78">
        <f t="shared" ref="AJ30" si="39">(O30*P30+Q30*R30+S30*T30+U30*V30+AA30*AB30+AC30*AD30+AE30*AF30+AG30*AH30+Y30*Z30)/AI30</f>
        <v>231.18197984245714</v>
      </c>
      <c r="AL30" s="64">
        <v>43631</v>
      </c>
      <c r="AM30" s="64">
        <v>43627</v>
      </c>
      <c r="AN30" s="3">
        <v>24</v>
      </c>
      <c r="AO30" s="157">
        <v>2176390.9500000002</v>
      </c>
      <c r="AP30" s="157">
        <v>1233104.3</v>
      </c>
      <c r="AQ30" s="157">
        <v>34532.85</v>
      </c>
      <c r="AR30" s="157">
        <v>2201.9</v>
      </c>
      <c r="AS30" s="157">
        <v>0</v>
      </c>
      <c r="AT30" s="157">
        <v>0</v>
      </c>
      <c r="AU30" s="157">
        <v>0</v>
      </c>
      <c r="AV30" s="157">
        <v>0</v>
      </c>
      <c r="AW30" s="157">
        <v>985.1</v>
      </c>
      <c r="AX30" s="157">
        <v>0</v>
      </c>
      <c r="AY30" s="78">
        <v>3447215.1</v>
      </c>
      <c r="AZ30" s="157">
        <v>1693141.15</v>
      </c>
      <c r="BA30" s="157">
        <v>155.608158</v>
      </c>
      <c r="BB30" s="157">
        <v>852692.2</v>
      </c>
      <c r="BC30" s="157">
        <v>151.12045699999999</v>
      </c>
      <c r="BD30" s="157">
        <v>33688.1</v>
      </c>
      <c r="BE30" s="157">
        <v>223.83988400000001</v>
      </c>
      <c r="BF30" s="157">
        <v>1259</v>
      </c>
      <c r="BG30" s="157">
        <v>112.510881</v>
      </c>
      <c r="BH30" s="157">
        <v>0</v>
      </c>
      <c r="BI30" s="157">
        <v>0</v>
      </c>
      <c r="BJ30" s="157">
        <v>0</v>
      </c>
      <c r="BK30" s="157">
        <v>0</v>
      </c>
      <c r="BL30" s="157">
        <v>0</v>
      </c>
      <c r="BM30" s="157">
        <v>0</v>
      </c>
      <c r="BN30" s="157">
        <v>0</v>
      </c>
      <c r="BO30" s="157">
        <v>0</v>
      </c>
      <c r="BP30" s="157">
        <v>28.2</v>
      </c>
      <c r="BQ30" s="157">
        <v>360</v>
      </c>
      <c r="BR30" s="157">
        <v>0</v>
      </c>
      <c r="BS30" s="157">
        <v>0</v>
      </c>
      <c r="BT30" s="78">
        <v>2580808.65</v>
      </c>
      <c r="BU30" s="78">
        <v>154.99729285439139</v>
      </c>
    </row>
    <row r="31" spans="1:73" ht="20" customHeight="1" x14ac:dyDescent="0.15">
      <c r="A31" s="208">
        <v>44002</v>
      </c>
      <c r="B31" s="208">
        <v>43998</v>
      </c>
      <c r="C31" s="10">
        <v>25</v>
      </c>
      <c r="D31" s="209">
        <v>2090169.1</v>
      </c>
      <c r="E31" s="209">
        <v>1156158.7</v>
      </c>
      <c r="F31" s="209">
        <v>109619.1</v>
      </c>
      <c r="G31" s="209">
        <v>9867.5</v>
      </c>
      <c r="H31" s="209">
        <v>0</v>
      </c>
      <c r="I31" s="209">
        <v>0</v>
      </c>
      <c r="J31" s="209">
        <v>0</v>
      </c>
      <c r="K31" s="209">
        <v>0</v>
      </c>
      <c r="L31" s="209">
        <v>1789.4</v>
      </c>
      <c r="M31" s="209">
        <v>0</v>
      </c>
      <c r="N31" s="91">
        <f t="shared" si="23"/>
        <v>3367603.8</v>
      </c>
      <c r="O31" s="209">
        <v>1771516.6</v>
      </c>
      <c r="P31" s="209">
        <v>259.16069599999997</v>
      </c>
      <c r="Q31" s="209">
        <v>991951.5</v>
      </c>
      <c r="R31" s="209">
        <v>240.38634200000001</v>
      </c>
      <c r="S31" s="209">
        <v>94031.7</v>
      </c>
      <c r="T31" s="209">
        <v>277.21716500000002</v>
      </c>
      <c r="U31" s="209">
        <v>5645</v>
      </c>
      <c r="V31" s="209">
        <v>119.41372800000001</v>
      </c>
      <c r="W31" s="209">
        <v>0</v>
      </c>
      <c r="X31" s="209">
        <v>0</v>
      </c>
      <c r="Y31" s="209">
        <v>0</v>
      </c>
      <c r="Z31" s="209">
        <v>0</v>
      </c>
      <c r="AA31" s="209">
        <v>0</v>
      </c>
      <c r="AB31" s="209">
        <v>0</v>
      </c>
      <c r="AC31" s="209">
        <v>0</v>
      </c>
      <c r="AD31" s="209">
        <v>0</v>
      </c>
      <c r="AE31" s="209">
        <v>1193.8</v>
      </c>
      <c r="AF31" s="209">
        <v>337.439437</v>
      </c>
      <c r="AG31" s="209">
        <v>0</v>
      </c>
      <c r="AH31" s="209">
        <v>0</v>
      </c>
      <c r="AI31" s="78">
        <f t="shared" ref="AI31" si="40">O31+Q31+S31+U31+AA31+AC31+AE31+AG31+Y31</f>
        <v>2864338.6</v>
      </c>
      <c r="AJ31" s="78">
        <f t="shared" ref="AJ31" si="41">(O31*P31+Q31*R31+S31*T31+U31*V31+AA31*AB31+AC31*AD31+AE31*AF31+AG31*AH31+Y31*Z31)/AI31</f>
        <v>253.00891261478222</v>
      </c>
      <c r="AL31" s="64">
        <v>43638</v>
      </c>
      <c r="AM31" s="64">
        <v>43634</v>
      </c>
      <c r="AN31" s="10">
        <v>25</v>
      </c>
      <c r="AO31" s="157">
        <v>2487969.8199999998</v>
      </c>
      <c r="AP31" s="157">
        <v>1332367.2</v>
      </c>
      <c r="AQ31" s="157">
        <v>50940.2</v>
      </c>
      <c r="AR31" s="157">
        <v>2817.2</v>
      </c>
      <c r="AS31" s="157">
        <v>0</v>
      </c>
      <c r="AT31" s="157">
        <v>0</v>
      </c>
      <c r="AU31" s="157">
        <v>0</v>
      </c>
      <c r="AV31" s="157">
        <v>0</v>
      </c>
      <c r="AW31" s="157">
        <v>2311.5</v>
      </c>
      <c r="AX31" s="157">
        <v>0</v>
      </c>
      <c r="AY31" s="78">
        <v>3876405.92</v>
      </c>
      <c r="AZ31" s="157">
        <v>1928579.52</v>
      </c>
      <c r="BA31" s="157">
        <v>162.17775900000001</v>
      </c>
      <c r="BB31" s="157">
        <v>914122.9</v>
      </c>
      <c r="BC31" s="157">
        <v>161.55129299999999</v>
      </c>
      <c r="BD31" s="157">
        <v>45978.400000000001</v>
      </c>
      <c r="BE31" s="157">
        <v>227.647345</v>
      </c>
      <c r="BF31" s="157">
        <v>2817.2</v>
      </c>
      <c r="BG31" s="157">
        <v>112.26778299999999</v>
      </c>
      <c r="BH31" s="157">
        <v>0</v>
      </c>
      <c r="BI31" s="157">
        <v>0</v>
      </c>
      <c r="BJ31" s="157">
        <v>0</v>
      </c>
      <c r="BK31" s="157">
        <v>0</v>
      </c>
      <c r="BL31" s="157">
        <v>0</v>
      </c>
      <c r="BM31" s="157">
        <v>0</v>
      </c>
      <c r="BN31" s="157">
        <v>0</v>
      </c>
      <c r="BO31" s="157">
        <v>0</v>
      </c>
      <c r="BP31" s="157">
        <v>942.4</v>
      </c>
      <c r="BQ31" s="157">
        <v>319.10324700000001</v>
      </c>
      <c r="BR31" s="157">
        <v>0</v>
      </c>
      <c r="BS31" s="157">
        <v>0</v>
      </c>
      <c r="BT31" s="78">
        <v>2892440.42</v>
      </c>
      <c r="BU31" s="78">
        <v>163.02299683960086</v>
      </c>
    </row>
    <row r="32" spans="1:73" ht="20" customHeight="1" x14ac:dyDescent="0.15">
      <c r="A32" s="210">
        <v>44009</v>
      </c>
      <c r="B32" s="210">
        <v>44004</v>
      </c>
      <c r="C32" s="3" t="s">
        <v>84</v>
      </c>
      <c r="D32" s="211">
        <v>2728448.4</v>
      </c>
      <c r="E32" s="211">
        <v>1424928.9</v>
      </c>
      <c r="F32" s="211">
        <v>149089.20000000001</v>
      </c>
      <c r="G32" s="211">
        <v>10417.299999999999</v>
      </c>
      <c r="H32" s="211">
        <v>0</v>
      </c>
      <c r="I32" s="211">
        <v>0</v>
      </c>
      <c r="J32" s="211">
        <v>0</v>
      </c>
      <c r="K32" s="211">
        <v>0</v>
      </c>
      <c r="L32" s="211">
        <v>1461.4</v>
      </c>
      <c r="M32" s="211">
        <v>0</v>
      </c>
      <c r="N32" s="91">
        <f t="shared" si="23"/>
        <v>4314345.2</v>
      </c>
      <c r="O32" s="211">
        <v>2249435.1</v>
      </c>
      <c r="P32" s="211">
        <v>268.876439</v>
      </c>
      <c r="Q32" s="211">
        <v>1218102.6000000001</v>
      </c>
      <c r="R32" s="211">
        <v>254.28463400000001</v>
      </c>
      <c r="S32" s="211">
        <v>126229.8</v>
      </c>
      <c r="T32" s="211">
        <v>305.853163</v>
      </c>
      <c r="U32" s="211">
        <v>5100.6000000000004</v>
      </c>
      <c r="V32" s="211">
        <v>145.219562</v>
      </c>
      <c r="W32" s="211">
        <v>0</v>
      </c>
      <c r="X32" s="211">
        <v>0</v>
      </c>
      <c r="Y32" s="211">
        <v>0</v>
      </c>
      <c r="Z32" s="211">
        <v>0</v>
      </c>
      <c r="AA32" s="211">
        <v>0</v>
      </c>
      <c r="AB32" s="211">
        <v>0</v>
      </c>
      <c r="AC32" s="211">
        <v>0</v>
      </c>
      <c r="AD32" s="211">
        <v>0</v>
      </c>
      <c r="AE32" s="211">
        <v>1461.4</v>
      </c>
      <c r="AF32" s="211">
        <v>406.23470600000002</v>
      </c>
      <c r="AG32" s="211">
        <v>0</v>
      </c>
      <c r="AH32" s="211">
        <v>0</v>
      </c>
      <c r="AI32" s="78">
        <f t="shared" ref="AI32" si="42">O32+Q32+S32+U32+AA32+AC32+AE32+AG32+Y32</f>
        <v>3600329.5</v>
      </c>
      <c r="AJ32" s="78">
        <f t="shared" ref="AJ32" si="43">(O32*P32+Q32*R32+S32*T32+U32*V32+AA32*AB32+AC32*AD32+AE32*AF32+AG32*AH32+Y32*Z32)/AI32</f>
        <v>265.11657756802549</v>
      </c>
      <c r="AL32" s="64">
        <v>43645</v>
      </c>
      <c r="AM32" s="64">
        <v>43642</v>
      </c>
      <c r="AN32" s="3">
        <v>26</v>
      </c>
      <c r="AO32" s="157">
        <v>3052752.5</v>
      </c>
      <c r="AP32" s="157">
        <v>1562841.3</v>
      </c>
      <c r="AQ32" s="157">
        <v>59326.9</v>
      </c>
      <c r="AR32" s="157">
        <v>3634.5</v>
      </c>
      <c r="AS32" s="157">
        <v>0</v>
      </c>
      <c r="AT32" s="157">
        <v>0</v>
      </c>
      <c r="AU32" s="157">
        <v>0</v>
      </c>
      <c r="AV32" s="157">
        <v>0</v>
      </c>
      <c r="AW32" s="157">
        <v>1586.3</v>
      </c>
      <c r="AX32" s="157">
        <v>0</v>
      </c>
      <c r="AY32" s="78">
        <v>4680141.5</v>
      </c>
      <c r="AZ32" s="157">
        <v>2206445.7999999998</v>
      </c>
      <c r="BA32" s="157">
        <v>155.78243399999999</v>
      </c>
      <c r="BB32" s="157">
        <v>1141089.8</v>
      </c>
      <c r="BC32" s="157">
        <v>157.00550899999999</v>
      </c>
      <c r="BD32" s="157">
        <v>41898.1</v>
      </c>
      <c r="BE32" s="157">
        <v>221.44612000000001</v>
      </c>
      <c r="BF32" s="157">
        <v>3634.5</v>
      </c>
      <c r="BG32" s="157">
        <v>100.940156</v>
      </c>
      <c r="BH32" s="157">
        <v>0</v>
      </c>
      <c r="BI32" s="157">
        <v>0</v>
      </c>
      <c r="BJ32" s="157">
        <v>0</v>
      </c>
      <c r="BK32" s="157">
        <v>0</v>
      </c>
      <c r="BL32" s="157">
        <v>0</v>
      </c>
      <c r="BM32" s="157">
        <v>0</v>
      </c>
      <c r="BN32" s="157">
        <v>0</v>
      </c>
      <c r="BO32" s="157">
        <v>0</v>
      </c>
      <c r="BP32" s="157">
        <v>1374.9</v>
      </c>
      <c r="BQ32" s="157">
        <v>210.06465900000001</v>
      </c>
      <c r="BR32" s="157">
        <v>0</v>
      </c>
      <c r="BS32" s="157">
        <v>0</v>
      </c>
      <c r="BT32" s="78">
        <v>3394443.0999999996</v>
      </c>
      <c r="BU32" s="78">
        <v>156.96735015349014</v>
      </c>
    </row>
    <row r="33" spans="1:73" ht="20" customHeight="1" x14ac:dyDescent="0.15">
      <c r="A33" s="212">
        <v>44016</v>
      </c>
      <c r="B33" s="212">
        <v>44013</v>
      </c>
      <c r="C33" s="3">
        <v>27</v>
      </c>
      <c r="D33" s="213">
        <v>2755934.2</v>
      </c>
      <c r="E33" s="213">
        <v>1575515.1</v>
      </c>
      <c r="F33" s="213">
        <v>152144.4</v>
      </c>
      <c r="G33" s="213">
        <v>19074.099999999999</v>
      </c>
      <c r="H33" s="213">
        <v>0</v>
      </c>
      <c r="I33" s="213">
        <v>0</v>
      </c>
      <c r="J33" s="213">
        <v>0</v>
      </c>
      <c r="K33" s="213">
        <v>0</v>
      </c>
      <c r="L33" s="213">
        <v>488.1</v>
      </c>
      <c r="M33" s="213">
        <v>0</v>
      </c>
      <c r="N33" s="91">
        <f t="shared" si="23"/>
        <v>4503155.9000000004</v>
      </c>
      <c r="O33" s="213">
        <v>2266097.7000000002</v>
      </c>
      <c r="P33" s="213">
        <v>274.64772199999999</v>
      </c>
      <c r="Q33" s="213">
        <v>1389720.2</v>
      </c>
      <c r="R33" s="213">
        <v>269.20730099999997</v>
      </c>
      <c r="S33" s="213">
        <v>131701.4</v>
      </c>
      <c r="T33" s="213">
        <v>312.56073099999998</v>
      </c>
      <c r="U33" s="213">
        <v>15490.2</v>
      </c>
      <c r="V33" s="213">
        <v>162.512666</v>
      </c>
      <c r="W33" s="213">
        <v>0</v>
      </c>
      <c r="X33" s="213">
        <v>0</v>
      </c>
      <c r="Y33" s="213">
        <v>0</v>
      </c>
      <c r="Z33" s="213">
        <v>0</v>
      </c>
      <c r="AA33" s="213">
        <v>0</v>
      </c>
      <c r="AB33" s="213">
        <v>0</v>
      </c>
      <c r="AC33" s="213">
        <v>0</v>
      </c>
      <c r="AD33" s="213">
        <v>0</v>
      </c>
      <c r="AE33" s="213">
        <v>488.1</v>
      </c>
      <c r="AF33" s="213">
        <v>357.287645</v>
      </c>
      <c r="AG33" s="213">
        <v>0</v>
      </c>
      <c r="AH33" s="213">
        <v>0</v>
      </c>
      <c r="AI33" s="78">
        <f t="shared" ref="AI33" si="44">O33+Q33+S33+U33+AA33+AC33+AE33+AG33+Y33</f>
        <v>3803497.6000000006</v>
      </c>
      <c r="AJ33" s="78">
        <f t="shared" ref="AJ33" si="45">(O33*P33+Q33*R33+S33*T33+U33*V33+AA33*AB33+AC33*AD33+AE33*AF33+AG33*AH33+Y33*Z33)/AI33</f>
        <v>273.52661586476103</v>
      </c>
      <c r="AL33" s="64">
        <v>43652</v>
      </c>
      <c r="AM33" s="64">
        <v>43648</v>
      </c>
      <c r="AN33" s="3">
        <v>27</v>
      </c>
      <c r="AO33" s="157">
        <v>2535128.5499999998</v>
      </c>
      <c r="AP33" s="157">
        <v>1453090.1</v>
      </c>
      <c r="AQ33" s="157">
        <v>55065.4</v>
      </c>
      <c r="AR33" s="157">
        <v>2683.4</v>
      </c>
      <c r="AS33" s="157">
        <v>0</v>
      </c>
      <c r="AT33" s="157">
        <v>0</v>
      </c>
      <c r="AU33" s="157">
        <v>0</v>
      </c>
      <c r="AV33" s="157">
        <v>0</v>
      </c>
      <c r="AW33" s="157">
        <v>1388.4</v>
      </c>
      <c r="AX33" s="157">
        <v>0</v>
      </c>
      <c r="AY33" s="78">
        <v>4047355.8499999996</v>
      </c>
      <c r="AZ33" s="157">
        <v>1890752.65</v>
      </c>
      <c r="BA33" s="157">
        <v>158.22808499999999</v>
      </c>
      <c r="BB33" s="157">
        <v>1069476</v>
      </c>
      <c r="BC33" s="157">
        <v>157.836274</v>
      </c>
      <c r="BD33" s="157">
        <v>44430.9</v>
      </c>
      <c r="BE33" s="157">
        <v>220.61235300000001</v>
      </c>
      <c r="BF33" s="157">
        <v>2683.4</v>
      </c>
      <c r="BG33" s="157">
        <v>107.979727</v>
      </c>
      <c r="BH33" s="157">
        <v>0</v>
      </c>
      <c r="BI33" s="157">
        <v>0</v>
      </c>
      <c r="BJ33" s="157">
        <v>0</v>
      </c>
      <c r="BK33" s="157">
        <v>0</v>
      </c>
      <c r="BL33" s="157">
        <v>0</v>
      </c>
      <c r="BM33" s="157">
        <v>0</v>
      </c>
      <c r="BN33" s="157">
        <v>0</v>
      </c>
      <c r="BO33" s="157">
        <v>0</v>
      </c>
      <c r="BP33" s="157">
        <v>206.9</v>
      </c>
      <c r="BQ33" s="157">
        <v>315.78733599999998</v>
      </c>
      <c r="BR33" s="157">
        <v>0</v>
      </c>
      <c r="BS33" s="157">
        <v>0</v>
      </c>
      <c r="BT33" s="78">
        <v>3007549.8499999996</v>
      </c>
      <c r="BU33" s="78">
        <v>158.97637493348856</v>
      </c>
    </row>
    <row r="34" spans="1:73" ht="20" customHeight="1" x14ac:dyDescent="0.15">
      <c r="A34" s="214">
        <v>44023</v>
      </c>
      <c r="B34" s="64"/>
      <c r="C34" s="3"/>
      <c r="D34" s="133">
        <v>0</v>
      </c>
      <c r="E34" s="133">
        <v>0</v>
      </c>
      <c r="F34" s="133">
        <v>0</v>
      </c>
      <c r="G34" s="133">
        <v>0</v>
      </c>
      <c r="H34" s="133">
        <v>0</v>
      </c>
      <c r="I34" s="133">
        <v>0</v>
      </c>
      <c r="J34" s="133">
        <v>0</v>
      </c>
      <c r="K34" s="133">
        <v>0</v>
      </c>
      <c r="L34" s="133">
        <v>0</v>
      </c>
      <c r="M34" s="133">
        <v>0</v>
      </c>
      <c r="N34" s="91">
        <f t="shared" si="23"/>
        <v>0</v>
      </c>
      <c r="O34" s="215">
        <v>0</v>
      </c>
      <c r="P34" s="215">
        <v>0</v>
      </c>
      <c r="Q34" s="215">
        <v>0</v>
      </c>
      <c r="R34" s="215">
        <v>0</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v>0</v>
      </c>
      <c r="AJ34" s="78">
        <v>0</v>
      </c>
      <c r="AL34" s="64">
        <v>43659</v>
      </c>
      <c r="AM34" s="64">
        <v>43655</v>
      </c>
      <c r="AN34" s="3">
        <v>28</v>
      </c>
      <c r="AO34" s="157">
        <v>2815600.8</v>
      </c>
      <c r="AP34" s="157">
        <v>1551573.3</v>
      </c>
      <c r="AQ34" s="157">
        <v>71243.3</v>
      </c>
      <c r="AR34" s="157">
        <v>3661.3</v>
      </c>
      <c r="AS34" s="157">
        <v>0</v>
      </c>
      <c r="AT34" s="157">
        <v>0</v>
      </c>
      <c r="AU34" s="157">
        <v>0</v>
      </c>
      <c r="AV34" s="157">
        <v>0</v>
      </c>
      <c r="AW34" s="157">
        <v>1172.7</v>
      </c>
      <c r="AX34" s="157">
        <v>0</v>
      </c>
      <c r="AY34" s="78">
        <v>4443251.3999999994</v>
      </c>
      <c r="AZ34" s="157">
        <v>2220419.1</v>
      </c>
      <c r="BA34" s="157">
        <v>158.410337</v>
      </c>
      <c r="BB34" s="157">
        <v>1269116</v>
      </c>
      <c r="BC34" s="157">
        <v>156.21227999999999</v>
      </c>
      <c r="BD34" s="157">
        <v>58410.1</v>
      </c>
      <c r="BE34" s="157">
        <v>205.024822</v>
      </c>
      <c r="BF34" s="157">
        <v>3383.2</v>
      </c>
      <c r="BG34" s="157">
        <v>94.246274999999997</v>
      </c>
      <c r="BH34" s="157">
        <v>0</v>
      </c>
      <c r="BI34" s="157">
        <v>0</v>
      </c>
      <c r="BJ34" s="157">
        <v>0</v>
      </c>
      <c r="BK34" s="157">
        <v>0</v>
      </c>
      <c r="BL34" s="157">
        <v>0</v>
      </c>
      <c r="BM34" s="157">
        <v>0</v>
      </c>
      <c r="BN34" s="157">
        <v>0</v>
      </c>
      <c r="BO34" s="157">
        <v>0</v>
      </c>
      <c r="BP34" s="157">
        <v>797.5</v>
      </c>
      <c r="BQ34" s="157">
        <v>150.31598700000001</v>
      </c>
      <c r="BR34" s="157">
        <v>0</v>
      </c>
      <c r="BS34" s="157">
        <v>0</v>
      </c>
      <c r="BT34" s="78">
        <v>3552125.9000000004</v>
      </c>
      <c r="BU34" s="78">
        <v>158.32859224089759</v>
      </c>
    </row>
    <row r="35" spans="1:73" ht="20" customHeight="1" x14ac:dyDescent="0.15">
      <c r="A35" s="216">
        <v>44030</v>
      </c>
      <c r="B35" s="216">
        <v>44028</v>
      </c>
      <c r="C35" s="3">
        <v>28</v>
      </c>
      <c r="D35" s="217">
        <v>2733696.1</v>
      </c>
      <c r="E35" s="7">
        <v>1556663.1</v>
      </c>
      <c r="F35" s="217">
        <v>390502.7</v>
      </c>
      <c r="G35" s="217">
        <v>16034.3</v>
      </c>
      <c r="H35" s="217">
        <v>0</v>
      </c>
      <c r="I35" s="217">
        <v>0</v>
      </c>
      <c r="J35" s="217">
        <v>0</v>
      </c>
      <c r="K35" s="217">
        <v>0</v>
      </c>
      <c r="L35" s="217">
        <v>2073.8000000000002</v>
      </c>
      <c r="M35" s="217">
        <v>0</v>
      </c>
      <c r="N35" s="91">
        <f t="shared" si="23"/>
        <v>4698970</v>
      </c>
      <c r="O35" s="219">
        <v>2166439.1</v>
      </c>
      <c r="P35" s="219">
        <v>277.55997100000002</v>
      </c>
      <c r="Q35" s="217">
        <v>1362955.9</v>
      </c>
      <c r="R35" s="217">
        <v>288.18934200000001</v>
      </c>
      <c r="S35" s="217">
        <v>316892.2</v>
      </c>
      <c r="T35" s="217">
        <v>308.73404199999999</v>
      </c>
      <c r="U35" s="217">
        <v>11332.4</v>
      </c>
      <c r="V35" s="217">
        <v>146.32252600000001</v>
      </c>
      <c r="W35" s="217">
        <v>0</v>
      </c>
      <c r="X35" s="217">
        <v>0</v>
      </c>
      <c r="Y35" s="217">
        <v>0</v>
      </c>
      <c r="Z35" s="217">
        <v>0</v>
      </c>
      <c r="AA35" s="217">
        <v>0</v>
      </c>
      <c r="AB35" s="217">
        <v>0</v>
      </c>
      <c r="AC35" s="217">
        <v>0</v>
      </c>
      <c r="AD35" s="217">
        <v>0</v>
      </c>
      <c r="AE35" s="217">
        <v>1680.4</v>
      </c>
      <c r="AF35" s="217">
        <v>363.58890700000001</v>
      </c>
      <c r="AG35" s="217">
        <v>0</v>
      </c>
      <c r="AH35" s="217">
        <v>0</v>
      </c>
      <c r="AI35" s="78">
        <f t="shared" ref="AI35" si="46">O35+Q35+S35+U35+AA35+AC35+AE35+AG35+Y35</f>
        <v>3859300</v>
      </c>
      <c r="AJ35" s="78">
        <f t="shared" ref="AJ35" si="47">(O35*P35+Q35*R35+S35*T35+U35*V35+AA35*AB35+AC35*AD35+AE35*AF35+AG35*AH35+Y35*Z35)/AI35</f>
        <v>283.52569319371946</v>
      </c>
      <c r="AL35" s="64">
        <v>43666</v>
      </c>
      <c r="AM35" s="64">
        <v>43662</v>
      </c>
      <c r="AN35" s="3">
        <v>29</v>
      </c>
      <c r="AO35" s="157">
        <v>3209872.45</v>
      </c>
      <c r="AP35" s="157">
        <v>1655392.2</v>
      </c>
      <c r="AQ35" s="157">
        <v>81196.100000000006</v>
      </c>
      <c r="AR35" s="157">
        <v>5070.3</v>
      </c>
      <c r="AS35" s="157">
        <v>0</v>
      </c>
      <c r="AT35" s="157">
        <v>0</v>
      </c>
      <c r="AU35" s="157">
        <v>0</v>
      </c>
      <c r="AV35" s="157">
        <v>0</v>
      </c>
      <c r="AW35" s="157">
        <v>1592.5</v>
      </c>
      <c r="AX35" s="157">
        <v>0</v>
      </c>
      <c r="AY35" s="78">
        <v>4953123.55</v>
      </c>
      <c r="AZ35" s="157">
        <v>2428759.15</v>
      </c>
      <c r="BA35" s="157">
        <v>161.40552600000001</v>
      </c>
      <c r="BB35" s="157">
        <v>1299276</v>
      </c>
      <c r="BC35" s="157">
        <v>161.29873799999999</v>
      </c>
      <c r="BD35" s="157">
        <v>71675.8</v>
      </c>
      <c r="BE35" s="157">
        <v>202.71575999999999</v>
      </c>
      <c r="BF35" s="157">
        <v>3842.5</v>
      </c>
      <c r="BG35" s="157">
        <v>101.916746</v>
      </c>
      <c r="BH35" s="157">
        <v>0</v>
      </c>
      <c r="BI35" s="157">
        <v>0</v>
      </c>
      <c r="BJ35" s="157">
        <v>0</v>
      </c>
      <c r="BK35" s="157">
        <v>0</v>
      </c>
      <c r="BL35" s="157">
        <v>0</v>
      </c>
      <c r="BM35" s="157">
        <v>0</v>
      </c>
      <c r="BN35" s="157">
        <v>0</v>
      </c>
      <c r="BO35" s="157">
        <v>0</v>
      </c>
      <c r="BP35" s="157">
        <v>642.5</v>
      </c>
      <c r="BQ35" s="157">
        <v>290.36</v>
      </c>
      <c r="BR35" s="157">
        <v>0</v>
      </c>
      <c r="BS35" s="157">
        <v>0</v>
      </c>
      <c r="BT35" s="78">
        <v>3804195.9499999997</v>
      </c>
      <c r="BU35" s="78">
        <v>162.1090819240959</v>
      </c>
    </row>
    <row r="36" spans="1:73" ht="20" customHeight="1" x14ac:dyDescent="0.15">
      <c r="A36" s="220">
        <v>44037</v>
      </c>
      <c r="B36" s="64"/>
      <c r="C36" s="3"/>
      <c r="D36" s="221">
        <v>0</v>
      </c>
      <c r="E36" s="221">
        <v>0</v>
      </c>
      <c r="F36" s="221">
        <v>0</v>
      </c>
      <c r="G36" s="221">
        <v>0</v>
      </c>
      <c r="H36" s="221">
        <v>0</v>
      </c>
      <c r="I36" s="221">
        <v>0</v>
      </c>
      <c r="J36" s="221">
        <v>0</v>
      </c>
      <c r="K36" s="221">
        <v>0</v>
      </c>
      <c r="L36" s="221">
        <v>0</v>
      </c>
      <c r="M36" s="221">
        <v>0</v>
      </c>
      <c r="N36" s="91">
        <f t="shared" ref="N36" si="48">SUM(D36:M36)</f>
        <v>0</v>
      </c>
      <c r="O36" s="221">
        <v>0</v>
      </c>
      <c r="P36" s="221">
        <v>0</v>
      </c>
      <c r="Q36" s="221">
        <v>0</v>
      </c>
      <c r="R36" s="221">
        <v>0</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v>0</v>
      </c>
      <c r="AJ36" s="78">
        <v>0</v>
      </c>
      <c r="AL36" s="64">
        <v>43673</v>
      </c>
      <c r="AM36" s="64">
        <v>43669</v>
      </c>
      <c r="AN36" s="3">
        <v>30</v>
      </c>
      <c r="AO36" s="157">
        <v>3118796.7</v>
      </c>
      <c r="AP36" s="157">
        <v>1534157.7</v>
      </c>
      <c r="AQ36" s="157">
        <v>85861.7</v>
      </c>
      <c r="AR36" s="157">
        <v>4113.3999999999996</v>
      </c>
      <c r="AS36" s="157">
        <v>0</v>
      </c>
      <c r="AT36" s="157">
        <v>0</v>
      </c>
      <c r="AU36" s="157">
        <v>0</v>
      </c>
      <c r="AV36" s="157">
        <v>0</v>
      </c>
      <c r="AW36" s="157">
        <v>1837.4</v>
      </c>
      <c r="AX36" s="157">
        <v>0</v>
      </c>
      <c r="AY36" s="78">
        <v>4744766.9000000013</v>
      </c>
      <c r="AZ36" s="157">
        <v>2556784.9</v>
      </c>
      <c r="BA36" s="157">
        <v>162.50753</v>
      </c>
      <c r="BB36" s="157">
        <v>1201317.8</v>
      </c>
      <c r="BC36" s="157">
        <v>167.13968700000001</v>
      </c>
      <c r="BD36" s="157">
        <v>75928.100000000006</v>
      </c>
      <c r="BE36" s="157">
        <v>198.81270499999999</v>
      </c>
      <c r="BF36" s="157">
        <v>2262.6</v>
      </c>
      <c r="BG36" s="157">
        <v>95.968001000000001</v>
      </c>
      <c r="BH36" s="157">
        <v>0</v>
      </c>
      <c r="BI36" s="157">
        <v>0</v>
      </c>
      <c r="BJ36" s="157">
        <v>0</v>
      </c>
      <c r="BK36" s="157">
        <v>0</v>
      </c>
      <c r="BL36" s="157">
        <v>0</v>
      </c>
      <c r="BM36" s="157">
        <v>0</v>
      </c>
      <c r="BN36" s="157">
        <v>0</v>
      </c>
      <c r="BO36" s="157">
        <v>0</v>
      </c>
      <c r="BP36" s="157">
        <v>816.8</v>
      </c>
      <c r="BQ36" s="157">
        <v>289.32798700000001</v>
      </c>
      <c r="BR36" s="157">
        <v>0</v>
      </c>
      <c r="BS36" s="157">
        <v>0</v>
      </c>
      <c r="BT36" s="78">
        <v>3837110.2</v>
      </c>
      <c r="BU36" s="78">
        <v>164.66392108446098</v>
      </c>
    </row>
    <row r="37" spans="1:73" ht="20" customHeight="1" x14ac:dyDescent="0.15">
      <c r="A37" s="222">
        <v>44044</v>
      </c>
      <c r="B37" s="222">
        <v>44041</v>
      </c>
      <c r="C37" s="3">
        <v>29</v>
      </c>
      <c r="D37" s="223">
        <v>3032994</v>
      </c>
      <c r="E37" s="223">
        <v>1737688.4</v>
      </c>
      <c r="F37" s="223">
        <v>488031</v>
      </c>
      <c r="G37" s="223">
        <v>25315.5</v>
      </c>
      <c r="H37" s="223">
        <v>0</v>
      </c>
      <c r="I37" s="223">
        <v>0</v>
      </c>
      <c r="J37" s="223">
        <v>0</v>
      </c>
      <c r="K37" s="223">
        <v>0</v>
      </c>
      <c r="L37" s="223">
        <v>1130.4000000000001</v>
      </c>
      <c r="M37" s="223">
        <v>0</v>
      </c>
      <c r="N37" s="91">
        <f t="shared" si="23"/>
        <v>5285159.3000000007</v>
      </c>
      <c r="O37" s="223">
        <v>2625963.9</v>
      </c>
      <c r="P37" s="223">
        <v>276.04641199999998</v>
      </c>
      <c r="Q37" s="223">
        <v>1517467.7</v>
      </c>
      <c r="R37" s="223">
        <v>286.17172099999999</v>
      </c>
      <c r="S37" s="223">
        <v>333084.40000000002</v>
      </c>
      <c r="T37" s="223">
        <v>266.70671800000002</v>
      </c>
      <c r="U37" s="223">
        <v>18625</v>
      </c>
      <c r="V37" s="223">
        <v>159.343591</v>
      </c>
      <c r="W37" s="223">
        <v>0</v>
      </c>
      <c r="X37" s="223">
        <v>0</v>
      </c>
      <c r="Y37" s="223">
        <v>0</v>
      </c>
      <c r="Z37" s="223">
        <v>0</v>
      </c>
      <c r="AA37" s="223">
        <v>0</v>
      </c>
      <c r="AB37" s="223">
        <v>0</v>
      </c>
      <c r="AC37" s="223">
        <v>0</v>
      </c>
      <c r="AD37" s="223">
        <v>0</v>
      </c>
      <c r="AE37" s="223">
        <v>1030.4000000000001</v>
      </c>
      <c r="AF37" s="223">
        <v>391.211568</v>
      </c>
      <c r="AG37" s="223">
        <v>0</v>
      </c>
      <c r="AH37" s="223">
        <v>0</v>
      </c>
      <c r="AI37" s="78">
        <f t="shared" ref="AI37" si="49">O37+Q37+S37+U37+AA37+AC37+AE37+AG37+Y37</f>
        <v>4496171.4000000004</v>
      </c>
      <c r="AJ37" s="78">
        <f t="shared" ref="AJ37" si="50">(O37*P37+Q37*R37+S37*T37+U37*V37+AA37*AB37+AC37*AD37+AE37*AF37+AG37*AH37+Y37*Z37)/AI37</f>
        <v>278.31478618241283</v>
      </c>
      <c r="AL37" s="64">
        <v>43680</v>
      </c>
      <c r="AM37" s="64">
        <v>43676</v>
      </c>
      <c r="AN37" s="3">
        <v>31</v>
      </c>
      <c r="AO37" s="157">
        <v>3086516.2</v>
      </c>
      <c r="AP37" s="157">
        <v>1511203.1</v>
      </c>
      <c r="AQ37" s="157">
        <v>67862.100000000006</v>
      </c>
      <c r="AR37" s="157">
        <v>5417.7</v>
      </c>
      <c r="AS37" s="157">
        <v>0</v>
      </c>
      <c r="AT37" s="157">
        <v>0</v>
      </c>
      <c r="AU37" s="157">
        <v>0</v>
      </c>
      <c r="AV37" s="157">
        <v>0</v>
      </c>
      <c r="AW37" s="157">
        <v>1616</v>
      </c>
      <c r="AX37" s="157">
        <v>0</v>
      </c>
      <c r="AY37" s="78">
        <v>4672615.1000000006</v>
      </c>
      <c r="AZ37" s="157">
        <v>2514973.9</v>
      </c>
      <c r="BA37" s="157">
        <v>158.69921400000001</v>
      </c>
      <c r="BB37" s="157">
        <v>1195499.2</v>
      </c>
      <c r="BC37" s="157">
        <v>165.62985499999999</v>
      </c>
      <c r="BD37" s="157">
        <v>51392.2</v>
      </c>
      <c r="BE37" s="157">
        <v>204.85038499999999</v>
      </c>
      <c r="BF37" s="157">
        <v>5059.6000000000004</v>
      </c>
      <c r="BG37" s="157">
        <v>82.508459000000002</v>
      </c>
      <c r="BH37" s="157">
        <v>0</v>
      </c>
      <c r="BI37" s="157">
        <v>0</v>
      </c>
      <c r="BJ37" s="157">
        <v>0</v>
      </c>
      <c r="BK37" s="157">
        <v>0</v>
      </c>
      <c r="BL37" s="157">
        <v>0</v>
      </c>
      <c r="BM37" s="157">
        <v>0</v>
      </c>
      <c r="BN37" s="157">
        <v>0</v>
      </c>
      <c r="BO37" s="157">
        <v>0</v>
      </c>
      <c r="BP37" s="157">
        <v>1220.3</v>
      </c>
      <c r="BQ37" s="157">
        <v>300.23617100000001</v>
      </c>
      <c r="BR37" s="157">
        <v>0</v>
      </c>
      <c r="BS37" s="157">
        <v>0</v>
      </c>
      <c r="BT37" s="78">
        <v>3768145.1999999997</v>
      </c>
      <c r="BU37" s="78">
        <v>161.47103096339157</v>
      </c>
    </row>
    <row r="38" spans="1:73" ht="20" customHeight="1" x14ac:dyDescent="0.15">
      <c r="A38" s="224">
        <v>44051</v>
      </c>
      <c r="B38" s="224">
        <v>44048</v>
      </c>
      <c r="C38" s="3">
        <v>31</v>
      </c>
      <c r="D38" s="225">
        <v>3388232.8</v>
      </c>
      <c r="E38" s="225">
        <v>1812249.8</v>
      </c>
      <c r="F38" s="225">
        <v>152022.39999999999</v>
      </c>
      <c r="G38" s="227">
        <v>14224.5</v>
      </c>
      <c r="H38" s="227">
        <v>0</v>
      </c>
      <c r="I38" s="227">
        <v>0</v>
      </c>
      <c r="J38" s="227">
        <v>0</v>
      </c>
      <c r="K38" s="227">
        <v>0</v>
      </c>
      <c r="L38" s="225">
        <v>1309.9000000000001</v>
      </c>
      <c r="M38" s="227">
        <v>97.8</v>
      </c>
      <c r="N38" s="91">
        <f t="shared" si="23"/>
        <v>5368137.2</v>
      </c>
      <c r="O38" s="227">
        <v>2945433.3</v>
      </c>
      <c r="P38" s="227">
        <v>289.01342299999999</v>
      </c>
      <c r="Q38" s="227">
        <v>1596424</v>
      </c>
      <c r="R38" s="227">
        <v>288.87359900000001</v>
      </c>
      <c r="S38" s="227">
        <v>133114.29999999999</v>
      </c>
      <c r="T38" s="227">
        <v>257.63881700000002</v>
      </c>
      <c r="U38" s="227">
        <v>8729.4</v>
      </c>
      <c r="V38" s="227">
        <v>156.42345399999999</v>
      </c>
      <c r="W38" s="227">
        <v>0</v>
      </c>
      <c r="X38" s="227">
        <v>0</v>
      </c>
      <c r="Y38" s="227">
        <v>0</v>
      </c>
      <c r="Z38" s="227">
        <v>0</v>
      </c>
      <c r="AA38" s="227">
        <v>0</v>
      </c>
      <c r="AB38" s="227">
        <v>0</v>
      </c>
      <c r="AC38" s="227">
        <v>0</v>
      </c>
      <c r="AD38" s="227">
        <v>0</v>
      </c>
      <c r="AE38" s="227">
        <v>1237.0999999999999</v>
      </c>
      <c r="AF38" s="227">
        <v>400.72661799999997</v>
      </c>
      <c r="AG38" s="227">
        <v>0</v>
      </c>
      <c r="AH38" s="227">
        <v>0</v>
      </c>
      <c r="AI38" s="78">
        <f t="shared" ref="AI38" si="51">O38+Q38+S38+U38+AA38+AC38+AE38+AG38+Y38</f>
        <v>4684938.0999999996</v>
      </c>
      <c r="AJ38" s="78">
        <f t="shared" ref="AJ38" si="52">(O38*P38+Q38*R38+S38*T38+U38*V38+AA38*AB38+AC38*AD38+AE38*AF38+AG38*AH38+Y38*Z38)/AI38</f>
        <v>287.85676789143071</v>
      </c>
      <c r="AL38" s="64">
        <v>43687</v>
      </c>
      <c r="AM38" s="64">
        <v>43683</v>
      </c>
      <c r="AN38" s="3">
        <v>32</v>
      </c>
      <c r="AO38" s="157">
        <v>3782113.2</v>
      </c>
      <c r="AP38" s="157">
        <v>1715456.1</v>
      </c>
      <c r="AQ38" s="157">
        <v>94541.85</v>
      </c>
      <c r="AR38" s="157">
        <v>6572</v>
      </c>
      <c r="AS38" s="157">
        <v>0</v>
      </c>
      <c r="AT38" s="157">
        <v>0</v>
      </c>
      <c r="AU38" s="157">
        <v>0</v>
      </c>
      <c r="AV38" s="157">
        <v>0</v>
      </c>
      <c r="AW38" s="157">
        <v>1973.3</v>
      </c>
      <c r="AX38" s="157">
        <v>0</v>
      </c>
      <c r="AY38" s="78">
        <v>5600656.4500000002</v>
      </c>
      <c r="AZ38" s="157">
        <v>2967191.2</v>
      </c>
      <c r="BA38" s="157">
        <v>159.04983999999999</v>
      </c>
      <c r="BB38" s="157">
        <v>1337567.5</v>
      </c>
      <c r="BC38" s="157">
        <v>167.68917999999999</v>
      </c>
      <c r="BD38" s="157">
        <v>76881.45</v>
      </c>
      <c r="BE38" s="157">
        <v>178.04852</v>
      </c>
      <c r="BF38" s="157">
        <v>6186.8</v>
      </c>
      <c r="BG38" s="157">
        <v>96.175113999999994</v>
      </c>
      <c r="BH38" s="157">
        <v>0</v>
      </c>
      <c r="BI38" s="157">
        <v>0</v>
      </c>
      <c r="BJ38" s="157">
        <v>0</v>
      </c>
      <c r="BK38" s="157">
        <v>0</v>
      </c>
      <c r="BL38" s="157">
        <v>0</v>
      </c>
      <c r="BM38" s="157">
        <v>0</v>
      </c>
      <c r="BN38" s="157">
        <v>0</v>
      </c>
      <c r="BO38" s="157">
        <v>0</v>
      </c>
      <c r="BP38" s="157">
        <v>808.5</v>
      </c>
      <c r="BQ38" s="157">
        <v>300.709338</v>
      </c>
      <c r="BR38" s="157">
        <v>0</v>
      </c>
      <c r="BS38" s="157">
        <v>0</v>
      </c>
      <c r="BT38" s="78">
        <v>4388635.45</v>
      </c>
      <c r="BU38" s="78">
        <v>161.95322192051296</v>
      </c>
    </row>
    <row r="39" spans="1:73" ht="20" customHeight="1" x14ac:dyDescent="0.15">
      <c r="A39" s="228">
        <v>44058</v>
      </c>
      <c r="B39" s="228">
        <v>44055</v>
      </c>
      <c r="C39" s="10">
        <v>32</v>
      </c>
      <c r="D39" s="229">
        <v>2361473.7999999998</v>
      </c>
      <c r="E39" s="229">
        <v>1203242.6000000001</v>
      </c>
      <c r="F39" s="229">
        <v>113307.3</v>
      </c>
      <c r="G39" s="229">
        <v>8350.9</v>
      </c>
      <c r="H39" s="229">
        <v>0</v>
      </c>
      <c r="I39" s="229">
        <v>0</v>
      </c>
      <c r="J39" s="229">
        <v>0</v>
      </c>
      <c r="K39" s="229">
        <v>0</v>
      </c>
      <c r="L39" s="229">
        <v>815</v>
      </c>
      <c r="M39" s="229">
        <v>0</v>
      </c>
      <c r="N39" s="91">
        <f t="shared" si="23"/>
        <v>3687189.5999999996</v>
      </c>
      <c r="O39" s="229">
        <v>2062821.1</v>
      </c>
      <c r="P39" s="229">
        <v>292.19077700000003</v>
      </c>
      <c r="Q39" s="229">
        <v>1060243.8999999999</v>
      </c>
      <c r="R39" s="229">
        <v>310.11407000000003</v>
      </c>
      <c r="S39" s="229">
        <v>92775.5</v>
      </c>
      <c r="T39" s="229">
        <v>261.26989600000002</v>
      </c>
      <c r="U39" s="229">
        <v>8155.3</v>
      </c>
      <c r="V39" s="229">
        <v>154.57335699999999</v>
      </c>
      <c r="W39" s="229">
        <v>0</v>
      </c>
      <c r="X39" s="229">
        <v>0</v>
      </c>
      <c r="Y39" s="229">
        <v>0</v>
      </c>
      <c r="Z39" s="229">
        <v>0</v>
      </c>
      <c r="AA39" s="229">
        <v>0</v>
      </c>
      <c r="AB39" s="229">
        <v>0</v>
      </c>
      <c r="AC39" s="229">
        <v>0</v>
      </c>
      <c r="AD39" s="229">
        <v>0</v>
      </c>
      <c r="AE39" s="229">
        <v>815</v>
      </c>
      <c r="AF39" s="229">
        <v>433.26797499999998</v>
      </c>
      <c r="AG39" s="229">
        <v>0</v>
      </c>
      <c r="AH39" s="229">
        <v>0</v>
      </c>
      <c r="AI39" s="78">
        <f t="shared" ref="AI39" si="53">O39+Q39+S39+U39+AA39+AC39+AE39+AG39+Y39</f>
        <v>3224810.8</v>
      </c>
      <c r="AJ39" s="78">
        <f t="shared" ref="AJ39" si="54">(O39*P39+Q39*R39+S39*T39+U39*V39+AA39*AB39+AC39*AD39+AE39*AF39+AG39*AH39+Y39*Z39)/AI39</f>
        <v>296.88160365159501</v>
      </c>
      <c r="AL39" s="64">
        <v>43694</v>
      </c>
      <c r="AM39" s="64">
        <v>43690</v>
      </c>
      <c r="AN39" s="10">
        <v>33</v>
      </c>
      <c r="AO39" s="157">
        <v>2567014.7999999998</v>
      </c>
      <c r="AP39" s="157">
        <v>1309048.5</v>
      </c>
      <c r="AQ39" s="157">
        <v>68106.55</v>
      </c>
      <c r="AR39" s="157">
        <v>7200</v>
      </c>
      <c r="AS39" s="157">
        <v>0</v>
      </c>
      <c r="AT39" s="157">
        <v>0</v>
      </c>
      <c r="AU39" s="157">
        <v>0</v>
      </c>
      <c r="AV39" s="157">
        <v>0</v>
      </c>
      <c r="AW39" s="157">
        <v>2137.1</v>
      </c>
      <c r="AX39" s="157">
        <v>0</v>
      </c>
      <c r="AY39" s="78">
        <v>3953506.9499999997</v>
      </c>
      <c r="AZ39" s="157">
        <v>1972342.8</v>
      </c>
      <c r="BA39" s="157">
        <v>154.03888799999999</v>
      </c>
      <c r="BB39" s="157">
        <v>1072234.3</v>
      </c>
      <c r="BC39" s="157">
        <v>161.80527900000001</v>
      </c>
      <c r="BD39" s="157">
        <v>51552.55</v>
      </c>
      <c r="BE39" s="157">
        <v>187.637147</v>
      </c>
      <c r="BF39" s="157">
        <v>5569.6</v>
      </c>
      <c r="BG39" s="157">
        <v>96.484199000000004</v>
      </c>
      <c r="BH39" s="157">
        <v>0</v>
      </c>
      <c r="BI39" s="157">
        <v>0</v>
      </c>
      <c r="BJ39" s="157">
        <v>0</v>
      </c>
      <c r="BK39" s="157">
        <v>0</v>
      </c>
      <c r="BL39" s="157">
        <v>0</v>
      </c>
      <c r="BM39" s="157">
        <v>0</v>
      </c>
      <c r="BN39" s="157">
        <v>0</v>
      </c>
      <c r="BO39" s="157">
        <v>0</v>
      </c>
      <c r="BP39" s="157">
        <v>1395.6</v>
      </c>
      <c r="BQ39" s="157">
        <v>264.63062400000001</v>
      </c>
      <c r="BR39" s="157">
        <v>0</v>
      </c>
      <c r="BS39" s="157">
        <v>0</v>
      </c>
      <c r="BT39" s="78">
        <v>3103094.85</v>
      </c>
      <c r="BU39" s="78">
        <v>157.22707671273915</v>
      </c>
    </row>
    <row r="40" spans="1:73" ht="20" customHeight="1" x14ac:dyDescent="0.15">
      <c r="A40" s="234">
        <v>44065</v>
      </c>
      <c r="B40" s="234">
        <v>44062</v>
      </c>
      <c r="C40" s="3">
        <v>33</v>
      </c>
      <c r="D40" s="235">
        <v>3549816</v>
      </c>
      <c r="E40" s="235">
        <v>1909722.3</v>
      </c>
      <c r="F40" s="235">
        <v>216854.7</v>
      </c>
      <c r="G40" s="235">
        <v>11898.6</v>
      </c>
      <c r="H40" s="235">
        <v>0</v>
      </c>
      <c r="I40" s="235">
        <v>0</v>
      </c>
      <c r="J40" s="235">
        <v>0</v>
      </c>
      <c r="K40" s="235">
        <v>0</v>
      </c>
      <c r="L40" s="235">
        <v>1111.5999999999999</v>
      </c>
      <c r="M40" s="235">
        <v>0</v>
      </c>
      <c r="N40" s="91">
        <f t="shared" si="23"/>
        <v>5689403.1999999993</v>
      </c>
      <c r="O40" s="238">
        <v>2940539.6</v>
      </c>
      <c r="P40" s="238">
        <v>290.52954699999998</v>
      </c>
      <c r="Q40" s="235">
        <v>1716608.5</v>
      </c>
      <c r="R40" s="235">
        <v>306.22634199999999</v>
      </c>
      <c r="S40" s="238">
        <v>176369</v>
      </c>
      <c r="T40" s="238">
        <v>268.88921800000003</v>
      </c>
      <c r="U40" s="235">
        <v>7033.9</v>
      </c>
      <c r="V40" s="235">
        <v>141.177312</v>
      </c>
      <c r="W40" s="235">
        <v>0</v>
      </c>
      <c r="X40" s="235">
        <v>0</v>
      </c>
      <c r="Y40" s="235">
        <v>0</v>
      </c>
      <c r="Z40" s="235">
        <v>0</v>
      </c>
      <c r="AA40" s="235">
        <v>0</v>
      </c>
      <c r="AB40" s="235">
        <v>0</v>
      </c>
      <c r="AC40" s="235">
        <v>0</v>
      </c>
      <c r="AD40" s="235">
        <v>0</v>
      </c>
      <c r="AE40" s="238">
        <v>1111.5999999999999</v>
      </c>
      <c r="AF40" s="238">
        <v>450.21662400000002</v>
      </c>
      <c r="AG40" s="235">
        <v>0</v>
      </c>
      <c r="AH40" s="235">
        <v>0</v>
      </c>
      <c r="AI40" s="78">
        <f t="shared" ref="AI40" si="55">O40+Q40+S40+U40+AA40+AC40+AE40+AG40+Y40</f>
        <v>4841662.5999999996</v>
      </c>
      <c r="AJ40" s="78">
        <f t="shared" ref="AJ40" si="56">(O40*P40+Q40*R40+S40*T40+U40*V40+AA40*AB40+AC40*AD40+AE40*AF40+AG40*AH40+Y40*Z40)/AI40</f>
        <v>295.12622170496257</v>
      </c>
      <c r="AL40" s="64">
        <v>43701</v>
      </c>
      <c r="AM40" s="64">
        <v>43697</v>
      </c>
      <c r="AN40" s="3">
        <v>34</v>
      </c>
      <c r="AO40" s="157">
        <v>4421337</v>
      </c>
      <c r="AP40" s="157">
        <v>2063723.9</v>
      </c>
      <c r="AQ40" s="157">
        <v>177810.9</v>
      </c>
      <c r="AR40" s="157">
        <v>5589.2</v>
      </c>
      <c r="AS40" s="157">
        <v>0</v>
      </c>
      <c r="AT40" s="157">
        <v>0</v>
      </c>
      <c r="AU40" s="157">
        <v>0</v>
      </c>
      <c r="AV40" s="157">
        <v>0</v>
      </c>
      <c r="AW40" s="157">
        <v>1862.9</v>
      </c>
      <c r="AX40" s="157">
        <v>0</v>
      </c>
      <c r="AY40" s="78">
        <v>6670323.9000000013</v>
      </c>
      <c r="AZ40" s="157">
        <v>3256854</v>
      </c>
      <c r="BA40" s="157">
        <v>151.45380900000001</v>
      </c>
      <c r="BB40" s="157">
        <v>1509980.5</v>
      </c>
      <c r="BC40" s="157">
        <v>166.21904799999999</v>
      </c>
      <c r="BD40" s="157">
        <v>128470.6</v>
      </c>
      <c r="BE40" s="157">
        <v>196.89596599999999</v>
      </c>
      <c r="BF40" s="157">
        <v>187.6</v>
      </c>
      <c r="BG40" s="157">
        <v>80</v>
      </c>
      <c r="BH40" s="157">
        <v>0</v>
      </c>
      <c r="BI40" s="157">
        <v>0</v>
      </c>
      <c r="BJ40" s="157">
        <v>0</v>
      </c>
      <c r="BK40" s="157">
        <v>0</v>
      </c>
      <c r="BL40" s="157">
        <v>0</v>
      </c>
      <c r="BM40" s="157">
        <v>0</v>
      </c>
      <c r="BN40" s="157">
        <v>0</v>
      </c>
      <c r="BO40" s="157">
        <v>0</v>
      </c>
      <c r="BP40" s="157">
        <v>1444.3</v>
      </c>
      <c r="BQ40" s="157">
        <v>193.50633500000001</v>
      </c>
      <c r="BR40" s="157">
        <v>0</v>
      </c>
      <c r="BS40" s="157">
        <v>0</v>
      </c>
      <c r="BT40" s="78">
        <v>4896936.9999999991</v>
      </c>
      <c r="BU40" s="78">
        <v>157.20853606135637</v>
      </c>
    </row>
    <row r="41" spans="1:73" ht="20" customHeight="1" x14ac:dyDescent="0.15">
      <c r="A41" s="236">
        <v>44072</v>
      </c>
      <c r="B41" s="236">
        <v>44069</v>
      </c>
      <c r="C41" s="3">
        <v>34</v>
      </c>
      <c r="D41" s="237">
        <v>3240187.7</v>
      </c>
      <c r="E41" s="237">
        <v>1675952.5</v>
      </c>
      <c r="F41" s="237">
        <v>91552.5</v>
      </c>
      <c r="G41" s="237">
        <v>6751.8</v>
      </c>
      <c r="H41" s="237">
        <v>0</v>
      </c>
      <c r="I41" s="237">
        <v>0</v>
      </c>
      <c r="J41" s="237">
        <v>0</v>
      </c>
      <c r="K41" s="237">
        <v>0</v>
      </c>
      <c r="L41" s="237">
        <v>951.8</v>
      </c>
      <c r="M41" s="237">
        <v>0</v>
      </c>
      <c r="N41" s="91">
        <f t="shared" si="23"/>
        <v>5015396.3</v>
      </c>
      <c r="O41" s="237">
        <v>2486695.4</v>
      </c>
      <c r="P41" s="237">
        <v>288.32653399999998</v>
      </c>
      <c r="Q41" s="237">
        <v>1482435.2</v>
      </c>
      <c r="R41" s="237">
        <v>314.31003199999998</v>
      </c>
      <c r="S41" s="237">
        <v>76445.7</v>
      </c>
      <c r="T41" s="237">
        <v>255.061553</v>
      </c>
      <c r="U41" s="237">
        <v>6751.8</v>
      </c>
      <c r="V41" s="237">
        <v>166.10549700000001</v>
      </c>
      <c r="W41" s="237">
        <v>0</v>
      </c>
      <c r="X41" s="237">
        <v>0</v>
      </c>
      <c r="Y41" s="237">
        <v>0</v>
      </c>
      <c r="Z41" s="237">
        <v>0</v>
      </c>
      <c r="AA41" s="237">
        <v>0</v>
      </c>
      <c r="AB41" s="237">
        <v>0</v>
      </c>
      <c r="AC41" s="237">
        <v>0</v>
      </c>
      <c r="AD41" s="237">
        <v>0</v>
      </c>
      <c r="AE41" s="237">
        <v>951.8</v>
      </c>
      <c r="AF41" s="237">
        <v>421.83147700000001</v>
      </c>
      <c r="AG41" s="237">
        <v>0</v>
      </c>
      <c r="AH41" s="237">
        <v>0</v>
      </c>
      <c r="AI41" s="78">
        <f t="shared" ref="AI41" si="57">O41+Q41+S41+U41+AA41+AC41+AE41+AG41+Y41</f>
        <v>4053279.8999999994</v>
      </c>
      <c r="AJ41" s="78">
        <f t="shared" ref="AJ41" si="58">(O41*P41+Q41*R41+S41*T41+U41*V41+AA41*AB41+AC41*AD41+AE41*AF41+AG41*AH41+Y41*Z41)/AI41</f>
        <v>297.03003984558165</v>
      </c>
      <c r="AL41" s="64">
        <v>43708</v>
      </c>
      <c r="AM41" s="64">
        <v>43704</v>
      </c>
      <c r="AN41" s="3">
        <v>35</v>
      </c>
      <c r="AO41" s="157">
        <v>3894077.5</v>
      </c>
      <c r="AP41" s="157">
        <v>1839307.8</v>
      </c>
      <c r="AQ41" s="157">
        <v>120304.1</v>
      </c>
      <c r="AR41" s="157">
        <v>2750.4</v>
      </c>
      <c r="AS41" s="157">
        <v>0</v>
      </c>
      <c r="AT41" s="157">
        <v>0</v>
      </c>
      <c r="AU41" s="157">
        <v>0</v>
      </c>
      <c r="AV41" s="157">
        <v>0</v>
      </c>
      <c r="AW41" s="157">
        <v>2060.6</v>
      </c>
      <c r="AX41" s="157">
        <v>0</v>
      </c>
      <c r="AY41" s="78">
        <v>5858500.3999999994</v>
      </c>
      <c r="AZ41" s="157">
        <v>2944903.7</v>
      </c>
      <c r="BA41" s="157">
        <v>151.04454100000001</v>
      </c>
      <c r="BB41" s="157">
        <v>1469274.8</v>
      </c>
      <c r="BC41" s="157">
        <v>164.12102100000001</v>
      </c>
      <c r="BD41" s="157">
        <v>93981.3</v>
      </c>
      <c r="BE41" s="157">
        <v>181.69688400000001</v>
      </c>
      <c r="BF41" s="157">
        <v>1770.4</v>
      </c>
      <c r="BG41" s="157">
        <v>91.896519999999995</v>
      </c>
      <c r="BH41" s="157">
        <v>0</v>
      </c>
      <c r="BI41" s="157">
        <v>0</v>
      </c>
      <c r="BJ41" s="157">
        <v>0</v>
      </c>
      <c r="BK41" s="157">
        <v>0</v>
      </c>
      <c r="BL41" s="157">
        <v>0</v>
      </c>
      <c r="BM41" s="157">
        <v>0</v>
      </c>
      <c r="BN41" s="157">
        <v>0</v>
      </c>
      <c r="BO41" s="157">
        <v>0</v>
      </c>
      <c r="BP41" s="157">
        <v>708.9</v>
      </c>
      <c r="BQ41" s="157">
        <v>268.16588999999999</v>
      </c>
      <c r="BR41" s="157">
        <v>0</v>
      </c>
      <c r="BS41" s="157">
        <v>0</v>
      </c>
      <c r="BT41" s="78">
        <v>4510639.1000000006</v>
      </c>
      <c r="BU41" s="78">
        <v>155.93786116117573</v>
      </c>
    </row>
    <row r="42" spans="1:73" ht="20" customHeight="1" x14ac:dyDescent="0.15">
      <c r="A42" s="239">
        <v>44079</v>
      </c>
      <c r="B42" s="239">
        <v>44076</v>
      </c>
      <c r="C42" s="10">
        <v>35</v>
      </c>
      <c r="D42" s="240">
        <v>3065284.2</v>
      </c>
      <c r="E42" s="240">
        <v>1606206.8</v>
      </c>
      <c r="F42" s="240">
        <v>108473.4</v>
      </c>
      <c r="G42" s="240">
        <v>6117.3</v>
      </c>
      <c r="H42" s="240">
        <v>0</v>
      </c>
      <c r="I42" s="240">
        <v>0</v>
      </c>
      <c r="J42" s="240">
        <v>0</v>
      </c>
      <c r="K42" s="240">
        <v>0</v>
      </c>
      <c r="L42" s="240">
        <v>994</v>
      </c>
      <c r="M42" s="240">
        <v>0</v>
      </c>
      <c r="N42" s="91">
        <f t="shared" si="23"/>
        <v>4787075.7</v>
      </c>
      <c r="O42" s="240">
        <v>2498637.2999999998</v>
      </c>
      <c r="P42" s="240">
        <v>284.66420399999998</v>
      </c>
      <c r="Q42" s="240">
        <v>1347781.9</v>
      </c>
      <c r="R42" s="240">
        <v>299.57019700000001</v>
      </c>
      <c r="S42" s="240">
        <v>93408</v>
      </c>
      <c r="T42" s="240">
        <v>239.633466</v>
      </c>
      <c r="U42" s="240">
        <v>6117.3</v>
      </c>
      <c r="V42" s="240">
        <v>165.52683300000001</v>
      </c>
      <c r="W42" s="240">
        <v>0</v>
      </c>
      <c r="X42" s="240">
        <v>0</v>
      </c>
      <c r="Y42" s="240">
        <v>0</v>
      </c>
      <c r="Z42" s="240">
        <v>0</v>
      </c>
      <c r="AA42" s="240">
        <v>0</v>
      </c>
      <c r="AB42" s="240">
        <v>0</v>
      </c>
      <c r="AC42" s="240">
        <v>0</v>
      </c>
      <c r="AD42" s="240">
        <v>0</v>
      </c>
      <c r="AE42" s="240">
        <v>994</v>
      </c>
      <c r="AF42" s="240">
        <v>433.67565300000001</v>
      </c>
      <c r="AG42" s="240">
        <v>0</v>
      </c>
      <c r="AH42" s="240">
        <v>0</v>
      </c>
      <c r="AI42" s="78">
        <f t="shared" ref="AI42" si="59">O42+Q42+S42+U42+AA42+AC42+AE42+AG42+Y42</f>
        <v>3946938.4999999995</v>
      </c>
      <c r="AJ42" s="78">
        <f t="shared" ref="AJ42" si="60">(O42*P42+Q42*R42+S42*T42+U42*V42+AA42*AB42+AC42*AD42+AE42*AF42+AG42*AH42+Y42*Z42)/AI42</f>
        <v>288.54141534558107</v>
      </c>
      <c r="AL42" s="64">
        <v>43715</v>
      </c>
      <c r="AM42" s="64">
        <v>43711</v>
      </c>
      <c r="AN42" s="10">
        <v>36</v>
      </c>
      <c r="AO42" s="157">
        <v>4296623.3</v>
      </c>
      <c r="AP42" s="157">
        <v>1807667.4</v>
      </c>
      <c r="AQ42" s="157">
        <v>93426.5</v>
      </c>
      <c r="AR42" s="157">
        <v>5869.7</v>
      </c>
      <c r="AS42" s="157">
        <v>0</v>
      </c>
      <c r="AT42" s="157">
        <v>0</v>
      </c>
      <c r="AU42" s="157">
        <v>0</v>
      </c>
      <c r="AV42" s="157">
        <v>0</v>
      </c>
      <c r="AW42" s="157">
        <v>1814.1</v>
      </c>
      <c r="AX42" s="157">
        <v>0</v>
      </c>
      <c r="AY42" s="78">
        <v>6205400.9999999991</v>
      </c>
      <c r="AZ42" s="157">
        <v>3202388.8</v>
      </c>
      <c r="BA42" s="157">
        <v>151.30078900000001</v>
      </c>
      <c r="BB42" s="157">
        <v>1448346</v>
      </c>
      <c r="BC42" s="157">
        <v>166.05883</v>
      </c>
      <c r="BD42" s="157">
        <v>69172.5</v>
      </c>
      <c r="BE42" s="157">
        <v>185.41098400000001</v>
      </c>
      <c r="BF42" s="157">
        <v>1850.3</v>
      </c>
      <c r="BG42" s="157">
        <v>94.291898000000003</v>
      </c>
      <c r="BH42" s="157">
        <v>0</v>
      </c>
      <c r="BI42" s="157">
        <v>0</v>
      </c>
      <c r="BJ42" s="157">
        <v>0</v>
      </c>
      <c r="BK42" s="157">
        <v>0</v>
      </c>
      <c r="BL42" s="157">
        <v>0</v>
      </c>
      <c r="BM42" s="157">
        <v>0</v>
      </c>
      <c r="BN42" s="157">
        <v>0</v>
      </c>
      <c r="BO42" s="157">
        <v>0</v>
      </c>
      <c r="BP42" s="157">
        <v>946.5</v>
      </c>
      <c r="BQ42" s="157">
        <v>295.909244</v>
      </c>
      <c r="BR42" s="157">
        <v>0</v>
      </c>
      <c r="BS42" s="157">
        <v>0</v>
      </c>
      <c r="BT42" s="78">
        <v>4722704.0999999996</v>
      </c>
      <c r="BU42" s="78">
        <v>156.33299617670281</v>
      </c>
    </row>
    <row r="43" spans="1:73" ht="20" customHeight="1" x14ac:dyDescent="0.15">
      <c r="A43" s="241">
        <v>44086</v>
      </c>
      <c r="B43" s="241">
        <v>44086</v>
      </c>
      <c r="C43" s="3">
        <v>36</v>
      </c>
      <c r="D43" s="242">
        <v>3246422.75</v>
      </c>
      <c r="E43" s="242">
        <v>1713076.8</v>
      </c>
      <c r="F43" s="242">
        <v>88090.9</v>
      </c>
      <c r="G43" s="242">
        <v>5160.3</v>
      </c>
      <c r="H43" s="242">
        <v>0</v>
      </c>
      <c r="I43" s="242">
        <v>0</v>
      </c>
      <c r="J43" s="242">
        <v>0</v>
      </c>
      <c r="K43" s="242">
        <v>0</v>
      </c>
      <c r="L43" s="242">
        <v>1149.8</v>
      </c>
      <c r="M43" s="242">
        <v>0</v>
      </c>
      <c r="N43" s="91">
        <f t="shared" si="23"/>
        <v>5053900.55</v>
      </c>
      <c r="O43" s="242">
        <v>2541657.5</v>
      </c>
      <c r="P43" s="242">
        <v>276.51808199999999</v>
      </c>
      <c r="Q43" s="242">
        <v>1442115.8</v>
      </c>
      <c r="R43" s="242">
        <v>290.10091799999998</v>
      </c>
      <c r="S43" s="242">
        <v>81449.8</v>
      </c>
      <c r="T43" s="242">
        <v>251.898223</v>
      </c>
      <c r="U43" s="242">
        <v>5160.3</v>
      </c>
      <c r="V43" s="242">
        <v>172.39284499999999</v>
      </c>
      <c r="W43" s="242">
        <v>0</v>
      </c>
      <c r="X43" s="242">
        <v>0</v>
      </c>
      <c r="Y43" s="242">
        <v>0</v>
      </c>
      <c r="Z43" s="242">
        <v>0</v>
      </c>
      <c r="AA43" s="242">
        <v>0</v>
      </c>
      <c r="AB43" s="242">
        <v>0</v>
      </c>
      <c r="AC43" s="242">
        <v>0</v>
      </c>
      <c r="AD43" s="242">
        <v>0</v>
      </c>
      <c r="AE43" s="242">
        <v>1149.8</v>
      </c>
      <c r="AF43" s="242">
        <v>378.39728600000001</v>
      </c>
      <c r="AG43" s="242">
        <v>0</v>
      </c>
      <c r="AH43" s="242">
        <v>0</v>
      </c>
      <c r="AI43" s="78">
        <f t="shared" ref="AI43" si="61">O43+Q43+S43+U43+AA43+AC43+AE43+AG43+Y43</f>
        <v>4071533.1999999993</v>
      </c>
      <c r="AJ43" s="78">
        <f t="shared" ref="AJ43" si="62">(O43*P43+Q43*R43+S43*T43+U43*V43+AA43*AB43+AC43*AD43+AE43*AF43+AG43*AH43+Y43*Z43)/AI43</f>
        <v>280.73334004114741</v>
      </c>
      <c r="AL43" s="64">
        <v>43722</v>
      </c>
      <c r="AM43" s="64">
        <v>43718</v>
      </c>
      <c r="AN43" s="3">
        <v>37</v>
      </c>
      <c r="AO43" s="157">
        <v>4142368.2</v>
      </c>
      <c r="AP43" s="157">
        <v>1842245.9</v>
      </c>
      <c r="AQ43" s="157">
        <v>121658.6</v>
      </c>
      <c r="AR43" s="157">
        <v>5606.7</v>
      </c>
      <c r="AS43" s="157">
        <v>0</v>
      </c>
      <c r="AT43" s="157">
        <v>0</v>
      </c>
      <c r="AU43" s="157">
        <v>0</v>
      </c>
      <c r="AV43" s="157">
        <v>0</v>
      </c>
      <c r="AW43" s="157">
        <v>2230.4</v>
      </c>
      <c r="AX43" s="157">
        <v>0</v>
      </c>
      <c r="AY43" s="78">
        <v>6114109.7999999998</v>
      </c>
      <c r="AZ43" s="157">
        <v>3043419.9</v>
      </c>
      <c r="BA43" s="157">
        <v>146.39719099999999</v>
      </c>
      <c r="BB43" s="157">
        <v>1407303.9</v>
      </c>
      <c r="BC43" s="157">
        <v>156.30614499999999</v>
      </c>
      <c r="BD43" s="157">
        <v>95324.800000000003</v>
      </c>
      <c r="BE43" s="157">
        <v>176.948758</v>
      </c>
      <c r="BF43" s="157">
        <v>3750.9</v>
      </c>
      <c r="BG43" s="157">
        <v>113.949398</v>
      </c>
      <c r="BH43" s="157">
        <v>0</v>
      </c>
      <c r="BI43" s="157">
        <v>0</v>
      </c>
      <c r="BJ43" s="157">
        <v>0</v>
      </c>
      <c r="BK43" s="157">
        <v>0</v>
      </c>
      <c r="BL43" s="157">
        <v>0</v>
      </c>
      <c r="BM43" s="157">
        <v>0</v>
      </c>
      <c r="BN43" s="157">
        <v>0</v>
      </c>
      <c r="BO43" s="157">
        <v>0</v>
      </c>
      <c r="BP43" s="157">
        <v>1342.2</v>
      </c>
      <c r="BQ43" s="157">
        <v>254.48949400000001</v>
      </c>
      <c r="BR43" s="157">
        <v>0</v>
      </c>
      <c r="BS43" s="157">
        <v>0</v>
      </c>
      <c r="BT43" s="78">
        <v>4551141.7</v>
      </c>
      <c r="BU43" s="78">
        <v>150.10628331092607</v>
      </c>
    </row>
    <row r="44" spans="1:73" ht="20" customHeight="1" x14ac:dyDescent="0.15">
      <c r="A44" s="64"/>
      <c r="B44" s="64"/>
      <c r="C44" s="3"/>
      <c r="D44" s="136"/>
      <c r="E44" s="136"/>
      <c r="F44" s="136"/>
      <c r="G44" s="136"/>
      <c r="H44" s="136"/>
      <c r="I44" s="136"/>
      <c r="J44" s="136"/>
      <c r="K44" s="136"/>
      <c r="L44" s="136"/>
      <c r="M44" s="136"/>
      <c r="N44" s="78"/>
      <c r="O44" s="144"/>
      <c r="P44" s="144"/>
      <c r="Q44" s="136"/>
      <c r="R44" s="136"/>
      <c r="S44" s="136"/>
      <c r="T44" s="136"/>
      <c r="U44" s="136"/>
      <c r="V44" s="136"/>
      <c r="W44" s="136"/>
      <c r="X44" s="136"/>
      <c r="Y44" s="136"/>
      <c r="Z44" s="136"/>
      <c r="AA44" s="136"/>
      <c r="AB44" s="136"/>
      <c r="AC44" s="136"/>
      <c r="AD44" s="136"/>
      <c r="AE44" s="136"/>
      <c r="AF44" s="136"/>
      <c r="AG44" s="136"/>
      <c r="AH44" s="136"/>
      <c r="AI44" s="78"/>
      <c r="AJ44" s="78"/>
      <c r="AL44" s="64">
        <v>43729</v>
      </c>
      <c r="AM44" s="64">
        <v>43725</v>
      </c>
      <c r="AN44" s="3">
        <v>38</v>
      </c>
      <c r="AO44" s="157">
        <v>4487724.5</v>
      </c>
      <c r="AP44" s="157">
        <v>1905967</v>
      </c>
      <c r="AQ44" s="157">
        <v>147752.79999999999</v>
      </c>
      <c r="AR44" s="157">
        <v>3616.3</v>
      </c>
      <c r="AS44" s="157">
        <v>0</v>
      </c>
      <c r="AT44" s="157">
        <v>0</v>
      </c>
      <c r="AU44" s="157">
        <v>0</v>
      </c>
      <c r="AV44" s="157">
        <v>0</v>
      </c>
      <c r="AW44" s="157">
        <v>1962.3</v>
      </c>
      <c r="AX44" s="157">
        <v>105</v>
      </c>
      <c r="AY44" s="78">
        <v>6547127.8999999994</v>
      </c>
      <c r="AZ44" s="157">
        <v>3069416.6</v>
      </c>
      <c r="BA44" s="157">
        <v>144.675286</v>
      </c>
      <c r="BB44" s="157">
        <v>1397788.5</v>
      </c>
      <c r="BC44" s="157">
        <v>159.56035800000001</v>
      </c>
      <c r="BD44" s="157">
        <v>107222.9</v>
      </c>
      <c r="BE44" s="157">
        <v>183.23093299999999</v>
      </c>
      <c r="BF44" s="157">
        <v>1935.4</v>
      </c>
      <c r="BG44" s="157">
        <v>130.95070699999999</v>
      </c>
      <c r="BH44" s="157">
        <v>0</v>
      </c>
      <c r="BI44" s="157">
        <v>0</v>
      </c>
      <c r="BJ44" s="157">
        <v>0</v>
      </c>
      <c r="BK44" s="157">
        <v>0</v>
      </c>
      <c r="BL44" s="157">
        <v>0</v>
      </c>
      <c r="BM44" s="157">
        <v>0</v>
      </c>
      <c r="BN44" s="157">
        <v>0</v>
      </c>
      <c r="BO44" s="157">
        <v>0</v>
      </c>
      <c r="BP44" s="157">
        <v>992.9</v>
      </c>
      <c r="BQ44" s="157">
        <v>274.001913</v>
      </c>
      <c r="BR44" s="157">
        <v>0</v>
      </c>
      <c r="BS44" s="157">
        <v>0</v>
      </c>
      <c r="BT44" s="78">
        <v>4577356.3000000007</v>
      </c>
      <c r="BU44" s="78">
        <v>150.14614624387917</v>
      </c>
    </row>
    <row r="45" spans="1:73" ht="20" customHeight="1" x14ac:dyDescent="0.15">
      <c r="A45" s="64"/>
      <c r="B45" s="64"/>
      <c r="C45" s="3"/>
      <c r="D45" s="137"/>
      <c r="E45" s="137"/>
      <c r="F45" s="137"/>
      <c r="G45" s="137"/>
      <c r="H45" s="137"/>
      <c r="I45" s="137"/>
      <c r="J45" s="137"/>
      <c r="K45" s="137"/>
      <c r="L45" s="137"/>
      <c r="M45" s="137"/>
      <c r="N45" s="78"/>
      <c r="O45" s="144"/>
      <c r="P45" s="144"/>
      <c r="Q45" s="144"/>
      <c r="R45" s="144"/>
      <c r="S45" s="137"/>
      <c r="T45" s="137"/>
      <c r="U45" s="137"/>
      <c r="V45" s="137"/>
      <c r="W45" s="137"/>
      <c r="X45" s="137"/>
      <c r="Y45" s="137"/>
      <c r="Z45" s="137"/>
      <c r="AA45" s="137"/>
      <c r="AB45" s="137"/>
      <c r="AC45" s="137"/>
      <c r="AD45" s="137"/>
      <c r="AE45" s="137"/>
      <c r="AF45" s="137"/>
      <c r="AG45" s="137"/>
      <c r="AH45" s="137"/>
      <c r="AI45" s="78"/>
      <c r="AJ45" s="78"/>
      <c r="AL45" s="64">
        <v>43736</v>
      </c>
      <c r="AM45" s="64">
        <v>43732</v>
      </c>
      <c r="AN45" s="3">
        <v>39</v>
      </c>
      <c r="AO45" s="157">
        <v>4679052.78</v>
      </c>
      <c r="AP45" s="157">
        <v>2111566.7999999998</v>
      </c>
      <c r="AQ45" s="157">
        <v>429691.9</v>
      </c>
      <c r="AR45" s="157">
        <v>8580.2000000000007</v>
      </c>
      <c r="AS45" s="157">
        <v>0</v>
      </c>
      <c r="AT45" s="157">
        <v>0</v>
      </c>
      <c r="AU45" s="157">
        <v>0</v>
      </c>
      <c r="AV45" s="157">
        <v>0</v>
      </c>
      <c r="AW45" s="157">
        <v>1450.6</v>
      </c>
      <c r="AX45" s="157">
        <v>0</v>
      </c>
      <c r="AY45" s="78">
        <v>7230342.2800000003</v>
      </c>
      <c r="AZ45" s="157">
        <v>3368057.28</v>
      </c>
      <c r="BA45" s="157">
        <v>142.34799100000001</v>
      </c>
      <c r="BB45" s="157">
        <v>1672677.8</v>
      </c>
      <c r="BC45" s="157">
        <v>163.46210099999999</v>
      </c>
      <c r="BD45" s="157">
        <v>232525.5</v>
      </c>
      <c r="BE45" s="157">
        <v>179.81583000000001</v>
      </c>
      <c r="BF45" s="157">
        <v>6339.2</v>
      </c>
      <c r="BG45" s="157">
        <v>94.424028000000007</v>
      </c>
      <c r="BH45" s="157">
        <v>0</v>
      </c>
      <c r="BI45" s="157">
        <v>0</v>
      </c>
      <c r="BJ45" s="157">
        <v>0</v>
      </c>
      <c r="BK45" s="157">
        <v>0</v>
      </c>
      <c r="BL45" s="157">
        <v>0</v>
      </c>
      <c r="BM45" s="157">
        <v>0</v>
      </c>
      <c r="BN45" s="157">
        <v>0</v>
      </c>
      <c r="BO45" s="157">
        <v>0</v>
      </c>
      <c r="BP45" s="157">
        <v>1314.7</v>
      </c>
      <c r="BQ45" s="157">
        <v>204.28972300000001</v>
      </c>
      <c r="BR45" s="157">
        <v>0</v>
      </c>
      <c r="BS45" s="157">
        <v>0</v>
      </c>
      <c r="BT45" s="78">
        <v>5280914.4800000004</v>
      </c>
      <c r="BU45" s="78">
        <v>150.64332818750228</v>
      </c>
    </row>
    <row r="46" spans="1:73" ht="20" customHeight="1" x14ac:dyDescent="0.15">
      <c r="A46" s="64"/>
      <c r="B46" s="64"/>
      <c r="C46" s="3"/>
      <c r="D46" s="138"/>
      <c r="E46" s="138"/>
      <c r="F46" s="138"/>
      <c r="G46" s="138"/>
      <c r="H46" s="138"/>
      <c r="I46" s="138"/>
      <c r="J46" s="138"/>
      <c r="K46" s="138"/>
      <c r="L46" s="138"/>
      <c r="M46" s="138"/>
      <c r="N46" s="78"/>
      <c r="O46" s="144"/>
      <c r="P46" s="144"/>
      <c r="Q46" s="44"/>
      <c r="R46" s="6"/>
      <c r="S46" s="138"/>
      <c r="T46" s="138"/>
      <c r="U46" s="138"/>
      <c r="V46" s="138"/>
      <c r="W46" s="138"/>
      <c r="X46" s="138"/>
      <c r="Y46" s="138"/>
      <c r="Z46" s="138"/>
      <c r="AA46" s="138"/>
      <c r="AB46" s="138"/>
      <c r="AC46" s="138"/>
      <c r="AD46" s="138"/>
      <c r="AE46" s="138"/>
      <c r="AF46" s="138"/>
      <c r="AG46" s="138"/>
      <c r="AH46" s="138"/>
      <c r="AI46" s="78"/>
      <c r="AJ46" s="78"/>
      <c r="AL46" s="64">
        <v>43743</v>
      </c>
      <c r="AM46" s="64">
        <v>43738</v>
      </c>
      <c r="AN46" s="3">
        <v>40</v>
      </c>
      <c r="AO46" s="157">
        <v>3259618.4</v>
      </c>
      <c r="AP46" s="157">
        <v>1410323</v>
      </c>
      <c r="AQ46" s="157">
        <v>109705.3</v>
      </c>
      <c r="AR46" s="157">
        <v>935.3</v>
      </c>
      <c r="AS46" s="157">
        <v>0</v>
      </c>
      <c r="AT46" s="157">
        <v>0</v>
      </c>
      <c r="AU46" s="157">
        <v>0</v>
      </c>
      <c r="AV46" s="157">
        <v>0</v>
      </c>
      <c r="AW46" s="157">
        <v>777.8</v>
      </c>
      <c r="AX46" s="157">
        <v>0</v>
      </c>
      <c r="AY46" s="78">
        <v>4781359.8</v>
      </c>
      <c r="AZ46" s="157">
        <v>2426471.6</v>
      </c>
      <c r="BA46" s="157">
        <v>146.54554400000001</v>
      </c>
      <c r="BB46" s="44">
        <v>1194262.8999999999</v>
      </c>
      <c r="BC46" s="6">
        <v>166.61515700000001</v>
      </c>
      <c r="BD46" s="157">
        <v>90922.7</v>
      </c>
      <c r="BE46" s="157">
        <v>186.64803699999999</v>
      </c>
      <c r="BF46" s="157">
        <v>935.3</v>
      </c>
      <c r="BG46" s="157">
        <v>91.954453000000001</v>
      </c>
      <c r="BH46" s="157">
        <v>0</v>
      </c>
      <c r="BI46" s="157">
        <v>0</v>
      </c>
      <c r="BJ46" s="157">
        <v>0</v>
      </c>
      <c r="BK46" s="157">
        <v>0</v>
      </c>
      <c r="BL46" s="157">
        <v>0</v>
      </c>
      <c r="BM46" s="157">
        <v>0</v>
      </c>
      <c r="BN46" s="157">
        <v>0</v>
      </c>
      <c r="BO46" s="157">
        <v>0</v>
      </c>
      <c r="BP46" s="157">
        <v>576.6</v>
      </c>
      <c r="BQ46" s="157">
        <v>269.94606299999998</v>
      </c>
      <c r="BR46" s="157">
        <v>0</v>
      </c>
      <c r="BS46" s="157">
        <v>0</v>
      </c>
      <c r="BT46" s="78">
        <v>3713169.1</v>
      </c>
      <c r="BU46" s="78">
        <v>153.98789690964583</v>
      </c>
    </row>
    <row r="47" spans="1:73" ht="20" customHeight="1" x14ac:dyDescent="0.15">
      <c r="A47" s="64"/>
      <c r="B47" s="64"/>
      <c r="C47" s="3"/>
      <c r="D47" s="139"/>
      <c r="E47" s="139"/>
      <c r="F47" s="139"/>
      <c r="G47" s="139"/>
      <c r="H47" s="11"/>
      <c r="I47" s="11"/>
      <c r="J47" s="139"/>
      <c r="K47" s="139"/>
      <c r="L47" s="139"/>
      <c r="M47" s="139"/>
      <c r="N47" s="78"/>
      <c r="O47" s="139"/>
      <c r="P47" s="139"/>
      <c r="Q47" s="139"/>
      <c r="R47" s="139"/>
      <c r="S47" s="139"/>
      <c r="T47" s="139"/>
      <c r="U47" s="139"/>
      <c r="V47" s="139"/>
      <c r="W47" s="11"/>
      <c r="X47" s="11"/>
      <c r="Y47" s="11"/>
      <c r="Z47" s="11"/>
      <c r="AA47" s="139"/>
      <c r="AB47" s="139"/>
      <c r="AC47" s="139"/>
      <c r="AD47" s="139"/>
      <c r="AE47" s="139"/>
      <c r="AF47" s="139"/>
      <c r="AG47" s="139"/>
      <c r="AH47" s="139"/>
      <c r="AI47" s="78"/>
      <c r="AJ47" s="78"/>
      <c r="AL47" s="64">
        <v>43750</v>
      </c>
      <c r="AM47" s="64"/>
      <c r="AN47" s="3">
        <v>41</v>
      </c>
      <c r="AO47" s="157">
        <v>0</v>
      </c>
      <c r="AP47" s="157">
        <v>0</v>
      </c>
      <c r="AQ47" s="157">
        <v>0</v>
      </c>
      <c r="AR47" s="157">
        <v>0</v>
      </c>
      <c r="AS47" s="11">
        <v>0</v>
      </c>
      <c r="AT47" s="11">
        <v>0</v>
      </c>
      <c r="AU47" s="157">
        <v>0</v>
      </c>
      <c r="AV47" s="157">
        <v>0</v>
      </c>
      <c r="AW47" s="157">
        <v>0</v>
      </c>
      <c r="AX47" s="157">
        <v>0</v>
      </c>
      <c r="AY47" s="78">
        <v>0</v>
      </c>
      <c r="AZ47" s="157">
        <v>0</v>
      </c>
      <c r="BA47" s="157">
        <v>0</v>
      </c>
      <c r="BB47" s="157">
        <v>0</v>
      </c>
      <c r="BC47" s="157">
        <v>0</v>
      </c>
      <c r="BD47" s="157">
        <v>0</v>
      </c>
      <c r="BE47" s="157">
        <v>0</v>
      </c>
      <c r="BF47" s="157">
        <v>0</v>
      </c>
      <c r="BG47" s="157">
        <v>0</v>
      </c>
      <c r="BH47" s="11">
        <v>0</v>
      </c>
      <c r="BI47" s="11">
        <v>0</v>
      </c>
      <c r="BJ47" s="11">
        <v>0</v>
      </c>
      <c r="BK47" s="11">
        <v>0</v>
      </c>
      <c r="BL47" s="157">
        <v>0</v>
      </c>
      <c r="BM47" s="157">
        <v>0</v>
      </c>
      <c r="BN47" s="157">
        <v>0</v>
      </c>
      <c r="BO47" s="157">
        <v>0</v>
      </c>
      <c r="BP47" s="157">
        <v>0</v>
      </c>
      <c r="BQ47" s="157">
        <v>0</v>
      </c>
      <c r="BR47" s="157">
        <v>0</v>
      </c>
      <c r="BS47" s="157">
        <v>0</v>
      </c>
      <c r="BT47" s="78">
        <v>0</v>
      </c>
      <c r="BU47" s="78">
        <v>0</v>
      </c>
    </row>
    <row r="48" spans="1:73" ht="20" customHeight="1" x14ac:dyDescent="0.15">
      <c r="A48" s="64"/>
      <c r="B48" s="64"/>
      <c r="C48" s="3"/>
      <c r="D48" s="142"/>
      <c r="E48" s="142"/>
      <c r="F48" s="142"/>
      <c r="G48" s="142"/>
      <c r="H48" s="11"/>
      <c r="I48" s="11"/>
      <c r="J48" s="142"/>
      <c r="K48" s="142"/>
      <c r="L48" s="142"/>
      <c r="M48" s="142"/>
      <c r="N48" s="78"/>
      <c r="O48" s="142"/>
      <c r="P48" s="142"/>
      <c r="Q48" s="142"/>
      <c r="R48" s="142"/>
      <c r="S48" s="142"/>
      <c r="T48" s="142"/>
      <c r="U48" s="142"/>
      <c r="V48" s="142"/>
      <c r="W48" s="11"/>
      <c r="X48" s="11"/>
      <c r="Y48" s="11"/>
      <c r="Z48" s="11"/>
      <c r="AA48" s="142"/>
      <c r="AB48" s="142"/>
      <c r="AC48" s="142"/>
      <c r="AD48" s="142"/>
      <c r="AE48" s="142"/>
      <c r="AF48" s="142"/>
      <c r="AG48" s="142"/>
      <c r="AH48" s="142"/>
      <c r="AI48" s="78"/>
      <c r="AJ48" s="78"/>
      <c r="AL48" s="64">
        <v>43757</v>
      </c>
      <c r="AM48" s="64">
        <v>43753</v>
      </c>
      <c r="AN48" s="3">
        <v>42</v>
      </c>
      <c r="AO48" s="157">
        <v>4021992.6</v>
      </c>
      <c r="AP48" s="157">
        <v>1633338.8</v>
      </c>
      <c r="AQ48" s="157">
        <v>194989.4</v>
      </c>
      <c r="AR48" s="157">
        <v>4214.5</v>
      </c>
      <c r="AS48" s="11">
        <v>0</v>
      </c>
      <c r="AT48" s="11">
        <v>0</v>
      </c>
      <c r="AU48" s="157">
        <v>0</v>
      </c>
      <c r="AV48" s="157">
        <v>0</v>
      </c>
      <c r="AW48" s="157">
        <v>689.8</v>
      </c>
      <c r="AX48" s="157">
        <v>0</v>
      </c>
      <c r="AY48" s="78">
        <v>5855225.1000000006</v>
      </c>
      <c r="AZ48" s="157">
        <v>3217819.7</v>
      </c>
      <c r="BA48" s="157">
        <v>145.904178</v>
      </c>
      <c r="BB48" s="157">
        <v>1362007.8</v>
      </c>
      <c r="BC48" s="157">
        <v>157.971947</v>
      </c>
      <c r="BD48" s="157">
        <v>160069.4</v>
      </c>
      <c r="BE48" s="157">
        <v>187.914672</v>
      </c>
      <c r="BF48" s="157">
        <v>1225</v>
      </c>
      <c r="BG48" s="157">
        <v>100</v>
      </c>
      <c r="BH48" s="11">
        <v>0</v>
      </c>
      <c r="BI48" s="11">
        <v>0</v>
      </c>
      <c r="BJ48" s="11">
        <v>0</v>
      </c>
      <c r="BK48" s="11">
        <v>0</v>
      </c>
      <c r="BL48" s="157">
        <v>0</v>
      </c>
      <c r="BM48" s="157">
        <v>0</v>
      </c>
      <c r="BN48" s="157">
        <v>0</v>
      </c>
      <c r="BO48" s="157">
        <v>0</v>
      </c>
      <c r="BP48" s="157">
        <v>503.4</v>
      </c>
      <c r="BQ48" s="157">
        <v>353.37425500000001</v>
      </c>
      <c r="BR48" s="157">
        <v>0</v>
      </c>
      <c r="BS48" s="157">
        <v>0</v>
      </c>
      <c r="BT48" s="78">
        <v>4741625.3000000007</v>
      </c>
      <c r="BU48" s="78">
        <v>150.79895488032278</v>
      </c>
    </row>
    <row r="49" spans="1:73" ht="20" customHeight="1" x14ac:dyDescent="0.15">
      <c r="A49" s="64"/>
      <c r="B49" s="64"/>
      <c r="C49" s="3"/>
      <c r="D49" s="143"/>
      <c r="E49" s="143"/>
      <c r="F49" s="143"/>
      <c r="G49" s="143"/>
      <c r="H49" s="11"/>
      <c r="I49" s="11"/>
      <c r="J49" s="11"/>
      <c r="K49" s="11"/>
      <c r="L49" s="143"/>
      <c r="M49" s="143"/>
      <c r="N49" s="78"/>
      <c r="O49" s="143"/>
      <c r="P49" s="143"/>
      <c r="Q49" s="143"/>
      <c r="R49" s="143"/>
      <c r="S49" s="143"/>
      <c r="T49" s="143"/>
      <c r="U49" s="143"/>
      <c r="V49" s="143"/>
      <c r="W49" s="11"/>
      <c r="X49" s="11"/>
      <c r="Y49" s="11"/>
      <c r="Z49" s="11"/>
      <c r="AA49" s="143"/>
      <c r="AB49" s="143"/>
      <c r="AC49" s="143"/>
      <c r="AD49" s="143"/>
      <c r="AE49" s="143"/>
      <c r="AF49" s="143"/>
      <c r="AG49" s="143"/>
      <c r="AH49" s="143"/>
      <c r="AI49" s="78"/>
      <c r="AJ49" s="78"/>
      <c r="AL49" s="64">
        <v>43764</v>
      </c>
      <c r="AM49" s="64">
        <v>43760</v>
      </c>
      <c r="AN49" s="3">
        <v>43</v>
      </c>
      <c r="AO49" s="157">
        <v>4466407.9000000004</v>
      </c>
      <c r="AP49" s="157">
        <v>1884711.7</v>
      </c>
      <c r="AQ49" s="157">
        <v>303405.90000000002</v>
      </c>
      <c r="AR49" s="157">
        <v>6584.8</v>
      </c>
      <c r="AS49" s="11">
        <v>0</v>
      </c>
      <c r="AT49" s="11">
        <v>0</v>
      </c>
      <c r="AU49" s="11">
        <v>0</v>
      </c>
      <c r="AV49" s="11">
        <v>0</v>
      </c>
      <c r="AW49" s="157">
        <v>1819.6</v>
      </c>
      <c r="AX49" s="157">
        <v>0</v>
      </c>
      <c r="AY49" s="78">
        <v>6662929.9000000004</v>
      </c>
      <c r="AZ49" s="157">
        <v>3208795.9</v>
      </c>
      <c r="BA49" s="157">
        <v>144.435338</v>
      </c>
      <c r="BB49" s="157">
        <v>1468191.5</v>
      </c>
      <c r="BC49" s="157">
        <v>159.18647999999999</v>
      </c>
      <c r="BD49" s="157">
        <v>227527.6</v>
      </c>
      <c r="BE49" s="157">
        <v>174.55664400000001</v>
      </c>
      <c r="BF49" s="157">
        <v>1295.3</v>
      </c>
      <c r="BG49" s="157">
        <v>105.680151</v>
      </c>
      <c r="BH49" s="11">
        <v>0</v>
      </c>
      <c r="BI49" s="11">
        <v>0</v>
      </c>
      <c r="BJ49" s="11">
        <v>0</v>
      </c>
      <c r="BK49" s="11">
        <v>0</v>
      </c>
      <c r="BL49" s="157">
        <v>0</v>
      </c>
      <c r="BM49" s="157">
        <v>0</v>
      </c>
      <c r="BN49" s="157">
        <v>0</v>
      </c>
      <c r="BO49" s="157">
        <v>0</v>
      </c>
      <c r="BP49" s="157">
        <v>1150.0999999999999</v>
      </c>
      <c r="BQ49" s="157">
        <v>310.761325</v>
      </c>
      <c r="BR49" s="157">
        <v>0</v>
      </c>
      <c r="BS49" s="157">
        <v>0</v>
      </c>
      <c r="BT49" s="78">
        <v>4906960.3999999994</v>
      </c>
      <c r="BU49" s="78">
        <v>150.27439504367743</v>
      </c>
    </row>
    <row r="50" spans="1:73" ht="20" customHeight="1" x14ac:dyDescent="0.15">
      <c r="A50" s="64"/>
      <c r="B50" s="64"/>
      <c r="C50" s="3"/>
      <c r="D50" s="144"/>
      <c r="E50" s="144"/>
      <c r="F50" s="144"/>
      <c r="G50" s="144"/>
      <c r="H50" s="107"/>
      <c r="I50" s="107"/>
      <c r="J50" s="107"/>
      <c r="K50" s="107"/>
      <c r="L50" s="144"/>
      <c r="M50" s="107"/>
      <c r="N50" s="78"/>
      <c r="O50" s="146"/>
      <c r="P50" s="146"/>
      <c r="Q50" s="144"/>
      <c r="R50" s="144"/>
      <c r="S50" s="144"/>
      <c r="T50" s="144"/>
      <c r="U50" s="144"/>
      <c r="V50" s="144"/>
      <c r="W50" s="107"/>
      <c r="X50" s="107"/>
      <c r="Y50" s="107"/>
      <c r="Z50" s="107"/>
      <c r="AA50" s="107"/>
      <c r="AB50" s="107"/>
      <c r="AC50" s="107"/>
      <c r="AD50" s="107"/>
      <c r="AE50" s="144"/>
      <c r="AF50" s="144"/>
      <c r="AG50" s="107"/>
      <c r="AH50" s="107"/>
      <c r="AI50" s="78"/>
      <c r="AJ50" s="78"/>
      <c r="AL50" s="64">
        <v>43771</v>
      </c>
      <c r="AM50" s="64">
        <v>43768</v>
      </c>
      <c r="AN50" s="3">
        <v>44</v>
      </c>
      <c r="AO50" s="157">
        <v>4935255.5</v>
      </c>
      <c r="AP50" s="157">
        <v>1806348.9</v>
      </c>
      <c r="AQ50" s="157">
        <v>329241.90000000002</v>
      </c>
      <c r="AR50" s="157">
        <v>2183.6</v>
      </c>
      <c r="AS50" s="157">
        <v>0</v>
      </c>
      <c r="AT50" s="157">
        <v>0</v>
      </c>
      <c r="AU50" s="157">
        <v>0</v>
      </c>
      <c r="AV50" s="157">
        <v>0</v>
      </c>
      <c r="AW50" s="157">
        <v>486.8</v>
      </c>
      <c r="AX50" s="157">
        <v>0</v>
      </c>
      <c r="AY50" s="78">
        <v>7073516.7000000002</v>
      </c>
      <c r="AZ50" s="157">
        <v>3340423.1</v>
      </c>
      <c r="BA50" s="157">
        <v>138.57234</v>
      </c>
      <c r="BB50" s="157">
        <v>1349784.6</v>
      </c>
      <c r="BC50" s="157">
        <v>153.19894600000001</v>
      </c>
      <c r="BD50" s="157">
        <v>236421.2</v>
      </c>
      <c r="BE50" s="157">
        <v>184.03116</v>
      </c>
      <c r="BF50" s="157">
        <v>555</v>
      </c>
      <c r="BG50" s="157">
        <v>100</v>
      </c>
      <c r="BH50" s="157">
        <v>0</v>
      </c>
      <c r="BI50" s="157">
        <v>0</v>
      </c>
      <c r="BJ50" s="157">
        <v>0</v>
      </c>
      <c r="BK50" s="157">
        <v>0</v>
      </c>
      <c r="BL50" s="157">
        <v>0</v>
      </c>
      <c r="BM50" s="157">
        <v>0</v>
      </c>
      <c r="BN50" s="157">
        <v>0</v>
      </c>
      <c r="BO50" s="157">
        <v>0</v>
      </c>
      <c r="BP50" s="157">
        <v>190.7</v>
      </c>
      <c r="BQ50" s="157">
        <v>351.20293600000002</v>
      </c>
      <c r="BR50" s="157">
        <v>0</v>
      </c>
      <c r="BS50" s="157">
        <v>0</v>
      </c>
      <c r="BT50" s="78">
        <v>4927374.6000000006</v>
      </c>
      <c r="BU50" s="78">
        <v>144.76414390912612</v>
      </c>
    </row>
    <row r="51" spans="1:73" ht="20" customHeight="1" x14ac:dyDescent="0.15">
      <c r="A51" s="64"/>
      <c r="B51" s="64"/>
      <c r="C51" s="3"/>
      <c r="D51" s="145"/>
      <c r="E51" s="145"/>
      <c r="F51" s="145"/>
      <c r="G51" s="145"/>
      <c r="H51" s="145"/>
      <c r="I51" s="145"/>
      <c r="J51" s="145"/>
      <c r="K51" s="145"/>
      <c r="L51" s="145"/>
      <c r="M51" s="145"/>
      <c r="N51" s="78"/>
      <c r="O51" s="145"/>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3599367</v>
      </c>
      <c r="AP51" s="157">
        <v>1408143.2</v>
      </c>
      <c r="AQ51" s="157">
        <v>212674.6</v>
      </c>
      <c r="AR51" s="157">
        <v>4148.5</v>
      </c>
      <c r="AS51" s="157">
        <v>0</v>
      </c>
      <c r="AT51" s="157">
        <v>0</v>
      </c>
      <c r="AU51" s="157">
        <v>0</v>
      </c>
      <c r="AV51" s="157">
        <v>0</v>
      </c>
      <c r="AW51" s="157">
        <v>1827.9</v>
      </c>
      <c r="AX51" s="157">
        <v>0</v>
      </c>
      <c r="AY51" s="78">
        <v>5226161.2</v>
      </c>
      <c r="AZ51" s="157">
        <v>2551886.4</v>
      </c>
      <c r="BA51" s="157">
        <v>139.91588200000001</v>
      </c>
      <c r="BB51" s="157">
        <v>1100460.2</v>
      </c>
      <c r="BC51" s="157">
        <v>162.10033300000001</v>
      </c>
      <c r="BD51" s="157">
        <v>139372.29999999999</v>
      </c>
      <c r="BE51" s="157">
        <v>178.46915899999999</v>
      </c>
      <c r="BF51" s="157">
        <v>815.3</v>
      </c>
      <c r="BG51" s="157">
        <v>86.581993999999995</v>
      </c>
      <c r="BH51" s="157">
        <v>0</v>
      </c>
      <c r="BI51" s="157">
        <v>0</v>
      </c>
      <c r="BJ51" s="157">
        <v>0</v>
      </c>
      <c r="BK51" s="157">
        <v>0</v>
      </c>
      <c r="BL51" s="157">
        <v>0</v>
      </c>
      <c r="BM51" s="157">
        <v>0</v>
      </c>
      <c r="BN51" s="157">
        <v>0</v>
      </c>
      <c r="BO51" s="157">
        <v>0</v>
      </c>
      <c r="BP51" s="157">
        <v>1758.1</v>
      </c>
      <c r="BQ51" s="157">
        <v>294.97019499999999</v>
      </c>
      <c r="BR51" s="157">
        <v>0</v>
      </c>
      <c r="BS51" s="157">
        <v>0</v>
      </c>
      <c r="BT51" s="78">
        <v>3794292.2999999993</v>
      </c>
      <c r="BU51" s="78">
        <v>147.82657515908434</v>
      </c>
    </row>
    <row r="52" spans="1:73" ht="20" customHeight="1" x14ac:dyDescent="0.15">
      <c r="A52" s="64"/>
      <c r="B52" s="64"/>
      <c r="C52" s="3"/>
      <c r="D52" s="146"/>
      <c r="E52" s="146"/>
      <c r="F52" s="146"/>
      <c r="G52" s="146"/>
      <c r="H52" s="146"/>
      <c r="I52" s="146"/>
      <c r="J52" s="146"/>
      <c r="K52" s="146"/>
      <c r="L52" s="146"/>
      <c r="M52" s="146"/>
      <c r="N52" s="78"/>
      <c r="O52" s="14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43781</v>
      </c>
      <c r="AN52" s="3">
        <v>46</v>
      </c>
      <c r="AO52" s="157">
        <v>4034827.9</v>
      </c>
      <c r="AP52" s="157">
        <v>1504182.7</v>
      </c>
      <c r="AQ52" s="157">
        <v>165188.70000000001</v>
      </c>
      <c r="AR52" s="157">
        <v>5767.6</v>
      </c>
      <c r="AS52" s="157">
        <v>0</v>
      </c>
      <c r="AT52" s="157">
        <v>0</v>
      </c>
      <c r="AU52" s="157">
        <v>0</v>
      </c>
      <c r="AV52" s="157">
        <v>0</v>
      </c>
      <c r="AW52" s="157">
        <v>1275.9000000000001</v>
      </c>
      <c r="AX52" s="157">
        <v>0</v>
      </c>
      <c r="AY52" s="78">
        <v>5711242.7999999998</v>
      </c>
      <c r="AZ52" s="180">
        <v>2868848.3</v>
      </c>
      <c r="BA52" s="180">
        <v>139.52000000000001</v>
      </c>
      <c r="BB52" s="157">
        <v>1163807.2</v>
      </c>
      <c r="BC52" s="157">
        <v>156.94492</v>
      </c>
      <c r="BD52" s="157">
        <v>122301.8</v>
      </c>
      <c r="BE52" s="157">
        <v>166.18157199999999</v>
      </c>
      <c r="BF52" s="157">
        <v>3052.1</v>
      </c>
      <c r="BG52" s="157">
        <v>81.727825999999993</v>
      </c>
      <c r="BH52" s="157">
        <v>0</v>
      </c>
      <c r="BI52" s="157">
        <v>0</v>
      </c>
      <c r="BJ52" s="157">
        <v>0</v>
      </c>
      <c r="BK52" s="157">
        <v>0</v>
      </c>
      <c r="BL52" s="157">
        <v>0</v>
      </c>
      <c r="BM52" s="157">
        <v>0</v>
      </c>
      <c r="BN52" s="157">
        <v>0</v>
      </c>
      <c r="BO52" s="157">
        <v>0</v>
      </c>
      <c r="BP52" s="157">
        <v>295.60000000000002</v>
      </c>
      <c r="BQ52" s="157">
        <v>300.53721200000001</v>
      </c>
      <c r="BR52" s="157">
        <v>0</v>
      </c>
      <c r="BS52" s="157">
        <v>0</v>
      </c>
      <c r="BT52" s="78">
        <v>4158940.7</v>
      </c>
      <c r="BU52" s="78">
        <v>145.14530552915247</v>
      </c>
    </row>
    <row r="53" spans="1:73" ht="20" customHeight="1" x14ac:dyDescent="0.15">
      <c r="A53" s="64"/>
      <c r="B53" s="64"/>
      <c r="C53" s="3"/>
      <c r="D53" s="147"/>
      <c r="E53" s="147"/>
      <c r="F53" s="147"/>
      <c r="G53" s="147"/>
      <c r="H53" s="108"/>
      <c r="I53" s="108"/>
      <c r="J53" s="108"/>
      <c r="K53" s="108"/>
      <c r="L53" s="147"/>
      <c r="M53" s="108"/>
      <c r="N53" s="78"/>
      <c r="O53" s="147"/>
      <c r="P53" s="147"/>
      <c r="Q53" s="147"/>
      <c r="R53" s="147"/>
      <c r="S53" s="147"/>
      <c r="T53" s="147"/>
      <c r="U53" s="147"/>
      <c r="V53" s="147"/>
      <c r="W53" s="108"/>
      <c r="X53" s="108"/>
      <c r="Y53" s="108"/>
      <c r="Z53" s="108"/>
      <c r="AA53" s="108"/>
      <c r="AB53" s="108"/>
      <c r="AC53" s="108"/>
      <c r="AD53" s="108"/>
      <c r="AE53" s="147"/>
      <c r="AF53" s="147"/>
      <c r="AG53" s="108"/>
      <c r="AH53" s="108"/>
      <c r="AI53" s="78"/>
      <c r="AJ53" s="78"/>
      <c r="AL53" s="64">
        <v>43792</v>
      </c>
      <c r="AM53" s="64">
        <v>43788</v>
      </c>
      <c r="AN53" s="3">
        <v>47</v>
      </c>
      <c r="AO53" s="157">
        <v>4263476.8</v>
      </c>
      <c r="AP53" s="157">
        <v>1606134.2</v>
      </c>
      <c r="AQ53" s="157">
        <v>219312.6</v>
      </c>
      <c r="AR53" s="157">
        <v>7393.8</v>
      </c>
      <c r="AS53" s="157">
        <v>0</v>
      </c>
      <c r="AT53" s="157">
        <v>0</v>
      </c>
      <c r="AU53" s="157">
        <v>0</v>
      </c>
      <c r="AV53" s="157">
        <v>0</v>
      </c>
      <c r="AW53" s="157">
        <v>2899.2</v>
      </c>
      <c r="AX53" s="157">
        <v>0</v>
      </c>
      <c r="AY53" s="78">
        <v>6099216.5999999996</v>
      </c>
      <c r="AZ53" s="157">
        <v>2864050.4</v>
      </c>
      <c r="BA53" s="157">
        <v>137.188557</v>
      </c>
      <c r="BB53" s="157">
        <v>1211379.6000000001</v>
      </c>
      <c r="BC53" s="157">
        <v>152.53054</v>
      </c>
      <c r="BD53" s="157">
        <v>165452.20000000001</v>
      </c>
      <c r="BE53" s="157">
        <v>169.85549700000001</v>
      </c>
      <c r="BF53" s="157">
        <v>2073</v>
      </c>
      <c r="BG53" s="157">
        <v>89.882006000000004</v>
      </c>
      <c r="BH53" s="157">
        <v>0</v>
      </c>
      <c r="BI53" s="157">
        <v>0</v>
      </c>
      <c r="BJ53" s="157">
        <v>0</v>
      </c>
      <c r="BK53" s="157">
        <v>0</v>
      </c>
      <c r="BL53" s="157">
        <v>0</v>
      </c>
      <c r="BM53" s="157">
        <v>0</v>
      </c>
      <c r="BN53" s="157">
        <v>0</v>
      </c>
      <c r="BO53" s="157">
        <v>0</v>
      </c>
      <c r="BP53" s="157">
        <v>2636.7</v>
      </c>
      <c r="BQ53" s="157">
        <v>284.70637499999998</v>
      </c>
      <c r="BR53" s="157">
        <v>0</v>
      </c>
      <c r="BS53" s="157">
        <v>0</v>
      </c>
      <c r="BT53" s="78">
        <v>4245591.9000000004</v>
      </c>
      <c r="BU53" s="78">
        <v>142.90758903190874</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28"/>
      <c r="T54" s="28"/>
      <c r="U54" s="148"/>
      <c r="V54" s="148"/>
      <c r="W54" s="148"/>
      <c r="X54" s="148"/>
      <c r="Y54" s="148"/>
      <c r="Z54" s="148"/>
      <c r="AA54" s="148"/>
      <c r="AB54" s="148"/>
      <c r="AC54" s="148"/>
      <c r="AD54" s="148"/>
      <c r="AE54" s="148"/>
      <c r="AF54" s="148"/>
      <c r="AG54" s="148"/>
      <c r="AH54" s="148"/>
      <c r="AI54" s="78"/>
      <c r="AJ54" s="78"/>
      <c r="AL54" s="64">
        <v>43799</v>
      </c>
      <c r="AM54" s="64">
        <v>43795</v>
      </c>
      <c r="AN54" s="10">
        <v>48</v>
      </c>
      <c r="AO54" s="157">
        <v>4833775.5999999996</v>
      </c>
      <c r="AP54" s="157">
        <v>1664974.1</v>
      </c>
      <c r="AQ54" s="157">
        <v>219353.7</v>
      </c>
      <c r="AR54" s="157">
        <v>2410.1</v>
      </c>
      <c r="AS54" s="157">
        <v>0</v>
      </c>
      <c r="AT54" s="157">
        <v>0</v>
      </c>
      <c r="AU54" s="157">
        <v>0</v>
      </c>
      <c r="AV54" s="157">
        <v>0</v>
      </c>
      <c r="AW54" s="157">
        <v>2778.9</v>
      </c>
      <c r="AX54" s="157">
        <v>0</v>
      </c>
      <c r="AY54" s="78">
        <v>6723292.3999999994</v>
      </c>
      <c r="AZ54" s="157">
        <v>3217072.4</v>
      </c>
      <c r="BA54" s="157">
        <v>134.148404</v>
      </c>
      <c r="BB54" s="157">
        <v>1270918.1000000001</v>
      </c>
      <c r="BC54" s="157">
        <v>147.474987</v>
      </c>
      <c r="BD54" s="28">
        <v>175022.9</v>
      </c>
      <c r="BE54" s="28">
        <v>159.12289799999999</v>
      </c>
      <c r="BF54" s="157">
        <v>1752.5</v>
      </c>
      <c r="BG54" s="157">
        <v>81.203993999999994</v>
      </c>
      <c r="BH54" s="157">
        <v>0</v>
      </c>
      <c r="BI54" s="157">
        <v>0</v>
      </c>
      <c r="BJ54" s="157">
        <v>0</v>
      </c>
      <c r="BK54" s="157">
        <v>0</v>
      </c>
      <c r="BL54" s="157">
        <v>0</v>
      </c>
      <c r="BM54" s="157">
        <v>0</v>
      </c>
      <c r="BN54" s="157">
        <v>0</v>
      </c>
      <c r="BO54" s="157">
        <v>0</v>
      </c>
      <c r="BP54" s="157">
        <v>2607.3000000000002</v>
      </c>
      <c r="BQ54" s="157">
        <v>287.430905</v>
      </c>
      <c r="BR54" s="157">
        <v>0</v>
      </c>
      <c r="BS54" s="157">
        <v>0</v>
      </c>
      <c r="BT54" s="78">
        <v>4667373.2</v>
      </c>
      <c r="BU54" s="78">
        <v>138.77948263285865</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43802</v>
      </c>
      <c r="AN55" s="3">
        <v>49</v>
      </c>
      <c r="AO55" s="157">
        <v>4337602.3</v>
      </c>
      <c r="AP55" s="157">
        <v>1297312.1000000001</v>
      </c>
      <c r="AQ55" s="157">
        <v>111425.60000000001</v>
      </c>
      <c r="AR55" s="157">
        <v>5598.9</v>
      </c>
      <c r="AS55" s="157">
        <v>0</v>
      </c>
      <c r="AT55" s="157">
        <v>0</v>
      </c>
      <c r="AU55" s="157">
        <v>0</v>
      </c>
      <c r="AV55" s="157">
        <v>0</v>
      </c>
      <c r="AW55" s="157">
        <v>1405.3</v>
      </c>
      <c r="AX55" s="157">
        <v>0</v>
      </c>
      <c r="AY55" s="78">
        <v>5753344.2000000002</v>
      </c>
      <c r="AZ55" s="157">
        <v>2823553.1</v>
      </c>
      <c r="BA55" s="157">
        <v>136.14288199999999</v>
      </c>
      <c r="BB55" s="157">
        <v>988284.5</v>
      </c>
      <c r="BC55" s="157">
        <v>153.38499200000001</v>
      </c>
      <c r="BD55" s="157">
        <v>88063.4</v>
      </c>
      <c r="BE55" s="157">
        <v>161.06556</v>
      </c>
      <c r="BF55" s="157">
        <v>1582</v>
      </c>
      <c r="BG55" s="157">
        <v>75.532426999999998</v>
      </c>
      <c r="BH55" s="157">
        <v>0</v>
      </c>
      <c r="BI55" s="157">
        <v>0</v>
      </c>
      <c r="BJ55" s="157">
        <v>0</v>
      </c>
      <c r="BK55" s="157">
        <v>0</v>
      </c>
      <c r="BL55" s="157">
        <v>0</v>
      </c>
      <c r="BM55" s="157">
        <v>0</v>
      </c>
      <c r="BN55" s="157">
        <v>0</v>
      </c>
      <c r="BO55" s="157">
        <v>0</v>
      </c>
      <c r="BP55" s="157">
        <v>1140.3</v>
      </c>
      <c r="BQ55" s="157">
        <v>347.37025299999999</v>
      </c>
      <c r="BR55" s="157">
        <v>0</v>
      </c>
      <c r="BS55" s="157">
        <v>0</v>
      </c>
      <c r="BT55" s="78">
        <v>3902623.3</v>
      </c>
      <c r="BU55" s="78">
        <v>141.1087373141477</v>
      </c>
    </row>
    <row r="56" spans="1:73" ht="20" customHeight="1" x14ac:dyDescent="0.15">
      <c r="A56" s="64"/>
      <c r="B56" s="64"/>
      <c r="C56" s="3"/>
      <c r="D56" s="109"/>
      <c r="E56" s="109"/>
      <c r="F56" s="109"/>
      <c r="G56" s="109"/>
      <c r="H56" s="109"/>
      <c r="I56" s="109"/>
      <c r="J56" s="109"/>
      <c r="K56" s="109"/>
      <c r="L56" s="109"/>
      <c r="M56" s="109"/>
      <c r="N56" s="78"/>
      <c r="O56" s="109"/>
      <c r="P56" s="109"/>
      <c r="Q56" s="109"/>
      <c r="R56" s="109"/>
      <c r="S56" s="109"/>
      <c r="T56" s="109"/>
      <c r="U56" s="109"/>
      <c r="V56" s="109"/>
      <c r="W56" s="109"/>
      <c r="X56" s="109"/>
      <c r="Y56" s="109"/>
      <c r="Z56" s="109"/>
      <c r="AA56" s="109"/>
      <c r="AB56" s="109"/>
      <c r="AC56" s="109"/>
      <c r="AD56" s="109"/>
      <c r="AE56" s="109"/>
      <c r="AF56" s="109"/>
      <c r="AG56" s="109"/>
      <c r="AH56" s="109"/>
      <c r="AI56" s="78"/>
      <c r="AJ56" s="78"/>
      <c r="AL56" s="64">
        <v>43813</v>
      </c>
      <c r="AM56" s="64"/>
      <c r="AN56" s="3"/>
      <c r="AO56" s="157">
        <v>0</v>
      </c>
      <c r="AP56" s="157">
        <v>0</v>
      </c>
      <c r="AQ56" s="157">
        <v>0</v>
      </c>
      <c r="AR56" s="157">
        <v>0</v>
      </c>
      <c r="AS56" s="157">
        <v>0</v>
      </c>
      <c r="AT56" s="157">
        <v>0</v>
      </c>
      <c r="AU56" s="157">
        <v>0</v>
      </c>
      <c r="AV56" s="157">
        <v>0</v>
      </c>
      <c r="AW56" s="157">
        <v>0</v>
      </c>
      <c r="AX56" s="157">
        <v>0</v>
      </c>
      <c r="AY56" s="78">
        <v>0</v>
      </c>
      <c r="AZ56" s="157">
        <v>0</v>
      </c>
      <c r="BA56" s="157">
        <v>0</v>
      </c>
      <c r="BB56" s="157">
        <v>0</v>
      </c>
      <c r="BC56" s="157">
        <v>0</v>
      </c>
      <c r="BD56" s="157">
        <v>0</v>
      </c>
      <c r="BE56" s="157">
        <v>0</v>
      </c>
      <c r="BF56" s="157">
        <v>0</v>
      </c>
      <c r="BG56" s="157">
        <v>0</v>
      </c>
      <c r="BH56" s="157">
        <v>0</v>
      </c>
      <c r="BI56" s="157">
        <v>0</v>
      </c>
      <c r="BJ56" s="157">
        <v>0</v>
      </c>
      <c r="BK56" s="157">
        <v>0</v>
      </c>
      <c r="BL56" s="157">
        <v>0</v>
      </c>
      <c r="BM56" s="157">
        <v>0</v>
      </c>
      <c r="BN56" s="157">
        <v>0</v>
      </c>
      <c r="BO56" s="157">
        <v>0</v>
      </c>
      <c r="BP56" s="157">
        <v>0</v>
      </c>
      <c r="BQ56" s="157">
        <v>0</v>
      </c>
      <c r="BR56" s="157">
        <v>0</v>
      </c>
      <c r="BS56" s="157">
        <v>0</v>
      </c>
      <c r="BT56" s="78">
        <v>0</v>
      </c>
      <c r="BU56" s="78">
        <v>0</v>
      </c>
    </row>
    <row r="57" spans="1:73" ht="20"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43810</v>
      </c>
      <c r="AN57" s="3">
        <v>50</v>
      </c>
      <c r="AO57" s="157">
        <v>4386053.2</v>
      </c>
      <c r="AP57" s="157">
        <v>1577512.1</v>
      </c>
      <c r="AQ57" s="157">
        <v>183914.8</v>
      </c>
      <c r="AR57" s="157">
        <v>5621.5</v>
      </c>
      <c r="AS57" s="157">
        <v>0</v>
      </c>
      <c r="AT57" s="157">
        <v>0</v>
      </c>
      <c r="AU57" s="157">
        <v>0</v>
      </c>
      <c r="AV57" s="157">
        <v>0</v>
      </c>
      <c r="AW57" s="157">
        <v>1659.8</v>
      </c>
      <c r="AX57" s="157">
        <v>0</v>
      </c>
      <c r="AY57" s="78">
        <v>6154761.4000000004</v>
      </c>
      <c r="AZ57" s="157">
        <v>3099552.2</v>
      </c>
      <c r="BA57" s="157">
        <v>134.008779</v>
      </c>
      <c r="BB57" s="157">
        <v>1289270.1000000001</v>
      </c>
      <c r="BC57" s="157">
        <v>150.567106</v>
      </c>
      <c r="BD57" s="157">
        <v>96580.3</v>
      </c>
      <c r="BE57" s="157">
        <v>158.96999299999999</v>
      </c>
      <c r="BF57" s="157">
        <v>2860.1</v>
      </c>
      <c r="BG57" s="157">
        <v>78.803013000000007</v>
      </c>
      <c r="BH57" s="157">
        <v>0</v>
      </c>
      <c r="BI57" s="157">
        <v>0</v>
      </c>
      <c r="BJ57" s="157">
        <v>0</v>
      </c>
      <c r="BK57" s="157">
        <v>0</v>
      </c>
      <c r="BL57" s="157">
        <v>0</v>
      </c>
      <c r="BM57" s="157">
        <v>0</v>
      </c>
      <c r="BN57" s="157">
        <v>0</v>
      </c>
      <c r="BO57" s="157">
        <v>0</v>
      </c>
      <c r="BP57" s="157">
        <v>1445.8</v>
      </c>
      <c r="BQ57" s="157">
        <v>312.41215899999997</v>
      </c>
      <c r="BR57" s="157">
        <v>0</v>
      </c>
      <c r="BS57" s="157">
        <v>0</v>
      </c>
      <c r="BT57" s="78">
        <v>4489708.5</v>
      </c>
      <c r="BU57" s="78">
        <v>139.32292334569067</v>
      </c>
    </row>
    <row r="58" spans="1:73" ht="20"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43823</v>
      </c>
      <c r="AN58" s="3">
        <v>51</v>
      </c>
      <c r="AO58" s="157">
        <v>4680899.8</v>
      </c>
      <c r="AP58" s="157">
        <v>1466416.5</v>
      </c>
      <c r="AQ58" s="157">
        <v>163509.9</v>
      </c>
      <c r="AR58" s="157">
        <v>7099</v>
      </c>
      <c r="AS58" s="157">
        <v>0</v>
      </c>
      <c r="AT58" s="157">
        <v>0</v>
      </c>
      <c r="AU58" s="157">
        <v>0</v>
      </c>
      <c r="AV58" s="157">
        <v>0</v>
      </c>
      <c r="AW58" s="157">
        <v>2463</v>
      </c>
      <c r="AX58" s="157">
        <v>0</v>
      </c>
      <c r="AY58" s="78">
        <v>6320388.2000000002</v>
      </c>
      <c r="AZ58" s="157">
        <v>3328564</v>
      </c>
      <c r="BA58" s="157">
        <v>131.162364</v>
      </c>
      <c r="BB58" s="157">
        <v>1178402.3999999999</v>
      </c>
      <c r="BC58" s="157">
        <v>143.169985</v>
      </c>
      <c r="BD58" s="157">
        <v>111588.4</v>
      </c>
      <c r="BE58" s="157">
        <v>152.78435500000001</v>
      </c>
      <c r="BF58" s="157">
        <v>3742.2</v>
      </c>
      <c r="BG58" s="157">
        <v>72.671423000000004</v>
      </c>
      <c r="BH58" s="157">
        <v>0</v>
      </c>
      <c r="BI58" s="157">
        <v>0</v>
      </c>
      <c r="BJ58" s="157">
        <v>0</v>
      </c>
      <c r="BK58" s="157">
        <v>0</v>
      </c>
      <c r="BL58" s="157">
        <v>0</v>
      </c>
      <c r="BM58" s="157">
        <v>0</v>
      </c>
      <c r="BN58" s="157">
        <v>0</v>
      </c>
      <c r="BO58" s="157">
        <v>0</v>
      </c>
      <c r="BP58" s="157">
        <v>1188.7</v>
      </c>
      <c r="BQ58" s="157">
        <v>299.15529500000002</v>
      </c>
      <c r="BR58" s="157">
        <v>0</v>
      </c>
      <c r="BS58" s="157">
        <v>0</v>
      </c>
      <c r="BT58" s="78">
        <v>4623485.7000000011</v>
      </c>
      <c r="BU58" s="78">
        <v>134.74048281690563</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sheetData>
  <mergeCells count="34">
    <mergeCell ref="AZ4:BA4"/>
    <mergeCell ref="AZ3:BU3"/>
    <mergeCell ref="AM3:AM5"/>
    <mergeCell ref="BR4:BS4"/>
    <mergeCell ref="BN4:BO4"/>
    <mergeCell ref="BJ4:BK4"/>
    <mergeCell ref="AY4:AY5"/>
    <mergeCell ref="A3:A5"/>
    <mergeCell ref="B3:B5"/>
    <mergeCell ref="U4:V4"/>
    <mergeCell ref="AE4:AF4"/>
    <mergeCell ref="C3:C5"/>
    <mergeCell ref="N4:N5"/>
    <mergeCell ref="O3:AJ3"/>
    <mergeCell ref="D3:N3"/>
    <mergeCell ref="S4:T4"/>
    <mergeCell ref="Q4:R4"/>
    <mergeCell ref="Y4:Z4"/>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s>
  <phoneticPr fontId="2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U59"/>
  <sheetViews>
    <sheetView topLeftCell="A28" workbookViewId="0">
      <selection activeCell="A44" sqref="A44"/>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2" bestFit="1" customWidth="1"/>
    <col min="41" max="41" width="9.5" style="7" bestFit="1" customWidth="1"/>
    <col min="42" max="44" width="9.33203125" style="7" bestFit="1" customWidth="1"/>
    <col min="45" max="45" width="12.1640625" style="7" bestFit="1" customWidth="1"/>
    <col min="46" max="46" width="12.1640625" style="7" customWidth="1"/>
    <col min="47" max="47" width="9.33203125" style="7" bestFit="1" customWidth="1"/>
    <col min="48" max="48" width="9.33203125" style="7" customWidth="1"/>
    <col min="49" max="50" width="11.1640625" style="7" bestFit="1" customWidth="1"/>
    <col min="51" max="51" width="10.5" style="7" bestFit="1" customWidth="1"/>
    <col min="52" max="61" width="9.33203125" style="7" bestFit="1" customWidth="1"/>
    <col min="62" max="63" width="9.33203125" style="7" customWidth="1"/>
    <col min="64" max="65" width="9.33203125" style="7" bestFit="1" customWidth="1"/>
    <col min="66" max="67" width="9.33203125" style="7" customWidth="1"/>
    <col min="68" max="69" width="9.33203125" style="7" bestFit="1" customWidth="1"/>
    <col min="70" max="71" width="9.33203125" style="7" customWidth="1"/>
    <col min="72" max="72" width="10.33203125" style="7" bestFit="1" customWidth="1"/>
    <col min="73" max="73" width="9.6640625" style="7" bestFit="1" customWidth="1"/>
  </cols>
  <sheetData>
    <row r="2" spans="1:73" ht="12.75" customHeight="1" x14ac:dyDescent="0.15">
      <c r="B2" s="254" t="s">
        <v>61</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51</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c r="BT2" s="45"/>
      <c r="BU2" s="45"/>
    </row>
    <row r="3" spans="1:73" ht="33" customHeight="1" x14ac:dyDescent="0.15">
      <c r="A3" s="253" t="s">
        <v>14</v>
      </c>
      <c r="B3" s="253" t="s">
        <v>9</v>
      </c>
      <c r="C3" s="253" t="s">
        <v>17</v>
      </c>
      <c r="D3" s="257" t="s">
        <v>10</v>
      </c>
      <c r="E3" s="258"/>
      <c r="F3" s="258"/>
      <c r="G3" s="258"/>
      <c r="H3" s="258"/>
      <c r="I3" s="258"/>
      <c r="J3" s="258"/>
      <c r="K3" s="258"/>
      <c r="L3" s="258"/>
      <c r="M3" s="258"/>
      <c r="N3" s="261"/>
      <c r="O3" s="252" t="s">
        <v>1</v>
      </c>
      <c r="P3" s="252"/>
      <c r="Q3" s="252"/>
      <c r="R3" s="252"/>
      <c r="S3" s="252"/>
      <c r="T3" s="252"/>
      <c r="U3" s="252"/>
      <c r="V3" s="252"/>
      <c r="W3" s="252"/>
      <c r="X3" s="252"/>
      <c r="Y3" s="252"/>
      <c r="Z3" s="252"/>
      <c r="AA3" s="252"/>
      <c r="AB3" s="252"/>
      <c r="AC3" s="252"/>
      <c r="AD3" s="252"/>
      <c r="AE3" s="252"/>
      <c r="AF3" s="252"/>
      <c r="AG3" s="252"/>
      <c r="AH3" s="252"/>
      <c r="AI3" s="252"/>
      <c r="AJ3" s="252"/>
      <c r="AL3" s="268" t="s">
        <v>14</v>
      </c>
      <c r="AM3" s="268" t="s">
        <v>9</v>
      </c>
      <c r="AN3" s="253" t="s">
        <v>17</v>
      </c>
      <c r="AO3" s="257" t="s">
        <v>10</v>
      </c>
      <c r="AP3" s="258"/>
      <c r="AQ3" s="258"/>
      <c r="AR3" s="258"/>
      <c r="AS3" s="258"/>
      <c r="AT3" s="258"/>
      <c r="AU3" s="258"/>
      <c r="AV3" s="258"/>
      <c r="AW3" s="258"/>
      <c r="AX3" s="258"/>
      <c r="AY3" s="261"/>
      <c r="AZ3" s="254" t="s">
        <v>1</v>
      </c>
      <c r="BA3" s="255"/>
      <c r="BB3" s="255"/>
      <c r="BC3" s="255"/>
      <c r="BD3" s="255"/>
      <c r="BE3" s="255"/>
      <c r="BF3" s="255"/>
      <c r="BG3" s="255"/>
      <c r="BH3" s="255"/>
      <c r="BI3" s="255"/>
      <c r="BJ3" s="255"/>
      <c r="BK3" s="255"/>
      <c r="BL3" s="255"/>
      <c r="BM3" s="255"/>
      <c r="BN3" s="255"/>
      <c r="BO3" s="255"/>
      <c r="BP3" s="255"/>
      <c r="BQ3" s="255"/>
      <c r="BR3" s="255"/>
      <c r="BS3" s="255"/>
      <c r="BT3" s="255"/>
      <c r="BU3" s="255"/>
    </row>
    <row r="4" spans="1:73" ht="33" customHeight="1" x14ac:dyDescent="0.15">
      <c r="A4" s="253"/>
      <c r="B4" s="253"/>
      <c r="C4" s="253"/>
      <c r="D4" s="47" t="s">
        <v>3</v>
      </c>
      <c r="E4" s="47" t="s">
        <v>4</v>
      </c>
      <c r="F4" s="47" t="s">
        <v>5</v>
      </c>
      <c r="G4" s="47" t="s">
        <v>6</v>
      </c>
      <c r="H4" s="47" t="s">
        <v>16</v>
      </c>
      <c r="I4" s="47" t="s">
        <v>21</v>
      </c>
      <c r="J4" s="46" t="s">
        <v>7</v>
      </c>
      <c r="K4" s="46" t="s">
        <v>8</v>
      </c>
      <c r="L4" s="29" t="s">
        <v>13</v>
      </c>
      <c r="M4" s="29" t="s">
        <v>19</v>
      </c>
      <c r="N4" s="269" t="s">
        <v>56</v>
      </c>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82"/>
      <c r="AJ4" s="82"/>
      <c r="AL4" s="268"/>
      <c r="AM4" s="268"/>
      <c r="AN4" s="253"/>
      <c r="AO4" s="47" t="s">
        <v>3</v>
      </c>
      <c r="AP4" s="47" t="s">
        <v>4</v>
      </c>
      <c r="AQ4" s="47" t="s">
        <v>5</v>
      </c>
      <c r="AR4" s="47" t="s">
        <v>6</v>
      </c>
      <c r="AS4" s="47" t="s">
        <v>16</v>
      </c>
      <c r="AT4" s="47" t="s">
        <v>21</v>
      </c>
      <c r="AU4" s="46" t="s">
        <v>7</v>
      </c>
      <c r="AV4" s="46" t="s">
        <v>8</v>
      </c>
      <c r="AW4" s="48" t="s">
        <v>13</v>
      </c>
      <c r="AX4" s="48" t="s">
        <v>19</v>
      </c>
      <c r="AY4" s="38"/>
      <c r="AZ4" s="252" t="s">
        <v>3</v>
      </c>
      <c r="BA4" s="252"/>
      <c r="BB4" s="252" t="s">
        <v>4</v>
      </c>
      <c r="BC4" s="252"/>
      <c r="BD4" s="252" t="s">
        <v>5</v>
      </c>
      <c r="BE4" s="252"/>
      <c r="BF4" s="252" t="s">
        <v>6</v>
      </c>
      <c r="BG4" s="252"/>
      <c r="BH4" s="252" t="s">
        <v>16</v>
      </c>
      <c r="BI4" s="252"/>
      <c r="BJ4" s="252" t="s">
        <v>21</v>
      </c>
      <c r="BK4" s="252"/>
      <c r="BL4" s="252" t="s">
        <v>7</v>
      </c>
      <c r="BM4" s="252"/>
      <c r="BN4" s="252" t="s">
        <v>8</v>
      </c>
      <c r="BO4" s="252"/>
      <c r="BP4" s="252" t="s">
        <v>13</v>
      </c>
      <c r="BQ4" s="252"/>
      <c r="BR4" s="252" t="s">
        <v>19</v>
      </c>
      <c r="BS4" s="252"/>
      <c r="BT4" s="96"/>
      <c r="BU4" s="96"/>
    </row>
    <row r="5" spans="1:73" ht="29.25" customHeight="1" x14ac:dyDescent="0.15">
      <c r="A5" s="253"/>
      <c r="B5" s="253"/>
      <c r="C5" s="253"/>
      <c r="D5" s="46" t="s">
        <v>0</v>
      </c>
      <c r="E5" s="46" t="s">
        <v>0</v>
      </c>
      <c r="F5" s="46" t="s">
        <v>0</v>
      </c>
      <c r="G5" s="46" t="s">
        <v>0</v>
      </c>
      <c r="H5" s="46" t="s">
        <v>0</v>
      </c>
      <c r="I5" s="46" t="s">
        <v>0</v>
      </c>
      <c r="J5" s="46" t="s">
        <v>0</v>
      </c>
      <c r="K5" s="46" t="s">
        <v>0</v>
      </c>
      <c r="L5" s="46" t="s">
        <v>0</v>
      </c>
      <c r="M5" s="46" t="s">
        <v>0</v>
      </c>
      <c r="N5" s="270"/>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68"/>
      <c r="AM5" s="268"/>
      <c r="AN5" s="253"/>
      <c r="AO5" s="46" t="s">
        <v>0</v>
      </c>
      <c r="AP5" s="46" t="s">
        <v>0</v>
      </c>
      <c r="AQ5" s="46" t="s">
        <v>0</v>
      </c>
      <c r="AR5" s="46" t="s">
        <v>0</v>
      </c>
      <c r="AS5" s="46" t="s">
        <v>0</v>
      </c>
      <c r="AT5" s="46" t="s">
        <v>0</v>
      </c>
      <c r="AU5" s="46" t="s">
        <v>0</v>
      </c>
      <c r="AV5" s="46" t="s">
        <v>0</v>
      </c>
      <c r="AW5" s="46" t="s">
        <v>0</v>
      </c>
      <c r="AX5" s="46" t="s">
        <v>0</v>
      </c>
      <c r="AY5" s="32" t="s">
        <v>38</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90" t="s">
        <v>40</v>
      </c>
      <c r="BU5" s="90" t="s">
        <v>39</v>
      </c>
    </row>
    <row r="6" spans="1:73" ht="29.25" customHeight="1" x14ac:dyDescent="0.15">
      <c r="A6" s="159"/>
      <c r="B6" s="159"/>
      <c r="C6" s="158"/>
      <c r="D6" s="62"/>
      <c r="E6" s="62"/>
      <c r="F6" s="62"/>
      <c r="G6" s="62"/>
      <c r="H6" s="46"/>
      <c r="I6" s="62"/>
      <c r="J6" s="62"/>
      <c r="K6" s="62"/>
      <c r="L6" s="62"/>
      <c r="M6" s="75"/>
      <c r="N6" s="63"/>
      <c r="O6" s="62"/>
      <c r="P6" s="62"/>
      <c r="Q6" s="62"/>
      <c r="R6" s="62"/>
      <c r="S6" s="62"/>
      <c r="T6" s="62"/>
      <c r="U6" s="62"/>
      <c r="V6" s="62"/>
      <c r="W6" s="62"/>
      <c r="X6" s="62"/>
      <c r="Y6" s="62"/>
      <c r="Z6" s="62"/>
      <c r="AA6" s="62"/>
      <c r="AB6" s="62"/>
      <c r="AC6" s="62"/>
      <c r="AD6" s="62"/>
      <c r="AE6" s="62"/>
      <c r="AF6" s="62"/>
      <c r="AG6" s="75"/>
      <c r="AH6" s="75"/>
      <c r="AI6" s="84"/>
      <c r="AJ6" s="84"/>
      <c r="AL6" s="61"/>
      <c r="AM6" s="61"/>
      <c r="AN6" s="16"/>
      <c r="AO6" s="46"/>
      <c r="AP6" s="46"/>
      <c r="AQ6" s="46"/>
      <c r="AR6" s="46"/>
      <c r="AS6" s="46"/>
      <c r="AT6" s="46"/>
      <c r="AU6" s="46"/>
      <c r="AV6" s="46"/>
      <c r="AW6" s="46"/>
      <c r="AX6" s="49"/>
      <c r="AY6" s="32"/>
      <c r="AZ6" s="46"/>
      <c r="BA6" s="46"/>
      <c r="BB6" s="46"/>
      <c r="BC6" s="46"/>
      <c r="BD6" s="46"/>
      <c r="BE6" s="46"/>
      <c r="BF6" s="46"/>
      <c r="BG6" s="46"/>
      <c r="BH6" s="46"/>
      <c r="BI6" s="46"/>
      <c r="BJ6" s="46"/>
      <c r="BK6" s="46"/>
      <c r="BL6" s="46"/>
      <c r="BM6" s="46"/>
      <c r="BN6" s="46"/>
      <c r="BO6" s="46"/>
      <c r="BP6" s="46"/>
      <c r="BQ6" s="46"/>
      <c r="BR6" s="49"/>
      <c r="BS6" s="49"/>
      <c r="BT6" s="90"/>
      <c r="BU6" s="90"/>
    </row>
    <row r="7" spans="1:73" ht="20" customHeight="1" x14ac:dyDescent="0.15">
      <c r="A7" s="159">
        <v>43834</v>
      </c>
      <c r="B7" s="159"/>
      <c r="C7" s="158">
        <v>1</v>
      </c>
      <c r="D7" s="40">
        <v>0</v>
      </c>
      <c r="E7" s="40">
        <v>0</v>
      </c>
      <c r="F7" s="40">
        <v>0</v>
      </c>
      <c r="G7" s="40">
        <v>0</v>
      </c>
      <c r="H7" s="4">
        <v>0</v>
      </c>
      <c r="I7" s="81">
        <v>0</v>
      </c>
      <c r="J7" s="40">
        <v>0</v>
      </c>
      <c r="K7" s="40">
        <v>0</v>
      </c>
      <c r="L7" s="40">
        <v>0</v>
      </c>
      <c r="M7" s="40">
        <v>0</v>
      </c>
      <c r="N7" s="78">
        <f t="shared" ref="N7" si="0">SUM(D7:M7)</f>
        <v>0</v>
      </c>
      <c r="O7" s="40">
        <v>0</v>
      </c>
      <c r="P7" s="40">
        <v>0</v>
      </c>
      <c r="Q7" s="40">
        <v>0</v>
      </c>
      <c r="R7" s="40">
        <v>0</v>
      </c>
      <c r="S7" s="40">
        <v>0</v>
      </c>
      <c r="T7" s="40">
        <v>0</v>
      </c>
      <c r="U7" s="40">
        <v>0</v>
      </c>
      <c r="V7" s="40">
        <v>0</v>
      </c>
      <c r="W7" s="40">
        <v>0</v>
      </c>
      <c r="X7" s="40">
        <v>0</v>
      </c>
      <c r="Y7" s="40">
        <v>0</v>
      </c>
      <c r="Z7" s="40">
        <v>0</v>
      </c>
      <c r="AA7" s="40">
        <v>0</v>
      </c>
      <c r="AB7" s="40">
        <v>0</v>
      </c>
      <c r="AC7" s="40">
        <v>0</v>
      </c>
      <c r="AD7" s="40">
        <v>0</v>
      </c>
      <c r="AE7" s="40">
        <v>0</v>
      </c>
      <c r="AF7" s="40">
        <v>0</v>
      </c>
      <c r="AG7" s="40">
        <v>0</v>
      </c>
      <c r="AH7" s="40">
        <v>0</v>
      </c>
      <c r="AI7" s="78">
        <f t="shared" ref="AI7:AI12" si="1">O7+Q7+S7+U7+AA7+AC7+AE7+AG7+Y7</f>
        <v>0</v>
      </c>
      <c r="AJ7" s="78">
        <v>0</v>
      </c>
      <c r="AL7" s="64">
        <v>43106</v>
      </c>
      <c r="AM7" s="64"/>
      <c r="AN7" s="39">
        <v>1</v>
      </c>
      <c r="AO7" s="40">
        <v>0</v>
      </c>
      <c r="AP7" s="40">
        <v>0</v>
      </c>
      <c r="AQ7" s="40">
        <v>0</v>
      </c>
      <c r="AR7" s="40">
        <v>0</v>
      </c>
      <c r="AS7" s="111">
        <v>0</v>
      </c>
      <c r="AT7" s="111">
        <v>0</v>
      </c>
      <c r="AU7" s="40">
        <v>0</v>
      </c>
      <c r="AV7" s="40">
        <v>0</v>
      </c>
      <c r="AW7" s="40">
        <v>0</v>
      </c>
      <c r="AX7" s="40">
        <v>0</v>
      </c>
      <c r="AY7" s="78">
        <f t="shared" ref="AY7:AY8" si="2">SUM(AO7:AX7)</f>
        <v>0</v>
      </c>
      <c r="AZ7" s="40">
        <v>0</v>
      </c>
      <c r="BA7" s="40">
        <v>0</v>
      </c>
      <c r="BB7" s="40">
        <v>0</v>
      </c>
      <c r="BC7" s="40">
        <v>0</v>
      </c>
      <c r="BD7" s="40">
        <v>0</v>
      </c>
      <c r="BE7" s="40">
        <v>0</v>
      </c>
      <c r="BF7" s="40">
        <v>0</v>
      </c>
      <c r="BG7" s="40">
        <v>0</v>
      </c>
      <c r="BH7" s="40">
        <v>0</v>
      </c>
      <c r="BI7" s="40">
        <v>0</v>
      </c>
      <c r="BJ7" s="40">
        <v>0</v>
      </c>
      <c r="BK7" s="40">
        <v>0</v>
      </c>
      <c r="BL7" s="40">
        <v>0</v>
      </c>
      <c r="BM7" s="40">
        <v>0</v>
      </c>
      <c r="BN7" s="40">
        <v>0</v>
      </c>
      <c r="BO7" s="40">
        <v>0</v>
      </c>
      <c r="BP7" s="40">
        <v>0</v>
      </c>
      <c r="BQ7" s="40">
        <v>0</v>
      </c>
      <c r="BR7" s="40">
        <v>0</v>
      </c>
      <c r="BS7" s="40">
        <v>0</v>
      </c>
      <c r="BT7" s="78">
        <f>AZ7+BB7+BD7+BF7+BL7+BN7+BP7+BR7+BJ7</f>
        <v>0</v>
      </c>
      <c r="BU7" s="78">
        <v>0</v>
      </c>
    </row>
    <row r="8" spans="1:73" ht="20" customHeight="1" x14ac:dyDescent="0.15">
      <c r="A8" s="161">
        <v>43841</v>
      </c>
      <c r="B8" s="64"/>
      <c r="C8" s="3">
        <v>2</v>
      </c>
      <c r="D8" s="40">
        <v>0</v>
      </c>
      <c r="E8" s="40">
        <v>0</v>
      </c>
      <c r="F8" s="40">
        <v>0</v>
      </c>
      <c r="G8" s="40">
        <v>0</v>
      </c>
      <c r="H8" s="162">
        <v>0</v>
      </c>
      <c r="I8" s="162">
        <v>0</v>
      </c>
      <c r="J8" s="40">
        <v>0</v>
      </c>
      <c r="K8" s="40">
        <v>0</v>
      </c>
      <c r="L8" s="40">
        <v>0</v>
      </c>
      <c r="M8" s="40">
        <v>0</v>
      </c>
      <c r="N8" s="78">
        <f t="shared" ref="N8" si="3">SUM(D8:M8)</f>
        <v>0</v>
      </c>
      <c r="O8" s="40">
        <v>0</v>
      </c>
      <c r="P8" s="40">
        <v>0</v>
      </c>
      <c r="Q8" s="40">
        <v>0</v>
      </c>
      <c r="R8" s="40">
        <v>0</v>
      </c>
      <c r="S8" s="40">
        <v>0</v>
      </c>
      <c r="T8" s="40">
        <v>0</v>
      </c>
      <c r="U8" s="40">
        <v>0</v>
      </c>
      <c r="V8" s="40">
        <v>0</v>
      </c>
      <c r="W8" s="40">
        <v>0</v>
      </c>
      <c r="X8" s="40">
        <v>0</v>
      </c>
      <c r="Y8" s="40">
        <v>0</v>
      </c>
      <c r="Z8" s="40">
        <v>0</v>
      </c>
      <c r="AA8" s="40">
        <v>0</v>
      </c>
      <c r="AB8" s="40">
        <v>0</v>
      </c>
      <c r="AC8" s="40">
        <v>0</v>
      </c>
      <c r="AD8" s="40">
        <v>0</v>
      </c>
      <c r="AE8" s="40">
        <v>0</v>
      </c>
      <c r="AF8" s="40">
        <v>0</v>
      </c>
      <c r="AG8" s="40">
        <v>0</v>
      </c>
      <c r="AH8" s="40">
        <v>0</v>
      </c>
      <c r="AI8" s="78">
        <f t="shared" si="1"/>
        <v>0</v>
      </c>
      <c r="AJ8" s="78">
        <v>0</v>
      </c>
      <c r="AL8" s="64">
        <v>43113</v>
      </c>
      <c r="AM8" s="64"/>
      <c r="AN8" s="3">
        <v>2</v>
      </c>
      <c r="AO8" s="40">
        <v>0</v>
      </c>
      <c r="AP8" s="40">
        <v>0</v>
      </c>
      <c r="AQ8" s="40">
        <v>0</v>
      </c>
      <c r="AR8" s="40">
        <v>0</v>
      </c>
      <c r="AS8" s="111">
        <v>0</v>
      </c>
      <c r="AT8" s="111">
        <v>0</v>
      </c>
      <c r="AU8" s="40">
        <v>0</v>
      </c>
      <c r="AV8" s="40">
        <v>0</v>
      </c>
      <c r="AW8" s="40">
        <v>0</v>
      </c>
      <c r="AX8" s="40">
        <v>0</v>
      </c>
      <c r="AY8" s="78">
        <f t="shared" si="2"/>
        <v>0</v>
      </c>
      <c r="AZ8" s="40">
        <v>0</v>
      </c>
      <c r="BA8" s="40">
        <v>0</v>
      </c>
      <c r="BB8" s="40">
        <v>0</v>
      </c>
      <c r="BC8" s="40">
        <v>0</v>
      </c>
      <c r="BD8" s="40">
        <v>0</v>
      </c>
      <c r="BE8" s="40">
        <v>0</v>
      </c>
      <c r="BF8" s="40">
        <v>0</v>
      </c>
      <c r="BG8" s="40">
        <v>0</v>
      </c>
      <c r="BH8" s="40">
        <v>0</v>
      </c>
      <c r="BI8" s="40">
        <v>0</v>
      </c>
      <c r="BJ8" s="40">
        <v>0</v>
      </c>
      <c r="BK8" s="40">
        <v>0</v>
      </c>
      <c r="BL8" s="40">
        <v>0</v>
      </c>
      <c r="BM8" s="40">
        <v>0</v>
      </c>
      <c r="BN8" s="40">
        <v>0</v>
      </c>
      <c r="BO8" s="40">
        <v>0</v>
      </c>
      <c r="BP8" s="40">
        <v>0</v>
      </c>
      <c r="BQ8" s="40">
        <v>0</v>
      </c>
      <c r="BR8" s="40">
        <v>0</v>
      </c>
      <c r="BS8" s="40">
        <v>0</v>
      </c>
      <c r="BT8" s="78">
        <f>AZ8+BB8+BD8+BF8+BL8+BN8+BP8+BR8+BJ8</f>
        <v>0</v>
      </c>
      <c r="BU8" s="78">
        <v>0</v>
      </c>
    </row>
    <row r="9" spans="1:73" ht="20" customHeight="1" x14ac:dyDescent="0.15">
      <c r="A9" s="163">
        <v>43848</v>
      </c>
      <c r="B9" s="64"/>
      <c r="C9" s="3">
        <v>3</v>
      </c>
      <c r="D9" s="40">
        <v>0</v>
      </c>
      <c r="E9" s="40">
        <v>0</v>
      </c>
      <c r="F9" s="40">
        <v>0</v>
      </c>
      <c r="G9" s="40">
        <v>0</v>
      </c>
      <c r="H9" s="164">
        <v>0</v>
      </c>
      <c r="I9" s="164">
        <v>0</v>
      </c>
      <c r="J9" s="40">
        <v>0</v>
      </c>
      <c r="K9" s="40">
        <v>0</v>
      </c>
      <c r="L9" s="40">
        <v>0</v>
      </c>
      <c r="M9" s="40">
        <v>0</v>
      </c>
      <c r="N9" s="78">
        <f t="shared" ref="N9" si="4">SUM(D9:M9)</f>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78">
        <f t="shared" si="1"/>
        <v>0</v>
      </c>
      <c r="AJ9" s="78">
        <v>0</v>
      </c>
      <c r="AL9" s="64">
        <v>43120</v>
      </c>
      <c r="AM9" s="64"/>
      <c r="AN9" s="3">
        <v>3</v>
      </c>
      <c r="AO9" s="40">
        <v>0</v>
      </c>
      <c r="AP9" s="40">
        <v>0</v>
      </c>
      <c r="AQ9" s="40">
        <v>0</v>
      </c>
      <c r="AR9" s="40">
        <v>0</v>
      </c>
      <c r="AS9" s="111">
        <v>0</v>
      </c>
      <c r="AT9" s="111">
        <v>0</v>
      </c>
      <c r="AU9" s="40">
        <v>0</v>
      </c>
      <c r="AV9" s="40">
        <v>0</v>
      </c>
      <c r="AW9" s="40">
        <v>0</v>
      </c>
      <c r="AX9" s="40">
        <v>0</v>
      </c>
      <c r="AY9" s="78">
        <f t="shared" ref="AY9" si="5">SUM(AO9:AX9)</f>
        <v>0</v>
      </c>
      <c r="AZ9" s="40">
        <v>0</v>
      </c>
      <c r="BA9" s="40">
        <v>0</v>
      </c>
      <c r="BB9" s="40">
        <v>0</v>
      </c>
      <c r="BC9" s="40">
        <v>0</v>
      </c>
      <c r="BD9" s="40">
        <v>0</v>
      </c>
      <c r="BE9" s="40">
        <v>0</v>
      </c>
      <c r="BF9" s="40">
        <v>0</v>
      </c>
      <c r="BG9" s="40">
        <v>0</v>
      </c>
      <c r="BH9" s="40">
        <v>0</v>
      </c>
      <c r="BI9" s="40">
        <v>0</v>
      </c>
      <c r="BJ9" s="40">
        <v>0</v>
      </c>
      <c r="BK9" s="40">
        <v>0</v>
      </c>
      <c r="BL9" s="40">
        <v>0</v>
      </c>
      <c r="BM9" s="40">
        <v>0</v>
      </c>
      <c r="BN9" s="40">
        <v>0</v>
      </c>
      <c r="BO9" s="40">
        <v>0</v>
      </c>
      <c r="BP9" s="40">
        <v>0</v>
      </c>
      <c r="BQ9" s="40">
        <v>0</v>
      </c>
      <c r="BR9" s="40">
        <v>0</v>
      </c>
      <c r="BS9" s="40">
        <v>0</v>
      </c>
      <c r="BT9" s="78">
        <f>AZ9+BB9+BD9+BF9+BL9+BN9+BP9+BR9+BJ9</f>
        <v>0</v>
      </c>
      <c r="BU9" s="78">
        <v>0</v>
      </c>
    </row>
    <row r="10" spans="1:73" ht="20" customHeight="1" x14ac:dyDescent="0.15">
      <c r="A10" s="165">
        <v>43855</v>
      </c>
      <c r="B10" s="64"/>
      <c r="C10" s="3">
        <v>4</v>
      </c>
      <c r="D10" s="40">
        <v>0</v>
      </c>
      <c r="E10" s="40">
        <v>0</v>
      </c>
      <c r="F10" s="40">
        <v>0</v>
      </c>
      <c r="G10" s="40">
        <v>0</v>
      </c>
      <c r="H10" s="166">
        <v>0</v>
      </c>
      <c r="I10" s="166">
        <v>0</v>
      </c>
      <c r="J10" s="40">
        <v>0</v>
      </c>
      <c r="K10" s="40">
        <v>0</v>
      </c>
      <c r="L10" s="40">
        <v>0</v>
      </c>
      <c r="M10" s="40">
        <v>0</v>
      </c>
      <c r="N10" s="78">
        <f t="shared" ref="N10" si="6">SUM(D10:M10)</f>
        <v>0</v>
      </c>
      <c r="O10" s="40">
        <v>0</v>
      </c>
      <c r="P10" s="40">
        <v>0</v>
      </c>
      <c r="Q10" s="40">
        <v>0</v>
      </c>
      <c r="R10" s="40">
        <v>0</v>
      </c>
      <c r="S10" s="40">
        <v>0</v>
      </c>
      <c r="T10" s="40">
        <v>0</v>
      </c>
      <c r="U10" s="40">
        <v>0</v>
      </c>
      <c r="V10" s="40">
        <v>0</v>
      </c>
      <c r="W10" s="40">
        <v>0</v>
      </c>
      <c r="X10" s="40">
        <v>0</v>
      </c>
      <c r="Y10" s="40">
        <v>0</v>
      </c>
      <c r="Z10" s="40">
        <v>0</v>
      </c>
      <c r="AA10" s="40">
        <v>0</v>
      </c>
      <c r="AB10" s="40">
        <v>0</v>
      </c>
      <c r="AC10" s="40">
        <v>0</v>
      </c>
      <c r="AD10" s="40">
        <v>0</v>
      </c>
      <c r="AE10" s="40">
        <v>0</v>
      </c>
      <c r="AF10" s="40">
        <v>0</v>
      </c>
      <c r="AG10" s="40">
        <v>0</v>
      </c>
      <c r="AH10" s="40">
        <v>0</v>
      </c>
      <c r="AI10" s="78">
        <f t="shared" si="1"/>
        <v>0</v>
      </c>
      <c r="AJ10" s="78">
        <v>0</v>
      </c>
      <c r="AL10" s="64">
        <v>43127</v>
      </c>
      <c r="AM10" s="64"/>
      <c r="AN10" s="3">
        <v>4</v>
      </c>
      <c r="AO10" s="40">
        <v>0</v>
      </c>
      <c r="AP10" s="40">
        <v>0</v>
      </c>
      <c r="AQ10" s="40">
        <v>0</v>
      </c>
      <c r="AR10" s="40">
        <v>0</v>
      </c>
      <c r="AS10" s="111">
        <v>0</v>
      </c>
      <c r="AT10" s="111">
        <v>0</v>
      </c>
      <c r="AU10" s="40">
        <v>0</v>
      </c>
      <c r="AV10" s="40">
        <v>0</v>
      </c>
      <c r="AW10" s="40">
        <v>0</v>
      </c>
      <c r="AX10" s="40">
        <v>0</v>
      </c>
      <c r="AY10" s="78">
        <f t="shared" ref="AY10" si="7">SUM(AO10:AX10)</f>
        <v>0</v>
      </c>
      <c r="AZ10" s="40">
        <v>0</v>
      </c>
      <c r="BA10" s="40">
        <v>0</v>
      </c>
      <c r="BB10" s="40">
        <v>0</v>
      </c>
      <c r="BC10" s="40">
        <v>0</v>
      </c>
      <c r="BD10" s="40">
        <v>0</v>
      </c>
      <c r="BE10" s="40">
        <v>0</v>
      </c>
      <c r="BF10" s="40">
        <v>0</v>
      </c>
      <c r="BG10" s="40">
        <v>0</v>
      </c>
      <c r="BH10" s="40">
        <v>0</v>
      </c>
      <c r="BI10" s="40">
        <v>0</v>
      </c>
      <c r="BJ10" s="40">
        <v>0</v>
      </c>
      <c r="BK10" s="40">
        <v>0</v>
      </c>
      <c r="BL10" s="40">
        <v>0</v>
      </c>
      <c r="BM10" s="40">
        <v>0</v>
      </c>
      <c r="BN10" s="40">
        <v>0</v>
      </c>
      <c r="BO10" s="40">
        <v>0</v>
      </c>
      <c r="BP10" s="40">
        <v>0</v>
      </c>
      <c r="BQ10" s="40">
        <v>0</v>
      </c>
      <c r="BR10" s="40">
        <v>0</v>
      </c>
      <c r="BS10" s="40">
        <v>0</v>
      </c>
      <c r="BT10" s="78">
        <f>AZ10+BB10+BD10+BF10+BL10+BN10+BP10+BR10+BJ10</f>
        <v>0</v>
      </c>
      <c r="BU10" s="78">
        <v>0</v>
      </c>
    </row>
    <row r="11" spans="1:73" ht="20" customHeight="1" x14ac:dyDescent="0.15">
      <c r="A11" s="167">
        <v>43862</v>
      </c>
      <c r="B11" s="64"/>
      <c r="C11" s="113">
        <v>5</v>
      </c>
      <c r="D11" s="40">
        <v>0</v>
      </c>
      <c r="E11" s="40">
        <v>0</v>
      </c>
      <c r="F11" s="40">
        <v>0</v>
      </c>
      <c r="G11" s="40">
        <v>0</v>
      </c>
      <c r="H11" s="168">
        <v>0</v>
      </c>
      <c r="I11" s="168">
        <v>0</v>
      </c>
      <c r="J11" s="40">
        <v>0</v>
      </c>
      <c r="K11" s="40">
        <v>0</v>
      </c>
      <c r="L11" s="40">
        <v>0</v>
      </c>
      <c r="M11" s="40">
        <v>0</v>
      </c>
      <c r="N11" s="78">
        <f t="shared" ref="N11" si="8">SUM(D11:M11)</f>
        <v>0</v>
      </c>
      <c r="O11" s="40">
        <v>0</v>
      </c>
      <c r="P11" s="40">
        <v>0</v>
      </c>
      <c r="Q11" s="40">
        <v>0</v>
      </c>
      <c r="R11" s="40">
        <v>0</v>
      </c>
      <c r="S11" s="40">
        <v>0</v>
      </c>
      <c r="T11" s="40">
        <v>0</v>
      </c>
      <c r="U11" s="40">
        <v>0</v>
      </c>
      <c r="V11" s="40">
        <v>0</v>
      </c>
      <c r="W11" s="40">
        <v>0</v>
      </c>
      <c r="X11" s="40">
        <v>0</v>
      </c>
      <c r="Y11" s="40">
        <v>0</v>
      </c>
      <c r="Z11" s="40">
        <v>0</v>
      </c>
      <c r="AA11" s="40">
        <v>0</v>
      </c>
      <c r="AB11" s="40">
        <v>0</v>
      </c>
      <c r="AC11" s="40">
        <v>0</v>
      </c>
      <c r="AD11" s="40">
        <v>0</v>
      </c>
      <c r="AE11" s="40">
        <v>0</v>
      </c>
      <c r="AF11" s="40">
        <v>0</v>
      </c>
      <c r="AG11" s="40">
        <v>0</v>
      </c>
      <c r="AH11" s="40">
        <v>0</v>
      </c>
      <c r="AI11" s="78">
        <f t="shared" si="1"/>
        <v>0</v>
      </c>
      <c r="AJ11" s="78">
        <v>0</v>
      </c>
      <c r="AK11" s="36"/>
      <c r="AL11" s="64">
        <v>43134</v>
      </c>
      <c r="AM11" s="64"/>
      <c r="AN11" s="3">
        <v>5</v>
      </c>
      <c r="AO11" s="40">
        <v>0</v>
      </c>
      <c r="AP11" s="40">
        <v>0</v>
      </c>
      <c r="AQ11" s="40">
        <v>0</v>
      </c>
      <c r="AR11" s="40">
        <v>0</v>
      </c>
      <c r="AS11" s="111">
        <v>0</v>
      </c>
      <c r="AT11" s="111">
        <v>0</v>
      </c>
      <c r="AU11" s="40">
        <v>0</v>
      </c>
      <c r="AV11" s="40">
        <v>0</v>
      </c>
      <c r="AW11" s="40">
        <v>0</v>
      </c>
      <c r="AX11" s="40">
        <v>0</v>
      </c>
      <c r="AY11" s="55">
        <v>0</v>
      </c>
      <c r="AZ11" s="40">
        <v>0</v>
      </c>
      <c r="BA11" s="40">
        <v>0</v>
      </c>
      <c r="BB11" s="40">
        <v>0</v>
      </c>
      <c r="BC11" s="40">
        <v>0</v>
      </c>
      <c r="BD11" s="40">
        <v>0</v>
      </c>
      <c r="BE11" s="40">
        <v>0</v>
      </c>
      <c r="BF11" s="40">
        <v>0</v>
      </c>
      <c r="BG11" s="40">
        <v>0</v>
      </c>
      <c r="BH11" s="40">
        <v>0</v>
      </c>
      <c r="BI11" s="40">
        <v>0</v>
      </c>
      <c r="BJ11" s="40">
        <v>0</v>
      </c>
      <c r="BK11" s="40">
        <v>0</v>
      </c>
      <c r="BL11" s="40">
        <v>0</v>
      </c>
      <c r="BM11" s="40">
        <v>0</v>
      </c>
      <c r="BN11" s="40">
        <v>0</v>
      </c>
      <c r="BO11" s="40">
        <v>0</v>
      </c>
      <c r="BP11" s="40">
        <v>0</v>
      </c>
      <c r="BQ11" s="40">
        <v>0</v>
      </c>
      <c r="BR11" s="40">
        <v>0</v>
      </c>
      <c r="BS11" s="40">
        <v>0</v>
      </c>
      <c r="BT11" s="82">
        <v>0</v>
      </c>
      <c r="BU11" s="82">
        <v>0</v>
      </c>
    </row>
    <row r="12" spans="1:73" ht="20" customHeight="1" x14ac:dyDescent="0.15">
      <c r="A12" s="170">
        <v>43869</v>
      </c>
      <c r="B12" s="64"/>
      <c r="C12" s="3">
        <v>6</v>
      </c>
      <c r="D12" s="40">
        <v>0</v>
      </c>
      <c r="E12" s="40">
        <v>0</v>
      </c>
      <c r="F12" s="40">
        <v>0</v>
      </c>
      <c r="G12" s="40">
        <v>0</v>
      </c>
      <c r="H12" s="171">
        <v>0</v>
      </c>
      <c r="I12" s="171">
        <v>0</v>
      </c>
      <c r="J12" s="40">
        <v>0</v>
      </c>
      <c r="K12" s="40">
        <v>0</v>
      </c>
      <c r="L12" s="40">
        <v>0</v>
      </c>
      <c r="M12" s="40">
        <v>0</v>
      </c>
      <c r="N12" s="78">
        <f t="shared" ref="N12" si="9">SUM(D12:M12)</f>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78">
        <f t="shared" si="1"/>
        <v>0</v>
      </c>
      <c r="AJ12" s="78">
        <v>0</v>
      </c>
      <c r="AL12" s="64">
        <v>43141</v>
      </c>
      <c r="AM12" s="64"/>
      <c r="AN12" s="3">
        <v>6</v>
      </c>
      <c r="AO12" s="40">
        <v>0</v>
      </c>
      <c r="AP12" s="40">
        <v>0</v>
      </c>
      <c r="AQ12" s="40">
        <v>0</v>
      </c>
      <c r="AR12" s="40">
        <v>0</v>
      </c>
      <c r="AS12" s="111">
        <v>0</v>
      </c>
      <c r="AT12" s="111">
        <v>0</v>
      </c>
      <c r="AU12" s="40">
        <v>0</v>
      </c>
      <c r="AV12" s="40">
        <v>0</v>
      </c>
      <c r="AW12" s="40">
        <v>0</v>
      </c>
      <c r="AX12" s="40">
        <v>0</v>
      </c>
      <c r="AY12" s="55">
        <v>0</v>
      </c>
      <c r="AZ12" s="40">
        <v>0</v>
      </c>
      <c r="BA12" s="40">
        <v>0</v>
      </c>
      <c r="BB12" s="40">
        <v>0</v>
      </c>
      <c r="BC12" s="40">
        <v>0</v>
      </c>
      <c r="BD12" s="40">
        <v>0</v>
      </c>
      <c r="BE12" s="40">
        <v>0</v>
      </c>
      <c r="BF12" s="40">
        <v>0</v>
      </c>
      <c r="BG12" s="40">
        <v>0</v>
      </c>
      <c r="BH12" s="40">
        <v>0</v>
      </c>
      <c r="BI12" s="40">
        <v>0</v>
      </c>
      <c r="BJ12" s="40">
        <v>0</v>
      </c>
      <c r="BK12" s="40">
        <v>0</v>
      </c>
      <c r="BL12" s="40">
        <v>0</v>
      </c>
      <c r="BM12" s="40">
        <v>0</v>
      </c>
      <c r="BN12" s="40">
        <v>0</v>
      </c>
      <c r="BO12" s="40">
        <v>0</v>
      </c>
      <c r="BP12" s="40">
        <v>0</v>
      </c>
      <c r="BQ12" s="40">
        <v>0</v>
      </c>
      <c r="BR12" s="40">
        <v>0</v>
      </c>
      <c r="BS12" s="40">
        <v>0</v>
      </c>
      <c r="BT12" s="82">
        <v>0</v>
      </c>
      <c r="BU12" s="82">
        <v>0</v>
      </c>
    </row>
    <row r="13" spans="1:73" ht="20" customHeight="1" x14ac:dyDescent="0.15">
      <c r="A13" s="172">
        <v>43876</v>
      </c>
      <c r="B13" s="64"/>
      <c r="C13" s="3">
        <v>7</v>
      </c>
      <c r="D13" s="40">
        <v>0</v>
      </c>
      <c r="E13" s="40">
        <v>0</v>
      </c>
      <c r="F13" s="40">
        <v>0</v>
      </c>
      <c r="G13" s="40">
        <v>0</v>
      </c>
      <c r="H13" s="173">
        <v>0</v>
      </c>
      <c r="I13" s="173">
        <v>0</v>
      </c>
      <c r="J13" s="40">
        <v>0</v>
      </c>
      <c r="K13" s="40">
        <v>0</v>
      </c>
      <c r="L13" s="40">
        <v>0</v>
      </c>
      <c r="M13" s="40">
        <v>0</v>
      </c>
      <c r="N13" s="78">
        <f t="shared" ref="N13" si="10">SUM(D13:M13)</f>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78">
        <f t="shared" ref="AI13" si="11">O13+Q13+S13+U13+AA13+AC13+AE13+AG13+Y13</f>
        <v>0</v>
      </c>
      <c r="AJ13" s="78">
        <v>0</v>
      </c>
      <c r="AL13" s="64">
        <v>43148</v>
      </c>
      <c r="AM13" s="64"/>
      <c r="AN13" s="3">
        <v>7</v>
      </c>
      <c r="AO13" s="40">
        <v>0</v>
      </c>
      <c r="AP13" s="40">
        <v>0</v>
      </c>
      <c r="AQ13" s="40">
        <v>0</v>
      </c>
      <c r="AR13" s="40">
        <v>0</v>
      </c>
      <c r="AS13" s="111">
        <v>0</v>
      </c>
      <c r="AT13" s="111">
        <v>0</v>
      </c>
      <c r="AU13" s="40">
        <v>0</v>
      </c>
      <c r="AV13" s="40">
        <v>0</v>
      </c>
      <c r="AW13" s="40">
        <v>0</v>
      </c>
      <c r="AX13" s="40">
        <v>0</v>
      </c>
      <c r="AY13" s="55">
        <v>0</v>
      </c>
      <c r="AZ13" s="40">
        <v>0</v>
      </c>
      <c r="BA13" s="40">
        <v>0</v>
      </c>
      <c r="BB13" s="40">
        <v>0</v>
      </c>
      <c r="BC13" s="40">
        <v>0</v>
      </c>
      <c r="BD13" s="40">
        <v>0</v>
      </c>
      <c r="BE13" s="40">
        <v>0</v>
      </c>
      <c r="BF13" s="40">
        <v>0</v>
      </c>
      <c r="BG13" s="40">
        <v>0</v>
      </c>
      <c r="BH13" s="40">
        <v>0</v>
      </c>
      <c r="BI13" s="40">
        <v>0</v>
      </c>
      <c r="BJ13" s="40">
        <v>0</v>
      </c>
      <c r="BK13" s="40">
        <v>0</v>
      </c>
      <c r="BL13" s="40">
        <v>0</v>
      </c>
      <c r="BM13" s="40">
        <v>0</v>
      </c>
      <c r="BN13" s="40">
        <v>0</v>
      </c>
      <c r="BO13" s="40">
        <v>0</v>
      </c>
      <c r="BP13" s="40">
        <v>0</v>
      </c>
      <c r="BQ13" s="40">
        <v>0</v>
      </c>
      <c r="BR13" s="40">
        <v>0</v>
      </c>
      <c r="BS13" s="40">
        <v>0</v>
      </c>
      <c r="BT13" s="82">
        <v>0</v>
      </c>
      <c r="BU13" s="82">
        <v>0</v>
      </c>
    </row>
    <row r="14" spans="1:73" ht="20" customHeight="1" x14ac:dyDescent="0.15">
      <c r="A14" s="174">
        <v>43883</v>
      </c>
      <c r="B14" s="64"/>
      <c r="C14" s="3">
        <v>8</v>
      </c>
      <c r="D14" s="40">
        <v>0</v>
      </c>
      <c r="E14" s="40">
        <v>0</v>
      </c>
      <c r="F14" s="40">
        <v>0</v>
      </c>
      <c r="G14" s="40">
        <v>0</v>
      </c>
      <c r="H14" s="175">
        <v>0</v>
      </c>
      <c r="I14" s="175">
        <v>0</v>
      </c>
      <c r="J14" s="40">
        <v>0</v>
      </c>
      <c r="K14" s="40">
        <v>0</v>
      </c>
      <c r="L14" s="40">
        <v>0</v>
      </c>
      <c r="M14" s="40">
        <v>0</v>
      </c>
      <c r="N14" s="78">
        <f t="shared" ref="N14" si="12">SUM(D14:M14)</f>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78">
        <f t="shared" ref="AI14" si="13">O14+Q14+S14+U14+AA14+AC14+AE14+AG14+Y14</f>
        <v>0</v>
      </c>
      <c r="AJ14" s="78">
        <v>0</v>
      </c>
      <c r="AL14" s="64">
        <v>43155</v>
      </c>
      <c r="AM14" s="64"/>
      <c r="AN14" s="3">
        <v>8</v>
      </c>
      <c r="AO14" s="40">
        <v>0</v>
      </c>
      <c r="AP14" s="40">
        <v>0</v>
      </c>
      <c r="AQ14" s="40">
        <v>0</v>
      </c>
      <c r="AR14" s="40">
        <v>0</v>
      </c>
      <c r="AS14" s="40">
        <v>0</v>
      </c>
      <c r="AT14" s="111">
        <v>0</v>
      </c>
      <c r="AU14" s="40">
        <v>0</v>
      </c>
      <c r="AV14" s="40">
        <v>0</v>
      </c>
      <c r="AW14" s="40">
        <v>0</v>
      </c>
      <c r="AX14" s="40">
        <v>0</v>
      </c>
      <c r="AY14" s="55">
        <v>0</v>
      </c>
      <c r="AZ14" s="40">
        <v>0</v>
      </c>
      <c r="BA14" s="40">
        <v>0</v>
      </c>
      <c r="BB14" s="40">
        <v>0</v>
      </c>
      <c r="BC14" s="40">
        <v>0</v>
      </c>
      <c r="BD14" s="40">
        <v>0</v>
      </c>
      <c r="BE14" s="40">
        <v>0</v>
      </c>
      <c r="BF14" s="40">
        <v>0</v>
      </c>
      <c r="BG14" s="40">
        <v>0</v>
      </c>
      <c r="BH14" s="40">
        <v>0</v>
      </c>
      <c r="BI14" s="40">
        <v>0</v>
      </c>
      <c r="BJ14" s="40">
        <v>0</v>
      </c>
      <c r="BK14" s="40">
        <v>0</v>
      </c>
      <c r="BL14" s="40">
        <v>0</v>
      </c>
      <c r="BM14" s="40">
        <v>0</v>
      </c>
      <c r="BN14" s="40">
        <v>0</v>
      </c>
      <c r="BO14" s="40">
        <v>0</v>
      </c>
      <c r="BP14" s="40">
        <v>0</v>
      </c>
      <c r="BQ14" s="40">
        <v>0</v>
      </c>
      <c r="BR14" s="40">
        <v>0</v>
      </c>
      <c r="BS14" s="40">
        <v>0</v>
      </c>
      <c r="BT14" s="82">
        <v>0</v>
      </c>
      <c r="BU14" s="82">
        <v>0</v>
      </c>
    </row>
    <row r="15" spans="1:73" ht="20" customHeight="1" x14ac:dyDescent="0.15">
      <c r="A15" s="176">
        <v>43890</v>
      </c>
      <c r="B15" s="64"/>
      <c r="C15" s="3">
        <v>9</v>
      </c>
      <c r="D15" s="40">
        <v>0</v>
      </c>
      <c r="E15" s="40">
        <v>0</v>
      </c>
      <c r="F15" s="40">
        <v>0</v>
      </c>
      <c r="G15" s="40">
        <v>0</v>
      </c>
      <c r="H15" s="177">
        <v>0</v>
      </c>
      <c r="I15" s="177">
        <v>0</v>
      </c>
      <c r="J15" s="40">
        <v>0</v>
      </c>
      <c r="K15" s="40">
        <v>0</v>
      </c>
      <c r="L15" s="40">
        <v>0</v>
      </c>
      <c r="M15" s="40">
        <v>0</v>
      </c>
      <c r="N15" s="78">
        <f t="shared" ref="N15" si="14">SUM(D15:M15)</f>
        <v>0</v>
      </c>
      <c r="O15" s="40">
        <v>0</v>
      </c>
      <c r="P15" s="40">
        <v>0</v>
      </c>
      <c r="Q15" s="40">
        <v>0</v>
      </c>
      <c r="R15" s="40">
        <v>0</v>
      </c>
      <c r="S15" s="40">
        <v>0</v>
      </c>
      <c r="T15" s="40">
        <v>0</v>
      </c>
      <c r="U15" s="40">
        <v>0</v>
      </c>
      <c r="V15" s="40">
        <v>0</v>
      </c>
      <c r="W15" s="40">
        <v>0</v>
      </c>
      <c r="X15" s="40">
        <v>0</v>
      </c>
      <c r="Y15" s="40">
        <v>0</v>
      </c>
      <c r="Z15" s="40">
        <v>0</v>
      </c>
      <c r="AA15" s="40">
        <v>0</v>
      </c>
      <c r="AB15" s="40">
        <v>0</v>
      </c>
      <c r="AC15" s="40">
        <v>0</v>
      </c>
      <c r="AD15" s="40">
        <v>0</v>
      </c>
      <c r="AE15" s="40">
        <v>0</v>
      </c>
      <c r="AF15" s="40">
        <v>0</v>
      </c>
      <c r="AG15" s="40">
        <v>0</v>
      </c>
      <c r="AH15" s="40">
        <v>0</v>
      </c>
      <c r="AI15" s="78">
        <f t="shared" ref="AI15" si="15">O15+Q15+S15+U15+AA15+AC15+AE15+AG15+Y15</f>
        <v>0</v>
      </c>
      <c r="AJ15" s="78">
        <v>0</v>
      </c>
      <c r="AL15" s="64">
        <v>43162</v>
      </c>
      <c r="AM15" s="2"/>
      <c r="AN15" s="3">
        <v>9</v>
      </c>
      <c r="AO15" s="40">
        <v>0</v>
      </c>
      <c r="AP15" s="40">
        <v>0</v>
      </c>
      <c r="AQ15" s="40">
        <v>0</v>
      </c>
      <c r="AR15" s="40">
        <v>0</v>
      </c>
      <c r="AS15" s="40">
        <v>0</v>
      </c>
      <c r="AT15" s="111">
        <v>0</v>
      </c>
      <c r="AU15" s="40">
        <v>0</v>
      </c>
      <c r="AV15" s="40">
        <v>0</v>
      </c>
      <c r="AW15" s="40">
        <v>0</v>
      </c>
      <c r="AX15" s="40">
        <v>0</v>
      </c>
      <c r="AY15" s="55">
        <v>0</v>
      </c>
      <c r="AZ15" s="40">
        <v>0</v>
      </c>
      <c r="BA15" s="40">
        <v>0</v>
      </c>
      <c r="BB15" s="40">
        <v>0</v>
      </c>
      <c r="BC15" s="40">
        <v>0</v>
      </c>
      <c r="BD15" s="40">
        <v>0</v>
      </c>
      <c r="BE15" s="40">
        <v>0</v>
      </c>
      <c r="BF15" s="40">
        <v>0</v>
      </c>
      <c r="BG15" s="40">
        <v>0</v>
      </c>
      <c r="BH15" s="40">
        <v>0</v>
      </c>
      <c r="BI15" s="40">
        <v>0</v>
      </c>
      <c r="BJ15" s="40">
        <v>0</v>
      </c>
      <c r="BK15" s="40">
        <v>0</v>
      </c>
      <c r="BL15" s="40">
        <v>0</v>
      </c>
      <c r="BM15" s="40">
        <v>0</v>
      </c>
      <c r="BN15" s="40">
        <v>0</v>
      </c>
      <c r="BO15" s="40">
        <v>0</v>
      </c>
      <c r="BP15" s="40">
        <v>0</v>
      </c>
      <c r="BQ15" s="40">
        <v>0</v>
      </c>
      <c r="BR15" s="40">
        <v>0</v>
      </c>
      <c r="BS15" s="40">
        <v>0</v>
      </c>
      <c r="BT15" s="82">
        <v>0</v>
      </c>
      <c r="BU15" s="82">
        <v>0</v>
      </c>
    </row>
    <row r="16" spans="1:73" ht="20" customHeight="1" x14ac:dyDescent="0.15">
      <c r="A16" s="178">
        <v>43897</v>
      </c>
      <c r="B16" s="64"/>
      <c r="C16" s="3">
        <v>10</v>
      </c>
      <c r="D16" s="40">
        <v>0</v>
      </c>
      <c r="E16" s="40">
        <v>0</v>
      </c>
      <c r="F16" s="40">
        <v>0</v>
      </c>
      <c r="G16" s="40">
        <v>0</v>
      </c>
      <c r="H16" s="179">
        <v>0</v>
      </c>
      <c r="I16" s="179">
        <v>0</v>
      </c>
      <c r="J16" s="40">
        <v>0</v>
      </c>
      <c r="K16" s="40">
        <v>0</v>
      </c>
      <c r="L16" s="40">
        <v>0</v>
      </c>
      <c r="M16" s="40">
        <v>0</v>
      </c>
      <c r="N16" s="78">
        <f t="shared" ref="N16" si="16">SUM(D16:M16)</f>
        <v>0</v>
      </c>
      <c r="O16" s="40">
        <v>0</v>
      </c>
      <c r="P16" s="40">
        <v>0</v>
      </c>
      <c r="Q16" s="40">
        <v>0</v>
      </c>
      <c r="R16" s="40">
        <v>0</v>
      </c>
      <c r="S16" s="40">
        <v>0</v>
      </c>
      <c r="T16" s="40">
        <v>0</v>
      </c>
      <c r="U16" s="40">
        <v>0</v>
      </c>
      <c r="V16" s="40">
        <v>0</v>
      </c>
      <c r="W16" s="40">
        <v>0</v>
      </c>
      <c r="X16" s="40">
        <v>0</v>
      </c>
      <c r="Y16" s="40">
        <v>0</v>
      </c>
      <c r="Z16" s="40">
        <v>0</v>
      </c>
      <c r="AA16" s="40">
        <v>0</v>
      </c>
      <c r="AB16" s="40">
        <v>0</v>
      </c>
      <c r="AC16" s="40">
        <v>0</v>
      </c>
      <c r="AD16" s="40">
        <v>0</v>
      </c>
      <c r="AE16" s="40">
        <v>0</v>
      </c>
      <c r="AF16" s="40">
        <v>0</v>
      </c>
      <c r="AG16" s="40">
        <v>0</v>
      </c>
      <c r="AH16" s="40">
        <v>0</v>
      </c>
      <c r="AI16" s="78">
        <f t="shared" ref="AI16" si="17">O16+Q16+S16+U16+AA16+AC16+AE16+AG16+Y16</f>
        <v>0</v>
      </c>
      <c r="AJ16" s="78">
        <v>0</v>
      </c>
      <c r="AL16" s="64">
        <v>43169</v>
      </c>
      <c r="AM16" s="64"/>
      <c r="AN16" s="3">
        <v>10</v>
      </c>
      <c r="AO16" s="40">
        <v>0</v>
      </c>
      <c r="AP16" s="40">
        <v>0</v>
      </c>
      <c r="AQ16" s="40">
        <v>0</v>
      </c>
      <c r="AR16" s="40">
        <v>0</v>
      </c>
      <c r="AS16" s="111">
        <v>0</v>
      </c>
      <c r="AT16" s="111">
        <v>0</v>
      </c>
      <c r="AU16" s="40">
        <v>0</v>
      </c>
      <c r="AV16" s="40">
        <v>0</v>
      </c>
      <c r="AW16" s="40">
        <v>0</v>
      </c>
      <c r="AX16" s="40">
        <v>0</v>
      </c>
      <c r="AY16" s="55">
        <v>0</v>
      </c>
      <c r="AZ16" s="40">
        <v>0</v>
      </c>
      <c r="BA16" s="40">
        <v>0</v>
      </c>
      <c r="BB16" s="40">
        <v>0</v>
      </c>
      <c r="BC16" s="40">
        <v>0</v>
      </c>
      <c r="BD16" s="40">
        <v>0</v>
      </c>
      <c r="BE16" s="40">
        <v>0</v>
      </c>
      <c r="BF16" s="40">
        <v>0</v>
      </c>
      <c r="BG16" s="40">
        <v>0</v>
      </c>
      <c r="BH16" s="40">
        <v>0</v>
      </c>
      <c r="BI16" s="40">
        <v>0</v>
      </c>
      <c r="BJ16" s="40">
        <v>0</v>
      </c>
      <c r="BK16" s="40">
        <v>0</v>
      </c>
      <c r="BL16" s="40">
        <v>0</v>
      </c>
      <c r="BM16" s="40">
        <v>0</v>
      </c>
      <c r="BN16" s="40">
        <v>0</v>
      </c>
      <c r="BO16" s="40">
        <v>0</v>
      </c>
      <c r="BP16" s="40">
        <v>0</v>
      </c>
      <c r="BQ16" s="40">
        <v>0</v>
      </c>
      <c r="BR16" s="40">
        <v>0</v>
      </c>
      <c r="BS16" s="40">
        <v>0</v>
      </c>
      <c r="BT16" s="82">
        <v>0</v>
      </c>
      <c r="BU16" s="82">
        <v>0</v>
      </c>
    </row>
    <row r="17" spans="1:73" ht="20" customHeight="1" x14ac:dyDescent="0.15">
      <c r="A17" s="181">
        <v>43904</v>
      </c>
      <c r="B17" s="64"/>
      <c r="C17" s="3">
        <v>11</v>
      </c>
      <c r="D17" s="40">
        <v>0</v>
      </c>
      <c r="E17" s="40">
        <v>0</v>
      </c>
      <c r="F17" s="40">
        <v>0</v>
      </c>
      <c r="G17" s="40">
        <v>0</v>
      </c>
      <c r="H17" s="182">
        <v>0</v>
      </c>
      <c r="I17" s="182">
        <v>0</v>
      </c>
      <c r="J17" s="40">
        <v>0</v>
      </c>
      <c r="K17" s="40">
        <v>0</v>
      </c>
      <c r="L17" s="40">
        <v>0</v>
      </c>
      <c r="M17" s="40">
        <v>0</v>
      </c>
      <c r="N17" s="78">
        <f t="shared" ref="N17" si="18">SUM(D17:M17)</f>
        <v>0</v>
      </c>
      <c r="O17" s="40">
        <v>0</v>
      </c>
      <c r="P17" s="40">
        <v>0</v>
      </c>
      <c r="Q17" s="40">
        <v>0</v>
      </c>
      <c r="R17" s="40">
        <v>0</v>
      </c>
      <c r="S17" s="40">
        <v>0</v>
      </c>
      <c r="T17" s="40">
        <v>0</v>
      </c>
      <c r="U17" s="40">
        <v>0</v>
      </c>
      <c r="V17" s="40">
        <v>0</v>
      </c>
      <c r="W17" s="40">
        <v>0</v>
      </c>
      <c r="X17" s="40">
        <v>0</v>
      </c>
      <c r="Y17" s="40">
        <v>0</v>
      </c>
      <c r="Z17" s="40">
        <v>0</v>
      </c>
      <c r="AA17" s="40">
        <v>0</v>
      </c>
      <c r="AB17" s="40">
        <v>0</v>
      </c>
      <c r="AC17" s="40">
        <v>0</v>
      </c>
      <c r="AD17" s="40">
        <v>0</v>
      </c>
      <c r="AE17" s="40">
        <v>0</v>
      </c>
      <c r="AF17" s="40">
        <v>0</v>
      </c>
      <c r="AG17" s="40">
        <v>0</v>
      </c>
      <c r="AH17" s="40">
        <v>0</v>
      </c>
      <c r="AI17" s="78">
        <f t="shared" ref="AI17" si="19">O17+Q17+S17+U17+AA17+AC17+AE17+AG17+Y17</f>
        <v>0</v>
      </c>
      <c r="AJ17" s="78">
        <v>0</v>
      </c>
      <c r="AL17" s="64">
        <v>43176</v>
      </c>
      <c r="AM17" s="2"/>
      <c r="AN17" s="3">
        <v>11</v>
      </c>
      <c r="AO17" s="40">
        <v>0</v>
      </c>
      <c r="AP17" s="40">
        <v>0</v>
      </c>
      <c r="AQ17" s="40">
        <v>0</v>
      </c>
      <c r="AR17" s="40">
        <v>0</v>
      </c>
      <c r="AS17" s="111">
        <v>0</v>
      </c>
      <c r="AT17" s="111">
        <v>0</v>
      </c>
      <c r="AU17" s="40">
        <v>0</v>
      </c>
      <c r="AV17" s="40">
        <v>0</v>
      </c>
      <c r="AW17" s="40">
        <v>0</v>
      </c>
      <c r="AX17" s="40">
        <v>0</v>
      </c>
      <c r="AY17" s="55">
        <v>0</v>
      </c>
      <c r="AZ17" s="40">
        <v>0</v>
      </c>
      <c r="BA17" s="40">
        <v>0</v>
      </c>
      <c r="BB17" s="40">
        <v>0</v>
      </c>
      <c r="BC17" s="40">
        <v>0</v>
      </c>
      <c r="BD17" s="40">
        <v>0</v>
      </c>
      <c r="BE17" s="40">
        <v>0</v>
      </c>
      <c r="BF17" s="40">
        <v>0</v>
      </c>
      <c r="BG17" s="40">
        <v>0</v>
      </c>
      <c r="BH17" s="40">
        <v>0</v>
      </c>
      <c r="BI17" s="40">
        <v>0</v>
      </c>
      <c r="BJ17" s="40">
        <v>0</v>
      </c>
      <c r="BK17" s="40">
        <v>0</v>
      </c>
      <c r="BL17" s="40">
        <v>0</v>
      </c>
      <c r="BM17" s="40">
        <v>0</v>
      </c>
      <c r="BN17" s="40">
        <v>0</v>
      </c>
      <c r="BO17" s="40">
        <v>0</v>
      </c>
      <c r="BP17" s="40">
        <v>0</v>
      </c>
      <c r="BQ17" s="40">
        <v>0</v>
      </c>
      <c r="BR17" s="40">
        <v>0</v>
      </c>
      <c r="BS17" s="40">
        <v>0</v>
      </c>
      <c r="BT17" s="82">
        <v>0</v>
      </c>
      <c r="BU17" s="82">
        <v>0</v>
      </c>
    </row>
    <row r="18" spans="1:73" ht="20" customHeight="1" x14ac:dyDescent="0.15">
      <c r="A18" s="183">
        <v>43911</v>
      </c>
      <c r="B18" s="64"/>
      <c r="C18" s="3">
        <v>12</v>
      </c>
      <c r="D18" s="40">
        <v>0</v>
      </c>
      <c r="E18" s="40">
        <v>0</v>
      </c>
      <c r="F18" s="40">
        <v>0</v>
      </c>
      <c r="G18" s="40">
        <v>0</v>
      </c>
      <c r="H18" s="185">
        <v>0</v>
      </c>
      <c r="I18" s="185">
        <v>0</v>
      </c>
      <c r="J18" s="40">
        <v>0</v>
      </c>
      <c r="K18" s="40">
        <v>0</v>
      </c>
      <c r="L18" s="40">
        <v>0</v>
      </c>
      <c r="M18" s="40">
        <v>0</v>
      </c>
      <c r="N18" s="78">
        <f t="shared" ref="N18" si="20">SUM(D18:M18)</f>
        <v>0</v>
      </c>
      <c r="O18" s="40">
        <v>0</v>
      </c>
      <c r="P18" s="40">
        <v>0</v>
      </c>
      <c r="Q18" s="40">
        <v>0</v>
      </c>
      <c r="R18" s="40">
        <v>0</v>
      </c>
      <c r="S18" s="40">
        <v>0</v>
      </c>
      <c r="T18" s="40">
        <v>0</v>
      </c>
      <c r="U18" s="40">
        <v>0</v>
      </c>
      <c r="V18" s="40">
        <v>0</v>
      </c>
      <c r="W18" s="40">
        <v>0</v>
      </c>
      <c r="X18" s="40">
        <v>0</v>
      </c>
      <c r="Y18" s="40">
        <v>0</v>
      </c>
      <c r="Z18" s="40">
        <v>0</v>
      </c>
      <c r="AA18" s="40">
        <v>0</v>
      </c>
      <c r="AB18" s="40">
        <v>0</v>
      </c>
      <c r="AC18" s="40">
        <v>0</v>
      </c>
      <c r="AD18" s="40">
        <v>0</v>
      </c>
      <c r="AE18" s="40">
        <v>0</v>
      </c>
      <c r="AF18" s="40">
        <v>0</v>
      </c>
      <c r="AG18" s="40">
        <v>0</v>
      </c>
      <c r="AH18" s="40">
        <v>0</v>
      </c>
      <c r="AI18" s="78">
        <f t="shared" ref="AI18" si="21">O18+Q18+S18+U18+AA18+AC18+AE18+AG18+Y18</f>
        <v>0</v>
      </c>
      <c r="AJ18" s="78">
        <v>0</v>
      </c>
      <c r="AL18" s="64">
        <v>43183</v>
      </c>
      <c r="AM18" s="2"/>
      <c r="AN18" s="3">
        <v>12</v>
      </c>
      <c r="AO18" s="40">
        <v>0</v>
      </c>
      <c r="AP18" s="40">
        <v>0</v>
      </c>
      <c r="AQ18" s="40">
        <v>0</v>
      </c>
      <c r="AR18" s="40">
        <v>0</v>
      </c>
      <c r="AS18" s="111">
        <v>0</v>
      </c>
      <c r="AT18" s="111">
        <v>0</v>
      </c>
      <c r="AU18" s="40">
        <v>0</v>
      </c>
      <c r="AV18" s="40">
        <v>0</v>
      </c>
      <c r="AW18" s="40">
        <v>0</v>
      </c>
      <c r="AX18" s="40">
        <v>0</v>
      </c>
      <c r="AY18" s="55">
        <v>0</v>
      </c>
      <c r="AZ18" s="40">
        <v>0</v>
      </c>
      <c r="BA18" s="40">
        <v>0</v>
      </c>
      <c r="BB18" s="40">
        <v>0</v>
      </c>
      <c r="BC18" s="40">
        <v>0</v>
      </c>
      <c r="BD18" s="40">
        <v>0</v>
      </c>
      <c r="BE18" s="40">
        <v>0</v>
      </c>
      <c r="BF18" s="40">
        <v>0</v>
      </c>
      <c r="BG18" s="40">
        <v>0</v>
      </c>
      <c r="BH18" s="40">
        <v>0</v>
      </c>
      <c r="BI18" s="40">
        <v>0</v>
      </c>
      <c r="BJ18" s="40">
        <v>0</v>
      </c>
      <c r="BK18" s="40">
        <v>0</v>
      </c>
      <c r="BL18" s="40">
        <v>0</v>
      </c>
      <c r="BM18" s="40">
        <v>0</v>
      </c>
      <c r="BN18" s="40">
        <v>0</v>
      </c>
      <c r="BO18" s="40">
        <v>0</v>
      </c>
      <c r="BP18" s="40">
        <v>0</v>
      </c>
      <c r="BQ18" s="40">
        <v>0</v>
      </c>
      <c r="BR18" s="40">
        <v>0</v>
      </c>
      <c r="BS18" s="40">
        <v>0</v>
      </c>
      <c r="BT18" s="82">
        <v>0</v>
      </c>
      <c r="BU18" s="82">
        <v>0</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85">
        <v>43190</v>
      </c>
      <c r="AM19" s="64"/>
      <c r="AN19" s="3">
        <v>13</v>
      </c>
      <c r="AO19" s="40">
        <v>0</v>
      </c>
      <c r="AP19" s="40">
        <v>0</v>
      </c>
      <c r="AQ19" s="40">
        <v>0</v>
      </c>
      <c r="AR19" s="40">
        <v>0</v>
      </c>
      <c r="AS19" s="111">
        <v>0</v>
      </c>
      <c r="AT19" s="111">
        <v>0</v>
      </c>
      <c r="AU19" s="40">
        <v>0</v>
      </c>
      <c r="AV19" s="40">
        <v>0</v>
      </c>
      <c r="AW19" s="40">
        <v>0</v>
      </c>
      <c r="AX19" s="40">
        <v>0</v>
      </c>
      <c r="AY19" s="55">
        <v>0</v>
      </c>
      <c r="AZ19" s="40">
        <v>0</v>
      </c>
      <c r="BA19" s="40">
        <v>0</v>
      </c>
      <c r="BB19" s="40">
        <v>0</v>
      </c>
      <c r="BC19" s="40">
        <v>0</v>
      </c>
      <c r="BD19" s="40">
        <v>0</v>
      </c>
      <c r="BE19" s="40">
        <v>0</v>
      </c>
      <c r="BF19" s="40">
        <v>0</v>
      </c>
      <c r="BG19" s="40">
        <v>0</v>
      </c>
      <c r="BH19" s="40">
        <v>0</v>
      </c>
      <c r="BI19" s="40">
        <v>0</v>
      </c>
      <c r="BJ19" s="40">
        <v>0</v>
      </c>
      <c r="BK19" s="40">
        <v>0</v>
      </c>
      <c r="BL19" s="40">
        <v>0</v>
      </c>
      <c r="BM19" s="40">
        <v>0</v>
      </c>
      <c r="BN19" s="40">
        <v>0</v>
      </c>
      <c r="BO19" s="40">
        <v>0</v>
      </c>
      <c r="BP19" s="40">
        <v>0</v>
      </c>
      <c r="BQ19" s="40">
        <v>0</v>
      </c>
      <c r="BR19" s="40">
        <v>0</v>
      </c>
      <c r="BS19" s="40">
        <v>0</v>
      </c>
      <c r="BT19" s="82">
        <v>0</v>
      </c>
      <c r="BU19" s="82">
        <v>0</v>
      </c>
    </row>
    <row r="20" spans="1:73"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K20" s="36"/>
      <c r="AL20" s="85">
        <v>43197</v>
      </c>
      <c r="AM20" s="64"/>
      <c r="AN20" s="10">
        <v>14</v>
      </c>
      <c r="AO20" s="40">
        <v>0</v>
      </c>
      <c r="AP20" s="40">
        <v>0</v>
      </c>
      <c r="AQ20" s="40">
        <v>0</v>
      </c>
      <c r="AR20" s="40">
        <v>0</v>
      </c>
      <c r="AS20" s="111">
        <v>0</v>
      </c>
      <c r="AT20" s="111">
        <v>0</v>
      </c>
      <c r="AU20" s="40">
        <v>0</v>
      </c>
      <c r="AV20" s="40">
        <v>0</v>
      </c>
      <c r="AW20" s="40">
        <v>0</v>
      </c>
      <c r="AX20" s="40">
        <v>0</v>
      </c>
      <c r="AY20" s="55">
        <v>0</v>
      </c>
      <c r="AZ20" s="40">
        <v>0</v>
      </c>
      <c r="BA20" s="40">
        <v>0</v>
      </c>
      <c r="BB20" s="40">
        <v>0</v>
      </c>
      <c r="BC20" s="40">
        <v>0</v>
      </c>
      <c r="BD20" s="40">
        <v>0</v>
      </c>
      <c r="BE20" s="40">
        <v>0</v>
      </c>
      <c r="BF20" s="40">
        <v>0</v>
      </c>
      <c r="BG20" s="40">
        <v>0</v>
      </c>
      <c r="BH20" s="40">
        <v>0</v>
      </c>
      <c r="BI20" s="40">
        <v>0</v>
      </c>
      <c r="BJ20" s="40">
        <v>0</v>
      </c>
      <c r="BK20" s="40">
        <v>0</v>
      </c>
      <c r="BL20" s="40">
        <v>0</v>
      </c>
      <c r="BM20" s="40">
        <v>0</v>
      </c>
      <c r="BN20" s="40">
        <v>0</v>
      </c>
      <c r="BO20" s="40">
        <v>0</v>
      </c>
      <c r="BP20" s="40">
        <v>0</v>
      </c>
      <c r="BQ20" s="40">
        <v>0</v>
      </c>
      <c r="BR20" s="40">
        <v>0</v>
      </c>
      <c r="BS20" s="40">
        <v>0</v>
      </c>
      <c r="BT20" s="82">
        <v>0</v>
      </c>
      <c r="BU20" s="82">
        <v>0</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43204</v>
      </c>
      <c r="AM21" s="64"/>
      <c r="AN21" s="10">
        <v>15</v>
      </c>
      <c r="AO21" s="40">
        <v>0</v>
      </c>
      <c r="AP21" s="40">
        <v>0</v>
      </c>
      <c r="AQ21" s="40">
        <v>0</v>
      </c>
      <c r="AR21" s="40">
        <v>0</v>
      </c>
      <c r="AS21" s="111">
        <v>0</v>
      </c>
      <c r="AT21" s="111">
        <v>0</v>
      </c>
      <c r="AU21" s="40">
        <v>0</v>
      </c>
      <c r="AV21" s="40">
        <v>0</v>
      </c>
      <c r="AW21" s="40">
        <v>0</v>
      </c>
      <c r="AX21" s="40">
        <v>0</v>
      </c>
      <c r="AY21" s="55">
        <v>0</v>
      </c>
      <c r="AZ21" s="40">
        <v>0</v>
      </c>
      <c r="BA21" s="40">
        <v>0</v>
      </c>
      <c r="BB21" s="40">
        <v>0</v>
      </c>
      <c r="BC21" s="40">
        <v>0</v>
      </c>
      <c r="BD21" s="40">
        <v>0</v>
      </c>
      <c r="BE21" s="40">
        <v>0</v>
      </c>
      <c r="BF21" s="40">
        <v>0</v>
      </c>
      <c r="BG21" s="40">
        <v>0</v>
      </c>
      <c r="BH21" s="40">
        <v>0</v>
      </c>
      <c r="BI21" s="40">
        <v>0</v>
      </c>
      <c r="BJ21" s="40">
        <v>0</v>
      </c>
      <c r="BK21" s="40">
        <v>0</v>
      </c>
      <c r="BL21" s="40">
        <v>0</v>
      </c>
      <c r="BM21" s="40">
        <v>0</v>
      </c>
      <c r="BN21" s="40">
        <v>0</v>
      </c>
      <c r="BO21" s="40">
        <v>0</v>
      </c>
      <c r="BP21" s="40">
        <v>0</v>
      </c>
      <c r="BQ21" s="40">
        <v>0</v>
      </c>
      <c r="BR21" s="40">
        <v>0</v>
      </c>
      <c r="BS21" s="40">
        <v>0</v>
      </c>
      <c r="BT21" s="82">
        <v>0</v>
      </c>
      <c r="BU21" s="82">
        <v>0</v>
      </c>
    </row>
    <row r="22" spans="1:73"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43211</v>
      </c>
      <c r="AM22" s="65"/>
      <c r="AN22" s="35">
        <v>16</v>
      </c>
      <c r="AO22" s="40">
        <v>0</v>
      </c>
      <c r="AP22" s="40">
        <v>0</v>
      </c>
      <c r="AQ22" s="40">
        <v>0</v>
      </c>
      <c r="AR22" s="40">
        <v>0</v>
      </c>
      <c r="AS22" s="111">
        <v>0</v>
      </c>
      <c r="AT22" s="111">
        <v>0</v>
      </c>
      <c r="AU22" s="40">
        <v>0</v>
      </c>
      <c r="AV22" s="40">
        <v>0</v>
      </c>
      <c r="AW22" s="40">
        <v>0</v>
      </c>
      <c r="AX22" s="40">
        <v>0</v>
      </c>
      <c r="AY22" s="55">
        <v>0</v>
      </c>
      <c r="AZ22" s="40">
        <v>0</v>
      </c>
      <c r="BA22" s="40">
        <v>0</v>
      </c>
      <c r="BB22" s="40">
        <v>0</v>
      </c>
      <c r="BC22" s="40">
        <v>0</v>
      </c>
      <c r="BD22" s="40">
        <v>0</v>
      </c>
      <c r="BE22" s="40">
        <v>0</v>
      </c>
      <c r="BF22" s="40">
        <v>0</v>
      </c>
      <c r="BG22" s="40">
        <v>0</v>
      </c>
      <c r="BH22" s="40">
        <v>0</v>
      </c>
      <c r="BI22" s="40">
        <v>0</v>
      </c>
      <c r="BJ22" s="40">
        <v>0</v>
      </c>
      <c r="BK22" s="40">
        <v>0</v>
      </c>
      <c r="BL22" s="40">
        <v>0</v>
      </c>
      <c r="BM22" s="40">
        <v>0</v>
      </c>
      <c r="BN22" s="40">
        <v>0</v>
      </c>
      <c r="BO22" s="40">
        <v>0</v>
      </c>
      <c r="BP22" s="40">
        <v>0</v>
      </c>
      <c r="BQ22" s="40">
        <v>0</v>
      </c>
      <c r="BR22" s="40">
        <v>0</v>
      </c>
      <c r="BS22" s="40">
        <v>0</v>
      </c>
      <c r="BT22" s="82">
        <v>0</v>
      </c>
      <c r="BU22" s="82">
        <v>0</v>
      </c>
    </row>
    <row r="23" spans="1:73" ht="20" customHeight="1" x14ac:dyDescent="0.15">
      <c r="A23" s="188">
        <v>43946</v>
      </c>
      <c r="B23" s="64"/>
      <c r="C23" s="39"/>
      <c r="D23" s="189">
        <v>0</v>
      </c>
      <c r="E23" s="189">
        <v>0</v>
      </c>
      <c r="F23" s="189">
        <v>0</v>
      </c>
      <c r="G23" s="189">
        <v>0</v>
      </c>
      <c r="H23" s="189">
        <v>0</v>
      </c>
      <c r="I23" s="189">
        <v>0</v>
      </c>
      <c r="J23" s="189">
        <v>0</v>
      </c>
      <c r="K23" s="189">
        <v>0</v>
      </c>
      <c r="L23" s="189">
        <v>0</v>
      </c>
      <c r="M23" s="189">
        <v>0</v>
      </c>
      <c r="N23" s="78">
        <v>0</v>
      </c>
      <c r="O23" s="189">
        <v>0</v>
      </c>
      <c r="P23" s="189">
        <v>0</v>
      </c>
      <c r="Q23" s="189">
        <v>0</v>
      </c>
      <c r="R23" s="189">
        <v>0</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v>0</v>
      </c>
      <c r="AJ23" s="78">
        <v>0</v>
      </c>
      <c r="AL23" s="64">
        <v>43218</v>
      </c>
      <c r="AM23" s="64"/>
      <c r="AN23" s="39">
        <v>17</v>
      </c>
      <c r="AO23" s="40">
        <v>0</v>
      </c>
      <c r="AP23" s="40">
        <v>0</v>
      </c>
      <c r="AQ23" s="40">
        <v>0</v>
      </c>
      <c r="AR23" s="40">
        <v>0</v>
      </c>
      <c r="AS23" s="111">
        <v>0</v>
      </c>
      <c r="AT23" s="111">
        <v>0</v>
      </c>
      <c r="AU23" s="40">
        <v>0</v>
      </c>
      <c r="AV23" s="40">
        <v>0</v>
      </c>
      <c r="AW23" s="40">
        <v>0</v>
      </c>
      <c r="AX23" s="40">
        <v>0</v>
      </c>
      <c r="AY23" s="55">
        <v>0</v>
      </c>
      <c r="AZ23" s="40">
        <v>0</v>
      </c>
      <c r="BA23" s="40">
        <v>0</v>
      </c>
      <c r="BB23" s="40">
        <v>0</v>
      </c>
      <c r="BC23" s="40">
        <v>0</v>
      </c>
      <c r="BD23" s="40">
        <v>0</v>
      </c>
      <c r="BE23" s="40">
        <v>0</v>
      </c>
      <c r="BF23" s="40">
        <v>0</v>
      </c>
      <c r="BG23" s="40">
        <v>0</v>
      </c>
      <c r="BH23" s="40">
        <v>0</v>
      </c>
      <c r="BI23" s="40">
        <v>0</v>
      </c>
      <c r="BJ23" s="40">
        <v>0</v>
      </c>
      <c r="BK23" s="40">
        <v>0</v>
      </c>
      <c r="BL23" s="40">
        <v>0</v>
      </c>
      <c r="BM23" s="40">
        <v>0</v>
      </c>
      <c r="BN23" s="40">
        <v>0</v>
      </c>
      <c r="BO23" s="40">
        <v>0</v>
      </c>
      <c r="BP23" s="40">
        <v>0</v>
      </c>
      <c r="BQ23" s="40">
        <v>0</v>
      </c>
      <c r="BR23" s="40">
        <v>0</v>
      </c>
      <c r="BS23" s="40">
        <v>0</v>
      </c>
      <c r="BT23" s="82">
        <v>0</v>
      </c>
      <c r="BU23" s="82">
        <v>0</v>
      </c>
    </row>
    <row r="24" spans="1:73" ht="20" customHeight="1" x14ac:dyDescent="0.15">
      <c r="A24" s="192">
        <v>43953</v>
      </c>
      <c r="B24" s="64"/>
      <c r="C24" s="3"/>
      <c r="D24" s="195">
        <v>0</v>
      </c>
      <c r="E24" s="195">
        <v>0</v>
      </c>
      <c r="F24" s="195">
        <v>0</v>
      </c>
      <c r="G24" s="195">
        <v>0</v>
      </c>
      <c r="H24" s="195">
        <v>0</v>
      </c>
      <c r="I24" s="195">
        <v>0</v>
      </c>
      <c r="J24" s="195">
        <v>0</v>
      </c>
      <c r="K24" s="195">
        <v>0</v>
      </c>
      <c r="L24" s="195">
        <v>0</v>
      </c>
      <c r="M24" s="195">
        <v>0</v>
      </c>
      <c r="N24" s="78">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78">
        <v>0</v>
      </c>
      <c r="AJ24" s="78">
        <v>0</v>
      </c>
      <c r="AL24" s="64">
        <v>43225</v>
      </c>
      <c r="AM24" s="65"/>
      <c r="AN24" s="39">
        <v>18</v>
      </c>
      <c r="AO24" s="40">
        <v>0</v>
      </c>
      <c r="AP24" s="40">
        <v>0</v>
      </c>
      <c r="AQ24" s="40">
        <v>0</v>
      </c>
      <c r="AR24" s="40">
        <v>0</v>
      </c>
      <c r="AS24" s="111">
        <v>0</v>
      </c>
      <c r="AT24" s="111">
        <v>0</v>
      </c>
      <c r="AU24" s="40">
        <v>0</v>
      </c>
      <c r="AV24" s="40">
        <v>0</v>
      </c>
      <c r="AW24" s="40">
        <v>0</v>
      </c>
      <c r="AX24" s="40">
        <v>0</v>
      </c>
      <c r="AY24" s="55">
        <v>0</v>
      </c>
      <c r="AZ24" s="40">
        <v>0</v>
      </c>
      <c r="BA24" s="40">
        <v>0</v>
      </c>
      <c r="BB24" s="40">
        <v>0</v>
      </c>
      <c r="BC24" s="40">
        <v>0</v>
      </c>
      <c r="BD24" s="40">
        <v>0</v>
      </c>
      <c r="BE24" s="40">
        <v>0</v>
      </c>
      <c r="BF24" s="40">
        <v>0</v>
      </c>
      <c r="BG24" s="40">
        <v>0</v>
      </c>
      <c r="BH24" s="40">
        <v>0</v>
      </c>
      <c r="BI24" s="40">
        <v>0</v>
      </c>
      <c r="BJ24" s="40">
        <v>0</v>
      </c>
      <c r="BK24" s="40">
        <v>0</v>
      </c>
      <c r="BL24" s="40">
        <v>0</v>
      </c>
      <c r="BM24" s="40">
        <v>0</v>
      </c>
      <c r="BN24" s="40">
        <v>0</v>
      </c>
      <c r="BO24" s="40">
        <v>0</v>
      </c>
      <c r="BP24" s="40">
        <v>0</v>
      </c>
      <c r="BQ24" s="40">
        <v>0</v>
      </c>
      <c r="BR24" s="40">
        <v>0</v>
      </c>
      <c r="BS24" s="40">
        <v>0</v>
      </c>
      <c r="BT24" s="82">
        <v>0</v>
      </c>
      <c r="BU24" s="82">
        <v>0</v>
      </c>
    </row>
    <row r="25" spans="1:73" ht="20" customHeight="1" x14ac:dyDescent="0.15">
      <c r="A25" s="196">
        <v>43960</v>
      </c>
      <c r="B25" s="64"/>
      <c r="C25" s="3"/>
      <c r="D25" s="199">
        <v>0</v>
      </c>
      <c r="E25" s="199">
        <v>0</v>
      </c>
      <c r="F25" s="199">
        <v>0</v>
      </c>
      <c r="G25" s="199">
        <v>0</v>
      </c>
      <c r="H25" s="199">
        <v>0</v>
      </c>
      <c r="I25" s="199">
        <v>0</v>
      </c>
      <c r="J25" s="199">
        <v>0</v>
      </c>
      <c r="K25" s="199">
        <v>0</v>
      </c>
      <c r="L25" s="199">
        <v>0</v>
      </c>
      <c r="M25" s="199">
        <v>0</v>
      </c>
      <c r="N25" s="78">
        <v>0</v>
      </c>
      <c r="O25" s="199">
        <v>0</v>
      </c>
      <c r="P25" s="199">
        <v>0</v>
      </c>
      <c r="Q25" s="199">
        <v>0</v>
      </c>
      <c r="R25" s="199">
        <v>0</v>
      </c>
      <c r="S25" s="199">
        <v>0</v>
      </c>
      <c r="T25" s="199">
        <v>0</v>
      </c>
      <c r="U25" s="199">
        <v>0</v>
      </c>
      <c r="V25" s="199">
        <v>0</v>
      </c>
      <c r="W25" s="199">
        <v>0</v>
      </c>
      <c r="X25" s="199">
        <v>0</v>
      </c>
      <c r="Y25" s="199">
        <v>0</v>
      </c>
      <c r="Z25" s="199">
        <v>0</v>
      </c>
      <c r="AA25" s="199">
        <v>0</v>
      </c>
      <c r="AB25" s="199">
        <v>0</v>
      </c>
      <c r="AC25" s="199">
        <v>0</v>
      </c>
      <c r="AD25" s="199">
        <v>0</v>
      </c>
      <c r="AE25" s="199">
        <v>0</v>
      </c>
      <c r="AF25" s="199">
        <v>0</v>
      </c>
      <c r="AG25" s="199">
        <v>0</v>
      </c>
      <c r="AH25" s="199">
        <v>0</v>
      </c>
      <c r="AI25" s="78">
        <v>0</v>
      </c>
      <c r="AJ25" s="78">
        <v>0</v>
      </c>
      <c r="AL25" s="64">
        <v>43232</v>
      </c>
      <c r="AM25" s="64"/>
      <c r="AN25" s="3">
        <v>19</v>
      </c>
      <c r="AO25" s="40">
        <v>0</v>
      </c>
      <c r="AP25" s="40">
        <v>0</v>
      </c>
      <c r="AQ25" s="40">
        <v>0</v>
      </c>
      <c r="AR25" s="40">
        <v>0</v>
      </c>
      <c r="AS25" s="111">
        <v>0</v>
      </c>
      <c r="AT25" s="111">
        <v>0</v>
      </c>
      <c r="AU25" s="40">
        <v>0</v>
      </c>
      <c r="AV25" s="40">
        <v>0</v>
      </c>
      <c r="AW25" s="40">
        <v>0</v>
      </c>
      <c r="AX25" s="40">
        <v>0</v>
      </c>
      <c r="AY25" s="55">
        <v>0</v>
      </c>
      <c r="AZ25" s="40">
        <v>0</v>
      </c>
      <c r="BA25" s="40">
        <v>0</v>
      </c>
      <c r="BB25" s="40">
        <v>0</v>
      </c>
      <c r="BC25" s="40">
        <v>0</v>
      </c>
      <c r="BD25" s="40">
        <v>0</v>
      </c>
      <c r="BE25" s="40">
        <v>0</v>
      </c>
      <c r="BF25" s="40">
        <v>0</v>
      </c>
      <c r="BG25" s="40">
        <v>0</v>
      </c>
      <c r="BH25" s="40">
        <v>0</v>
      </c>
      <c r="BI25" s="40">
        <v>0</v>
      </c>
      <c r="BJ25" s="40">
        <v>0</v>
      </c>
      <c r="BK25" s="40">
        <v>0</v>
      </c>
      <c r="BL25" s="40">
        <v>0</v>
      </c>
      <c r="BM25" s="40">
        <v>0</v>
      </c>
      <c r="BN25" s="40">
        <v>0</v>
      </c>
      <c r="BO25" s="40">
        <v>0</v>
      </c>
      <c r="BP25" s="40">
        <v>0</v>
      </c>
      <c r="BQ25" s="40">
        <v>0</v>
      </c>
      <c r="BR25" s="40">
        <v>0</v>
      </c>
      <c r="BS25" s="40">
        <v>0</v>
      </c>
      <c r="BT25" s="82">
        <v>0</v>
      </c>
      <c r="BU25" s="82">
        <v>0</v>
      </c>
    </row>
    <row r="26" spans="1:73" ht="20" customHeight="1" x14ac:dyDescent="0.15">
      <c r="A26" s="200">
        <v>43967</v>
      </c>
      <c r="B26" s="64"/>
      <c r="C26" s="3"/>
      <c r="D26" s="201">
        <v>0</v>
      </c>
      <c r="E26" s="201">
        <v>0</v>
      </c>
      <c r="F26" s="201">
        <v>0</v>
      </c>
      <c r="G26" s="201">
        <v>0</v>
      </c>
      <c r="H26" s="201">
        <v>0</v>
      </c>
      <c r="I26" s="201">
        <v>0</v>
      </c>
      <c r="J26" s="201">
        <v>0</v>
      </c>
      <c r="K26" s="201">
        <v>0</v>
      </c>
      <c r="L26" s="201">
        <v>0</v>
      </c>
      <c r="M26" s="201">
        <v>0</v>
      </c>
      <c r="N26" s="78">
        <v>0</v>
      </c>
      <c r="O26" s="201">
        <v>0</v>
      </c>
      <c r="P26" s="201">
        <v>0</v>
      </c>
      <c r="Q26" s="201">
        <v>0</v>
      </c>
      <c r="R26" s="201">
        <v>0</v>
      </c>
      <c r="S26" s="201">
        <v>0</v>
      </c>
      <c r="T26" s="201">
        <v>0</v>
      </c>
      <c r="U26" s="201">
        <v>0</v>
      </c>
      <c r="V26" s="201">
        <v>0</v>
      </c>
      <c r="W26" s="201">
        <v>0</v>
      </c>
      <c r="X26" s="201">
        <v>0</v>
      </c>
      <c r="Y26" s="201">
        <v>0</v>
      </c>
      <c r="Z26" s="201">
        <v>0</v>
      </c>
      <c r="AA26" s="201">
        <v>0</v>
      </c>
      <c r="AB26" s="201">
        <v>0</v>
      </c>
      <c r="AC26" s="201">
        <v>0</v>
      </c>
      <c r="AD26" s="201">
        <v>0</v>
      </c>
      <c r="AE26" s="201">
        <v>0</v>
      </c>
      <c r="AF26" s="201">
        <v>0</v>
      </c>
      <c r="AG26" s="201">
        <v>0</v>
      </c>
      <c r="AH26" s="201">
        <v>0</v>
      </c>
      <c r="AI26" s="78">
        <v>0</v>
      </c>
      <c r="AJ26" s="78">
        <v>0</v>
      </c>
      <c r="AL26" s="64">
        <v>43239</v>
      </c>
      <c r="AM26" s="64"/>
      <c r="AN26" s="3">
        <v>20</v>
      </c>
      <c r="AO26" s="40">
        <v>0</v>
      </c>
      <c r="AP26" s="40">
        <v>0</v>
      </c>
      <c r="AQ26" s="40">
        <v>0</v>
      </c>
      <c r="AR26" s="40">
        <v>0</v>
      </c>
      <c r="AS26" s="111">
        <v>0</v>
      </c>
      <c r="AT26" s="111">
        <v>0</v>
      </c>
      <c r="AU26" s="40">
        <v>0</v>
      </c>
      <c r="AV26" s="40">
        <v>0</v>
      </c>
      <c r="AW26" s="40">
        <v>0</v>
      </c>
      <c r="AX26" s="40">
        <v>0</v>
      </c>
      <c r="AY26" s="55">
        <v>0</v>
      </c>
      <c r="AZ26" s="40">
        <v>0</v>
      </c>
      <c r="BA26" s="40">
        <v>0</v>
      </c>
      <c r="BB26" s="40">
        <v>0</v>
      </c>
      <c r="BC26" s="40">
        <v>0</v>
      </c>
      <c r="BD26" s="40">
        <v>0</v>
      </c>
      <c r="BE26" s="40">
        <v>0</v>
      </c>
      <c r="BF26" s="40">
        <v>0</v>
      </c>
      <c r="BG26" s="40">
        <v>0</v>
      </c>
      <c r="BH26" s="40">
        <v>0</v>
      </c>
      <c r="BI26" s="40">
        <v>0</v>
      </c>
      <c r="BJ26" s="40">
        <v>0</v>
      </c>
      <c r="BK26" s="40">
        <v>0</v>
      </c>
      <c r="BL26" s="40">
        <v>0</v>
      </c>
      <c r="BM26" s="40">
        <v>0</v>
      </c>
      <c r="BN26" s="40">
        <v>0</v>
      </c>
      <c r="BO26" s="40">
        <v>0</v>
      </c>
      <c r="BP26" s="40">
        <v>0</v>
      </c>
      <c r="BQ26" s="40">
        <v>0</v>
      </c>
      <c r="BR26" s="40">
        <v>0</v>
      </c>
      <c r="BS26" s="40">
        <v>0</v>
      </c>
      <c r="BT26" s="82">
        <v>0</v>
      </c>
      <c r="BU26" s="82">
        <v>0</v>
      </c>
    </row>
    <row r="27" spans="1:73" ht="20" customHeight="1" x14ac:dyDescent="0.15">
      <c r="A27" s="202">
        <v>43974</v>
      </c>
      <c r="B27" s="64"/>
      <c r="C27" s="3"/>
      <c r="D27" s="203">
        <v>0</v>
      </c>
      <c r="E27" s="203">
        <v>0</v>
      </c>
      <c r="F27" s="203">
        <v>0</v>
      </c>
      <c r="G27" s="203">
        <v>0</v>
      </c>
      <c r="H27" s="203">
        <v>0</v>
      </c>
      <c r="I27" s="203">
        <v>0</v>
      </c>
      <c r="J27" s="203">
        <v>0</v>
      </c>
      <c r="K27" s="203">
        <v>0</v>
      </c>
      <c r="L27" s="203">
        <v>0</v>
      </c>
      <c r="M27" s="203">
        <v>0</v>
      </c>
      <c r="N27" s="78">
        <v>0</v>
      </c>
      <c r="O27" s="203">
        <v>0</v>
      </c>
      <c r="P27" s="203">
        <v>0</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v>0</v>
      </c>
      <c r="AJ27" s="78">
        <v>0</v>
      </c>
      <c r="AL27" s="64">
        <v>43246</v>
      </c>
      <c r="AM27" s="64"/>
      <c r="AN27" s="3">
        <v>21</v>
      </c>
      <c r="AO27" s="40">
        <v>0</v>
      </c>
      <c r="AP27" s="40">
        <v>0</v>
      </c>
      <c r="AQ27" s="40">
        <v>0</v>
      </c>
      <c r="AR27" s="40">
        <v>0</v>
      </c>
      <c r="AS27" s="111">
        <v>0</v>
      </c>
      <c r="AT27" s="111">
        <v>0</v>
      </c>
      <c r="AU27" s="40">
        <v>0</v>
      </c>
      <c r="AV27" s="40">
        <v>0</v>
      </c>
      <c r="AW27" s="40">
        <v>0</v>
      </c>
      <c r="AX27" s="40">
        <v>0</v>
      </c>
      <c r="AY27" s="55">
        <v>0</v>
      </c>
      <c r="AZ27" s="40">
        <v>0</v>
      </c>
      <c r="BA27" s="40">
        <v>0</v>
      </c>
      <c r="BB27" s="40">
        <v>0</v>
      </c>
      <c r="BC27" s="40">
        <v>0</v>
      </c>
      <c r="BD27" s="40">
        <v>0</v>
      </c>
      <c r="BE27" s="40">
        <v>0</v>
      </c>
      <c r="BF27" s="40">
        <v>0</v>
      </c>
      <c r="BG27" s="40">
        <v>0</v>
      </c>
      <c r="BH27" s="40">
        <v>0</v>
      </c>
      <c r="BI27" s="40">
        <v>0</v>
      </c>
      <c r="BJ27" s="40">
        <v>0</v>
      </c>
      <c r="BK27" s="40">
        <v>0</v>
      </c>
      <c r="BL27" s="40">
        <v>0</v>
      </c>
      <c r="BM27" s="40">
        <v>0</v>
      </c>
      <c r="BN27" s="40">
        <v>0</v>
      </c>
      <c r="BO27" s="40">
        <v>0</v>
      </c>
      <c r="BP27" s="40">
        <v>0</v>
      </c>
      <c r="BQ27" s="40">
        <v>0</v>
      </c>
      <c r="BR27" s="40">
        <v>0</v>
      </c>
      <c r="BS27" s="40">
        <v>0</v>
      </c>
      <c r="BT27" s="82">
        <v>0</v>
      </c>
      <c r="BU27" s="82">
        <v>0</v>
      </c>
    </row>
    <row r="28" spans="1:73" ht="20" customHeight="1" x14ac:dyDescent="0.15">
      <c r="A28" s="202">
        <v>43981</v>
      </c>
      <c r="B28" s="64"/>
      <c r="C28" s="39"/>
      <c r="D28" s="203">
        <v>0</v>
      </c>
      <c r="E28" s="203">
        <v>0</v>
      </c>
      <c r="F28" s="203">
        <v>0</v>
      </c>
      <c r="G28" s="203">
        <v>0</v>
      </c>
      <c r="H28" s="203">
        <v>0</v>
      </c>
      <c r="I28" s="203">
        <v>0</v>
      </c>
      <c r="J28" s="203">
        <v>0</v>
      </c>
      <c r="K28" s="203">
        <v>0</v>
      </c>
      <c r="L28" s="203">
        <v>0</v>
      </c>
      <c r="M28" s="203">
        <v>0</v>
      </c>
      <c r="N28" s="78">
        <v>0</v>
      </c>
      <c r="O28" s="203">
        <v>0</v>
      </c>
      <c r="P28" s="203">
        <v>0</v>
      </c>
      <c r="Q28" s="203">
        <v>0</v>
      </c>
      <c r="R28" s="203">
        <v>0</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v>0</v>
      </c>
      <c r="AJ28" s="78">
        <v>0</v>
      </c>
      <c r="AL28" s="64">
        <v>43253</v>
      </c>
      <c r="AM28" s="64"/>
      <c r="AN28" s="39">
        <v>22</v>
      </c>
      <c r="AO28" s="40">
        <v>0</v>
      </c>
      <c r="AP28" s="40">
        <v>0</v>
      </c>
      <c r="AQ28" s="40">
        <v>0</v>
      </c>
      <c r="AR28" s="40">
        <v>0</v>
      </c>
      <c r="AS28" s="111">
        <v>0</v>
      </c>
      <c r="AT28" s="111">
        <v>0</v>
      </c>
      <c r="AU28" s="40">
        <v>0</v>
      </c>
      <c r="AV28" s="40">
        <v>0</v>
      </c>
      <c r="AW28" s="40">
        <v>0</v>
      </c>
      <c r="AX28" s="40">
        <v>0</v>
      </c>
      <c r="AY28" s="55">
        <v>0</v>
      </c>
      <c r="AZ28" s="40">
        <v>0</v>
      </c>
      <c r="BA28" s="40">
        <v>0</v>
      </c>
      <c r="BB28" s="40">
        <v>0</v>
      </c>
      <c r="BC28" s="40">
        <v>0</v>
      </c>
      <c r="BD28" s="40">
        <v>0</v>
      </c>
      <c r="BE28" s="40">
        <v>0</v>
      </c>
      <c r="BF28" s="40">
        <v>0</v>
      </c>
      <c r="BG28" s="40">
        <v>0</v>
      </c>
      <c r="BH28" s="40">
        <v>0</v>
      </c>
      <c r="BI28" s="40">
        <v>0</v>
      </c>
      <c r="BJ28" s="40">
        <v>0</v>
      </c>
      <c r="BK28" s="40">
        <v>0</v>
      </c>
      <c r="BL28" s="40">
        <v>0</v>
      </c>
      <c r="BM28" s="40">
        <v>0</v>
      </c>
      <c r="BN28" s="40">
        <v>0</v>
      </c>
      <c r="BO28" s="40">
        <v>0</v>
      </c>
      <c r="BP28" s="40">
        <v>0</v>
      </c>
      <c r="BQ28" s="40">
        <v>0</v>
      </c>
      <c r="BR28" s="40">
        <v>0</v>
      </c>
      <c r="BS28" s="40">
        <v>0</v>
      </c>
      <c r="BT28" s="82">
        <v>0</v>
      </c>
      <c r="BU28" s="82">
        <v>0</v>
      </c>
    </row>
    <row r="29" spans="1:73" ht="20" customHeight="1" x14ac:dyDescent="0.15">
      <c r="A29" s="204">
        <v>43988</v>
      </c>
      <c r="B29" s="64"/>
      <c r="C29" s="3"/>
      <c r="D29" s="205">
        <v>0</v>
      </c>
      <c r="E29" s="205">
        <v>0</v>
      </c>
      <c r="F29" s="205">
        <v>0</v>
      </c>
      <c r="G29" s="205">
        <v>0</v>
      </c>
      <c r="H29" s="205">
        <v>0</v>
      </c>
      <c r="I29" s="205">
        <v>0</v>
      </c>
      <c r="J29" s="205">
        <v>0</v>
      </c>
      <c r="K29" s="205">
        <v>0</v>
      </c>
      <c r="L29" s="205">
        <v>0</v>
      </c>
      <c r="M29" s="205">
        <v>0</v>
      </c>
      <c r="N29" s="78">
        <v>0</v>
      </c>
      <c r="O29" s="205">
        <v>0</v>
      </c>
      <c r="P29" s="205">
        <v>0</v>
      </c>
      <c r="Q29" s="205">
        <v>0</v>
      </c>
      <c r="R29" s="205">
        <v>0</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78">
        <v>0</v>
      </c>
      <c r="AJ29" s="78">
        <v>0</v>
      </c>
      <c r="AL29" s="64">
        <v>43260</v>
      </c>
      <c r="AM29" s="64"/>
      <c r="AN29" s="10">
        <v>23</v>
      </c>
      <c r="AO29" s="40">
        <v>0</v>
      </c>
      <c r="AP29" s="40">
        <v>0</v>
      </c>
      <c r="AQ29" s="40">
        <v>0</v>
      </c>
      <c r="AR29" s="40">
        <v>0</v>
      </c>
      <c r="AS29" s="111">
        <v>0</v>
      </c>
      <c r="AT29" s="111">
        <v>0</v>
      </c>
      <c r="AU29" s="40">
        <v>0</v>
      </c>
      <c r="AV29" s="40">
        <v>0</v>
      </c>
      <c r="AW29" s="40">
        <v>0</v>
      </c>
      <c r="AX29" s="40">
        <v>0</v>
      </c>
      <c r="AY29" s="55">
        <v>0</v>
      </c>
      <c r="AZ29" s="40">
        <v>0</v>
      </c>
      <c r="BA29" s="40">
        <v>0</v>
      </c>
      <c r="BB29" s="40">
        <v>0</v>
      </c>
      <c r="BC29" s="40">
        <v>0</v>
      </c>
      <c r="BD29" s="40">
        <v>0</v>
      </c>
      <c r="BE29" s="40">
        <v>0</v>
      </c>
      <c r="BF29" s="40">
        <v>0</v>
      </c>
      <c r="BG29" s="40">
        <v>0</v>
      </c>
      <c r="BH29" s="40">
        <v>0</v>
      </c>
      <c r="BI29" s="40">
        <v>0</v>
      </c>
      <c r="BJ29" s="40">
        <v>0</v>
      </c>
      <c r="BK29" s="40">
        <v>0</v>
      </c>
      <c r="BL29" s="40">
        <v>0</v>
      </c>
      <c r="BM29" s="40">
        <v>0</v>
      </c>
      <c r="BN29" s="40">
        <v>0</v>
      </c>
      <c r="BO29" s="40">
        <v>0</v>
      </c>
      <c r="BP29" s="40">
        <v>0</v>
      </c>
      <c r="BQ29" s="40">
        <v>0</v>
      </c>
      <c r="BR29" s="40">
        <v>0</v>
      </c>
      <c r="BS29" s="40">
        <v>0</v>
      </c>
      <c r="BT29" s="82">
        <v>0</v>
      </c>
      <c r="BU29" s="82">
        <v>0</v>
      </c>
    </row>
    <row r="30" spans="1:73" ht="20" customHeight="1" x14ac:dyDescent="0.15">
      <c r="A30" s="206">
        <v>43995</v>
      </c>
      <c r="B30" s="64"/>
      <c r="C30" s="3"/>
      <c r="D30" s="207">
        <v>0</v>
      </c>
      <c r="E30" s="207">
        <v>0</v>
      </c>
      <c r="F30" s="207">
        <v>0</v>
      </c>
      <c r="G30" s="207">
        <v>0</v>
      </c>
      <c r="H30" s="207">
        <v>0</v>
      </c>
      <c r="I30" s="207">
        <v>0</v>
      </c>
      <c r="J30" s="207">
        <v>0</v>
      </c>
      <c r="K30" s="207">
        <v>0</v>
      </c>
      <c r="L30" s="207">
        <v>0</v>
      </c>
      <c r="M30" s="207">
        <v>0</v>
      </c>
      <c r="N30" s="78">
        <v>0</v>
      </c>
      <c r="O30" s="207">
        <v>0</v>
      </c>
      <c r="P30" s="207">
        <v>0</v>
      </c>
      <c r="Q30" s="207">
        <v>0</v>
      </c>
      <c r="R30" s="207">
        <v>0</v>
      </c>
      <c r="S30" s="207">
        <v>0</v>
      </c>
      <c r="T30" s="207">
        <v>0</v>
      </c>
      <c r="U30" s="207">
        <v>0</v>
      </c>
      <c r="V30" s="207">
        <v>0</v>
      </c>
      <c r="W30" s="207">
        <v>0</v>
      </c>
      <c r="X30" s="207">
        <v>0</v>
      </c>
      <c r="Y30" s="207">
        <v>0</v>
      </c>
      <c r="Z30" s="207">
        <v>0</v>
      </c>
      <c r="AA30" s="207">
        <v>0</v>
      </c>
      <c r="AB30" s="207">
        <v>0</v>
      </c>
      <c r="AC30" s="207">
        <v>0</v>
      </c>
      <c r="AD30" s="207">
        <v>0</v>
      </c>
      <c r="AE30" s="207">
        <v>0</v>
      </c>
      <c r="AF30" s="207">
        <v>0</v>
      </c>
      <c r="AG30" s="207">
        <v>0</v>
      </c>
      <c r="AH30" s="207">
        <v>0</v>
      </c>
      <c r="AI30" s="78">
        <v>0</v>
      </c>
      <c r="AJ30" s="78">
        <v>0</v>
      </c>
      <c r="AL30" s="64">
        <v>43267</v>
      </c>
      <c r="AM30" s="64"/>
      <c r="AN30" s="10">
        <v>24</v>
      </c>
      <c r="AO30" s="111">
        <v>0</v>
      </c>
      <c r="AP30" s="111">
        <v>0</v>
      </c>
      <c r="AQ30" s="111">
        <v>0</v>
      </c>
      <c r="AR30" s="111">
        <v>0</v>
      </c>
      <c r="AS30" s="111">
        <v>0</v>
      </c>
      <c r="AT30" s="111">
        <v>0</v>
      </c>
      <c r="AU30" s="111">
        <v>0</v>
      </c>
      <c r="AV30" s="111">
        <v>0</v>
      </c>
      <c r="AW30" s="111">
        <v>0</v>
      </c>
      <c r="AX30" s="40">
        <v>0</v>
      </c>
      <c r="AY30" s="55">
        <v>0</v>
      </c>
      <c r="AZ30" s="111">
        <v>0</v>
      </c>
      <c r="BA30" s="111">
        <v>0</v>
      </c>
      <c r="BB30" s="111">
        <v>0</v>
      </c>
      <c r="BC30" s="111">
        <v>0</v>
      </c>
      <c r="BD30" s="111">
        <v>0</v>
      </c>
      <c r="BE30" s="111">
        <v>0</v>
      </c>
      <c r="BF30" s="111">
        <v>0</v>
      </c>
      <c r="BG30" s="111">
        <v>0</v>
      </c>
      <c r="BH30" s="111">
        <v>0</v>
      </c>
      <c r="BI30" s="111">
        <v>0</v>
      </c>
      <c r="BJ30" s="111">
        <v>0</v>
      </c>
      <c r="BK30" s="111">
        <v>0</v>
      </c>
      <c r="BL30" s="111">
        <v>0</v>
      </c>
      <c r="BM30" s="111">
        <v>0</v>
      </c>
      <c r="BN30" s="111">
        <v>0</v>
      </c>
      <c r="BO30" s="111">
        <v>0</v>
      </c>
      <c r="BP30" s="111">
        <v>0</v>
      </c>
      <c r="BQ30" s="111">
        <v>0</v>
      </c>
      <c r="BR30" s="40">
        <v>0</v>
      </c>
      <c r="BS30" s="40">
        <v>0</v>
      </c>
      <c r="BT30" s="96">
        <v>0</v>
      </c>
      <c r="BU30" s="96">
        <v>0</v>
      </c>
    </row>
    <row r="31" spans="1:73" ht="20" customHeight="1" x14ac:dyDescent="0.15">
      <c r="A31" s="208">
        <v>44002</v>
      </c>
      <c r="B31" s="64"/>
      <c r="C31" s="10"/>
      <c r="D31" s="209">
        <v>0</v>
      </c>
      <c r="E31" s="209">
        <v>0</v>
      </c>
      <c r="F31" s="209">
        <v>0</v>
      </c>
      <c r="G31" s="209">
        <v>0</v>
      </c>
      <c r="H31" s="209">
        <v>0</v>
      </c>
      <c r="I31" s="209">
        <v>0</v>
      </c>
      <c r="J31" s="209">
        <v>0</v>
      </c>
      <c r="K31" s="209">
        <v>0</v>
      </c>
      <c r="L31" s="209">
        <v>0</v>
      </c>
      <c r="M31" s="209">
        <v>0</v>
      </c>
      <c r="N31" s="78">
        <v>0</v>
      </c>
      <c r="O31" s="209">
        <v>0</v>
      </c>
      <c r="P31" s="209">
        <v>0</v>
      </c>
      <c r="Q31" s="209">
        <v>0</v>
      </c>
      <c r="R31" s="209">
        <v>0</v>
      </c>
      <c r="S31" s="209">
        <v>0</v>
      </c>
      <c r="T31" s="209">
        <v>0</v>
      </c>
      <c r="U31" s="209">
        <v>0</v>
      </c>
      <c r="V31" s="209">
        <v>0</v>
      </c>
      <c r="W31" s="209">
        <v>0</v>
      </c>
      <c r="X31" s="209">
        <v>0</v>
      </c>
      <c r="Y31" s="209">
        <v>0</v>
      </c>
      <c r="Z31" s="209">
        <v>0</v>
      </c>
      <c r="AA31" s="209">
        <v>0</v>
      </c>
      <c r="AB31" s="209">
        <v>0</v>
      </c>
      <c r="AC31" s="209">
        <v>0</v>
      </c>
      <c r="AD31" s="209">
        <v>0</v>
      </c>
      <c r="AE31" s="209">
        <v>0</v>
      </c>
      <c r="AF31" s="209">
        <v>0</v>
      </c>
      <c r="AG31" s="209">
        <v>0</v>
      </c>
      <c r="AH31" s="209">
        <v>0</v>
      </c>
      <c r="AI31" s="78">
        <v>0</v>
      </c>
      <c r="AJ31" s="78">
        <v>0</v>
      </c>
      <c r="AL31" s="64">
        <v>43274</v>
      </c>
      <c r="AM31" s="64"/>
      <c r="AN31" s="10">
        <v>25</v>
      </c>
      <c r="AO31" s="111">
        <v>0</v>
      </c>
      <c r="AP31" s="111">
        <v>0</v>
      </c>
      <c r="AQ31" s="111">
        <v>0</v>
      </c>
      <c r="AR31" s="111">
        <v>0</v>
      </c>
      <c r="AS31" s="111">
        <v>0</v>
      </c>
      <c r="AT31" s="111">
        <v>0</v>
      </c>
      <c r="AU31" s="111">
        <v>0</v>
      </c>
      <c r="AV31" s="111">
        <v>0</v>
      </c>
      <c r="AW31" s="111">
        <v>0</v>
      </c>
      <c r="AX31" s="40">
        <v>0</v>
      </c>
      <c r="AY31" s="55">
        <v>0</v>
      </c>
      <c r="AZ31" s="111">
        <v>0</v>
      </c>
      <c r="BA31" s="111">
        <v>0</v>
      </c>
      <c r="BB31" s="111">
        <v>0</v>
      </c>
      <c r="BC31" s="111">
        <v>0</v>
      </c>
      <c r="BD31" s="111">
        <v>0</v>
      </c>
      <c r="BE31" s="111">
        <v>0</v>
      </c>
      <c r="BF31" s="111">
        <v>0</v>
      </c>
      <c r="BG31" s="111">
        <v>0</v>
      </c>
      <c r="BH31" s="111">
        <v>0</v>
      </c>
      <c r="BI31" s="111">
        <v>0</v>
      </c>
      <c r="BJ31" s="111">
        <v>0</v>
      </c>
      <c r="BK31" s="111">
        <v>0</v>
      </c>
      <c r="BL31" s="111">
        <v>0</v>
      </c>
      <c r="BM31" s="111">
        <v>0</v>
      </c>
      <c r="BN31" s="111">
        <v>0</v>
      </c>
      <c r="BO31" s="111">
        <v>0</v>
      </c>
      <c r="BP31" s="111">
        <v>0</v>
      </c>
      <c r="BQ31" s="111">
        <v>0</v>
      </c>
      <c r="BR31" s="111">
        <v>0</v>
      </c>
      <c r="BS31" s="111">
        <v>0</v>
      </c>
      <c r="BT31" s="89">
        <v>0</v>
      </c>
      <c r="BU31" s="89">
        <v>0</v>
      </c>
    </row>
    <row r="32" spans="1:73" ht="20" customHeight="1" x14ac:dyDescent="0.15">
      <c r="A32" s="210">
        <v>44009</v>
      </c>
      <c r="B32" s="64"/>
      <c r="C32" s="3"/>
      <c r="D32" s="211">
        <v>0</v>
      </c>
      <c r="E32" s="211">
        <v>0</v>
      </c>
      <c r="F32" s="211">
        <v>0</v>
      </c>
      <c r="G32" s="211">
        <v>0</v>
      </c>
      <c r="H32" s="211">
        <v>0</v>
      </c>
      <c r="I32" s="211">
        <v>0</v>
      </c>
      <c r="J32" s="211">
        <v>0</v>
      </c>
      <c r="K32" s="211">
        <v>0</v>
      </c>
      <c r="L32" s="211">
        <v>0</v>
      </c>
      <c r="M32" s="211">
        <v>0</v>
      </c>
      <c r="N32" s="78">
        <v>0</v>
      </c>
      <c r="O32" s="211">
        <v>0</v>
      </c>
      <c r="P32" s="211">
        <v>0</v>
      </c>
      <c r="Q32" s="211">
        <v>0</v>
      </c>
      <c r="R32" s="211">
        <v>0</v>
      </c>
      <c r="S32" s="211">
        <v>0</v>
      </c>
      <c r="T32" s="211">
        <v>0</v>
      </c>
      <c r="U32" s="211">
        <v>0</v>
      </c>
      <c r="V32" s="211">
        <v>0</v>
      </c>
      <c r="W32" s="211">
        <v>0</v>
      </c>
      <c r="X32" s="211">
        <v>0</v>
      </c>
      <c r="Y32" s="211">
        <v>0</v>
      </c>
      <c r="Z32" s="211">
        <v>0</v>
      </c>
      <c r="AA32" s="211">
        <v>0</v>
      </c>
      <c r="AB32" s="211">
        <v>0</v>
      </c>
      <c r="AC32" s="211">
        <v>0</v>
      </c>
      <c r="AD32" s="211">
        <v>0</v>
      </c>
      <c r="AE32" s="211">
        <v>0</v>
      </c>
      <c r="AF32" s="211">
        <v>0</v>
      </c>
      <c r="AG32" s="211">
        <v>0</v>
      </c>
      <c r="AH32" s="211">
        <v>0</v>
      </c>
      <c r="AI32" s="78">
        <v>0</v>
      </c>
      <c r="AJ32" s="78">
        <v>0</v>
      </c>
      <c r="AL32" s="64">
        <v>43281</v>
      </c>
      <c r="AM32" s="64"/>
      <c r="AN32" s="10">
        <v>26</v>
      </c>
      <c r="AO32" s="111">
        <v>0</v>
      </c>
      <c r="AP32" s="111">
        <v>0</v>
      </c>
      <c r="AQ32" s="111">
        <v>0</v>
      </c>
      <c r="AR32" s="111">
        <v>0</v>
      </c>
      <c r="AS32" s="111">
        <v>0</v>
      </c>
      <c r="AT32" s="111">
        <v>0</v>
      </c>
      <c r="AU32" s="111">
        <v>0</v>
      </c>
      <c r="AV32" s="111">
        <v>0</v>
      </c>
      <c r="AW32" s="111">
        <v>0</v>
      </c>
      <c r="AX32" s="40">
        <v>0</v>
      </c>
      <c r="AY32" s="55">
        <v>0</v>
      </c>
      <c r="AZ32" s="111">
        <v>0</v>
      </c>
      <c r="BA32" s="111">
        <v>0</v>
      </c>
      <c r="BB32" s="111">
        <v>0</v>
      </c>
      <c r="BC32" s="111">
        <v>0</v>
      </c>
      <c r="BD32" s="111">
        <v>0</v>
      </c>
      <c r="BE32" s="111">
        <v>0</v>
      </c>
      <c r="BF32" s="111">
        <v>0</v>
      </c>
      <c r="BG32" s="111">
        <v>0</v>
      </c>
      <c r="BH32" s="111">
        <v>0</v>
      </c>
      <c r="BI32" s="111">
        <v>0</v>
      </c>
      <c r="BJ32" s="111">
        <v>0</v>
      </c>
      <c r="BK32" s="111">
        <v>0</v>
      </c>
      <c r="BL32" s="111">
        <v>0</v>
      </c>
      <c r="BM32" s="111">
        <v>0</v>
      </c>
      <c r="BN32" s="111">
        <v>0</v>
      </c>
      <c r="BO32" s="111">
        <v>0</v>
      </c>
      <c r="BP32" s="111">
        <v>0</v>
      </c>
      <c r="BQ32" s="111">
        <v>0</v>
      </c>
      <c r="BR32" s="111">
        <v>0</v>
      </c>
      <c r="BS32" s="111">
        <v>0</v>
      </c>
      <c r="BT32" s="89">
        <v>0</v>
      </c>
      <c r="BU32" s="89">
        <v>0</v>
      </c>
    </row>
    <row r="33" spans="1:73" ht="20" customHeight="1" x14ac:dyDescent="0.15">
      <c r="A33" s="212">
        <v>44016</v>
      </c>
      <c r="B33" s="64"/>
      <c r="C33" s="3"/>
      <c r="D33" s="213">
        <v>0</v>
      </c>
      <c r="E33" s="213">
        <v>0</v>
      </c>
      <c r="F33" s="213">
        <v>0</v>
      </c>
      <c r="G33" s="213">
        <v>0</v>
      </c>
      <c r="H33" s="213">
        <v>0</v>
      </c>
      <c r="I33" s="213">
        <v>0</v>
      </c>
      <c r="J33" s="213">
        <v>0</v>
      </c>
      <c r="K33" s="213">
        <v>0</v>
      </c>
      <c r="L33" s="213">
        <v>0</v>
      </c>
      <c r="M33" s="213">
        <v>0</v>
      </c>
      <c r="N33" s="78">
        <v>0</v>
      </c>
      <c r="O33" s="213">
        <v>0</v>
      </c>
      <c r="P33" s="213">
        <v>0</v>
      </c>
      <c r="Q33" s="213">
        <v>0</v>
      </c>
      <c r="R33" s="213">
        <v>0</v>
      </c>
      <c r="S33" s="213">
        <v>0</v>
      </c>
      <c r="T33" s="213">
        <v>0</v>
      </c>
      <c r="U33" s="213">
        <v>0</v>
      </c>
      <c r="V33" s="213">
        <v>0</v>
      </c>
      <c r="W33" s="213">
        <v>0</v>
      </c>
      <c r="X33" s="213">
        <v>0</v>
      </c>
      <c r="Y33" s="213">
        <v>0</v>
      </c>
      <c r="Z33" s="213">
        <v>0</v>
      </c>
      <c r="AA33" s="213">
        <v>0</v>
      </c>
      <c r="AB33" s="213">
        <v>0</v>
      </c>
      <c r="AC33" s="213">
        <v>0</v>
      </c>
      <c r="AD33" s="213">
        <v>0</v>
      </c>
      <c r="AE33" s="213">
        <v>0</v>
      </c>
      <c r="AF33" s="213">
        <v>0</v>
      </c>
      <c r="AG33" s="213">
        <v>0</v>
      </c>
      <c r="AH33" s="213">
        <v>0</v>
      </c>
      <c r="AI33" s="78">
        <v>0</v>
      </c>
      <c r="AJ33" s="78">
        <v>0</v>
      </c>
      <c r="AL33" s="64">
        <v>43288</v>
      </c>
      <c r="AM33" s="64"/>
      <c r="AN33" s="10">
        <v>27</v>
      </c>
      <c r="AO33" s="111">
        <v>0</v>
      </c>
      <c r="AP33" s="111">
        <v>0</v>
      </c>
      <c r="AQ33" s="111">
        <v>0</v>
      </c>
      <c r="AR33" s="111">
        <v>0</v>
      </c>
      <c r="AS33" s="111">
        <v>0</v>
      </c>
      <c r="AT33" s="111">
        <v>0</v>
      </c>
      <c r="AU33" s="111">
        <v>0</v>
      </c>
      <c r="AV33" s="111">
        <v>0</v>
      </c>
      <c r="AW33" s="111">
        <v>0</v>
      </c>
      <c r="AX33" s="40">
        <v>0</v>
      </c>
      <c r="AY33" s="55">
        <v>0</v>
      </c>
      <c r="AZ33" s="111">
        <v>0</v>
      </c>
      <c r="BA33" s="111">
        <v>0</v>
      </c>
      <c r="BB33" s="111">
        <v>0</v>
      </c>
      <c r="BC33" s="111">
        <v>0</v>
      </c>
      <c r="BD33" s="111">
        <v>0</v>
      </c>
      <c r="BE33" s="111">
        <v>0</v>
      </c>
      <c r="BF33" s="111">
        <v>0</v>
      </c>
      <c r="BG33" s="111">
        <v>0</v>
      </c>
      <c r="BH33" s="111">
        <v>0</v>
      </c>
      <c r="BI33" s="111">
        <v>0</v>
      </c>
      <c r="BJ33" s="111">
        <v>0</v>
      </c>
      <c r="BK33" s="111">
        <v>0</v>
      </c>
      <c r="BL33" s="111">
        <v>0</v>
      </c>
      <c r="BM33" s="111">
        <v>0</v>
      </c>
      <c r="BN33" s="111">
        <v>0</v>
      </c>
      <c r="BO33" s="111">
        <v>0</v>
      </c>
      <c r="BP33" s="111">
        <v>0</v>
      </c>
      <c r="BQ33" s="111">
        <v>0</v>
      </c>
      <c r="BR33" s="111">
        <v>0</v>
      </c>
      <c r="BS33" s="111">
        <v>0</v>
      </c>
      <c r="BT33" s="89">
        <v>0</v>
      </c>
      <c r="BU33" s="89">
        <v>0</v>
      </c>
    </row>
    <row r="34" spans="1:73" ht="20" customHeight="1" x14ac:dyDescent="0.15">
      <c r="A34" s="214">
        <v>44023</v>
      </c>
      <c r="B34" s="64"/>
      <c r="C34" s="3"/>
      <c r="D34" s="215">
        <v>0</v>
      </c>
      <c r="E34" s="215">
        <v>0</v>
      </c>
      <c r="F34" s="215">
        <v>0</v>
      </c>
      <c r="G34" s="215">
        <v>0</v>
      </c>
      <c r="H34" s="215">
        <v>0</v>
      </c>
      <c r="I34" s="215">
        <v>0</v>
      </c>
      <c r="J34" s="215">
        <v>0</v>
      </c>
      <c r="K34" s="215">
        <v>0</v>
      </c>
      <c r="L34" s="215">
        <v>0</v>
      </c>
      <c r="M34" s="215">
        <v>0</v>
      </c>
      <c r="N34" s="78">
        <v>0</v>
      </c>
      <c r="O34" s="215">
        <v>0</v>
      </c>
      <c r="P34" s="215">
        <v>0</v>
      </c>
      <c r="Q34" s="215">
        <v>0</v>
      </c>
      <c r="R34" s="215">
        <v>0</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v>0</v>
      </c>
      <c r="AJ34" s="78">
        <v>0</v>
      </c>
      <c r="AL34" s="64">
        <v>43295</v>
      </c>
      <c r="AM34" s="64"/>
      <c r="AN34" s="10">
        <v>28</v>
      </c>
      <c r="AO34" s="111">
        <v>0</v>
      </c>
      <c r="AP34" s="111">
        <v>0</v>
      </c>
      <c r="AQ34" s="111">
        <v>0</v>
      </c>
      <c r="AR34" s="111">
        <v>0</v>
      </c>
      <c r="AS34" s="111">
        <v>0</v>
      </c>
      <c r="AT34" s="111">
        <v>0</v>
      </c>
      <c r="AU34" s="111">
        <v>0</v>
      </c>
      <c r="AV34" s="111">
        <v>0</v>
      </c>
      <c r="AW34" s="111">
        <v>0</v>
      </c>
      <c r="AX34" s="40">
        <v>0</v>
      </c>
      <c r="AY34" s="55">
        <v>0</v>
      </c>
      <c r="AZ34" s="111">
        <v>0</v>
      </c>
      <c r="BA34" s="111">
        <v>0</v>
      </c>
      <c r="BB34" s="111">
        <v>0</v>
      </c>
      <c r="BC34" s="111">
        <v>0</v>
      </c>
      <c r="BD34" s="111">
        <v>0</v>
      </c>
      <c r="BE34" s="111">
        <v>0</v>
      </c>
      <c r="BF34" s="111">
        <v>0</v>
      </c>
      <c r="BG34" s="111">
        <v>0</v>
      </c>
      <c r="BH34" s="111">
        <v>0</v>
      </c>
      <c r="BI34" s="111">
        <v>0</v>
      </c>
      <c r="BJ34" s="111">
        <v>0</v>
      </c>
      <c r="BK34" s="111">
        <v>0</v>
      </c>
      <c r="BL34" s="111">
        <v>0</v>
      </c>
      <c r="BM34" s="111">
        <v>0</v>
      </c>
      <c r="BN34" s="111">
        <v>0</v>
      </c>
      <c r="BO34" s="111">
        <v>0</v>
      </c>
      <c r="BP34" s="111">
        <v>0</v>
      </c>
      <c r="BQ34" s="111">
        <v>0</v>
      </c>
      <c r="BR34" s="111">
        <v>0</v>
      </c>
      <c r="BS34" s="111">
        <v>0</v>
      </c>
      <c r="BT34" s="89">
        <v>0</v>
      </c>
      <c r="BU34" s="89">
        <v>0</v>
      </c>
    </row>
    <row r="35" spans="1:73" ht="20" customHeight="1" x14ac:dyDescent="0.15">
      <c r="A35" s="216">
        <v>44030</v>
      </c>
      <c r="B35" s="64"/>
      <c r="C35" s="64"/>
      <c r="D35" s="217">
        <v>0</v>
      </c>
      <c r="E35" s="217">
        <v>0</v>
      </c>
      <c r="F35" s="217">
        <v>0</v>
      </c>
      <c r="G35" s="217">
        <v>0</v>
      </c>
      <c r="H35" s="217">
        <v>0</v>
      </c>
      <c r="I35" s="217">
        <v>0</v>
      </c>
      <c r="J35" s="217">
        <v>0</v>
      </c>
      <c r="K35" s="217">
        <v>0</v>
      </c>
      <c r="L35" s="217">
        <v>0</v>
      </c>
      <c r="M35" s="217">
        <v>0</v>
      </c>
      <c r="N35" s="78">
        <v>0</v>
      </c>
      <c r="O35" s="217">
        <v>0</v>
      </c>
      <c r="P35" s="217">
        <v>0</v>
      </c>
      <c r="Q35" s="217">
        <v>0</v>
      </c>
      <c r="R35" s="217">
        <v>0</v>
      </c>
      <c r="S35" s="217">
        <v>0</v>
      </c>
      <c r="T35" s="217">
        <v>0</v>
      </c>
      <c r="U35" s="217">
        <v>0</v>
      </c>
      <c r="V35" s="217">
        <v>0</v>
      </c>
      <c r="W35" s="217">
        <v>0</v>
      </c>
      <c r="X35" s="217">
        <v>0</v>
      </c>
      <c r="Y35" s="217">
        <v>0</v>
      </c>
      <c r="Z35" s="217">
        <v>0</v>
      </c>
      <c r="AA35" s="217">
        <v>0</v>
      </c>
      <c r="AB35" s="217">
        <v>0</v>
      </c>
      <c r="AC35" s="217">
        <v>0</v>
      </c>
      <c r="AD35" s="217">
        <v>0</v>
      </c>
      <c r="AE35" s="217">
        <v>0</v>
      </c>
      <c r="AF35" s="217">
        <v>0</v>
      </c>
      <c r="AG35" s="217">
        <v>0</v>
      </c>
      <c r="AH35" s="217">
        <v>0</v>
      </c>
      <c r="AI35" s="78">
        <v>0</v>
      </c>
      <c r="AJ35" s="78">
        <v>0</v>
      </c>
      <c r="AL35" s="64">
        <v>43302</v>
      </c>
      <c r="AM35" s="64"/>
      <c r="AN35" s="10">
        <v>29</v>
      </c>
      <c r="AO35" s="111">
        <v>0</v>
      </c>
      <c r="AP35" s="111">
        <v>0</v>
      </c>
      <c r="AQ35" s="111">
        <v>0</v>
      </c>
      <c r="AR35" s="111">
        <v>0</v>
      </c>
      <c r="AS35" s="111">
        <v>0</v>
      </c>
      <c r="AT35" s="111">
        <v>0</v>
      </c>
      <c r="AU35" s="111">
        <v>0</v>
      </c>
      <c r="AV35" s="111">
        <v>0</v>
      </c>
      <c r="AW35" s="111">
        <v>0</v>
      </c>
      <c r="AX35" s="40">
        <v>0</v>
      </c>
      <c r="AY35" s="55">
        <v>0</v>
      </c>
      <c r="AZ35" s="111">
        <v>0</v>
      </c>
      <c r="BA35" s="111">
        <v>0</v>
      </c>
      <c r="BB35" s="111">
        <v>0</v>
      </c>
      <c r="BC35" s="111">
        <v>0</v>
      </c>
      <c r="BD35" s="111">
        <v>0</v>
      </c>
      <c r="BE35" s="111">
        <v>0</v>
      </c>
      <c r="BF35" s="111">
        <v>0</v>
      </c>
      <c r="BG35" s="111">
        <v>0</v>
      </c>
      <c r="BH35" s="111">
        <v>0</v>
      </c>
      <c r="BI35" s="111">
        <v>0</v>
      </c>
      <c r="BJ35" s="111">
        <v>0</v>
      </c>
      <c r="BK35" s="111">
        <v>0</v>
      </c>
      <c r="BL35" s="111">
        <v>0</v>
      </c>
      <c r="BM35" s="111">
        <v>0</v>
      </c>
      <c r="BN35" s="111">
        <v>0</v>
      </c>
      <c r="BO35" s="111">
        <v>0</v>
      </c>
      <c r="BP35" s="111">
        <v>0</v>
      </c>
      <c r="BQ35" s="111">
        <v>0</v>
      </c>
      <c r="BR35" s="111">
        <v>0</v>
      </c>
      <c r="BS35" s="111">
        <v>0</v>
      </c>
      <c r="BT35" s="89">
        <v>0</v>
      </c>
      <c r="BU35" s="89">
        <v>0</v>
      </c>
    </row>
    <row r="36" spans="1:73" ht="20" customHeight="1" x14ac:dyDescent="0.15">
      <c r="A36" s="220">
        <v>44037</v>
      </c>
      <c r="B36" s="64"/>
      <c r="C36" s="3"/>
      <c r="D36" s="221">
        <v>0</v>
      </c>
      <c r="E36" s="221">
        <v>0</v>
      </c>
      <c r="F36" s="221">
        <v>0</v>
      </c>
      <c r="G36" s="221">
        <v>0</v>
      </c>
      <c r="H36" s="221">
        <v>0</v>
      </c>
      <c r="I36" s="221">
        <v>0</v>
      </c>
      <c r="J36" s="221">
        <v>0</v>
      </c>
      <c r="K36" s="221">
        <v>0</v>
      </c>
      <c r="L36" s="221">
        <v>0</v>
      </c>
      <c r="M36" s="221">
        <v>0</v>
      </c>
      <c r="N36" s="78">
        <v>0</v>
      </c>
      <c r="O36" s="221">
        <v>0</v>
      </c>
      <c r="P36" s="221">
        <v>0</v>
      </c>
      <c r="Q36" s="221">
        <v>0</v>
      </c>
      <c r="R36" s="221">
        <v>0</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v>0</v>
      </c>
      <c r="AJ36" s="78">
        <v>0</v>
      </c>
      <c r="AL36" s="64">
        <v>43309</v>
      </c>
      <c r="AM36" s="64"/>
      <c r="AN36" s="3">
        <v>30</v>
      </c>
      <c r="AO36" s="111">
        <v>0</v>
      </c>
      <c r="AP36" s="111">
        <v>0</v>
      </c>
      <c r="AQ36" s="111">
        <v>0</v>
      </c>
      <c r="AR36" s="111">
        <v>0</v>
      </c>
      <c r="AS36" s="111">
        <v>0</v>
      </c>
      <c r="AT36" s="111">
        <v>0</v>
      </c>
      <c r="AU36" s="111">
        <v>0</v>
      </c>
      <c r="AV36" s="111">
        <v>0</v>
      </c>
      <c r="AW36" s="111">
        <v>0</v>
      </c>
      <c r="AX36" s="40">
        <v>0</v>
      </c>
      <c r="AY36" s="55">
        <v>0</v>
      </c>
      <c r="AZ36" s="111">
        <v>0</v>
      </c>
      <c r="BA36" s="111">
        <v>0</v>
      </c>
      <c r="BB36" s="111">
        <v>0</v>
      </c>
      <c r="BC36" s="111">
        <v>0</v>
      </c>
      <c r="BD36" s="111">
        <v>0</v>
      </c>
      <c r="BE36" s="111">
        <v>0</v>
      </c>
      <c r="BF36" s="111">
        <v>0</v>
      </c>
      <c r="BG36" s="111">
        <v>0</v>
      </c>
      <c r="BH36" s="111">
        <v>0</v>
      </c>
      <c r="BI36" s="111">
        <v>0</v>
      </c>
      <c r="BJ36" s="111">
        <v>0</v>
      </c>
      <c r="BK36" s="111">
        <v>0</v>
      </c>
      <c r="BL36" s="111">
        <v>0</v>
      </c>
      <c r="BM36" s="111">
        <v>0</v>
      </c>
      <c r="BN36" s="111">
        <v>0</v>
      </c>
      <c r="BO36" s="111">
        <v>0</v>
      </c>
      <c r="BP36" s="111">
        <v>0</v>
      </c>
      <c r="BQ36" s="111">
        <v>0</v>
      </c>
      <c r="BR36" s="111">
        <v>0</v>
      </c>
      <c r="BS36" s="111">
        <v>0</v>
      </c>
      <c r="BT36" s="89">
        <v>0</v>
      </c>
      <c r="BU36" s="89">
        <v>0</v>
      </c>
    </row>
    <row r="37" spans="1:73" ht="20" customHeight="1" x14ac:dyDescent="0.15">
      <c r="A37" s="222">
        <v>44044</v>
      </c>
      <c r="B37" s="64"/>
      <c r="C37" s="3"/>
      <c r="D37" s="223">
        <v>0</v>
      </c>
      <c r="E37" s="223">
        <v>0</v>
      </c>
      <c r="F37" s="223">
        <v>0</v>
      </c>
      <c r="G37" s="223">
        <v>0</v>
      </c>
      <c r="H37" s="223">
        <v>0</v>
      </c>
      <c r="I37" s="223">
        <v>0</v>
      </c>
      <c r="J37" s="223">
        <v>0</v>
      </c>
      <c r="K37" s="223">
        <v>0</v>
      </c>
      <c r="L37" s="223">
        <v>0</v>
      </c>
      <c r="M37" s="223">
        <v>0</v>
      </c>
      <c r="N37" s="78">
        <v>0</v>
      </c>
      <c r="O37" s="223">
        <v>0</v>
      </c>
      <c r="P37" s="223">
        <v>0</v>
      </c>
      <c r="Q37" s="223">
        <v>0</v>
      </c>
      <c r="R37" s="223">
        <v>0</v>
      </c>
      <c r="S37" s="223">
        <v>0</v>
      </c>
      <c r="T37" s="223">
        <v>0</v>
      </c>
      <c r="U37" s="223">
        <v>0</v>
      </c>
      <c r="V37" s="223">
        <v>0</v>
      </c>
      <c r="W37" s="223">
        <v>0</v>
      </c>
      <c r="X37" s="223">
        <v>0</v>
      </c>
      <c r="Y37" s="223">
        <v>0</v>
      </c>
      <c r="Z37" s="223">
        <v>0</v>
      </c>
      <c r="AA37" s="223">
        <v>0</v>
      </c>
      <c r="AB37" s="223">
        <v>0</v>
      </c>
      <c r="AC37" s="223">
        <v>0</v>
      </c>
      <c r="AD37" s="223">
        <v>0</v>
      </c>
      <c r="AE37" s="223">
        <v>0</v>
      </c>
      <c r="AF37" s="223">
        <v>0</v>
      </c>
      <c r="AG37" s="223">
        <v>0</v>
      </c>
      <c r="AH37" s="223">
        <v>0</v>
      </c>
      <c r="AI37" s="78">
        <v>0</v>
      </c>
      <c r="AJ37" s="78">
        <v>0</v>
      </c>
      <c r="AL37" s="64">
        <v>43316</v>
      </c>
      <c r="AM37" s="64"/>
      <c r="AN37" s="3">
        <v>31</v>
      </c>
      <c r="AO37" s="111">
        <v>0</v>
      </c>
      <c r="AP37" s="111">
        <v>0</v>
      </c>
      <c r="AQ37" s="111">
        <v>0</v>
      </c>
      <c r="AR37" s="111">
        <v>0</v>
      </c>
      <c r="AS37" s="111">
        <v>0</v>
      </c>
      <c r="AT37" s="111">
        <v>0</v>
      </c>
      <c r="AU37" s="111">
        <v>0</v>
      </c>
      <c r="AV37" s="111">
        <v>0</v>
      </c>
      <c r="AW37" s="111">
        <v>0</v>
      </c>
      <c r="AX37" s="40">
        <v>0</v>
      </c>
      <c r="AY37" s="55">
        <v>0</v>
      </c>
      <c r="AZ37" s="111">
        <v>0</v>
      </c>
      <c r="BA37" s="111">
        <v>0</v>
      </c>
      <c r="BB37" s="111">
        <v>0</v>
      </c>
      <c r="BC37" s="111">
        <v>0</v>
      </c>
      <c r="BD37" s="111">
        <v>0</v>
      </c>
      <c r="BE37" s="111">
        <v>0</v>
      </c>
      <c r="BF37" s="111">
        <v>0</v>
      </c>
      <c r="BG37" s="111">
        <v>0</v>
      </c>
      <c r="BH37" s="111">
        <v>0</v>
      </c>
      <c r="BI37" s="111">
        <v>0</v>
      </c>
      <c r="BJ37" s="111">
        <v>0</v>
      </c>
      <c r="BK37" s="111">
        <v>0</v>
      </c>
      <c r="BL37" s="111">
        <v>0</v>
      </c>
      <c r="BM37" s="111">
        <v>0</v>
      </c>
      <c r="BN37" s="111">
        <v>0</v>
      </c>
      <c r="BO37" s="111">
        <v>0</v>
      </c>
      <c r="BP37" s="111">
        <v>0</v>
      </c>
      <c r="BQ37" s="111">
        <v>0</v>
      </c>
      <c r="BR37" s="111">
        <v>0</v>
      </c>
      <c r="BS37" s="111">
        <v>0</v>
      </c>
      <c r="BT37" s="89">
        <v>0</v>
      </c>
      <c r="BU37" s="89">
        <v>0</v>
      </c>
    </row>
    <row r="38" spans="1:73" ht="20" customHeight="1" x14ac:dyDescent="0.15">
      <c r="A38" s="224">
        <v>44051</v>
      </c>
      <c r="B38" s="64"/>
      <c r="C38" s="3"/>
      <c r="D38" s="227">
        <v>0</v>
      </c>
      <c r="E38" s="227">
        <v>0</v>
      </c>
      <c r="F38" s="227">
        <v>0</v>
      </c>
      <c r="G38" s="227">
        <v>0</v>
      </c>
      <c r="H38" s="227">
        <v>0</v>
      </c>
      <c r="I38" s="227">
        <v>0</v>
      </c>
      <c r="J38" s="227">
        <v>0</v>
      </c>
      <c r="K38" s="227">
        <v>0</v>
      </c>
      <c r="L38" s="227">
        <v>0</v>
      </c>
      <c r="M38" s="227">
        <v>0</v>
      </c>
      <c r="N38" s="78">
        <v>0</v>
      </c>
      <c r="O38" s="227">
        <v>0</v>
      </c>
      <c r="P38" s="227">
        <v>0</v>
      </c>
      <c r="Q38" s="227">
        <v>0</v>
      </c>
      <c r="R38" s="227">
        <v>0</v>
      </c>
      <c r="S38" s="227">
        <v>0</v>
      </c>
      <c r="T38" s="227">
        <v>0</v>
      </c>
      <c r="U38" s="227">
        <v>0</v>
      </c>
      <c r="V38" s="227">
        <v>0</v>
      </c>
      <c r="W38" s="227">
        <v>0</v>
      </c>
      <c r="X38" s="227">
        <v>0</v>
      </c>
      <c r="Y38" s="227">
        <v>0</v>
      </c>
      <c r="Z38" s="227">
        <v>0</v>
      </c>
      <c r="AA38" s="227">
        <v>0</v>
      </c>
      <c r="AB38" s="227">
        <v>0</v>
      </c>
      <c r="AC38" s="227">
        <v>0</v>
      </c>
      <c r="AD38" s="227">
        <v>0</v>
      </c>
      <c r="AE38" s="227">
        <v>0</v>
      </c>
      <c r="AF38" s="227">
        <v>0</v>
      </c>
      <c r="AG38" s="227">
        <v>0</v>
      </c>
      <c r="AH38" s="227">
        <v>0</v>
      </c>
      <c r="AI38" s="78">
        <v>0</v>
      </c>
      <c r="AJ38" s="78">
        <v>0</v>
      </c>
      <c r="AL38" s="64">
        <v>43323</v>
      </c>
      <c r="AM38" s="64"/>
      <c r="AN38" s="3">
        <v>32</v>
      </c>
      <c r="AO38" s="111">
        <v>0</v>
      </c>
      <c r="AP38" s="111">
        <v>0</v>
      </c>
      <c r="AQ38" s="111">
        <v>0</v>
      </c>
      <c r="AR38" s="111">
        <v>0</v>
      </c>
      <c r="AS38" s="111">
        <v>0</v>
      </c>
      <c r="AT38" s="111">
        <v>0</v>
      </c>
      <c r="AU38" s="111">
        <v>0</v>
      </c>
      <c r="AV38" s="111">
        <v>0</v>
      </c>
      <c r="AW38" s="111">
        <v>0</v>
      </c>
      <c r="AX38" s="40">
        <v>0</v>
      </c>
      <c r="AY38" s="55">
        <v>0</v>
      </c>
      <c r="AZ38" s="111">
        <v>0</v>
      </c>
      <c r="BA38" s="111">
        <v>0</v>
      </c>
      <c r="BB38" s="111">
        <v>0</v>
      </c>
      <c r="BC38" s="111">
        <v>0</v>
      </c>
      <c r="BD38" s="111">
        <v>0</v>
      </c>
      <c r="BE38" s="111">
        <v>0</v>
      </c>
      <c r="BF38" s="111">
        <v>0</v>
      </c>
      <c r="BG38" s="111">
        <v>0</v>
      </c>
      <c r="BH38" s="111">
        <v>0</v>
      </c>
      <c r="BI38" s="111">
        <v>0</v>
      </c>
      <c r="BJ38" s="111">
        <v>0</v>
      </c>
      <c r="BK38" s="111">
        <v>0</v>
      </c>
      <c r="BL38" s="111">
        <v>0</v>
      </c>
      <c r="BM38" s="111">
        <v>0</v>
      </c>
      <c r="BN38" s="111">
        <v>0</v>
      </c>
      <c r="BO38" s="111">
        <v>0</v>
      </c>
      <c r="BP38" s="111">
        <v>0</v>
      </c>
      <c r="BQ38" s="111">
        <v>0</v>
      </c>
      <c r="BR38" s="111">
        <v>0</v>
      </c>
      <c r="BS38" s="111">
        <v>0</v>
      </c>
      <c r="BT38" s="89">
        <v>0</v>
      </c>
      <c r="BU38" s="89">
        <v>0</v>
      </c>
    </row>
    <row r="39" spans="1:73" ht="20" customHeight="1" x14ac:dyDescent="0.15">
      <c r="A39" s="228">
        <v>44058</v>
      </c>
      <c r="B39" s="64"/>
      <c r="C39" s="10"/>
      <c r="D39" s="229">
        <v>0</v>
      </c>
      <c r="E39" s="229">
        <v>0</v>
      </c>
      <c r="F39" s="229">
        <v>0</v>
      </c>
      <c r="G39" s="229">
        <v>0</v>
      </c>
      <c r="H39" s="229">
        <v>0</v>
      </c>
      <c r="I39" s="229">
        <v>0</v>
      </c>
      <c r="J39" s="229">
        <v>0</v>
      </c>
      <c r="K39" s="229">
        <v>0</v>
      </c>
      <c r="L39" s="229">
        <v>0</v>
      </c>
      <c r="M39" s="229">
        <v>0</v>
      </c>
      <c r="N39" s="78">
        <v>0</v>
      </c>
      <c r="O39" s="229">
        <v>0</v>
      </c>
      <c r="P39" s="229">
        <v>0</v>
      </c>
      <c r="Q39" s="229">
        <v>0</v>
      </c>
      <c r="R39" s="229">
        <v>0</v>
      </c>
      <c r="S39" s="229">
        <v>0</v>
      </c>
      <c r="T39" s="229">
        <v>0</v>
      </c>
      <c r="U39" s="229">
        <v>0</v>
      </c>
      <c r="V39" s="229">
        <v>0</v>
      </c>
      <c r="W39" s="229">
        <v>0</v>
      </c>
      <c r="X39" s="229">
        <v>0</v>
      </c>
      <c r="Y39" s="229">
        <v>0</v>
      </c>
      <c r="Z39" s="229">
        <v>0</v>
      </c>
      <c r="AA39" s="229">
        <v>0</v>
      </c>
      <c r="AB39" s="229">
        <v>0</v>
      </c>
      <c r="AC39" s="229">
        <v>0</v>
      </c>
      <c r="AD39" s="229">
        <v>0</v>
      </c>
      <c r="AE39" s="229">
        <v>0</v>
      </c>
      <c r="AF39" s="229">
        <v>0</v>
      </c>
      <c r="AG39" s="229">
        <v>0</v>
      </c>
      <c r="AH39" s="229">
        <v>0</v>
      </c>
      <c r="AI39" s="78">
        <v>0</v>
      </c>
      <c r="AJ39" s="78">
        <v>0</v>
      </c>
      <c r="AL39" s="64">
        <v>43330</v>
      </c>
      <c r="AM39" s="64"/>
      <c r="AN39" s="10">
        <v>33</v>
      </c>
      <c r="AO39" s="111">
        <v>0</v>
      </c>
      <c r="AP39" s="111">
        <v>0</v>
      </c>
      <c r="AQ39" s="111">
        <v>0</v>
      </c>
      <c r="AR39" s="111">
        <v>0</v>
      </c>
      <c r="AS39" s="111">
        <v>0</v>
      </c>
      <c r="AT39" s="111">
        <v>0</v>
      </c>
      <c r="AU39" s="111">
        <v>0</v>
      </c>
      <c r="AV39" s="111">
        <v>0</v>
      </c>
      <c r="AW39" s="111">
        <v>0</v>
      </c>
      <c r="AX39" s="40">
        <v>0</v>
      </c>
      <c r="AY39" s="55">
        <v>0</v>
      </c>
      <c r="AZ39" s="111">
        <v>0</v>
      </c>
      <c r="BA39" s="111">
        <v>0</v>
      </c>
      <c r="BB39" s="111">
        <v>0</v>
      </c>
      <c r="BC39" s="111">
        <v>0</v>
      </c>
      <c r="BD39" s="111">
        <v>0</v>
      </c>
      <c r="BE39" s="111">
        <v>0</v>
      </c>
      <c r="BF39" s="111">
        <v>0</v>
      </c>
      <c r="BG39" s="111">
        <v>0</v>
      </c>
      <c r="BH39" s="111">
        <v>0</v>
      </c>
      <c r="BI39" s="111">
        <v>0</v>
      </c>
      <c r="BJ39" s="111">
        <v>0</v>
      </c>
      <c r="BK39" s="111">
        <v>0</v>
      </c>
      <c r="BL39" s="111">
        <v>0</v>
      </c>
      <c r="BM39" s="111">
        <v>0</v>
      </c>
      <c r="BN39" s="111">
        <v>0</v>
      </c>
      <c r="BO39" s="111">
        <v>0</v>
      </c>
      <c r="BP39" s="111">
        <v>0</v>
      </c>
      <c r="BQ39" s="111">
        <v>0</v>
      </c>
      <c r="BR39" s="111">
        <v>0</v>
      </c>
      <c r="BS39" s="111">
        <v>0</v>
      </c>
      <c r="BT39" s="89">
        <v>0</v>
      </c>
      <c r="BU39" s="89">
        <v>0</v>
      </c>
    </row>
    <row r="40" spans="1:73" ht="20" customHeight="1" x14ac:dyDescent="0.15">
      <c r="A40" s="234">
        <v>44065</v>
      </c>
      <c r="B40" s="64"/>
      <c r="C40" s="3"/>
      <c r="D40" s="235">
        <v>0</v>
      </c>
      <c r="E40" s="235">
        <v>0</v>
      </c>
      <c r="F40" s="235">
        <v>0</v>
      </c>
      <c r="G40" s="235">
        <v>0</v>
      </c>
      <c r="H40" s="235">
        <v>0</v>
      </c>
      <c r="I40" s="235">
        <v>0</v>
      </c>
      <c r="J40" s="235">
        <v>0</v>
      </c>
      <c r="K40" s="235">
        <v>0</v>
      </c>
      <c r="L40" s="235">
        <v>0</v>
      </c>
      <c r="M40" s="235">
        <v>0</v>
      </c>
      <c r="N40" s="78">
        <v>0</v>
      </c>
      <c r="O40" s="235">
        <v>0</v>
      </c>
      <c r="P40" s="235">
        <v>0</v>
      </c>
      <c r="Q40" s="235">
        <v>0</v>
      </c>
      <c r="R40" s="235">
        <v>0</v>
      </c>
      <c r="S40" s="235">
        <v>0</v>
      </c>
      <c r="T40" s="235">
        <v>0</v>
      </c>
      <c r="U40" s="235">
        <v>0</v>
      </c>
      <c r="V40" s="235">
        <v>0</v>
      </c>
      <c r="W40" s="235">
        <v>0</v>
      </c>
      <c r="X40" s="235">
        <v>0</v>
      </c>
      <c r="Y40" s="235">
        <v>0</v>
      </c>
      <c r="Z40" s="235">
        <v>0</v>
      </c>
      <c r="AA40" s="235">
        <v>0</v>
      </c>
      <c r="AB40" s="235">
        <v>0</v>
      </c>
      <c r="AC40" s="235">
        <v>0</v>
      </c>
      <c r="AD40" s="235">
        <v>0</v>
      </c>
      <c r="AE40" s="235">
        <v>0</v>
      </c>
      <c r="AF40" s="235">
        <v>0</v>
      </c>
      <c r="AG40" s="235">
        <v>0</v>
      </c>
      <c r="AH40" s="235">
        <v>0</v>
      </c>
      <c r="AI40" s="78">
        <v>0</v>
      </c>
      <c r="AJ40" s="78">
        <v>0</v>
      </c>
      <c r="AL40" s="64">
        <v>43337</v>
      </c>
      <c r="AM40" s="64"/>
      <c r="AN40" s="3">
        <v>34</v>
      </c>
      <c r="AO40" s="111">
        <v>0</v>
      </c>
      <c r="AP40" s="111">
        <v>0</v>
      </c>
      <c r="AQ40" s="111">
        <v>0</v>
      </c>
      <c r="AR40" s="111">
        <v>0</v>
      </c>
      <c r="AS40" s="111">
        <v>0</v>
      </c>
      <c r="AT40" s="111">
        <v>0</v>
      </c>
      <c r="AU40" s="111">
        <v>0</v>
      </c>
      <c r="AV40" s="111">
        <v>0</v>
      </c>
      <c r="AW40" s="111">
        <v>0</v>
      </c>
      <c r="AX40" s="40">
        <v>0</v>
      </c>
      <c r="AY40" s="55">
        <v>0</v>
      </c>
      <c r="AZ40" s="111">
        <v>0</v>
      </c>
      <c r="BA40" s="111">
        <v>0</v>
      </c>
      <c r="BB40" s="111">
        <v>0</v>
      </c>
      <c r="BC40" s="111">
        <v>0</v>
      </c>
      <c r="BD40" s="111">
        <v>0</v>
      </c>
      <c r="BE40" s="111">
        <v>0</v>
      </c>
      <c r="BF40" s="111">
        <v>0</v>
      </c>
      <c r="BG40" s="111">
        <v>0</v>
      </c>
      <c r="BH40" s="111">
        <v>0</v>
      </c>
      <c r="BI40" s="111">
        <v>0</v>
      </c>
      <c r="BJ40" s="111">
        <v>0</v>
      </c>
      <c r="BK40" s="111">
        <v>0</v>
      </c>
      <c r="BL40" s="111">
        <v>0</v>
      </c>
      <c r="BM40" s="111">
        <v>0</v>
      </c>
      <c r="BN40" s="111">
        <v>0</v>
      </c>
      <c r="BO40" s="111">
        <v>0</v>
      </c>
      <c r="BP40" s="111">
        <v>0</v>
      </c>
      <c r="BQ40" s="111">
        <v>0</v>
      </c>
      <c r="BR40" s="111">
        <v>0</v>
      </c>
      <c r="BS40" s="111">
        <v>0</v>
      </c>
      <c r="BT40" s="89">
        <v>0</v>
      </c>
      <c r="BU40" s="89">
        <v>0</v>
      </c>
    </row>
    <row r="41" spans="1:73" ht="20" customHeight="1" x14ac:dyDescent="0.15">
      <c r="A41" s="236">
        <v>44072</v>
      </c>
      <c r="B41" s="64"/>
      <c r="C41" s="3"/>
      <c r="D41" s="237">
        <v>0</v>
      </c>
      <c r="E41" s="237">
        <v>0</v>
      </c>
      <c r="F41" s="237">
        <v>0</v>
      </c>
      <c r="G41" s="237">
        <v>0</v>
      </c>
      <c r="H41" s="237">
        <v>0</v>
      </c>
      <c r="I41" s="237">
        <v>0</v>
      </c>
      <c r="J41" s="237">
        <v>0</v>
      </c>
      <c r="K41" s="237">
        <v>0</v>
      </c>
      <c r="L41" s="237">
        <v>0</v>
      </c>
      <c r="M41" s="237">
        <v>0</v>
      </c>
      <c r="N41" s="78">
        <v>0</v>
      </c>
      <c r="O41" s="237">
        <v>0</v>
      </c>
      <c r="P41" s="237">
        <v>0</v>
      </c>
      <c r="Q41" s="237">
        <v>0</v>
      </c>
      <c r="R41" s="237">
        <v>0</v>
      </c>
      <c r="S41" s="237">
        <v>0</v>
      </c>
      <c r="T41" s="237">
        <v>0</v>
      </c>
      <c r="U41" s="237">
        <v>0</v>
      </c>
      <c r="V41" s="237">
        <v>0</v>
      </c>
      <c r="W41" s="237">
        <v>0</v>
      </c>
      <c r="X41" s="237">
        <v>0</v>
      </c>
      <c r="Y41" s="237">
        <v>0</v>
      </c>
      <c r="Z41" s="237">
        <v>0</v>
      </c>
      <c r="AA41" s="237">
        <v>0</v>
      </c>
      <c r="AB41" s="237">
        <v>0</v>
      </c>
      <c r="AC41" s="237">
        <v>0</v>
      </c>
      <c r="AD41" s="237">
        <v>0</v>
      </c>
      <c r="AE41" s="237">
        <v>0</v>
      </c>
      <c r="AF41" s="237">
        <v>0</v>
      </c>
      <c r="AG41" s="237">
        <v>0</v>
      </c>
      <c r="AH41" s="237">
        <v>0</v>
      </c>
      <c r="AI41" s="78">
        <v>0</v>
      </c>
      <c r="AJ41" s="78">
        <v>0</v>
      </c>
      <c r="AL41" s="64">
        <v>43344</v>
      </c>
      <c r="AM41" s="64"/>
      <c r="AN41" s="3">
        <v>35</v>
      </c>
      <c r="AO41" s="111">
        <v>0</v>
      </c>
      <c r="AP41" s="111">
        <v>0</v>
      </c>
      <c r="AQ41" s="111">
        <v>0</v>
      </c>
      <c r="AR41" s="111">
        <v>0</v>
      </c>
      <c r="AS41" s="111">
        <v>0</v>
      </c>
      <c r="AT41" s="111">
        <v>0</v>
      </c>
      <c r="AU41" s="111">
        <v>0</v>
      </c>
      <c r="AV41" s="111">
        <v>0</v>
      </c>
      <c r="AW41" s="111">
        <v>0</v>
      </c>
      <c r="AX41" s="40">
        <v>0</v>
      </c>
      <c r="AY41" s="55">
        <v>0</v>
      </c>
      <c r="AZ41" s="111">
        <v>0</v>
      </c>
      <c r="BA41" s="111">
        <v>0</v>
      </c>
      <c r="BB41" s="111">
        <v>0</v>
      </c>
      <c r="BC41" s="111">
        <v>0</v>
      </c>
      <c r="BD41" s="111">
        <v>0</v>
      </c>
      <c r="BE41" s="111">
        <v>0</v>
      </c>
      <c r="BF41" s="111">
        <v>0</v>
      </c>
      <c r="BG41" s="111">
        <v>0</v>
      </c>
      <c r="BH41" s="111">
        <v>0</v>
      </c>
      <c r="BI41" s="111">
        <v>0</v>
      </c>
      <c r="BJ41" s="111">
        <v>0</v>
      </c>
      <c r="BK41" s="111">
        <v>0</v>
      </c>
      <c r="BL41" s="111">
        <v>0</v>
      </c>
      <c r="BM41" s="111">
        <v>0</v>
      </c>
      <c r="BN41" s="111">
        <v>0</v>
      </c>
      <c r="BO41" s="111">
        <v>0</v>
      </c>
      <c r="BP41" s="111">
        <v>0</v>
      </c>
      <c r="BQ41" s="111">
        <v>0</v>
      </c>
      <c r="BR41" s="111">
        <v>0</v>
      </c>
      <c r="BS41" s="111">
        <v>0</v>
      </c>
      <c r="BT41" s="89">
        <v>0</v>
      </c>
      <c r="BU41" s="89">
        <v>0</v>
      </c>
    </row>
    <row r="42" spans="1:73" ht="20" customHeight="1" x14ac:dyDescent="0.15">
      <c r="A42" s="239">
        <v>44079</v>
      </c>
      <c r="B42" s="64"/>
      <c r="C42" s="10"/>
      <c r="D42" s="240">
        <v>0</v>
      </c>
      <c r="E42" s="240">
        <v>0</v>
      </c>
      <c r="F42" s="240">
        <v>0</v>
      </c>
      <c r="G42" s="240">
        <v>0</v>
      </c>
      <c r="H42" s="240">
        <v>0</v>
      </c>
      <c r="I42" s="240">
        <v>0</v>
      </c>
      <c r="J42" s="240">
        <v>0</v>
      </c>
      <c r="K42" s="240">
        <v>0</v>
      </c>
      <c r="L42" s="240">
        <v>0</v>
      </c>
      <c r="M42" s="240">
        <v>0</v>
      </c>
      <c r="N42" s="78">
        <v>0</v>
      </c>
      <c r="O42" s="240">
        <v>0</v>
      </c>
      <c r="P42" s="240">
        <v>0</v>
      </c>
      <c r="Q42" s="240">
        <v>0</v>
      </c>
      <c r="R42" s="240">
        <v>0</v>
      </c>
      <c r="S42" s="240">
        <v>0</v>
      </c>
      <c r="T42" s="240">
        <v>0</v>
      </c>
      <c r="U42" s="240">
        <v>0</v>
      </c>
      <c r="V42" s="240">
        <v>0</v>
      </c>
      <c r="W42" s="240">
        <v>0</v>
      </c>
      <c r="X42" s="240">
        <v>0</v>
      </c>
      <c r="Y42" s="240">
        <v>0</v>
      </c>
      <c r="Z42" s="240">
        <v>0</v>
      </c>
      <c r="AA42" s="240">
        <v>0</v>
      </c>
      <c r="AB42" s="240">
        <v>0</v>
      </c>
      <c r="AC42" s="240">
        <v>0</v>
      </c>
      <c r="AD42" s="240">
        <v>0</v>
      </c>
      <c r="AE42" s="240">
        <v>0</v>
      </c>
      <c r="AF42" s="240">
        <v>0</v>
      </c>
      <c r="AG42" s="240">
        <v>0</v>
      </c>
      <c r="AH42" s="240">
        <v>0</v>
      </c>
      <c r="AI42" s="78">
        <v>0</v>
      </c>
      <c r="AJ42" s="78">
        <v>0</v>
      </c>
      <c r="AL42" s="64">
        <v>43351</v>
      </c>
      <c r="AM42" s="64"/>
      <c r="AN42" s="10">
        <v>36</v>
      </c>
      <c r="AO42" s="111">
        <v>0</v>
      </c>
      <c r="AP42" s="111">
        <v>0</v>
      </c>
      <c r="AQ42" s="111">
        <v>0</v>
      </c>
      <c r="AR42" s="111">
        <v>0</v>
      </c>
      <c r="AS42" s="111">
        <v>0</v>
      </c>
      <c r="AT42" s="111">
        <v>0</v>
      </c>
      <c r="AU42" s="111">
        <v>0</v>
      </c>
      <c r="AV42" s="111">
        <v>0</v>
      </c>
      <c r="AW42" s="111">
        <v>0</v>
      </c>
      <c r="AX42" s="40">
        <v>0</v>
      </c>
      <c r="AY42" s="55">
        <v>0</v>
      </c>
      <c r="AZ42" s="111">
        <v>0</v>
      </c>
      <c r="BA42" s="111">
        <v>0</v>
      </c>
      <c r="BB42" s="111">
        <v>0</v>
      </c>
      <c r="BC42" s="111">
        <v>0</v>
      </c>
      <c r="BD42" s="111">
        <v>0</v>
      </c>
      <c r="BE42" s="111">
        <v>0</v>
      </c>
      <c r="BF42" s="111">
        <v>0</v>
      </c>
      <c r="BG42" s="111">
        <v>0</v>
      </c>
      <c r="BH42" s="111">
        <v>0</v>
      </c>
      <c r="BI42" s="111">
        <v>0</v>
      </c>
      <c r="BJ42" s="111">
        <v>0</v>
      </c>
      <c r="BK42" s="111">
        <v>0</v>
      </c>
      <c r="BL42" s="111">
        <v>0</v>
      </c>
      <c r="BM42" s="111">
        <v>0</v>
      </c>
      <c r="BN42" s="111">
        <v>0</v>
      </c>
      <c r="BO42" s="111">
        <v>0</v>
      </c>
      <c r="BP42" s="111">
        <v>0</v>
      </c>
      <c r="BQ42" s="111">
        <v>0</v>
      </c>
      <c r="BR42" s="111">
        <v>0</v>
      </c>
      <c r="BS42" s="111">
        <v>0</v>
      </c>
      <c r="BT42" s="89">
        <v>0</v>
      </c>
      <c r="BU42" s="89">
        <v>0</v>
      </c>
    </row>
    <row r="43" spans="1:73" ht="20" customHeight="1" x14ac:dyDescent="0.15">
      <c r="A43" s="241">
        <v>44086</v>
      </c>
      <c r="B43" s="64"/>
      <c r="C43" s="3"/>
      <c r="D43" s="242">
        <v>0</v>
      </c>
      <c r="E43" s="242">
        <v>0</v>
      </c>
      <c r="F43" s="242">
        <v>0</v>
      </c>
      <c r="G43" s="242">
        <v>0</v>
      </c>
      <c r="H43" s="242">
        <v>0</v>
      </c>
      <c r="I43" s="242">
        <v>0</v>
      </c>
      <c r="J43" s="242">
        <v>0</v>
      </c>
      <c r="K43" s="242">
        <v>0</v>
      </c>
      <c r="L43" s="242">
        <v>0</v>
      </c>
      <c r="M43" s="242">
        <v>0</v>
      </c>
      <c r="N43" s="78">
        <v>0</v>
      </c>
      <c r="O43" s="242">
        <v>0</v>
      </c>
      <c r="P43" s="242">
        <v>0</v>
      </c>
      <c r="Q43" s="242">
        <v>0</v>
      </c>
      <c r="R43" s="242">
        <v>0</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v>0</v>
      </c>
      <c r="AJ43" s="78">
        <v>0</v>
      </c>
      <c r="AL43" s="64">
        <v>43358</v>
      </c>
      <c r="AM43" s="64"/>
      <c r="AN43" s="10">
        <v>37</v>
      </c>
      <c r="AO43" s="111">
        <v>0</v>
      </c>
      <c r="AP43" s="111">
        <v>0</v>
      </c>
      <c r="AQ43" s="111">
        <v>0</v>
      </c>
      <c r="AR43" s="111">
        <v>0</v>
      </c>
      <c r="AS43" s="111">
        <v>0</v>
      </c>
      <c r="AT43" s="111">
        <v>0</v>
      </c>
      <c r="AU43" s="111">
        <v>0</v>
      </c>
      <c r="AV43" s="111">
        <v>0</v>
      </c>
      <c r="AW43" s="111">
        <v>0</v>
      </c>
      <c r="AX43" s="40">
        <v>0</v>
      </c>
      <c r="AY43" s="55">
        <v>0</v>
      </c>
      <c r="AZ43" s="111">
        <v>0</v>
      </c>
      <c r="BA43" s="111">
        <v>0</v>
      </c>
      <c r="BB43" s="111">
        <v>0</v>
      </c>
      <c r="BC43" s="111">
        <v>0</v>
      </c>
      <c r="BD43" s="111">
        <v>0</v>
      </c>
      <c r="BE43" s="111">
        <v>0</v>
      </c>
      <c r="BF43" s="111">
        <v>0</v>
      </c>
      <c r="BG43" s="111">
        <v>0</v>
      </c>
      <c r="BH43" s="111">
        <v>0</v>
      </c>
      <c r="BI43" s="111">
        <v>0</v>
      </c>
      <c r="BJ43" s="111">
        <v>0</v>
      </c>
      <c r="BK43" s="111">
        <v>0</v>
      </c>
      <c r="BL43" s="111">
        <v>0</v>
      </c>
      <c r="BM43" s="111">
        <v>0</v>
      </c>
      <c r="BN43" s="111">
        <v>0</v>
      </c>
      <c r="BO43" s="111">
        <v>0</v>
      </c>
      <c r="BP43" s="111">
        <v>0</v>
      </c>
      <c r="BQ43" s="111">
        <v>0</v>
      </c>
      <c r="BR43" s="111">
        <v>0</v>
      </c>
      <c r="BS43" s="111">
        <v>0</v>
      </c>
      <c r="BT43" s="89">
        <v>0</v>
      </c>
      <c r="BU43" s="89">
        <v>0</v>
      </c>
    </row>
    <row r="44" spans="1:73" ht="20" customHeight="1" x14ac:dyDescent="0.15">
      <c r="A44" s="64"/>
      <c r="B44" s="64"/>
      <c r="C44" s="3"/>
      <c r="D44" s="136"/>
      <c r="E44" s="136"/>
      <c r="F44" s="136"/>
      <c r="G44" s="136"/>
      <c r="H44" s="136"/>
      <c r="I44" s="136"/>
      <c r="J44" s="136"/>
      <c r="K44" s="136"/>
      <c r="L44" s="136"/>
      <c r="M44" s="40"/>
      <c r="N44" s="55">
        <v>0</v>
      </c>
      <c r="O44" s="136"/>
      <c r="P44" s="136"/>
      <c r="Q44" s="136"/>
      <c r="R44" s="136"/>
      <c r="S44" s="136"/>
      <c r="T44" s="136"/>
      <c r="U44" s="136"/>
      <c r="V44" s="136"/>
      <c r="W44" s="136"/>
      <c r="X44" s="136"/>
      <c r="Y44" s="136"/>
      <c r="Z44" s="136"/>
      <c r="AA44" s="136"/>
      <c r="AB44" s="136"/>
      <c r="AC44" s="136"/>
      <c r="AD44" s="136"/>
      <c r="AE44" s="136"/>
      <c r="AF44" s="136"/>
      <c r="AG44" s="136"/>
      <c r="AH44" s="136"/>
      <c r="AI44" s="89">
        <v>0</v>
      </c>
      <c r="AJ44" s="89">
        <v>0</v>
      </c>
      <c r="AL44" s="64">
        <v>43365</v>
      </c>
      <c r="AM44" s="64"/>
      <c r="AN44" s="3">
        <v>38</v>
      </c>
      <c r="AO44" s="111">
        <v>0</v>
      </c>
      <c r="AP44" s="111">
        <v>0</v>
      </c>
      <c r="AQ44" s="111">
        <v>0</v>
      </c>
      <c r="AR44" s="111">
        <v>0</v>
      </c>
      <c r="AS44" s="111">
        <v>0</v>
      </c>
      <c r="AT44" s="111">
        <v>0</v>
      </c>
      <c r="AU44" s="111">
        <v>0</v>
      </c>
      <c r="AV44" s="111">
        <v>0</v>
      </c>
      <c r="AW44" s="111">
        <v>0</v>
      </c>
      <c r="AX44" s="40">
        <v>0</v>
      </c>
      <c r="AY44" s="55">
        <v>0</v>
      </c>
      <c r="AZ44" s="111">
        <v>0</v>
      </c>
      <c r="BA44" s="111">
        <v>0</v>
      </c>
      <c r="BB44" s="111">
        <v>0</v>
      </c>
      <c r="BC44" s="111">
        <v>0</v>
      </c>
      <c r="BD44" s="111">
        <v>0</v>
      </c>
      <c r="BE44" s="111">
        <v>0</v>
      </c>
      <c r="BF44" s="111">
        <v>0</v>
      </c>
      <c r="BG44" s="111">
        <v>0</v>
      </c>
      <c r="BH44" s="111">
        <v>0</v>
      </c>
      <c r="BI44" s="111">
        <v>0</v>
      </c>
      <c r="BJ44" s="111">
        <v>0</v>
      </c>
      <c r="BK44" s="111">
        <v>0</v>
      </c>
      <c r="BL44" s="111">
        <v>0</v>
      </c>
      <c r="BM44" s="111">
        <v>0</v>
      </c>
      <c r="BN44" s="111">
        <v>0</v>
      </c>
      <c r="BO44" s="111">
        <v>0</v>
      </c>
      <c r="BP44" s="111">
        <v>0</v>
      </c>
      <c r="BQ44" s="111">
        <v>0</v>
      </c>
      <c r="BR44" s="111">
        <v>0</v>
      </c>
      <c r="BS44" s="111">
        <v>0</v>
      </c>
      <c r="BT44" s="89">
        <v>0</v>
      </c>
      <c r="BU44" s="89">
        <v>0</v>
      </c>
    </row>
    <row r="45" spans="1:73" ht="20" customHeight="1" x14ac:dyDescent="0.15">
      <c r="A45" s="64"/>
      <c r="B45" s="64"/>
      <c r="C45" s="3"/>
      <c r="D45" s="137"/>
      <c r="E45" s="137"/>
      <c r="F45" s="137"/>
      <c r="G45" s="137"/>
      <c r="H45" s="137"/>
      <c r="I45" s="137"/>
      <c r="J45" s="137"/>
      <c r="K45" s="137"/>
      <c r="L45" s="137"/>
      <c r="M45" s="40"/>
      <c r="N45" s="55">
        <v>0</v>
      </c>
      <c r="O45" s="137"/>
      <c r="P45" s="137"/>
      <c r="Q45" s="137"/>
      <c r="R45" s="137"/>
      <c r="S45" s="137"/>
      <c r="T45" s="137"/>
      <c r="U45" s="137"/>
      <c r="V45" s="137"/>
      <c r="W45" s="137"/>
      <c r="X45" s="137"/>
      <c r="Y45" s="137"/>
      <c r="Z45" s="137"/>
      <c r="AA45" s="137"/>
      <c r="AB45" s="137"/>
      <c r="AC45" s="137"/>
      <c r="AD45" s="137"/>
      <c r="AE45" s="137"/>
      <c r="AF45" s="137"/>
      <c r="AG45" s="137"/>
      <c r="AH45" s="137"/>
      <c r="AI45" s="89">
        <v>0</v>
      </c>
      <c r="AJ45" s="89">
        <v>0</v>
      </c>
      <c r="AL45" s="64">
        <v>43372</v>
      </c>
      <c r="AM45" s="64"/>
      <c r="AN45" s="3">
        <v>39</v>
      </c>
      <c r="AO45" s="111">
        <v>0</v>
      </c>
      <c r="AP45" s="111">
        <v>0</v>
      </c>
      <c r="AQ45" s="111">
        <v>0</v>
      </c>
      <c r="AR45" s="111">
        <v>0</v>
      </c>
      <c r="AS45" s="111">
        <v>0</v>
      </c>
      <c r="AT45" s="111">
        <v>0</v>
      </c>
      <c r="AU45" s="111">
        <v>0</v>
      </c>
      <c r="AV45" s="111">
        <v>0</v>
      </c>
      <c r="AW45" s="111">
        <v>0</v>
      </c>
      <c r="AX45" s="40">
        <v>0</v>
      </c>
      <c r="AY45" s="55">
        <v>0</v>
      </c>
      <c r="AZ45" s="111">
        <v>0</v>
      </c>
      <c r="BA45" s="111">
        <v>0</v>
      </c>
      <c r="BB45" s="111">
        <v>0</v>
      </c>
      <c r="BC45" s="111">
        <v>0</v>
      </c>
      <c r="BD45" s="111">
        <v>0</v>
      </c>
      <c r="BE45" s="111">
        <v>0</v>
      </c>
      <c r="BF45" s="111">
        <v>0</v>
      </c>
      <c r="BG45" s="111">
        <v>0</v>
      </c>
      <c r="BH45" s="111">
        <v>0</v>
      </c>
      <c r="BI45" s="111">
        <v>0</v>
      </c>
      <c r="BJ45" s="111">
        <v>0</v>
      </c>
      <c r="BK45" s="111">
        <v>0</v>
      </c>
      <c r="BL45" s="111">
        <v>0</v>
      </c>
      <c r="BM45" s="111">
        <v>0</v>
      </c>
      <c r="BN45" s="111">
        <v>0</v>
      </c>
      <c r="BO45" s="111">
        <v>0</v>
      </c>
      <c r="BP45" s="111">
        <v>0</v>
      </c>
      <c r="BQ45" s="111">
        <v>0</v>
      </c>
      <c r="BR45" s="111">
        <v>0</v>
      </c>
      <c r="BS45" s="111">
        <v>0</v>
      </c>
      <c r="BT45" s="89">
        <v>0</v>
      </c>
      <c r="BU45" s="89">
        <v>0</v>
      </c>
    </row>
    <row r="46" spans="1:73" ht="20" customHeight="1" x14ac:dyDescent="0.15">
      <c r="A46" s="64"/>
      <c r="B46" s="64"/>
      <c r="C46" s="3"/>
      <c r="D46" s="138"/>
      <c r="E46" s="138"/>
      <c r="F46" s="138"/>
      <c r="G46" s="138"/>
      <c r="H46" s="138"/>
      <c r="I46" s="138"/>
      <c r="J46" s="138"/>
      <c r="K46" s="138"/>
      <c r="L46" s="138"/>
      <c r="M46" s="40"/>
      <c r="N46" s="55">
        <v>0</v>
      </c>
      <c r="O46" s="138"/>
      <c r="P46" s="138"/>
      <c r="Q46" s="138"/>
      <c r="R46" s="138"/>
      <c r="S46" s="138"/>
      <c r="T46" s="138"/>
      <c r="U46" s="138"/>
      <c r="V46" s="138"/>
      <c r="W46" s="138"/>
      <c r="X46" s="138"/>
      <c r="Y46" s="138"/>
      <c r="Z46" s="138"/>
      <c r="AA46" s="138"/>
      <c r="AB46" s="138"/>
      <c r="AC46" s="138"/>
      <c r="AD46" s="138"/>
      <c r="AE46" s="138"/>
      <c r="AF46" s="138"/>
      <c r="AG46" s="138"/>
      <c r="AH46" s="138"/>
      <c r="AI46" s="89">
        <v>0</v>
      </c>
      <c r="AJ46" s="89">
        <v>0</v>
      </c>
      <c r="AL46" s="64">
        <v>43379</v>
      </c>
      <c r="AM46" s="64"/>
      <c r="AN46" s="3">
        <v>40</v>
      </c>
      <c r="AO46" s="111">
        <v>0</v>
      </c>
      <c r="AP46" s="111">
        <v>0</v>
      </c>
      <c r="AQ46" s="111">
        <v>0</v>
      </c>
      <c r="AR46" s="111">
        <v>0</v>
      </c>
      <c r="AS46" s="111">
        <v>0</v>
      </c>
      <c r="AT46" s="111">
        <v>0</v>
      </c>
      <c r="AU46" s="111">
        <v>0</v>
      </c>
      <c r="AV46" s="111">
        <v>0</v>
      </c>
      <c r="AW46" s="111">
        <v>0</v>
      </c>
      <c r="AX46" s="40">
        <v>0</v>
      </c>
      <c r="AY46" s="55">
        <v>0</v>
      </c>
      <c r="AZ46" s="111">
        <v>0</v>
      </c>
      <c r="BA46" s="111">
        <v>0</v>
      </c>
      <c r="BB46" s="111">
        <v>0</v>
      </c>
      <c r="BC46" s="111">
        <v>0</v>
      </c>
      <c r="BD46" s="111">
        <v>0</v>
      </c>
      <c r="BE46" s="111">
        <v>0</v>
      </c>
      <c r="BF46" s="111">
        <v>0</v>
      </c>
      <c r="BG46" s="111">
        <v>0</v>
      </c>
      <c r="BH46" s="111">
        <v>0</v>
      </c>
      <c r="BI46" s="111">
        <v>0</v>
      </c>
      <c r="BJ46" s="111">
        <v>0</v>
      </c>
      <c r="BK46" s="111">
        <v>0</v>
      </c>
      <c r="BL46" s="111">
        <v>0</v>
      </c>
      <c r="BM46" s="111">
        <v>0</v>
      </c>
      <c r="BN46" s="111">
        <v>0</v>
      </c>
      <c r="BO46" s="111">
        <v>0</v>
      </c>
      <c r="BP46" s="111">
        <v>0</v>
      </c>
      <c r="BQ46" s="111">
        <v>0</v>
      </c>
      <c r="BR46" s="111">
        <v>0</v>
      </c>
      <c r="BS46" s="111">
        <v>0</v>
      </c>
      <c r="BT46" s="89">
        <v>0</v>
      </c>
      <c r="BU46" s="89">
        <v>0</v>
      </c>
    </row>
    <row r="47" spans="1:73" ht="20" customHeight="1" x14ac:dyDescent="0.15">
      <c r="A47" s="64"/>
      <c r="B47" s="64"/>
      <c r="C47" s="3"/>
      <c r="D47" s="139"/>
      <c r="E47" s="139"/>
      <c r="F47" s="139"/>
      <c r="G47" s="139"/>
      <c r="H47" s="139"/>
      <c r="I47" s="139"/>
      <c r="J47" s="139"/>
      <c r="K47" s="139"/>
      <c r="L47" s="139"/>
      <c r="M47" s="40"/>
      <c r="N47" s="55">
        <v>0</v>
      </c>
      <c r="O47" s="139"/>
      <c r="P47" s="139"/>
      <c r="Q47" s="139"/>
      <c r="R47" s="139"/>
      <c r="S47" s="139"/>
      <c r="T47" s="139"/>
      <c r="U47" s="139"/>
      <c r="V47" s="139"/>
      <c r="W47" s="139"/>
      <c r="X47" s="139"/>
      <c r="Y47" s="139"/>
      <c r="Z47" s="139"/>
      <c r="AA47" s="139"/>
      <c r="AB47" s="139"/>
      <c r="AC47" s="139"/>
      <c r="AD47" s="139"/>
      <c r="AE47" s="139"/>
      <c r="AF47" s="139"/>
      <c r="AG47" s="139"/>
      <c r="AH47" s="139"/>
      <c r="AI47" s="89">
        <v>0</v>
      </c>
      <c r="AJ47" s="89">
        <v>0</v>
      </c>
      <c r="AL47" s="64">
        <v>43386</v>
      </c>
      <c r="AM47" s="64"/>
      <c r="AN47" s="10">
        <v>41</v>
      </c>
      <c r="AO47" s="111">
        <v>0</v>
      </c>
      <c r="AP47" s="111">
        <v>0</v>
      </c>
      <c r="AQ47" s="111">
        <v>0</v>
      </c>
      <c r="AR47" s="111">
        <v>0</v>
      </c>
      <c r="AS47" s="111">
        <v>0</v>
      </c>
      <c r="AT47" s="111">
        <v>0</v>
      </c>
      <c r="AU47" s="111">
        <v>0</v>
      </c>
      <c r="AV47" s="111">
        <v>0</v>
      </c>
      <c r="AW47" s="111">
        <v>0</v>
      </c>
      <c r="AX47" s="40">
        <v>0</v>
      </c>
      <c r="AY47" s="55">
        <v>0</v>
      </c>
      <c r="AZ47" s="111">
        <v>0</v>
      </c>
      <c r="BA47" s="111">
        <v>0</v>
      </c>
      <c r="BB47" s="111">
        <v>0</v>
      </c>
      <c r="BC47" s="111">
        <v>0</v>
      </c>
      <c r="BD47" s="111">
        <v>0</v>
      </c>
      <c r="BE47" s="111">
        <v>0</v>
      </c>
      <c r="BF47" s="111">
        <v>0</v>
      </c>
      <c r="BG47" s="111">
        <v>0</v>
      </c>
      <c r="BH47" s="111">
        <v>0</v>
      </c>
      <c r="BI47" s="111">
        <v>0</v>
      </c>
      <c r="BJ47" s="111">
        <v>0</v>
      </c>
      <c r="BK47" s="111">
        <v>0</v>
      </c>
      <c r="BL47" s="111">
        <v>0</v>
      </c>
      <c r="BM47" s="111">
        <v>0</v>
      </c>
      <c r="BN47" s="111">
        <v>0</v>
      </c>
      <c r="BO47" s="111">
        <v>0</v>
      </c>
      <c r="BP47" s="111">
        <v>0</v>
      </c>
      <c r="BQ47" s="111">
        <v>0</v>
      </c>
      <c r="BR47" s="111">
        <v>0</v>
      </c>
      <c r="BS47" s="111">
        <v>0</v>
      </c>
      <c r="BT47" s="89">
        <v>0</v>
      </c>
      <c r="BU47" s="89">
        <v>0</v>
      </c>
    </row>
    <row r="48" spans="1:73" ht="20" customHeight="1" x14ac:dyDescent="0.15">
      <c r="A48" s="64"/>
      <c r="B48" s="64"/>
      <c r="C48" s="3"/>
      <c r="D48" s="142"/>
      <c r="E48" s="142"/>
      <c r="F48" s="142"/>
      <c r="G48" s="142"/>
      <c r="H48" s="142"/>
      <c r="I48" s="142"/>
      <c r="J48" s="142"/>
      <c r="K48" s="142"/>
      <c r="L48" s="142"/>
      <c r="M48" s="40"/>
      <c r="N48" s="55">
        <v>0</v>
      </c>
      <c r="O48" s="142"/>
      <c r="P48" s="142"/>
      <c r="Q48" s="142"/>
      <c r="R48" s="142"/>
      <c r="S48" s="142"/>
      <c r="T48" s="142"/>
      <c r="U48" s="142"/>
      <c r="V48" s="142"/>
      <c r="W48" s="142"/>
      <c r="X48" s="142"/>
      <c r="Y48" s="142"/>
      <c r="Z48" s="142"/>
      <c r="AA48" s="142"/>
      <c r="AB48" s="142"/>
      <c r="AC48" s="142"/>
      <c r="AD48" s="142"/>
      <c r="AE48" s="142"/>
      <c r="AF48" s="142"/>
      <c r="AG48" s="142"/>
      <c r="AH48" s="142"/>
      <c r="AI48" s="89">
        <v>0</v>
      </c>
      <c r="AJ48" s="89">
        <v>0</v>
      </c>
      <c r="AL48" s="64">
        <v>43393</v>
      </c>
      <c r="AM48" s="64"/>
      <c r="AN48" s="3">
        <v>42</v>
      </c>
      <c r="AO48" s="111">
        <v>0</v>
      </c>
      <c r="AP48" s="111">
        <v>0</v>
      </c>
      <c r="AQ48" s="111">
        <v>0</v>
      </c>
      <c r="AR48" s="111">
        <v>0</v>
      </c>
      <c r="AS48" s="111">
        <v>0</v>
      </c>
      <c r="AT48" s="111">
        <v>0</v>
      </c>
      <c r="AU48" s="111">
        <v>0</v>
      </c>
      <c r="AV48" s="111">
        <v>0</v>
      </c>
      <c r="AW48" s="111">
        <v>0</v>
      </c>
      <c r="AX48" s="111">
        <v>0</v>
      </c>
      <c r="AY48" s="78">
        <v>0</v>
      </c>
      <c r="AZ48" s="111">
        <v>0</v>
      </c>
      <c r="BA48" s="111">
        <v>0</v>
      </c>
      <c r="BB48" s="111">
        <v>0</v>
      </c>
      <c r="BC48" s="111">
        <v>0</v>
      </c>
      <c r="BD48" s="111">
        <v>0</v>
      </c>
      <c r="BE48" s="111">
        <v>0</v>
      </c>
      <c r="BF48" s="111">
        <v>0</v>
      </c>
      <c r="BG48" s="111">
        <v>0</v>
      </c>
      <c r="BH48" s="111">
        <v>0</v>
      </c>
      <c r="BI48" s="111">
        <v>0</v>
      </c>
      <c r="BJ48" s="111">
        <v>0</v>
      </c>
      <c r="BK48" s="111">
        <v>0</v>
      </c>
      <c r="BL48" s="111">
        <v>0</v>
      </c>
      <c r="BM48" s="111">
        <v>0</v>
      </c>
      <c r="BN48" s="111">
        <v>0</v>
      </c>
      <c r="BO48" s="111">
        <v>0</v>
      </c>
      <c r="BP48" s="111">
        <v>0</v>
      </c>
      <c r="BQ48" s="111">
        <v>0</v>
      </c>
      <c r="BR48" s="111">
        <v>0</v>
      </c>
      <c r="BS48" s="111">
        <v>0</v>
      </c>
      <c r="BT48" s="78">
        <v>0</v>
      </c>
      <c r="BU48" s="78">
        <v>0</v>
      </c>
    </row>
    <row r="49" spans="1:73" ht="20" customHeight="1" x14ac:dyDescent="0.15">
      <c r="A49" s="64"/>
      <c r="B49" s="64"/>
      <c r="C49" s="3"/>
      <c r="D49" s="143"/>
      <c r="E49" s="143"/>
      <c r="F49" s="143"/>
      <c r="G49" s="143"/>
      <c r="H49" s="143"/>
      <c r="I49" s="143"/>
      <c r="J49" s="143"/>
      <c r="K49" s="143"/>
      <c r="L49" s="143"/>
      <c r="M49" s="40"/>
      <c r="N49" s="55">
        <v>0</v>
      </c>
      <c r="O49" s="143"/>
      <c r="P49" s="143"/>
      <c r="Q49" s="143"/>
      <c r="R49" s="143"/>
      <c r="S49" s="143"/>
      <c r="T49" s="143"/>
      <c r="U49" s="143"/>
      <c r="V49" s="143"/>
      <c r="W49" s="143"/>
      <c r="X49" s="143"/>
      <c r="Y49" s="143"/>
      <c r="Z49" s="143"/>
      <c r="AA49" s="143"/>
      <c r="AB49" s="143"/>
      <c r="AC49" s="143"/>
      <c r="AD49" s="143"/>
      <c r="AE49" s="143"/>
      <c r="AF49" s="143"/>
      <c r="AG49" s="143"/>
      <c r="AH49" s="143"/>
      <c r="AI49" s="89">
        <v>0</v>
      </c>
      <c r="AJ49" s="89">
        <v>0</v>
      </c>
      <c r="AL49" s="64">
        <v>43400</v>
      </c>
      <c r="AM49" s="64"/>
      <c r="AN49" s="3">
        <v>43</v>
      </c>
      <c r="AO49" s="111">
        <v>0</v>
      </c>
      <c r="AP49" s="111">
        <v>0</v>
      </c>
      <c r="AQ49" s="111">
        <v>0</v>
      </c>
      <c r="AR49" s="111">
        <v>0</v>
      </c>
      <c r="AS49" s="111">
        <v>0</v>
      </c>
      <c r="AT49" s="111">
        <v>0</v>
      </c>
      <c r="AU49" s="111">
        <v>0</v>
      </c>
      <c r="AV49" s="111">
        <v>0</v>
      </c>
      <c r="AW49" s="111">
        <v>0</v>
      </c>
      <c r="AX49" s="111">
        <v>0</v>
      </c>
      <c r="AY49" s="78">
        <v>0</v>
      </c>
      <c r="AZ49" s="111">
        <v>0</v>
      </c>
      <c r="BA49" s="111">
        <v>0</v>
      </c>
      <c r="BB49" s="111">
        <v>0</v>
      </c>
      <c r="BC49" s="111">
        <v>0</v>
      </c>
      <c r="BD49" s="111">
        <v>0</v>
      </c>
      <c r="BE49" s="111">
        <v>0</v>
      </c>
      <c r="BF49" s="111">
        <v>0</v>
      </c>
      <c r="BG49" s="111">
        <v>0</v>
      </c>
      <c r="BH49" s="111">
        <v>0</v>
      </c>
      <c r="BI49" s="111">
        <v>0</v>
      </c>
      <c r="BJ49" s="111">
        <v>0</v>
      </c>
      <c r="BK49" s="111">
        <v>0</v>
      </c>
      <c r="BL49" s="111">
        <v>0</v>
      </c>
      <c r="BM49" s="111">
        <v>0</v>
      </c>
      <c r="BN49" s="111">
        <v>0</v>
      </c>
      <c r="BO49" s="111">
        <v>0</v>
      </c>
      <c r="BP49" s="111">
        <v>0</v>
      </c>
      <c r="BQ49" s="111">
        <v>0</v>
      </c>
      <c r="BR49" s="111">
        <v>0</v>
      </c>
      <c r="BS49" s="111">
        <v>0</v>
      </c>
      <c r="BT49" s="78">
        <v>0</v>
      </c>
      <c r="BU49" s="78">
        <v>0</v>
      </c>
    </row>
    <row r="50" spans="1:73" ht="20" customHeight="1" x14ac:dyDescent="0.15">
      <c r="A50" s="64"/>
      <c r="B50" s="64"/>
      <c r="C50" s="3"/>
      <c r="D50" s="144"/>
      <c r="E50" s="144"/>
      <c r="F50" s="144"/>
      <c r="G50" s="144"/>
      <c r="H50" s="144"/>
      <c r="I50" s="144"/>
      <c r="J50" s="144"/>
      <c r="K50" s="144"/>
      <c r="L50" s="144"/>
      <c r="M50" s="40"/>
      <c r="N50" s="55">
        <v>0</v>
      </c>
      <c r="O50" s="144"/>
      <c r="P50" s="144"/>
      <c r="Q50" s="144"/>
      <c r="R50" s="144"/>
      <c r="S50" s="144"/>
      <c r="T50" s="144"/>
      <c r="U50" s="144"/>
      <c r="V50" s="144"/>
      <c r="W50" s="144"/>
      <c r="X50" s="144"/>
      <c r="Y50" s="144"/>
      <c r="Z50" s="144"/>
      <c r="AA50" s="144"/>
      <c r="AB50" s="144"/>
      <c r="AC50" s="144"/>
      <c r="AD50" s="144"/>
      <c r="AE50" s="144"/>
      <c r="AF50" s="144"/>
      <c r="AG50" s="144"/>
      <c r="AH50" s="144"/>
      <c r="AI50" s="89">
        <v>0</v>
      </c>
      <c r="AJ50" s="89">
        <v>0</v>
      </c>
      <c r="AL50" s="64">
        <v>43407</v>
      </c>
      <c r="AM50" s="64"/>
      <c r="AN50" s="3">
        <v>44</v>
      </c>
      <c r="AO50" s="111">
        <v>0</v>
      </c>
      <c r="AP50" s="111">
        <v>0</v>
      </c>
      <c r="AQ50" s="111">
        <v>0</v>
      </c>
      <c r="AR50" s="111">
        <v>0</v>
      </c>
      <c r="AS50" s="111">
        <v>0</v>
      </c>
      <c r="AT50" s="111">
        <v>0</v>
      </c>
      <c r="AU50" s="111">
        <v>0</v>
      </c>
      <c r="AV50" s="111">
        <v>0</v>
      </c>
      <c r="AW50" s="111">
        <v>0</v>
      </c>
      <c r="AX50" s="111">
        <v>0</v>
      </c>
      <c r="AY50" s="78">
        <v>0</v>
      </c>
      <c r="AZ50" s="111">
        <v>0</v>
      </c>
      <c r="BA50" s="111">
        <v>0</v>
      </c>
      <c r="BB50" s="111">
        <v>0</v>
      </c>
      <c r="BC50" s="111">
        <v>0</v>
      </c>
      <c r="BD50" s="111">
        <v>0</v>
      </c>
      <c r="BE50" s="111">
        <v>0</v>
      </c>
      <c r="BF50" s="111">
        <v>0</v>
      </c>
      <c r="BG50" s="111">
        <v>0</v>
      </c>
      <c r="BH50" s="111">
        <v>0</v>
      </c>
      <c r="BI50" s="111">
        <v>0</v>
      </c>
      <c r="BJ50" s="111">
        <v>0</v>
      </c>
      <c r="BK50" s="111">
        <v>0</v>
      </c>
      <c r="BL50" s="111">
        <v>0</v>
      </c>
      <c r="BM50" s="111">
        <v>0</v>
      </c>
      <c r="BN50" s="111">
        <v>0</v>
      </c>
      <c r="BO50" s="111">
        <v>0</v>
      </c>
      <c r="BP50" s="111">
        <v>0</v>
      </c>
      <c r="BQ50" s="111">
        <v>0</v>
      </c>
      <c r="BR50" s="111">
        <v>0</v>
      </c>
      <c r="BS50" s="111">
        <v>0</v>
      </c>
      <c r="BT50" s="78">
        <v>0</v>
      </c>
      <c r="BU50" s="78">
        <v>0</v>
      </c>
    </row>
    <row r="51" spans="1:73" ht="20" customHeight="1" x14ac:dyDescent="0.15">
      <c r="A51" s="64"/>
      <c r="B51" s="64"/>
      <c r="C51" s="3"/>
      <c r="D51" s="145"/>
      <c r="E51" s="145"/>
      <c r="F51" s="145"/>
      <c r="G51" s="145"/>
      <c r="H51" s="145"/>
      <c r="I51" s="145"/>
      <c r="J51" s="145"/>
      <c r="K51" s="145"/>
      <c r="L51" s="145"/>
      <c r="M51" s="40"/>
      <c r="N51" s="55">
        <v>0</v>
      </c>
      <c r="O51" s="145"/>
      <c r="P51" s="145"/>
      <c r="Q51" s="145"/>
      <c r="R51" s="145"/>
      <c r="S51" s="145"/>
      <c r="T51" s="145"/>
      <c r="U51" s="145"/>
      <c r="V51" s="145"/>
      <c r="W51" s="145"/>
      <c r="X51" s="145"/>
      <c r="Y51" s="145"/>
      <c r="Z51" s="145"/>
      <c r="AA51" s="145"/>
      <c r="AB51" s="145"/>
      <c r="AC51" s="145"/>
      <c r="AD51" s="145"/>
      <c r="AE51" s="145"/>
      <c r="AF51" s="145"/>
      <c r="AG51" s="145"/>
      <c r="AH51" s="145"/>
      <c r="AI51" s="89">
        <v>0</v>
      </c>
      <c r="AJ51" s="89">
        <v>0</v>
      </c>
      <c r="AL51" s="64">
        <v>43414</v>
      </c>
      <c r="AM51" s="64"/>
      <c r="AN51" s="3">
        <v>45</v>
      </c>
      <c r="AO51" s="111">
        <v>0</v>
      </c>
      <c r="AP51" s="111">
        <v>0</v>
      </c>
      <c r="AQ51" s="111">
        <v>0</v>
      </c>
      <c r="AR51" s="111">
        <v>0</v>
      </c>
      <c r="AS51" s="111">
        <v>0</v>
      </c>
      <c r="AT51" s="111">
        <v>0</v>
      </c>
      <c r="AU51" s="111">
        <v>0</v>
      </c>
      <c r="AV51" s="111">
        <v>0</v>
      </c>
      <c r="AW51" s="111">
        <v>0</v>
      </c>
      <c r="AX51" s="111">
        <v>0</v>
      </c>
      <c r="AY51" s="78">
        <v>0</v>
      </c>
      <c r="AZ51" s="111">
        <v>0</v>
      </c>
      <c r="BA51" s="111">
        <v>0</v>
      </c>
      <c r="BB51" s="111">
        <v>0</v>
      </c>
      <c r="BC51" s="111">
        <v>0</v>
      </c>
      <c r="BD51" s="111">
        <v>0</v>
      </c>
      <c r="BE51" s="111">
        <v>0</v>
      </c>
      <c r="BF51" s="111">
        <v>0</v>
      </c>
      <c r="BG51" s="111">
        <v>0</v>
      </c>
      <c r="BH51" s="111">
        <v>0</v>
      </c>
      <c r="BI51" s="111">
        <v>0</v>
      </c>
      <c r="BJ51" s="111">
        <v>0</v>
      </c>
      <c r="BK51" s="111">
        <v>0</v>
      </c>
      <c r="BL51" s="111">
        <v>0</v>
      </c>
      <c r="BM51" s="111">
        <v>0</v>
      </c>
      <c r="BN51" s="111">
        <v>0</v>
      </c>
      <c r="BO51" s="111">
        <v>0</v>
      </c>
      <c r="BP51" s="111">
        <v>0</v>
      </c>
      <c r="BQ51" s="111">
        <v>0</v>
      </c>
      <c r="BR51" s="111">
        <v>0</v>
      </c>
      <c r="BS51" s="111">
        <v>0</v>
      </c>
      <c r="BT51" s="78">
        <v>0</v>
      </c>
      <c r="BU51" s="78">
        <v>0</v>
      </c>
    </row>
    <row r="52" spans="1:73" ht="20" customHeight="1" x14ac:dyDescent="0.15">
      <c r="A52" s="64"/>
      <c r="B52" s="64"/>
      <c r="C52" s="3"/>
      <c r="D52" s="146"/>
      <c r="E52" s="146"/>
      <c r="F52" s="146"/>
      <c r="G52" s="146"/>
      <c r="H52" s="146"/>
      <c r="I52" s="146"/>
      <c r="J52" s="146"/>
      <c r="K52" s="146"/>
      <c r="L52" s="146"/>
      <c r="M52" s="40"/>
      <c r="N52" s="55">
        <v>0</v>
      </c>
      <c r="O52" s="146"/>
      <c r="P52" s="146"/>
      <c r="Q52" s="146"/>
      <c r="R52" s="146"/>
      <c r="S52" s="146"/>
      <c r="T52" s="146"/>
      <c r="U52" s="146"/>
      <c r="V52" s="146"/>
      <c r="W52" s="146"/>
      <c r="X52" s="146"/>
      <c r="Y52" s="146"/>
      <c r="Z52" s="146"/>
      <c r="AA52" s="146"/>
      <c r="AB52" s="146"/>
      <c r="AC52" s="146"/>
      <c r="AD52" s="146"/>
      <c r="AE52" s="146"/>
      <c r="AF52" s="146"/>
      <c r="AG52" s="146"/>
      <c r="AH52" s="146"/>
      <c r="AI52" s="89">
        <v>0</v>
      </c>
      <c r="AJ52" s="89">
        <v>0</v>
      </c>
      <c r="AL52" s="64">
        <v>43421</v>
      </c>
      <c r="AM52" s="64"/>
      <c r="AN52" s="3">
        <v>46</v>
      </c>
      <c r="AO52" s="111">
        <v>0</v>
      </c>
      <c r="AP52" s="111">
        <v>0</v>
      </c>
      <c r="AQ52" s="111">
        <v>0</v>
      </c>
      <c r="AR52" s="111">
        <v>0</v>
      </c>
      <c r="AS52" s="111">
        <v>0</v>
      </c>
      <c r="AT52" s="111">
        <v>0</v>
      </c>
      <c r="AU52" s="111">
        <v>0</v>
      </c>
      <c r="AV52" s="111">
        <v>0</v>
      </c>
      <c r="AW52" s="111">
        <v>0</v>
      </c>
      <c r="AX52" s="111">
        <v>0</v>
      </c>
      <c r="AY52" s="78">
        <v>0</v>
      </c>
      <c r="AZ52" s="111">
        <v>0</v>
      </c>
      <c r="BA52" s="111">
        <v>0</v>
      </c>
      <c r="BB52" s="111">
        <v>0</v>
      </c>
      <c r="BC52" s="111">
        <v>0</v>
      </c>
      <c r="BD52" s="111">
        <v>0</v>
      </c>
      <c r="BE52" s="111">
        <v>0</v>
      </c>
      <c r="BF52" s="111">
        <v>0</v>
      </c>
      <c r="BG52" s="111">
        <v>0</v>
      </c>
      <c r="BH52" s="111">
        <v>0</v>
      </c>
      <c r="BI52" s="111">
        <v>0</v>
      </c>
      <c r="BJ52" s="111">
        <v>0</v>
      </c>
      <c r="BK52" s="111">
        <v>0</v>
      </c>
      <c r="BL52" s="111">
        <v>0</v>
      </c>
      <c r="BM52" s="111">
        <v>0</v>
      </c>
      <c r="BN52" s="111">
        <v>0</v>
      </c>
      <c r="BO52" s="111">
        <v>0</v>
      </c>
      <c r="BP52" s="111">
        <v>0</v>
      </c>
      <c r="BQ52" s="111">
        <v>0</v>
      </c>
      <c r="BR52" s="111">
        <v>0</v>
      </c>
      <c r="BS52" s="111">
        <v>0</v>
      </c>
      <c r="BT52" s="78">
        <v>0</v>
      </c>
      <c r="BU52" s="78">
        <v>0</v>
      </c>
    </row>
    <row r="53" spans="1:73" ht="20" customHeight="1" x14ac:dyDescent="0.15">
      <c r="A53" s="64"/>
      <c r="B53" s="64"/>
      <c r="C53" s="3"/>
      <c r="D53" s="108"/>
      <c r="E53" s="108"/>
      <c r="F53" s="108"/>
      <c r="G53" s="108"/>
      <c r="H53" s="108"/>
      <c r="I53" s="108"/>
      <c r="J53" s="108"/>
      <c r="K53" s="108"/>
      <c r="L53" s="108"/>
      <c r="M53" s="108"/>
      <c r="N53" s="78">
        <v>0</v>
      </c>
      <c r="O53" s="108"/>
      <c r="P53" s="108"/>
      <c r="Q53" s="108"/>
      <c r="R53" s="108"/>
      <c r="S53" s="108"/>
      <c r="T53" s="108"/>
      <c r="U53" s="108"/>
      <c r="V53" s="108"/>
      <c r="W53" s="108"/>
      <c r="X53" s="108"/>
      <c r="Y53" s="108"/>
      <c r="Z53" s="108"/>
      <c r="AA53" s="108"/>
      <c r="AB53" s="108"/>
      <c r="AC53" s="108"/>
      <c r="AD53" s="108"/>
      <c r="AE53" s="108"/>
      <c r="AF53" s="108"/>
      <c r="AG53" s="108"/>
      <c r="AH53" s="108"/>
      <c r="AI53" s="78">
        <v>0</v>
      </c>
      <c r="AJ53" s="78">
        <v>0</v>
      </c>
      <c r="AL53" s="64">
        <v>43428</v>
      </c>
      <c r="AM53" s="64"/>
      <c r="AN53" s="3">
        <v>47</v>
      </c>
      <c r="AO53" s="111">
        <v>0</v>
      </c>
      <c r="AP53" s="111">
        <v>0</v>
      </c>
      <c r="AQ53" s="111">
        <v>0</v>
      </c>
      <c r="AR53" s="111">
        <v>0</v>
      </c>
      <c r="AS53" s="111">
        <v>0</v>
      </c>
      <c r="AT53" s="111">
        <v>0</v>
      </c>
      <c r="AU53" s="111">
        <v>0</v>
      </c>
      <c r="AV53" s="111">
        <v>0</v>
      </c>
      <c r="AW53" s="111">
        <v>0</v>
      </c>
      <c r="AX53" s="111">
        <v>0</v>
      </c>
      <c r="AY53" s="78">
        <v>0</v>
      </c>
      <c r="AZ53" s="111">
        <v>0</v>
      </c>
      <c r="BA53" s="111">
        <v>0</v>
      </c>
      <c r="BB53" s="111">
        <v>0</v>
      </c>
      <c r="BC53" s="111">
        <v>0</v>
      </c>
      <c r="BD53" s="111">
        <v>0</v>
      </c>
      <c r="BE53" s="111">
        <v>0</v>
      </c>
      <c r="BF53" s="111">
        <v>0</v>
      </c>
      <c r="BG53" s="111">
        <v>0</v>
      </c>
      <c r="BH53" s="111">
        <v>0</v>
      </c>
      <c r="BI53" s="111">
        <v>0</v>
      </c>
      <c r="BJ53" s="111">
        <v>0</v>
      </c>
      <c r="BK53" s="111">
        <v>0</v>
      </c>
      <c r="BL53" s="111">
        <v>0</v>
      </c>
      <c r="BM53" s="111">
        <v>0</v>
      </c>
      <c r="BN53" s="111">
        <v>0</v>
      </c>
      <c r="BO53" s="111">
        <v>0</v>
      </c>
      <c r="BP53" s="111">
        <v>0</v>
      </c>
      <c r="BQ53" s="111">
        <v>0</v>
      </c>
      <c r="BR53" s="111">
        <v>0</v>
      </c>
      <c r="BS53" s="111">
        <v>0</v>
      </c>
      <c r="BT53" s="78">
        <v>0</v>
      </c>
      <c r="BU53" s="78">
        <v>0</v>
      </c>
    </row>
    <row r="54" spans="1:73" ht="20" customHeight="1" x14ac:dyDescent="0.15">
      <c r="A54" s="64"/>
      <c r="B54" s="64"/>
      <c r="C54" s="10"/>
      <c r="D54" s="148"/>
      <c r="E54" s="148"/>
      <c r="F54" s="148"/>
      <c r="G54" s="148"/>
      <c r="H54" s="148"/>
      <c r="I54" s="148"/>
      <c r="J54" s="148"/>
      <c r="K54" s="148"/>
      <c r="L54" s="148"/>
      <c r="M54" s="148"/>
      <c r="N54" s="78">
        <v>0</v>
      </c>
      <c r="O54" s="148"/>
      <c r="P54" s="148"/>
      <c r="Q54" s="148"/>
      <c r="R54" s="148"/>
      <c r="S54" s="148"/>
      <c r="T54" s="148"/>
      <c r="U54" s="148"/>
      <c r="V54" s="148"/>
      <c r="W54" s="148"/>
      <c r="X54" s="148"/>
      <c r="Y54" s="148"/>
      <c r="Z54" s="148"/>
      <c r="AA54" s="148"/>
      <c r="AB54" s="148"/>
      <c r="AC54" s="148"/>
      <c r="AD54" s="148"/>
      <c r="AE54" s="148"/>
      <c r="AF54" s="148"/>
      <c r="AG54" s="148"/>
      <c r="AH54" s="148"/>
      <c r="AI54" s="78">
        <v>0</v>
      </c>
      <c r="AJ54" s="78">
        <v>0</v>
      </c>
      <c r="AL54" s="64">
        <v>43435</v>
      </c>
      <c r="AM54" s="64"/>
      <c r="AN54" s="10">
        <v>48</v>
      </c>
      <c r="AO54" s="111">
        <v>0</v>
      </c>
      <c r="AP54" s="111">
        <v>0</v>
      </c>
      <c r="AQ54" s="111">
        <v>0</v>
      </c>
      <c r="AR54" s="111">
        <v>0</v>
      </c>
      <c r="AS54" s="111">
        <v>0</v>
      </c>
      <c r="AT54" s="111">
        <v>0</v>
      </c>
      <c r="AU54" s="111">
        <v>0</v>
      </c>
      <c r="AV54" s="111">
        <v>0</v>
      </c>
      <c r="AW54" s="111">
        <v>0</v>
      </c>
      <c r="AX54" s="40">
        <v>0</v>
      </c>
      <c r="AY54" s="55">
        <v>0</v>
      </c>
      <c r="AZ54" s="111">
        <v>0</v>
      </c>
      <c r="BA54" s="111">
        <v>0</v>
      </c>
      <c r="BB54" s="111">
        <v>0</v>
      </c>
      <c r="BC54" s="111">
        <v>0</v>
      </c>
      <c r="BD54" s="111">
        <v>0</v>
      </c>
      <c r="BE54" s="111">
        <v>0</v>
      </c>
      <c r="BF54" s="111">
        <v>0</v>
      </c>
      <c r="BG54" s="111">
        <v>0</v>
      </c>
      <c r="BH54" s="111">
        <v>0</v>
      </c>
      <c r="BI54" s="111">
        <v>0</v>
      </c>
      <c r="BJ54" s="111">
        <v>0</v>
      </c>
      <c r="BK54" s="111">
        <v>0</v>
      </c>
      <c r="BL54" s="111">
        <v>0</v>
      </c>
      <c r="BM54" s="111">
        <v>0</v>
      </c>
      <c r="BN54" s="111">
        <v>0</v>
      </c>
      <c r="BO54" s="111">
        <v>0</v>
      </c>
      <c r="BP54" s="111">
        <v>0</v>
      </c>
      <c r="BQ54" s="111">
        <v>0</v>
      </c>
      <c r="BR54" s="111">
        <v>0</v>
      </c>
      <c r="BS54" s="111">
        <v>0</v>
      </c>
      <c r="BT54" s="89">
        <v>0</v>
      </c>
      <c r="BU54" s="89">
        <v>0</v>
      </c>
    </row>
    <row r="55" spans="1:73" ht="20" customHeight="1" x14ac:dyDescent="0.15">
      <c r="A55" s="64"/>
      <c r="B55" s="64"/>
      <c r="C55" s="3"/>
      <c r="D55" s="149"/>
      <c r="E55" s="149"/>
      <c r="F55" s="149"/>
      <c r="G55" s="149"/>
      <c r="H55" s="149"/>
      <c r="I55" s="149"/>
      <c r="J55" s="149"/>
      <c r="K55" s="149"/>
      <c r="L55" s="149"/>
      <c r="M55" s="149"/>
      <c r="N55" s="78">
        <v>0</v>
      </c>
      <c r="O55" s="149"/>
      <c r="P55" s="149"/>
      <c r="Q55" s="149"/>
      <c r="R55" s="149"/>
      <c r="S55" s="149"/>
      <c r="T55" s="149"/>
      <c r="U55" s="149"/>
      <c r="V55" s="149"/>
      <c r="W55" s="149"/>
      <c r="X55" s="149"/>
      <c r="Y55" s="149"/>
      <c r="Z55" s="149"/>
      <c r="AA55" s="149"/>
      <c r="AB55" s="149"/>
      <c r="AC55" s="149"/>
      <c r="AD55" s="149"/>
      <c r="AE55" s="149"/>
      <c r="AF55" s="149"/>
      <c r="AG55" s="149"/>
      <c r="AH55" s="149"/>
      <c r="AI55" s="78">
        <v>0</v>
      </c>
      <c r="AJ55" s="78">
        <v>0</v>
      </c>
      <c r="AL55" s="64">
        <v>43442</v>
      </c>
      <c r="AM55" s="64"/>
      <c r="AN55" s="10">
        <v>49</v>
      </c>
      <c r="AO55" s="111">
        <v>0</v>
      </c>
      <c r="AP55" s="111">
        <v>0</v>
      </c>
      <c r="AQ55" s="111">
        <v>0</v>
      </c>
      <c r="AR55" s="111">
        <v>0</v>
      </c>
      <c r="AS55" s="111">
        <v>0</v>
      </c>
      <c r="AT55" s="111">
        <v>0</v>
      </c>
      <c r="AU55" s="111">
        <v>0</v>
      </c>
      <c r="AV55" s="111">
        <v>0</v>
      </c>
      <c r="AW55" s="111">
        <v>0</v>
      </c>
      <c r="AX55" s="40">
        <v>0</v>
      </c>
      <c r="AY55" s="55">
        <v>0</v>
      </c>
      <c r="AZ55" s="111">
        <v>0</v>
      </c>
      <c r="BA55" s="111">
        <v>0</v>
      </c>
      <c r="BB55" s="111">
        <v>0</v>
      </c>
      <c r="BC55" s="111">
        <v>0</v>
      </c>
      <c r="BD55" s="111">
        <v>0</v>
      </c>
      <c r="BE55" s="111">
        <v>0</v>
      </c>
      <c r="BF55" s="111">
        <v>0</v>
      </c>
      <c r="BG55" s="111">
        <v>0</v>
      </c>
      <c r="BH55" s="111">
        <v>0</v>
      </c>
      <c r="BI55" s="111">
        <v>0</v>
      </c>
      <c r="BJ55" s="111">
        <v>0</v>
      </c>
      <c r="BK55" s="111">
        <v>0</v>
      </c>
      <c r="BL55" s="111">
        <v>0</v>
      </c>
      <c r="BM55" s="111">
        <v>0</v>
      </c>
      <c r="BN55" s="111">
        <v>0</v>
      </c>
      <c r="BO55" s="111">
        <v>0</v>
      </c>
      <c r="BP55" s="111">
        <v>0</v>
      </c>
      <c r="BQ55" s="111">
        <v>0</v>
      </c>
      <c r="BR55" s="111">
        <v>0</v>
      </c>
      <c r="BS55" s="111">
        <v>0</v>
      </c>
      <c r="BT55" s="89">
        <v>0</v>
      </c>
      <c r="BU55" s="89">
        <v>0</v>
      </c>
    </row>
    <row r="56" spans="1:73" ht="20" customHeight="1" x14ac:dyDescent="0.15">
      <c r="A56" s="64"/>
      <c r="B56" s="64"/>
      <c r="C56" s="3"/>
      <c r="D56" s="152"/>
      <c r="E56" s="152"/>
      <c r="F56" s="152"/>
      <c r="G56" s="152"/>
      <c r="H56" s="152"/>
      <c r="I56" s="152"/>
      <c r="J56" s="152"/>
      <c r="K56" s="152"/>
      <c r="L56" s="152"/>
      <c r="M56" s="152"/>
      <c r="N56" s="78">
        <v>0</v>
      </c>
      <c r="O56" s="152"/>
      <c r="P56" s="152"/>
      <c r="Q56" s="152"/>
      <c r="R56" s="152"/>
      <c r="S56" s="152"/>
      <c r="T56" s="152"/>
      <c r="U56" s="152"/>
      <c r="V56" s="152"/>
      <c r="W56" s="152"/>
      <c r="X56" s="152"/>
      <c r="Y56" s="152"/>
      <c r="Z56" s="152"/>
      <c r="AA56" s="152"/>
      <c r="AB56" s="152"/>
      <c r="AC56" s="152"/>
      <c r="AD56" s="152"/>
      <c r="AE56" s="152"/>
      <c r="AF56" s="152"/>
      <c r="AG56" s="152"/>
      <c r="AH56" s="152"/>
      <c r="AI56" s="78">
        <v>0</v>
      </c>
      <c r="AJ56" s="78">
        <v>0</v>
      </c>
      <c r="AL56" s="64">
        <v>43449</v>
      </c>
      <c r="AM56" s="64"/>
      <c r="AN56" s="3">
        <v>50</v>
      </c>
      <c r="AO56" s="111">
        <v>0</v>
      </c>
      <c r="AP56" s="111">
        <v>0</v>
      </c>
      <c r="AQ56" s="111">
        <v>0</v>
      </c>
      <c r="AR56" s="111">
        <v>0</v>
      </c>
      <c r="AS56" s="111">
        <v>0</v>
      </c>
      <c r="AT56" s="111">
        <v>0</v>
      </c>
      <c r="AU56" s="111">
        <v>0</v>
      </c>
      <c r="AV56" s="111">
        <v>0</v>
      </c>
      <c r="AW56" s="111">
        <v>0</v>
      </c>
      <c r="AX56" s="40">
        <v>0</v>
      </c>
      <c r="AY56" s="55">
        <v>0</v>
      </c>
      <c r="AZ56" s="111">
        <v>0</v>
      </c>
      <c r="BA56" s="111">
        <v>0</v>
      </c>
      <c r="BB56" s="111">
        <v>0</v>
      </c>
      <c r="BC56" s="111">
        <v>0</v>
      </c>
      <c r="BD56" s="111">
        <v>0</v>
      </c>
      <c r="BE56" s="111">
        <v>0</v>
      </c>
      <c r="BF56" s="111">
        <v>0</v>
      </c>
      <c r="BG56" s="111">
        <v>0</v>
      </c>
      <c r="BH56" s="111">
        <v>0</v>
      </c>
      <c r="BI56" s="111">
        <v>0</v>
      </c>
      <c r="BJ56" s="111">
        <v>0</v>
      </c>
      <c r="BK56" s="111">
        <v>0</v>
      </c>
      <c r="BL56" s="111">
        <v>0</v>
      </c>
      <c r="BM56" s="111">
        <v>0</v>
      </c>
      <c r="BN56" s="111">
        <v>0</v>
      </c>
      <c r="BO56" s="111">
        <v>0</v>
      </c>
      <c r="BP56" s="111">
        <v>0</v>
      </c>
      <c r="BQ56" s="111">
        <v>0</v>
      </c>
      <c r="BR56" s="111">
        <v>0</v>
      </c>
      <c r="BS56" s="111">
        <v>0</v>
      </c>
      <c r="BT56" s="89">
        <v>0</v>
      </c>
      <c r="BU56" s="89">
        <v>0</v>
      </c>
    </row>
    <row r="57" spans="1:73" ht="20" customHeight="1" x14ac:dyDescent="0.15">
      <c r="A57" s="64"/>
      <c r="B57" s="64"/>
      <c r="C57" s="3"/>
      <c r="D57" s="154"/>
      <c r="E57" s="154"/>
      <c r="F57" s="154"/>
      <c r="G57" s="154"/>
      <c r="H57" s="154"/>
      <c r="I57" s="154"/>
      <c r="J57" s="154"/>
      <c r="K57" s="154"/>
      <c r="L57" s="154"/>
      <c r="M57" s="154"/>
      <c r="N57" s="78">
        <v>0</v>
      </c>
      <c r="O57" s="154"/>
      <c r="P57" s="154"/>
      <c r="Q57" s="154"/>
      <c r="R57" s="154"/>
      <c r="S57" s="154"/>
      <c r="T57" s="154"/>
      <c r="U57" s="154"/>
      <c r="V57" s="154"/>
      <c r="W57" s="154"/>
      <c r="X57" s="154"/>
      <c r="Y57" s="154"/>
      <c r="Z57" s="154"/>
      <c r="AA57" s="154"/>
      <c r="AB57" s="154"/>
      <c r="AC57" s="154"/>
      <c r="AD57" s="154"/>
      <c r="AE57" s="154"/>
      <c r="AF57" s="154"/>
      <c r="AG57" s="154"/>
      <c r="AH57" s="154"/>
      <c r="AI57" s="78">
        <v>0</v>
      </c>
      <c r="AJ57" s="78">
        <v>0</v>
      </c>
      <c r="AL57" s="64">
        <v>43456</v>
      </c>
      <c r="AM57" s="64"/>
      <c r="AN57" s="3">
        <v>51</v>
      </c>
      <c r="AO57" s="111">
        <v>0</v>
      </c>
      <c r="AP57" s="111">
        <v>0</v>
      </c>
      <c r="AQ57" s="111">
        <v>0</v>
      </c>
      <c r="AR57" s="111">
        <v>0</v>
      </c>
      <c r="AS57" s="111">
        <v>0</v>
      </c>
      <c r="AT57" s="111">
        <v>0</v>
      </c>
      <c r="AU57" s="111">
        <v>0</v>
      </c>
      <c r="AV57" s="111">
        <v>0</v>
      </c>
      <c r="AW57" s="111">
        <v>0</v>
      </c>
      <c r="AX57" s="40">
        <v>0</v>
      </c>
      <c r="AY57" s="55">
        <v>0</v>
      </c>
      <c r="AZ57" s="111">
        <v>0</v>
      </c>
      <c r="BA57" s="111">
        <v>0</v>
      </c>
      <c r="BB57" s="111">
        <v>0</v>
      </c>
      <c r="BC57" s="111">
        <v>0</v>
      </c>
      <c r="BD57" s="111">
        <v>0</v>
      </c>
      <c r="BE57" s="111">
        <v>0</v>
      </c>
      <c r="BF57" s="111">
        <v>0</v>
      </c>
      <c r="BG57" s="111">
        <v>0</v>
      </c>
      <c r="BH57" s="111">
        <v>0</v>
      </c>
      <c r="BI57" s="111">
        <v>0</v>
      </c>
      <c r="BJ57" s="111">
        <v>0</v>
      </c>
      <c r="BK57" s="111">
        <v>0</v>
      </c>
      <c r="BL57" s="111">
        <v>0</v>
      </c>
      <c r="BM57" s="111">
        <v>0</v>
      </c>
      <c r="BN57" s="111">
        <v>0</v>
      </c>
      <c r="BO57" s="111">
        <v>0</v>
      </c>
      <c r="BP57" s="111">
        <v>0</v>
      </c>
      <c r="BQ57" s="111">
        <v>0</v>
      </c>
      <c r="BR57" s="111">
        <v>0</v>
      </c>
      <c r="BS57" s="111">
        <v>0</v>
      </c>
      <c r="BT57" s="89">
        <v>0</v>
      </c>
      <c r="BU57" s="89">
        <v>0</v>
      </c>
    </row>
    <row r="58" spans="1:73" ht="20" customHeight="1" x14ac:dyDescent="0.15">
      <c r="A58" s="64"/>
      <c r="B58" s="64"/>
      <c r="C58" s="3"/>
      <c r="D58" s="154"/>
      <c r="E58" s="154"/>
      <c r="F58" s="154"/>
      <c r="G58" s="154"/>
      <c r="H58" s="154"/>
      <c r="I58" s="154"/>
      <c r="J58" s="154"/>
      <c r="K58" s="154"/>
      <c r="L58" s="154"/>
      <c r="M58" s="154"/>
      <c r="N58" s="78">
        <v>0</v>
      </c>
      <c r="O58" s="154"/>
      <c r="P58" s="154"/>
      <c r="Q58" s="154"/>
      <c r="R58" s="154"/>
      <c r="S58" s="154"/>
      <c r="T58" s="154"/>
      <c r="U58" s="154"/>
      <c r="V58" s="154"/>
      <c r="W58" s="154"/>
      <c r="X58" s="154"/>
      <c r="Y58" s="154"/>
      <c r="Z58" s="154"/>
      <c r="AA58" s="154"/>
      <c r="AB58" s="154"/>
      <c r="AC58" s="154"/>
      <c r="AD58" s="154"/>
      <c r="AE58" s="154"/>
      <c r="AF58" s="154"/>
      <c r="AG58" s="154"/>
      <c r="AH58" s="154"/>
      <c r="AI58" s="78">
        <v>0</v>
      </c>
      <c r="AJ58" s="78">
        <v>0</v>
      </c>
      <c r="AL58" s="64">
        <v>43463</v>
      </c>
      <c r="AM58" s="64"/>
      <c r="AN58" s="10">
        <v>52</v>
      </c>
      <c r="AO58" s="111">
        <v>0</v>
      </c>
      <c r="AP58" s="111">
        <v>0</v>
      </c>
      <c r="AQ58" s="111">
        <v>0</v>
      </c>
      <c r="AR58" s="111">
        <v>0</v>
      </c>
      <c r="AS58" s="111">
        <v>0</v>
      </c>
      <c r="AT58" s="111">
        <v>0</v>
      </c>
      <c r="AU58" s="111">
        <v>0</v>
      </c>
      <c r="AV58" s="111">
        <v>0</v>
      </c>
      <c r="AW58" s="111">
        <v>0</v>
      </c>
      <c r="AX58" s="40">
        <v>0</v>
      </c>
      <c r="AY58" s="55">
        <v>0</v>
      </c>
      <c r="AZ58" s="111">
        <v>0</v>
      </c>
      <c r="BA58" s="111">
        <v>0</v>
      </c>
      <c r="BB58" s="111">
        <v>0</v>
      </c>
      <c r="BC58" s="111">
        <v>0</v>
      </c>
      <c r="BD58" s="111">
        <v>0</v>
      </c>
      <c r="BE58" s="111">
        <v>0</v>
      </c>
      <c r="BF58" s="111">
        <v>0</v>
      </c>
      <c r="BG58" s="111">
        <v>0</v>
      </c>
      <c r="BH58" s="111">
        <v>0</v>
      </c>
      <c r="BI58" s="111">
        <v>0</v>
      </c>
      <c r="BJ58" s="111">
        <v>0</v>
      </c>
      <c r="BK58" s="111">
        <v>0</v>
      </c>
      <c r="BL58" s="111">
        <v>0</v>
      </c>
      <c r="BM58" s="111">
        <v>0</v>
      </c>
      <c r="BN58" s="111">
        <v>0</v>
      </c>
      <c r="BO58" s="111">
        <v>0</v>
      </c>
      <c r="BP58" s="111">
        <v>0</v>
      </c>
      <c r="BQ58" s="111">
        <v>0</v>
      </c>
      <c r="BR58" s="111">
        <v>0</v>
      </c>
      <c r="BS58" s="111">
        <v>0</v>
      </c>
      <c r="BT58" s="89">
        <v>0</v>
      </c>
      <c r="BU58" s="89">
        <v>0</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row>
  </sheetData>
  <mergeCells count="33">
    <mergeCell ref="AL3:AL5"/>
    <mergeCell ref="AM3:AM5"/>
    <mergeCell ref="O4:P4"/>
    <mergeCell ref="A3:A5"/>
    <mergeCell ref="B3:B5"/>
    <mergeCell ref="C3:C5"/>
    <mergeCell ref="D3:N3"/>
    <mergeCell ref="N4:N5"/>
    <mergeCell ref="Y4:Z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BL4:BM4"/>
    <mergeCell ref="BP4:BQ4"/>
    <mergeCell ref="BF4:BG4"/>
    <mergeCell ref="AN3:AN5"/>
    <mergeCell ref="AZ3:BU3"/>
    <mergeCell ref="BR4:BS4"/>
    <mergeCell ref="BB4:BC4"/>
    <mergeCell ref="BJ4:BK4"/>
  </mergeCells>
  <phoneticPr fontId="2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U60"/>
  <sheetViews>
    <sheetView topLeftCell="A37" workbookViewId="0">
      <selection activeCell="A44" sqref="A44"/>
    </sheetView>
  </sheetViews>
  <sheetFormatPr baseColWidth="10" defaultColWidth="8.83203125" defaultRowHeight="13" x14ac:dyDescent="0.15"/>
  <cols>
    <col min="1" max="1" width="9.83203125" bestFit="1" customWidth="1"/>
    <col min="2" max="2" width="12.332031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19" bestFit="1" customWidth="1"/>
    <col min="41" max="41" width="10.5" bestFit="1" customWidth="1"/>
    <col min="42" max="42" width="11.1640625" customWidth="1"/>
    <col min="43" max="43" width="10.5" customWidth="1"/>
    <col min="44" max="51" width="12.5" customWidth="1"/>
    <col min="52" max="52" width="10.5" bestFit="1" customWidth="1"/>
    <col min="53" max="53" width="9.5" bestFit="1" customWidth="1"/>
    <col min="54" max="54" width="9.6640625" bestFit="1" customWidth="1"/>
    <col min="55" max="59" width="9.5" bestFit="1" customWidth="1"/>
    <col min="60" max="63" width="9.5" customWidth="1"/>
    <col min="64" max="67" width="9.33203125" bestFit="1" customWidth="1"/>
    <col min="68" max="71" width="9.33203125" customWidth="1"/>
    <col min="72" max="72" width="10.5" bestFit="1" customWidth="1"/>
    <col min="73" max="73" width="9.6640625" bestFit="1" customWidth="1"/>
  </cols>
  <sheetData>
    <row r="2" spans="1:73" ht="12.75" customHeight="1" x14ac:dyDescent="0.15">
      <c r="B2" s="254" t="s">
        <v>62</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7"/>
      <c r="AF2" s="27"/>
      <c r="AG2" s="27"/>
      <c r="AH2" s="27"/>
      <c r="AI2" s="45"/>
      <c r="AJ2" s="45"/>
      <c r="AM2" s="271" t="s">
        <v>47</v>
      </c>
      <c r="AN2" s="256"/>
      <c r="AO2" s="256"/>
      <c r="AP2" s="256"/>
      <c r="AQ2" s="256"/>
      <c r="AR2" s="256"/>
      <c r="AS2" s="256"/>
      <c r="AT2" s="256"/>
      <c r="AU2" s="256"/>
      <c r="AV2" s="256"/>
      <c r="AW2" s="256"/>
      <c r="AX2" s="256"/>
      <c r="AY2" s="256"/>
      <c r="AZ2" s="256"/>
      <c r="BA2" s="256"/>
      <c r="BB2" s="256"/>
      <c r="BC2" s="256"/>
      <c r="BD2" s="256"/>
      <c r="BE2" s="256"/>
      <c r="BF2" s="256"/>
      <c r="BG2" s="256"/>
      <c r="BH2" s="256"/>
      <c r="BI2" s="256"/>
      <c r="BJ2" s="256"/>
      <c r="BK2" s="256"/>
      <c r="BL2" s="256"/>
      <c r="BM2" s="256"/>
      <c r="BN2" s="256"/>
      <c r="BO2" s="256"/>
      <c r="BP2" s="27"/>
      <c r="BQ2" s="27"/>
      <c r="BR2" s="27"/>
      <c r="BS2" s="27"/>
    </row>
    <row r="3" spans="1:73" ht="33" customHeight="1" x14ac:dyDescent="0.15">
      <c r="A3" s="253" t="s">
        <v>14</v>
      </c>
      <c r="B3" s="253" t="s">
        <v>9</v>
      </c>
      <c r="C3" s="272" t="s">
        <v>17</v>
      </c>
      <c r="D3" s="257" t="s">
        <v>10</v>
      </c>
      <c r="E3" s="258"/>
      <c r="F3" s="258"/>
      <c r="G3" s="258"/>
      <c r="H3" s="258"/>
      <c r="I3" s="258"/>
      <c r="J3" s="258"/>
      <c r="K3" s="258"/>
      <c r="L3" s="258"/>
      <c r="M3" s="258"/>
      <c r="N3" s="261"/>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72" t="s">
        <v>17</v>
      </c>
      <c r="AO3" s="257" t="s">
        <v>10</v>
      </c>
      <c r="AP3" s="258"/>
      <c r="AQ3" s="258"/>
      <c r="AR3" s="258"/>
      <c r="AS3" s="258"/>
      <c r="AT3" s="258"/>
      <c r="AU3" s="258"/>
      <c r="AV3" s="258"/>
      <c r="AW3" s="258"/>
      <c r="AX3" s="258"/>
      <c r="AY3" s="261"/>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72"/>
      <c r="D4" s="47" t="s">
        <v>3</v>
      </c>
      <c r="E4" s="47" t="s">
        <v>4</v>
      </c>
      <c r="F4" s="47" t="s">
        <v>5</v>
      </c>
      <c r="G4" s="47" t="s">
        <v>6</v>
      </c>
      <c r="H4" s="47" t="s">
        <v>16</v>
      </c>
      <c r="I4" s="47" t="s">
        <v>21</v>
      </c>
      <c r="J4" s="46" t="s">
        <v>7</v>
      </c>
      <c r="K4" s="46" t="s">
        <v>8</v>
      </c>
      <c r="L4" s="29" t="s">
        <v>13</v>
      </c>
      <c r="M4" s="29" t="s">
        <v>19</v>
      </c>
      <c r="N4" s="269" t="s">
        <v>56</v>
      </c>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38"/>
      <c r="AJ4" s="38"/>
      <c r="AL4" s="253"/>
      <c r="AM4" s="253"/>
      <c r="AN4" s="272"/>
      <c r="AO4" s="47" t="s">
        <v>3</v>
      </c>
      <c r="AP4" s="47" t="s">
        <v>4</v>
      </c>
      <c r="AQ4" s="47" t="s">
        <v>5</v>
      </c>
      <c r="AR4" s="47" t="s">
        <v>6</v>
      </c>
      <c r="AS4" s="47" t="s">
        <v>16</v>
      </c>
      <c r="AT4" s="47" t="s">
        <v>21</v>
      </c>
      <c r="AU4" s="46" t="s">
        <v>7</v>
      </c>
      <c r="AV4" s="46" t="s">
        <v>8</v>
      </c>
      <c r="AW4" s="29" t="s">
        <v>13</v>
      </c>
      <c r="AX4" s="29" t="s">
        <v>19</v>
      </c>
      <c r="AY4" s="269" t="s">
        <v>41</v>
      </c>
      <c r="AZ4" s="252" t="s">
        <v>3</v>
      </c>
      <c r="BA4" s="252"/>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38"/>
      <c r="BU4" s="38"/>
    </row>
    <row r="5" spans="1:73" ht="29.25" customHeight="1" x14ac:dyDescent="0.15">
      <c r="A5" s="253"/>
      <c r="B5" s="253"/>
      <c r="C5" s="272"/>
      <c r="D5" s="46" t="s">
        <v>0</v>
      </c>
      <c r="E5" s="46" t="s">
        <v>0</v>
      </c>
      <c r="F5" s="46" t="s">
        <v>0</v>
      </c>
      <c r="G5" s="46" t="s">
        <v>0</v>
      </c>
      <c r="H5" s="46" t="s">
        <v>0</v>
      </c>
      <c r="I5" s="46" t="s">
        <v>0</v>
      </c>
      <c r="J5" s="46" t="s">
        <v>0</v>
      </c>
      <c r="K5" s="46" t="s">
        <v>0</v>
      </c>
      <c r="L5" s="46" t="s">
        <v>0</v>
      </c>
      <c r="M5" s="46" t="s">
        <v>0</v>
      </c>
      <c r="N5" s="270"/>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3"/>
      <c r="AM5" s="253"/>
      <c r="AN5" s="272"/>
      <c r="AO5" s="46" t="s">
        <v>0</v>
      </c>
      <c r="AP5" s="46" t="s">
        <v>0</v>
      </c>
      <c r="AQ5" s="46" t="s">
        <v>0</v>
      </c>
      <c r="AR5" s="46" t="s">
        <v>0</v>
      </c>
      <c r="AS5" s="46" t="s">
        <v>0</v>
      </c>
      <c r="AT5" s="46" t="s">
        <v>0</v>
      </c>
      <c r="AU5" s="46" t="s">
        <v>0</v>
      </c>
      <c r="AV5" s="46" t="s">
        <v>0</v>
      </c>
      <c r="AW5" s="46" t="s">
        <v>0</v>
      </c>
      <c r="AX5" s="46" t="s">
        <v>0</v>
      </c>
      <c r="AY5" s="270"/>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9.25" customHeight="1" x14ac:dyDescent="0.15">
      <c r="A6" s="16"/>
      <c r="B6" s="16"/>
      <c r="C6" s="72"/>
      <c r="D6" s="46"/>
      <c r="E6" s="46"/>
      <c r="F6" s="46"/>
      <c r="G6" s="46"/>
      <c r="H6" s="46"/>
      <c r="I6" s="46"/>
      <c r="J6" s="46"/>
      <c r="K6" s="46"/>
      <c r="L6" s="46"/>
      <c r="M6" s="46"/>
      <c r="N6" s="60"/>
      <c r="O6" s="46"/>
      <c r="P6" s="46"/>
      <c r="Q6" s="46"/>
      <c r="R6" s="46"/>
      <c r="S6" s="46"/>
      <c r="T6" s="46"/>
      <c r="U6" s="46"/>
      <c r="V6" s="46"/>
      <c r="W6" s="46"/>
      <c r="X6" s="46"/>
      <c r="Y6" s="46"/>
      <c r="Z6" s="46"/>
      <c r="AA6" s="46"/>
      <c r="AB6" s="46"/>
      <c r="AC6" s="46"/>
      <c r="AD6" s="46"/>
      <c r="AE6" s="46"/>
      <c r="AF6" s="46"/>
      <c r="AG6" s="49"/>
      <c r="AH6" s="49"/>
      <c r="AI6" s="32"/>
      <c r="AJ6" s="32"/>
      <c r="AL6" s="16"/>
      <c r="AM6" s="16"/>
      <c r="AN6" s="72"/>
      <c r="AO6" s="5"/>
      <c r="AP6" s="5"/>
      <c r="AQ6" s="5"/>
      <c r="AR6" s="5"/>
      <c r="AS6" s="46"/>
      <c r="AT6" s="46"/>
      <c r="AU6" s="5"/>
      <c r="AV6" s="46"/>
      <c r="AW6" s="5"/>
      <c r="AX6" s="76"/>
      <c r="AY6" s="32"/>
      <c r="AZ6" s="5"/>
      <c r="BA6" s="5"/>
      <c r="BB6" s="5"/>
      <c r="BC6" s="5"/>
      <c r="BD6" s="5"/>
      <c r="BE6" s="5"/>
      <c r="BF6" s="5"/>
      <c r="BG6" s="5"/>
      <c r="BH6" s="46"/>
      <c r="BI6" s="46"/>
      <c r="BJ6" s="46"/>
      <c r="BK6" s="46"/>
      <c r="BL6" s="5"/>
      <c r="BM6" s="5"/>
      <c r="BN6" s="5"/>
      <c r="BO6" s="5"/>
      <c r="BP6" s="5"/>
      <c r="BQ6" s="5"/>
      <c r="BR6" s="76"/>
      <c r="BS6" s="76"/>
      <c r="BT6" s="32"/>
      <c r="BU6" s="32"/>
    </row>
    <row r="7" spans="1:73" ht="20" customHeight="1" x14ac:dyDescent="0.15">
      <c r="A7" s="159">
        <v>43834</v>
      </c>
      <c r="B7" s="159">
        <v>43832</v>
      </c>
      <c r="C7" s="158">
        <v>1</v>
      </c>
      <c r="D7" s="160">
        <v>996547</v>
      </c>
      <c r="E7" s="160">
        <v>432046</v>
      </c>
      <c r="F7" s="160">
        <v>82734</v>
      </c>
      <c r="G7" s="160">
        <v>43845</v>
      </c>
      <c r="H7" s="4">
        <v>0</v>
      </c>
      <c r="I7" s="81">
        <v>0</v>
      </c>
      <c r="J7" s="4">
        <v>0</v>
      </c>
      <c r="K7" s="4">
        <v>0</v>
      </c>
      <c r="L7" s="101">
        <v>0</v>
      </c>
      <c r="M7" s="79">
        <v>0</v>
      </c>
      <c r="N7" s="30">
        <f t="shared" ref="N7:N18" si="0">SUM(D7:M7)</f>
        <v>1555172</v>
      </c>
      <c r="O7" s="160">
        <v>843108</v>
      </c>
      <c r="P7" s="160">
        <v>79.583415000000002</v>
      </c>
      <c r="Q7" s="160">
        <v>317388</v>
      </c>
      <c r="R7" s="160">
        <v>90.188715000000002</v>
      </c>
      <c r="S7" s="160">
        <v>55038</v>
      </c>
      <c r="T7" s="160">
        <v>110.708274</v>
      </c>
      <c r="U7" s="160">
        <v>33548</v>
      </c>
      <c r="V7" s="160">
        <v>102.053147</v>
      </c>
      <c r="W7" s="4">
        <v>0</v>
      </c>
      <c r="X7" s="4">
        <v>0</v>
      </c>
      <c r="Y7" s="81">
        <v>0</v>
      </c>
      <c r="Z7" s="81">
        <v>0</v>
      </c>
      <c r="AA7" s="4">
        <v>0</v>
      </c>
      <c r="AB7" s="4">
        <v>0</v>
      </c>
      <c r="AC7" s="4">
        <v>0</v>
      </c>
      <c r="AD7" s="4">
        <v>0</v>
      </c>
      <c r="AE7" s="79">
        <v>0</v>
      </c>
      <c r="AF7" s="79">
        <v>0</v>
      </c>
      <c r="AG7" s="79">
        <v>0</v>
      </c>
      <c r="AH7" s="79">
        <v>0</v>
      </c>
      <c r="AI7" s="18">
        <f t="shared" ref="AI7" si="1">O7+Q7+S7+U7+AA7+AC7+AE7+AG7</f>
        <v>1249082</v>
      </c>
      <c r="AJ7" s="18">
        <f t="shared" ref="AJ7" si="2">(O7*P7+Q7*R7+S7*T7+U7*V7+AA7*AB7+AC7*AD7+AE7*AF7+AG7*AH7)/AI7</f>
        <v>84.253132052345649</v>
      </c>
      <c r="AK7" s="7"/>
      <c r="AL7" s="64">
        <v>43470</v>
      </c>
      <c r="AM7" s="64">
        <v>43468</v>
      </c>
      <c r="AN7" s="8">
        <v>1</v>
      </c>
      <c r="AO7" s="229">
        <v>1038276</v>
      </c>
      <c r="AP7" s="229">
        <v>578304</v>
      </c>
      <c r="AQ7" s="229">
        <v>102022</v>
      </c>
      <c r="AR7" s="229">
        <v>49309</v>
      </c>
      <c r="AS7" s="229">
        <v>0</v>
      </c>
      <c r="AT7" s="229">
        <v>0</v>
      </c>
      <c r="AU7" s="229">
        <v>0</v>
      </c>
      <c r="AV7" s="229">
        <v>0</v>
      </c>
      <c r="AW7" s="229">
        <v>0</v>
      </c>
      <c r="AX7" s="229">
        <v>0</v>
      </c>
      <c r="AY7" s="30">
        <f t="shared" ref="AY7:AY57" si="3">SUM(AO7:AX7)</f>
        <v>1767911</v>
      </c>
      <c r="AZ7" s="229">
        <v>988611</v>
      </c>
      <c r="BA7" s="229">
        <v>95.327961000000002</v>
      </c>
      <c r="BB7" s="229">
        <v>486319</v>
      </c>
      <c r="BC7" s="229">
        <v>100.464259</v>
      </c>
      <c r="BD7" s="229">
        <v>76591</v>
      </c>
      <c r="BE7" s="229">
        <v>115.216278</v>
      </c>
      <c r="BF7" s="229">
        <v>44375</v>
      </c>
      <c r="BG7" s="229">
        <v>109.121419</v>
      </c>
      <c r="BH7" s="229">
        <v>0</v>
      </c>
      <c r="BI7" s="229">
        <v>0</v>
      </c>
      <c r="BJ7" s="229">
        <v>0</v>
      </c>
      <c r="BK7" s="229">
        <v>0</v>
      </c>
      <c r="BL7" s="229">
        <v>0</v>
      </c>
      <c r="BM7" s="229">
        <v>0</v>
      </c>
      <c r="BN7" s="229">
        <v>0</v>
      </c>
      <c r="BO7" s="229">
        <v>0</v>
      </c>
      <c r="BP7" s="229">
        <v>0</v>
      </c>
      <c r="BQ7" s="229">
        <v>0</v>
      </c>
      <c r="BR7" s="229">
        <v>0</v>
      </c>
      <c r="BS7" s="229">
        <v>0</v>
      </c>
      <c r="BT7" s="18">
        <f t="shared" ref="BT7:BT58" si="4">AZ7+BB7+BD7+BF7+BL7+BN7+BP7+BR7</f>
        <v>1595896</v>
      </c>
      <c r="BU7" s="18">
        <f t="shared" ref="BU7:BU57" si="5">(AZ7*BA7+BB7*BC7+BD7*BE7+BF7*BG7+BL7*BM7+BN7*BO7+BP7*BQ7+BR7*BS7)/BT7</f>
        <v>98.231176556125831</v>
      </c>
    </row>
    <row r="8" spans="1:73" ht="20" customHeight="1" x14ac:dyDescent="0.15">
      <c r="A8" s="161">
        <v>43841</v>
      </c>
      <c r="B8" s="161">
        <v>43839</v>
      </c>
      <c r="C8" s="3">
        <v>2</v>
      </c>
      <c r="D8" s="162">
        <v>1043330</v>
      </c>
      <c r="E8" s="162">
        <v>478092</v>
      </c>
      <c r="F8" s="162">
        <v>92492</v>
      </c>
      <c r="G8" s="162">
        <v>49501</v>
      </c>
      <c r="H8" s="162">
        <v>0</v>
      </c>
      <c r="I8" s="162">
        <v>0</v>
      </c>
      <c r="J8" s="162">
        <v>0</v>
      </c>
      <c r="K8" s="162">
        <v>0</v>
      </c>
      <c r="L8" s="162">
        <v>0</v>
      </c>
      <c r="M8" s="162">
        <v>0</v>
      </c>
      <c r="N8" s="30">
        <f t="shared" si="0"/>
        <v>1663415</v>
      </c>
      <c r="O8" s="162">
        <v>812310</v>
      </c>
      <c r="P8" s="162">
        <v>80.603328000000005</v>
      </c>
      <c r="Q8" s="162">
        <v>290235</v>
      </c>
      <c r="R8" s="162">
        <v>89.190959000000007</v>
      </c>
      <c r="S8" s="162">
        <v>55178</v>
      </c>
      <c r="T8" s="162">
        <v>108.766211</v>
      </c>
      <c r="U8" s="162">
        <v>30938</v>
      </c>
      <c r="V8" s="162">
        <v>98.261134999999996</v>
      </c>
      <c r="W8" s="162">
        <v>0</v>
      </c>
      <c r="X8" s="162">
        <v>0</v>
      </c>
      <c r="Y8" s="162">
        <v>0</v>
      </c>
      <c r="Z8" s="162">
        <v>0</v>
      </c>
      <c r="AA8" s="162">
        <v>0</v>
      </c>
      <c r="AB8" s="162">
        <v>0</v>
      </c>
      <c r="AC8" s="162">
        <v>0</v>
      </c>
      <c r="AD8" s="162">
        <v>0</v>
      </c>
      <c r="AE8" s="162">
        <v>0</v>
      </c>
      <c r="AF8" s="162">
        <v>0</v>
      </c>
      <c r="AG8" s="162">
        <v>0</v>
      </c>
      <c r="AH8" s="162">
        <v>0</v>
      </c>
      <c r="AI8" s="18">
        <f t="shared" ref="AI8" si="6">O8+Q8+S8+U8+AA8+AC8+AE8+AG8</f>
        <v>1188661</v>
      </c>
      <c r="AJ8" s="18">
        <f t="shared" ref="AJ8" si="7">(O8*P8+Q8*R8+S8*T8+U8*V8+AA8*AB8+AC8*AD8+AE8*AF8+AG8*AH8)/AI8</f>
        <v>84.467087199994793</v>
      </c>
      <c r="AK8" s="7"/>
      <c r="AL8" s="64">
        <v>43477</v>
      </c>
      <c r="AM8" s="64">
        <v>43475</v>
      </c>
      <c r="AN8" s="3">
        <v>2</v>
      </c>
      <c r="AO8" s="229">
        <v>1079044</v>
      </c>
      <c r="AP8" s="229">
        <v>659442</v>
      </c>
      <c r="AQ8" s="229">
        <v>93021</v>
      </c>
      <c r="AR8" s="229">
        <v>43008</v>
      </c>
      <c r="AS8" s="229">
        <v>0</v>
      </c>
      <c r="AT8" s="229">
        <v>0</v>
      </c>
      <c r="AU8" s="229">
        <v>0</v>
      </c>
      <c r="AV8" s="229">
        <v>0</v>
      </c>
      <c r="AW8" s="229">
        <v>0</v>
      </c>
      <c r="AX8" s="229">
        <v>0</v>
      </c>
      <c r="AY8" s="30">
        <f t="shared" si="3"/>
        <v>1874515</v>
      </c>
      <c r="AZ8" s="229">
        <v>1049845</v>
      </c>
      <c r="BA8" s="229">
        <v>97.273453000000003</v>
      </c>
      <c r="BB8" s="229">
        <v>483798</v>
      </c>
      <c r="BC8" s="229">
        <v>101.600814</v>
      </c>
      <c r="BD8" s="229">
        <v>81972</v>
      </c>
      <c r="BE8" s="229">
        <v>123.225528</v>
      </c>
      <c r="BF8" s="229">
        <v>40118</v>
      </c>
      <c r="BG8" s="229">
        <v>110.937783</v>
      </c>
      <c r="BH8" s="229">
        <v>0</v>
      </c>
      <c r="BI8" s="229">
        <v>0</v>
      </c>
      <c r="BJ8" s="229">
        <v>0</v>
      </c>
      <c r="BK8" s="229">
        <v>0</v>
      </c>
      <c r="BL8" s="229">
        <v>0</v>
      </c>
      <c r="BM8" s="229">
        <v>0</v>
      </c>
      <c r="BN8" s="229">
        <v>0</v>
      </c>
      <c r="BO8" s="229">
        <v>0</v>
      </c>
      <c r="BP8" s="229">
        <v>0</v>
      </c>
      <c r="BQ8" s="229">
        <v>0</v>
      </c>
      <c r="BR8" s="229">
        <v>0</v>
      </c>
      <c r="BS8" s="229">
        <v>0</v>
      </c>
      <c r="BT8" s="18">
        <f t="shared" si="4"/>
        <v>1655733</v>
      </c>
      <c r="BU8" s="18">
        <f t="shared" si="5"/>
        <v>100.15380730828403</v>
      </c>
    </row>
    <row r="9" spans="1:73" ht="20" customHeight="1" x14ac:dyDescent="0.15">
      <c r="A9" s="163">
        <v>43848</v>
      </c>
      <c r="B9" s="163">
        <v>43846</v>
      </c>
      <c r="C9" s="3">
        <v>3</v>
      </c>
      <c r="D9" s="164">
        <v>950387</v>
      </c>
      <c r="E9" s="164">
        <v>482157</v>
      </c>
      <c r="F9" s="164">
        <v>91563</v>
      </c>
      <c r="G9" s="164">
        <v>48523</v>
      </c>
      <c r="H9" s="164">
        <v>0</v>
      </c>
      <c r="I9" s="164">
        <v>0</v>
      </c>
      <c r="J9" s="164">
        <v>0</v>
      </c>
      <c r="K9" s="164">
        <v>0</v>
      </c>
      <c r="L9" s="164">
        <v>0</v>
      </c>
      <c r="M9" s="164">
        <v>0</v>
      </c>
      <c r="N9" s="30">
        <f t="shared" si="0"/>
        <v>1572630</v>
      </c>
      <c r="O9" s="168">
        <v>717868</v>
      </c>
      <c r="P9" s="168">
        <v>80.406764999999993</v>
      </c>
      <c r="Q9" s="171">
        <v>261298</v>
      </c>
      <c r="R9" s="171">
        <v>87.314648000000005</v>
      </c>
      <c r="S9" s="164">
        <v>54420</v>
      </c>
      <c r="T9" s="164">
        <v>104.187265</v>
      </c>
      <c r="U9" s="164">
        <v>34450</v>
      </c>
      <c r="V9" s="164">
        <v>97.25103</v>
      </c>
      <c r="W9" s="164">
        <v>0</v>
      </c>
      <c r="X9" s="164">
        <v>0</v>
      </c>
      <c r="Y9" s="164">
        <v>0</v>
      </c>
      <c r="Z9" s="164">
        <v>0</v>
      </c>
      <c r="AA9" s="164">
        <v>0</v>
      </c>
      <c r="AB9" s="164">
        <v>0</v>
      </c>
      <c r="AC9" s="164">
        <v>0</v>
      </c>
      <c r="AD9" s="164">
        <v>0</v>
      </c>
      <c r="AE9" s="164">
        <v>0</v>
      </c>
      <c r="AF9" s="164">
        <v>0</v>
      </c>
      <c r="AG9" s="164">
        <v>0</v>
      </c>
      <c r="AH9" s="164">
        <v>0</v>
      </c>
      <c r="AI9" s="18">
        <f t="shared" ref="AI9" si="8">O9+Q9+S9+U9+AA9+AC9+AE9+AG9</f>
        <v>1068036</v>
      </c>
      <c r="AJ9" s="18">
        <f t="shared" ref="AJ9" si="9">(O9*P9+Q9*R9+S9*T9+U9*V9+AA9*AB9+AC9*AD9+AE9*AF9+AG9*AH9)/AI9</f>
        <v>83.85181343599281</v>
      </c>
      <c r="AK9" s="7"/>
      <c r="AL9" s="64">
        <v>43484</v>
      </c>
      <c r="AM9" s="64">
        <v>43482</v>
      </c>
      <c r="AN9" s="3">
        <v>3</v>
      </c>
      <c r="AO9" s="229">
        <v>920667</v>
      </c>
      <c r="AP9" s="229">
        <v>526194</v>
      </c>
      <c r="AQ9" s="229">
        <v>100962</v>
      </c>
      <c r="AR9" s="229">
        <v>50962</v>
      </c>
      <c r="AS9" s="229">
        <v>0</v>
      </c>
      <c r="AT9" s="229">
        <v>0</v>
      </c>
      <c r="AU9" s="229">
        <v>0</v>
      </c>
      <c r="AV9" s="229">
        <v>0</v>
      </c>
      <c r="AW9" s="229">
        <v>0</v>
      </c>
      <c r="AX9" s="229">
        <v>0</v>
      </c>
      <c r="AY9" s="30">
        <f t="shared" si="3"/>
        <v>1598785</v>
      </c>
      <c r="AZ9" s="229">
        <v>772501</v>
      </c>
      <c r="BA9" s="229">
        <v>96.915163000000007</v>
      </c>
      <c r="BB9" s="229">
        <v>381340</v>
      </c>
      <c r="BC9" s="229">
        <v>102.917081</v>
      </c>
      <c r="BD9" s="229">
        <v>82173</v>
      </c>
      <c r="BE9" s="229">
        <v>118.05358200000001</v>
      </c>
      <c r="BF9" s="229">
        <v>44014</v>
      </c>
      <c r="BG9" s="229">
        <v>113.25841699999999</v>
      </c>
      <c r="BH9" s="229">
        <v>0</v>
      </c>
      <c r="BI9" s="229">
        <v>0</v>
      </c>
      <c r="BJ9" s="229">
        <v>0</v>
      </c>
      <c r="BK9" s="229">
        <v>0</v>
      </c>
      <c r="BL9" s="229">
        <v>0</v>
      </c>
      <c r="BM9" s="229">
        <v>0</v>
      </c>
      <c r="BN9" s="229">
        <v>0</v>
      </c>
      <c r="BO9" s="229">
        <v>0</v>
      </c>
      <c r="BP9" s="229">
        <v>0</v>
      </c>
      <c r="BQ9" s="229">
        <v>0</v>
      </c>
      <c r="BR9" s="229">
        <v>0</v>
      </c>
      <c r="BS9" s="229">
        <v>0</v>
      </c>
      <c r="BT9" s="18">
        <f t="shared" si="4"/>
        <v>1280028</v>
      </c>
      <c r="BU9" s="18">
        <f t="shared" si="5"/>
        <v>100.62219963995085</v>
      </c>
    </row>
    <row r="10" spans="1:73" ht="20" customHeight="1" x14ac:dyDescent="0.15">
      <c r="A10" s="165">
        <v>43855</v>
      </c>
      <c r="B10" s="165">
        <v>43853</v>
      </c>
      <c r="C10" s="3">
        <v>4</v>
      </c>
      <c r="D10" s="166">
        <v>911915</v>
      </c>
      <c r="E10" s="166">
        <v>440874</v>
      </c>
      <c r="F10" s="166">
        <v>87553</v>
      </c>
      <c r="G10" s="166">
        <v>57306</v>
      </c>
      <c r="H10" s="166">
        <v>0</v>
      </c>
      <c r="I10" s="166">
        <v>0</v>
      </c>
      <c r="J10" s="166">
        <v>0</v>
      </c>
      <c r="K10" s="166">
        <v>0</v>
      </c>
      <c r="L10" s="166">
        <v>0</v>
      </c>
      <c r="M10" s="166">
        <v>0</v>
      </c>
      <c r="N10" s="30">
        <f t="shared" si="0"/>
        <v>1497648</v>
      </c>
      <c r="O10" s="166">
        <v>595757</v>
      </c>
      <c r="P10" s="166">
        <v>79.435805999999999</v>
      </c>
      <c r="Q10" s="166">
        <v>246225</v>
      </c>
      <c r="R10" s="166">
        <v>85.092196000000001</v>
      </c>
      <c r="S10" s="166">
        <v>43687</v>
      </c>
      <c r="T10" s="166">
        <v>107.395678</v>
      </c>
      <c r="U10" s="166">
        <v>37504</v>
      </c>
      <c r="V10" s="166">
        <v>93.886385000000004</v>
      </c>
      <c r="W10" s="166">
        <v>0</v>
      </c>
      <c r="X10" s="166">
        <v>0</v>
      </c>
      <c r="Y10" s="166">
        <v>0</v>
      </c>
      <c r="Z10" s="166">
        <v>0</v>
      </c>
      <c r="AA10" s="166">
        <v>0</v>
      </c>
      <c r="AB10" s="166">
        <v>0</v>
      </c>
      <c r="AC10" s="166">
        <v>0</v>
      </c>
      <c r="AD10" s="166">
        <v>0</v>
      </c>
      <c r="AE10" s="166">
        <v>0</v>
      </c>
      <c r="AF10" s="166">
        <v>0</v>
      </c>
      <c r="AG10" s="166">
        <v>0</v>
      </c>
      <c r="AH10" s="166">
        <v>0</v>
      </c>
      <c r="AI10" s="18">
        <f t="shared" ref="AI10" si="10">O10+Q10+S10+U10+AA10+AC10+AE10+AG10</f>
        <v>923173</v>
      </c>
      <c r="AJ10" s="18">
        <f t="shared" ref="AJ10" si="11">(O10*P10+Q10*R10+S10*T10+U10*V10+AA10*AB10+AC10*AD10+AE10*AF10+AG10*AH10)/AI10</f>
        <v>82.854647398773579</v>
      </c>
      <c r="AK10" s="7"/>
      <c r="AL10" s="64">
        <v>43491</v>
      </c>
      <c r="AM10" s="64">
        <v>43489</v>
      </c>
      <c r="AN10" s="3">
        <v>4</v>
      </c>
      <c r="AO10" s="229">
        <v>688099</v>
      </c>
      <c r="AP10" s="229">
        <v>512846</v>
      </c>
      <c r="AQ10" s="229">
        <v>65051</v>
      </c>
      <c r="AR10" s="229">
        <v>34643</v>
      </c>
      <c r="AS10" s="229">
        <v>0</v>
      </c>
      <c r="AT10" s="229">
        <v>0</v>
      </c>
      <c r="AU10" s="229">
        <v>0</v>
      </c>
      <c r="AV10" s="229">
        <v>0</v>
      </c>
      <c r="AW10" s="229">
        <v>0</v>
      </c>
      <c r="AX10" s="229">
        <v>0</v>
      </c>
      <c r="AY10" s="30">
        <f t="shared" si="3"/>
        <v>1300639</v>
      </c>
      <c r="AZ10" s="229">
        <v>621101</v>
      </c>
      <c r="BA10" s="229">
        <v>98.103677000000005</v>
      </c>
      <c r="BB10" s="229">
        <v>360371</v>
      </c>
      <c r="BC10" s="229">
        <v>102.41657600000001</v>
      </c>
      <c r="BD10" s="229">
        <v>57469</v>
      </c>
      <c r="BE10" s="229">
        <v>120.38112700000001</v>
      </c>
      <c r="BF10" s="229">
        <v>32435</v>
      </c>
      <c r="BG10" s="229">
        <v>114.62324599999999</v>
      </c>
      <c r="BH10" s="229">
        <v>0</v>
      </c>
      <c r="BI10" s="229">
        <v>0</v>
      </c>
      <c r="BJ10" s="229">
        <v>0</v>
      </c>
      <c r="BK10" s="229">
        <v>0</v>
      </c>
      <c r="BL10" s="229">
        <v>0</v>
      </c>
      <c r="BM10" s="229">
        <v>0</v>
      </c>
      <c r="BN10" s="229">
        <v>0</v>
      </c>
      <c r="BO10" s="229">
        <v>0</v>
      </c>
      <c r="BP10" s="229">
        <v>0</v>
      </c>
      <c r="BQ10" s="229">
        <v>0</v>
      </c>
      <c r="BR10" s="229">
        <v>0</v>
      </c>
      <c r="BS10" s="229">
        <v>0</v>
      </c>
      <c r="BT10" s="18">
        <f t="shared" si="4"/>
        <v>1071376</v>
      </c>
      <c r="BU10" s="18">
        <f t="shared" si="5"/>
        <v>101.24946215861286</v>
      </c>
    </row>
    <row r="11" spans="1:73" ht="20" customHeight="1" x14ac:dyDescent="0.15">
      <c r="A11" s="167">
        <v>43862</v>
      </c>
      <c r="B11" s="167">
        <v>43860</v>
      </c>
      <c r="C11" s="113">
        <v>5</v>
      </c>
      <c r="D11" s="168">
        <v>887112</v>
      </c>
      <c r="E11" s="168">
        <v>458680</v>
      </c>
      <c r="F11" s="168">
        <v>83539</v>
      </c>
      <c r="G11" s="168">
        <v>49578</v>
      </c>
      <c r="H11" s="168">
        <v>0</v>
      </c>
      <c r="I11" s="168">
        <v>0</v>
      </c>
      <c r="J11" s="168">
        <v>0</v>
      </c>
      <c r="K11" s="168">
        <v>0</v>
      </c>
      <c r="L11" s="168">
        <v>0</v>
      </c>
      <c r="M11" s="168">
        <v>0</v>
      </c>
      <c r="N11" s="30">
        <f t="shared" si="0"/>
        <v>1478909</v>
      </c>
      <c r="O11" s="168">
        <v>601705</v>
      </c>
      <c r="P11" s="168">
        <v>79.018191000000002</v>
      </c>
      <c r="Q11" s="168">
        <v>305866</v>
      </c>
      <c r="R11" s="168">
        <v>83.314476999999997</v>
      </c>
      <c r="S11" s="168">
        <v>48560</v>
      </c>
      <c r="T11" s="168">
        <v>103.575885</v>
      </c>
      <c r="U11" s="168">
        <v>27056</v>
      </c>
      <c r="V11" s="168">
        <v>101.953503</v>
      </c>
      <c r="W11" s="168">
        <v>0</v>
      </c>
      <c r="X11" s="168">
        <v>0</v>
      </c>
      <c r="Y11" s="168">
        <v>0</v>
      </c>
      <c r="Z11" s="168">
        <v>0</v>
      </c>
      <c r="AA11" s="168">
        <v>0</v>
      </c>
      <c r="AB11" s="168">
        <v>0</v>
      </c>
      <c r="AC11" s="168">
        <v>0</v>
      </c>
      <c r="AD11" s="168">
        <v>0</v>
      </c>
      <c r="AE11" s="168">
        <v>0</v>
      </c>
      <c r="AF11" s="168">
        <v>0</v>
      </c>
      <c r="AG11" s="168">
        <v>0</v>
      </c>
      <c r="AH11" s="168">
        <v>0</v>
      </c>
      <c r="AI11" s="18">
        <f t="shared" ref="AI11" si="12">O11+Q11+S11+U11+AA11+AC11+AE11+AG11</f>
        <v>983187</v>
      </c>
      <c r="AJ11" s="18">
        <f t="shared" ref="AJ11" si="13">(O11*P11+Q11*R11+S11*T11+U11*V11+AA11*AB11+AC11*AD11+AE11*AF11+AG11*AH11)/AI11</f>
        <v>82.198814051146925</v>
      </c>
      <c r="AK11" s="7"/>
      <c r="AL11" s="64">
        <v>43498</v>
      </c>
      <c r="AM11" s="64">
        <v>43496</v>
      </c>
      <c r="AN11" s="3">
        <v>5</v>
      </c>
      <c r="AO11" s="229">
        <v>732288</v>
      </c>
      <c r="AP11" s="229">
        <v>438155</v>
      </c>
      <c r="AQ11" s="229">
        <v>68704</v>
      </c>
      <c r="AR11" s="229">
        <v>41931</v>
      </c>
      <c r="AS11" s="229">
        <v>0</v>
      </c>
      <c r="AT11" s="229">
        <v>0</v>
      </c>
      <c r="AU11" s="229">
        <v>0</v>
      </c>
      <c r="AV11" s="229">
        <v>0</v>
      </c>
      <c r="AW11" s="229">
        <v>0</v>
      </c>
      <c r="AX11" s="229">
        <v>0</v>
      </c>
      <c r="AY11" s="30">
        <f t="shared" si="3"/>
        <v>1281078</v>
      </c>
      <c r="AZ11" s="229">
        <v>624023</v>
      </c>
      <c r="BA11" s="229">
        <v>97.425669999999997</v>
      </c>
      <c r="BB11" s="229">
        <v>257992</v>
      </c>
      <c r="BC11" s="229">
        <v>99.462719000000007</v>
      </c>
      <c r="BD11" s="229">
        <v>54623</v>
      </c>
      <c r="BE11" s="229">
        <v>123.006975</v>
      </c>
      <c r="BF11" s="229">
        <v>32958</v>
      </c>
      <c r="BG11" s="229">
        <v>114.498755</v>
      </c>
      <c r="BH11" s="229">
        <v>0</v>
      </c>
      <c r="BI11" s="229">
        <v>0</v>
      </c>
      <c r="BJ11" s="229">
        <v>0</v>
      </c>
      <c r="BK11" s="229">
        <v>0</v>
      </c>
      <c r="BL11" s="229">
        <v>0</v>
      </c>
      <c r="BM11" s="229">
        <v>0</v>
      </c>
      <c r="BN11" s="229">
        <v>0</v>
      </c>
      <c r="BO11" s="229">
        <v>0</v>
      </c>
      <c r="BP11" s="229">
        <v>0</v>
      </c>
      <c r="BQ11" s="229">
        <v>0</v>
      </c>
      <c r="BR11" s="229">
        <v>0</v>
      </c>
      <c r="BS11" s="229">
        <v>0</v>
      </c>
      <c r="BT11" s="18">
        <f t="shared" si="4"/>
        <v>969596</v>
      </c>
      <c r="BU11" s="18">
        <f t="shared" si="5"/>
        <v>99.989175526067555</v>
      </c>
    </row>
    <row r="12" spans="1:73" ht="20" customHeight="1" x14ac:dyDescent="0.15">
      <c r="A12" s="170">
        <v>43869</v>
      </c>
      <c r="B12" s="170">
        <v>43867</v>
      </c>
      <c r="C12" s="3">
        <v>6</v>
      </c>
      <c r="D12" s="171">
        <v>906275</v>
      </c>
      <c r="E12" s="171">
        <v>466673</v>
      </c>
      <c r="F12" s="171">
        <v>83201</v>
      </c>
      <c r="G12" s="171">
        <v>43683</v>
      </c>
      <c r="H12" s="171">
        <v>0</v>
      </c>
      <c r="I12" s="171">
        <v>0</v>
      </c>
      <c r="J12" s="171">
        <v>0</v>
      </c>
      <c r="K12" s="171">
        <v>0</v>
      </c>
      <c r="L12" s="171">
        <v>0</v>
      </c>
      <c r="M12" s="171">
        <v>0</v>
      </c>
      <c r="N12" s="30">
        <f t="shared" si="0"/>
        <v>1499832</v>
      </c>
      <c r="O12" s="171">
        <v>599572</v>
      </c>
      <c r="P12" s="171">
        <v>78.519041000000001</v>
      </c>
      <c r="Q12" s="171">
        <v>253063</v>
      </c>
      <c r="R12" s="171">
        <v>82.498305999999999</v>
      </c>
      <c r="S12" s="171">
        <v>35849</v>
      </c>
      <c r="T12" s="171">
        <v>107.46581399999999</v>
      </c>
      <c r="U12" s="171">
        <v>16214</v>
      </c>
      <c r="V12" s="171">
        <v>104.404588</v>
      </c>
      <c r="W12" s="171">
        <v>0</v>
      </c>
      <c r="X12" s="171">
        <v>0</v>
      </c>
      <c r="Y12" s="171">
        <v>0</v>
      </c>
      <c r="Z12" s="171">
        <v>0</v>
      </c>
      <c r="AA12" s="171">
        <v>0</v>
      </c>
      <c r="AB12" s="171">
        <v>0</v>
      </c>
      <c r="AC12" s="171">
        <v>0</v>
      </c>
      <c r="AD12" s="171">
        <v>0</v>
      </c>
      <c r="AE12" s="171">
        <v>0</v>
      </c>
      <c r="AF12" s="171">
        <v>0</v>
      </c>
      <c r="AG12" s="171">
        <v>0</v>
      </c>
      <c r="AH12" s="171">
        <v>0</v>
      </c>
      <c r="AI12" s="18">
        <f t="shared" ref="AI12" si="14">O12+Q12+S12+U12+AA12+AC12+AE12+AG12</f>
        <v>904698</v>
      </c>
      <c r="AJ12" s="18">
        <f t="shared" ref="AJ12" si="15">(O12*P12+Q12*R12+S12*T12+U12*V12+AA12*AB12+AC12*AD12+AE12*AF12+AG12*AH12)/AI12</f>
        <v>81.243072514416966</v>
      </c>
      <c r="AK12" s="7"/>
      <c r="AL12" s="64">
        <v>43505</v>
      </c>
      <c r="AM12" s="64">
        <v>43503</v>
      </c>
      <c r="AN12" s="3">
        <v>6</v>
      </c>
      <c r="AO12" s="229">
        <v>647489</v>
      </c>
      <c r="AP12" s="229">
        <v>444968</v>
      </c>
      <c r="AQ12" s="229">
        <v>54777</v>
      </c>
      <c r="AR12" s="229">
        <v>28750</v>
      </c>
      <c r="AS12" s="229">
        <v>0</v>
      </c>
      <c r="AT12" s="229">
        <v>0</v>
      </c>
      <c r="AU12" s="229">
        <v>0</v>
      </c>
      <c r="AV12" s="229">
        <v>0</v>
      </c>
      <c r="AW12" s="229">
        <v>0</v>
      </c>
      <c r="AX12" s="229">
        <v>0</v>
      </c>
      <c r="AY12" s="30">
        <f t="shared" si="3"/>
        <v>1175984</v>
      </c>
      <c r="AZ12" s="229">
        <v>589734</v>
      </c>
      <c r="BA12" s="229">
        <v>97.336098000000007</v>
      </c>
      <c r="BB12" s="229">
        <v>255612</v>
      </c>
      <c r="BC12" s="229">
        <v>97.449809999999999</v>
      </c>
      <c r="BD12" s="229">
        <v>49776</v>
      </c>
      <c r="BE12" s="229">
        <v>126.59876199999999</v>
      </c>
      <c r="BF12" s="229">
        <v>25713</v>
      </c>
      <c r="BG12" s="229">
        <v>117.80379499999999</v>
      </c>
      <c r="BH12" s="229">
        <v>0</v>
      </c>
      <c r="BI12" s="229">
        <v>0</v>
      </c>
      <c r="BJ12" s="229">
        <v>0</v>
      </c>
      <c r="BK12" s="229">
        <v>0</v>
      </c>
      <c r="BL12" s="229">
        <v>0</v>
      </c>
      <c r="BM12" s="229">
        <v>0</v>
      </c>
      <c r="BN12" s="229">
        <v>0</v>
      </c>
      <c r="BO12" s="229">
        <v>0</v>
      </c>
      <c r="BP12" s="229">
        <v>0</v>
      </c>
      <c r="BQ12" s="229">
        <v>0</v>
      </c>
      <c r="BR12" s="229">
        <v>0</v>
      </c>
      <c r="BS12" s="229">
        <v>0</v>
      </c>
      <c r="BT12" s="18">
        <f t="shared" si="4"/>
        <v>920835</v>
      </c>
      <c r="BU12" s="18">
        <f t="shared" si="5"/>
        <v>99.520995845943091</v>
      </c>
    </row>
    <row r="13" spans="1:73" ht="20" customHeight="1" x14ac:dyDescent="0.15">
      <c r="A13" s="172">
        <v>43876</v>
      </c>
      <c r="B13" s="172">
        <v>43874</v>
      </c>
      <c r="C13" s="3">
        <v>7</v>
      </c>
      <c r="D13" s="173">
        <v>870936</v>
      </c>
      <c r="E13" s="173">
        <v>436738</v>
      </c>
      <c r="F13" s="173">
        <v>87957</v>
      </c>
      <c r="G13" s="173">
        <v>45051</v>
      </c>
      <c r="H13" s="173">
        <v>0</v>
      </c>
      <c r="I13" s="173">
        <v>0</v>
      </c>
      <c r="J13" s="173">
        <v>0</v>
      </c>
      <c r="K13" s="173">
        <v>0</v>
      </c>
      <c r="L13" s="173">
        <v>0</v>
      </c>
      <c r="M13" s="173">
        <v>0</v>
      </c>
      <c r="N13" s="30">
        <f t="shared" si="0"/>
        <v>1440682</v>
      </c>
      <c r="O13" s="177">
        <v>417163</v>
      </c>
      <c r="P13" s="177">
        <v>78.053174999999996</v>
      </c>
      <c r="Q13" s="173">
        <v>254921</v>
      </c>
      <c r="R13" s="173">
        <v>81.665563000000006</v>
      </c>
      <c r="S13" s="173">
        <v>50380</v>
      </c>
      <c r="T13" s="173">
        <v>106.935013</v>
      </c>
      <c r="U13" s="173">
        <v>20519</v>
      </c>
      <c r="V13" s="173">
        <v>112.280812</v>
      </c>
      <c r="W13" s="173">
        <v>0</v>
      </c>
      <c r="X13" s="173">
        <v>0</v>
      </c>
      <c r="Y13" s="173">
        <v>0</v>
      </c>
      <c r="Z13" s="173">
        <v>0</v>
      </c>
      <c r="AA13" s="173">
        <v>0</v>
      </c>
      <c r="AB13" s="173">
        <v>0</v>
      </c>
      <c r="AC13" s="173">
        <v>0</v>
      </c>
      <c r="AD13" s="173">
        <v>0</v>
      </c>
      <c r="AE13" s="173">
        <v>0</v>
      </c>
      <c r="AF13" s="173">
        <v>0</v>
      </c>
      <c r="AG13" s="173">
        <v>0</v>
      </c>
      <c r="AH13" s="173">
        <v>0</v>
      </c>
      <c r="AI13" s="18">
        <f t="shared" ref="AI13" si="16">O13+Q13+S13+U13+AA13+AC13+AE13+AG13</f>
        <v>742983</v>
      </c>
      <c r="AJ13" s="18">
        <f t="shared" ref="AJ13" si="17">(O13*P13+Q13*R13+S13*T13+U13*V13+AA13*AB13+AC13*AD13+AE13*AF13+AG13*AH13)/AI13</f>
        <v>82.196281159079007</v>
      </c>
      <c r="AK13" s="7"/>
      <c r="AL13" s="64">
        <v>43512</v>
      </c>
      <c r="AM13" s="64">
        <v>43510</v>
      </c>
      <c r="AN13" s="3">
        <v>7</v>
      </c>
      <c r="AO13" s="229">
        <v>695672</v>
      </c>
      <c r="AP13" s="229">
        <v>454302</v>
      </c>
      <c r="AQ13" s="229">
        <v>67617</v>
      </c>
      <c r="AR13" s="229">
        <v>42321</v>
      </c>
      <c r="AS13" s="229">
        <v>0</v>
      </c>
      <c r="AT13" s="229">
        <v>0</v>
      </c>
      <c r="AU13" s="229">
        <v>0</v>
      </c>
      <c r="AV13" s="229">
        <v>0</v>
      </c>
      <c r="AW13" s="229">
        <v>0</v>
      </c>
      <c r="AX13" s="229">
        <v>0</v>
      </c>
      <c r="AY13" s="30">
        <f t="shared" si="3"/>
        <v>1259912</v>
      </c>
      <c r="AZ13" s="229">
        <v>555692</v>
      </c>
      <c r="BA13" s="229">
        <v>95.968682000000001</v>
      </c>
      <c r="BB13" s="229">
        <v>359801</v>
      </c>
      <c r="BC13" s="229">
        <v>98.343209000000002</v>
      </c>
      <c r="BD13" s="229">
        <v>48696</v>
      </c>
      <c r="BE13" s="229">
        <v>121.3681</v>
      </c>
      <c r="BF13" s="229">
        <v>32170</v>
      </c>
      <c r="BG13" s="229">
        <v>112.956014</v>
      </c>
      <c r="BH13" s="229">
        <v>0</v>
      </c>
      <c r="BI13" s="229">
        <v>0</v>
      </c>
      <c r="BJ13" s="229">
        <v>0</v>
      </c>
      <c r="BK13" s="229">
        <v>0</v>
      </c>
      <c r="BL13" s="229">
        <v>0</v>
      </c>
      <c r="BM13" s="229">
        <v>0</v>
      </c>
      <c r="BN13" s="229">
        <v>0</v>
      </c>
      <c r="BO13" s="229">
        <v>0</v>
      </c>
      <c r="BP13" s="229">
        <v>0</v>
      </c>
      <c r="BQ13" s="229">
        <v>0</v>
      </c>
      <c r="BR13" s="229">
        <v>0</v>
      </c>
      <c r="BS13" s="229">
        <v>0</v>
      </c>
      <c r="BT13" s="18">
        <f t="shared" si="4"/>
        <v>996359</v>
      </c>
      <c r="BU13" s="18">
        <f t="shared" si="5"/>
        <v>98.616010642080809</v>
      </c>
    </row>
    <row r="14" spans="1:73" ht="20" customHeight="1" x14ac:dyDescent="0.15">
      <c r="A14" s="174">
        <v>43883</v>
      </c>
      <c r="B14" s="174">
        <v>43881</v>
      </c>
      <c r="C14" s="3">
        <v>8</v>
      </c>
      <c r="D14" s="175">
        <v>871930</v>
      </c>
      <c r="E14" s="175">
        <v>436607</v>
      </c>
      <c r="F14" s="175">
        <v>88476</v>
      </c>
      <c r="G14" s="175">
        <v>40904</v>
      </c>
      <c r="H14" s="175">
        <v>0</v>
      </c>
      <c r="I14" s="175">
        <v>0</v>
      </c>
      <c r="J14" s="175">
        <v>0</v>
      </c>
      <c r="K14" s="175">
        <v>0</v>
      </c>
      <c r="L14" s="175">
        <v>0</v>
      </c>
      <c r="M14" s="175">
        <v>0</v>
      </c>
      <c r="N14" s="30">
        <f t="shared" si="0"/>
        <v>1437917</v>
      </c>
      <c r="O14" s="175">
        <v>527055</v>
      </c>
      <c r="P14" s="175">
        <v>77.252196999999995</v>
      </c>
      <c r="Q14" s="175">
        <v>276921</v>
      </c>
      <c r="R14" s="175">
        <v>81.484842</v>
      </c>
      <c r="S14" s="175">
        <v>39223</v>
      </c>
      <c r="T14" s="175">
        <v>94.156284999999997</v>
      </c>
      <c r="U14" s="175">
        <v>23415</v>
      </c>
      <c r="V14" s="175">
        <v>99.376723999999996</v>
      </c>
      <c r="W14" s="175">
        <v>0</v>
      </c>
      <c r="X14" s="175">
        <v>0</v>
      </c>
      <c r="Y14" s="175">
        <v>0</v>
      </c>
      <c r="Z14" s="175">
        <v>0</v>
      </c>
      <c r="AA14" s="175">
        <v>0</v>
      </c>
      <c r="AB14" s="175">
        <v>0</v>
      </c>
      <c r="AC14" s="175">
        <v>0</v>
      </c>
      <c r="AD14" s="175">
        <v>0</v>
      </c>
      <c r="AE14" s="175">
        <v>0</v>
      </c>
      <c r="AF14" s="175">
        <v>0</v>
      </c>
      <c r="AG14" s="175">
        <v>0</v>
      </c>
      <c r="AH14" s="175">
        <v>0</v>
      </c>
      <c r="AI14" s="18">
        <f t="shared" ref="AI14" si="18">O14+Q14+S14+U14+AA14+AC14+AE14+AG14</f>
        <v>866614</v>
      </c>
      <c r="AJ14" s="18">
        <f t="shared" ref="AJ14" si="19">(O14*P14+Q14*R14+S14*T14+U14*V14+AA14*AB14+AC14*AD14+AE14*AF14+AG14*AH14)/AI14</f>
        <v>79.967573314453716</v>
      </c>
      <c r="AK14" s="7"/>
      <c r="AL14" s="64">
        <v>43519</v>
      </c>
      <c r="AM14" s="64">
        <v>43517</v>
      </c>
      <c r="AN14" s="3">
        <v>8</v>
      </c>
      <c r="AO14" s="229">
        <v>591778</v>
      </c>
      <c r="AP14" s="229">
        <v>437311</v>
      </c>
      <c r="AQ14" s="229">
        <v>47498</v>
      </c>
      <c r="AR14" s="229">
        <v>32021</v>
      </c>
      <c r="AS14" s="229">
        <v>0</v>
      </c>
      <c r="AT14" s="229">
        <v>0</v>
      </c>
      <c r="AU14" s="229">
        <v>0</v>
      </c>
      <c r="AV14" s="229">
        <v>0</v>
      </c>
      <c r="AW14" s="229">
        <v>0</v>
      </c>
      <c r="AX14" s="229">
        <v>0</v>
      </c>
      <c r="AY14" s="30">
        <f t="shared" si="3"/>
        <v>1108608</v>
      </c>
      <c r="AZ14" s="229">
        <v>564161</v>
      </c>
      <c r="BA14" s="229">
        <v>96.542406999999997</v>
      </c>
      <c r="BB14" s="229">
        <v>376092</v>
      </c>
      <c r="BC14" s="229">
        <v>98.369046999999995</v>
      </c>
      <c r="BD14" s="229">
        <v>36814</v>
      </c>
      <c r="BE14" s="229">
        <v>125.992068</v>
      </c>
      <c r="BF14" s="229">
        <v>28219</v>
      </c>
      <c r="BG14" s="229">
        <v>114.109748</v>
      </c>
      <c r="BH14" s="229">
        <v>0</v>
      </c>
      <c r="BI14" s="229">
        <v>0</v>
      </c>
      <c r="BJ14" s="229">
        <v>0</v>
      </c>
      <c r="BK14" s="229">
        <v>0</v>
      </c>
      <c r="BL14" s="229">
        <v>0</v>
      </c>
      <c r="BM14" s="229">
        <v>0</v>
      </c>
      <c r="BN14" s="229">
        <v>0</v>
      </c>
      <c r="BO14" s="229">
        <v>0</v>
      </c>
      <c r="BP14" s="229">
        <v>0</v>
      </c>
      <c r="BQ14" s="229">
        <v>0</v>
      </c>
      <c r="BR14" s="229">
        <v>0</v>
      </c>
      <c r="BS14" s="229">
        <v>0</v>
      </c>
      <c r="BT14" s="18">
        <f t="shared" si="4"/>
        <v>1005286</v>
      </c>
      <c r="BU14" s="18">
        <f t="shared" si="5"/>
        <v>98.79736460073552</v>
      </c>
    </row>
    <row r="15" spans="1:73" ht="20" customHeight="1" x14ac:dyDescent="0.15">
      <c r="A15" s="176">
        <v>43890</v>
      </c>
      <c r="B15" s="176">
        <v>43888</v>
      </c>
      <c r="C15" s="3">
        <v>9</v>
      </c>
      <c r="D15" s="177">
        <v>976792</v>
      </c>
      <c r="E15" s="177">
        <v>445971</v>
      </c>
      <c r="F15" s="177">
        <v>81985</v>
      </c>
      <c r="G15" s="177">
        <v>45890</v>
      </c>
      <c r="H15" s="177">
        <v>0</v>
      </c>
      <c r="I15" s="177">
        <v>0</v>
      </c>
      <c r="J15" s="177">
        <v>0</v>
      </c>
      <c r="K15" s="177">
        <v>0</v>
      </c>
      <c r="L15" s="177">
        <v>0</v>
      </c>
      <c r="M15" s="177">
        <v>0</v>
      </c>
      <c r="N15" s="30">
        <f t="shared" si="0"/>
        <v>1550638</v>
      </c>
      <c r="O15" s="182">
        <v>531652</v>
      </c>
      <c r="P15" s="182">
        <v>77.088955999999996</v>
      </c>
      <c r="Q15" s="177">
        <v>215653</v>
      </c>
      <c r="R15" s="177">
        <v>83.064385000000001</v>
      </c>
      <c r="S15" s="177">
        <v>52897</v>
      </c>
      <c r="T15" s="177">
        <v>97.870654000000002</v>
      </c>
      <c r="U15" s="177">
        <v>29355</v>
      </c>
      <c r="V15" s="177">
        <v>98.071911999999998</v>
      </c>
      <c r="W15" s="177">
        <v>0</v>
      </c>
      <c r="X15" s="177">
        <v>0</v>
      </c>
      <c r="Y15" s="177">
        <v>0</v>
      </c>
      <c r="Z15" s="177">
        <v>0</v>
      </c>
      <c r="AA15" s="177">
        <v>0</v>
      </c>
      <c r="AB15" s="177">
        <v>0</v>
      </c>
      <c r="AC15" s="177">
        <v>0</v>
      </c>
      <c r="AD15" s="177">
        <v>0</v>
      </c>
      <c r="AE15" s="177">
        <v>0</v>
      </c>
      <c r="AF15" s="177">
        <v>0</v>
      </c>
      <c r="AG15" s="177">
        <v>0</v>
      </c>
      <c r="AH15" s="177">
        <v>0</v>
      </c>
      <c r="AI15" s="18">
        <f t="shared" ref="AI15" si="20">O15+Q15+S15+U15+AA15+AC15+AE15+AG15</f>
        <v>829557</v>
      </c>
      <c r="AJ15" s="18">
        <f t="shared" ref="AJ15" si="21">(O15*P15+Q15*R15+S15*T15+U15*V15+AA15*AB15+AC15*AD15+AE15*AF15+AG15*AH15)/AI15</f>
        <v>80.710001139300843</v>
      </c>
      <c r="AK15" s="7"/>
      <c r="AL15" s="64">
        <v>43526</v>
      </c>
      <c r="AM15" s="64">
        <v>43524</v>
      </c>
      <c r="AN15" s="8">
        <v>9</v>
      </c>
      <c r="AO15" s="229">
        <v>556344</v>
      </c>
      <c r="AP15" s="229">
        <v>327019</v>
      </c>
      <c r="AQ15" s="229">
        <v>60921</v>
      </c>
      <c r="AR15" s="229">
        <v>31741</v>
      </c>
      <c r="AS15" s="229">
        <v>0</v>
      </c>
      <c r="AT15" s="229">
        <v>0</v>
      </c>
      <c r="AU15" s="229">
        <v>0</v>
      </c>
      <c r="AV15" s="229">
        <v>0</v>
      </c>
      <c r="AW15" s="229">
        <v>0</v>
      </c>
      <c r="AX15" s="229">
        <v>0</v>
      </c>
      <c r="AY15" s="18">
        <f t="shared" si="3"/>
        <v>976025</v>
      </c>
      <c r="AZ15" s="229">
        <v>520544</v>
      </c>
      <c r="BA15" s="229">
        <v>97.421795000000003</v>
      </c>
      <c r="BB15" s="229">
        <v>308285</v>
      </c>
      <c r="BC15" s="229">
        <v>99.797416999999996</v>
      </c>
      <c r="BD15" s="229">
        <v>57648</v>
      </c>
      <c r="BE15" s="229">
        <v>124.65264999999999</v>
      </c>
      <c r="BF15" s="229">
        <v>25765</v>
      </c>
      <c r="BG15" s="229">
        <v>113.371666</v>
      </c>
      <c r="BH15" s="229">
        <v>0</v>
      </c>
      <c r="BI15" s="229">
        <v>0</v>
      </c>
      <c r="BJ15" s="229">
        <v>0</v>
      </c>
      <c r="BK15" s="229">
        <v>0</v>
      </c>
      <c r="BL15" s="229">
        <v>0</v>
      </c>
      <c r="BM15" s="229">
        <v>0</v>
      </c>
      <c r="BN15" s="229">
        <v>0</v>
      </c>
      <c r="BO15" s="229">
        <v>0</v>
      </c>
      <c r="BP15" s="229">
        <v>0</v>
      </c>
      <c r="BQ15" s="229">
        <v>0</v>
      </c>
      <c r="BR15" s="229">
        <v>0</v>
      </c>
      <c r="BS15" s="229">
        <v>0</v>
      </c>
      <c r="BT15" s="18">
        <f t="shared" si="4"/>
        <v>912242</v>
      </c>
      <c r="BU15" s="18">
        <f t="shared" si="5"/>
        <v>100.39591961125996</v>
      </c>
    </row>
    <row r="16" spans="1:73" ht="20" customHeight="1" x14ac:dyDescent="0.15">
      <c r="A16" s="178">
        <v>43897</v>
      </c>
      <c r="B16" s="178">
        <v>43895</v>
      </c>
      <c r="C16" s="3">
        <v>10</v>
      </c>
      <c r="D16" s="179">
        <v>838602</v>
      </c>
      <c r="E16" s="179">
        <v>391494</v>
      </c>
      <c r="F16" s="179">
        <v>94347</v>
      </c>
      <c r="G16" s="179">
        <v>41922</v>
      </c>
      <c r="H16" s="179">
        <v>0</v>
      </c>
      <c r="I16" s="179">
        <v>0</v>
      </c>
      <c r="J16" s="179">
        <v>0</v>
      </c>
      <c r="K16" s="179">
        <v>0</v>
      </c>
      <c r="L16" s="179">
        <v>0</v>
      </c>
      <c r="M16" s="179">
        <v>0</v>
      </c>
      <c r="N16" s="30">
        <f t="shared" si="0"/>
        <v>1366365</v>
      </c>
      <c r="O16" s="179">
        <v>537148</v>
      </c>
      <c r="P16" s="179">
        <v>77.505626000000007</v>
      </c>
      <c r="Q16" s="179">
        <v>270597</v>
      </c>
      <c r="R16" s="179">
        <v>78.608294999999998</v>
      </c>
      <c r="S16" s="179">
        <v>57031</v>
      </c>
      <c r="T16" s="179">
        <v>96.033349999999999</v>
      </c>
      <c r="U16" s="179">
        <v>22190</v>
      </c>
      <c r="V16" s="179">
        <v>102.279495</v>
      </c>
      <c r="W16" s="179">
        <v>0</v>
      </c>
      <c r="X16" s="179">
        <v>0</v>
      </c>
      <c r="Y16" s="179">
        <v>0</v>
      </c>
      <c r="Z16" s="179">
        <v>0</v>
      </c>
      <c r="AA16" s="179">
        <v>0</v>
      </c>
      <c r="AB16" s="179">
        <v>0</v>
      </c>
      <c r="AC16" s="179">
        <v>0</v>
      </c>
      <c r="AD16" s="179">
        <v>0</v>
      </c>
      <c r="AE16" s="179">
        <v>0</v>
      </c>
      <c r="AF16" s="179">
        <v>0</v>
      </c>
      <c r="AG16" s="179">
        <v>0</v>
      </c>
      <c r="AH16" s="179">
        <v>0</v>
      </c>
      <c r="AI16" s="18">
        <f t="shared" ref="AI16" si="22">O16+Q16+S16+U16+AA16+AC16+AE16+AG16</f>
        <v>886966</v>
      </c>
      <c r="AJ16" s="18">
        <f t="shared" ref="AJ16" si="23">(O16*P16+Q16*R16+S16*T16+U16*V16+AA16*AB16+AC16*AD16+AE16*AF16+AG16*AH16)/AI16</f>
        <v>79.653133011482964</v>
      </c>
      <c r="AK16" s="7"/>
      <c r="AL16" s="64">
        <v>43533</v>
      </c>
      <c r="AM16" s="64">
        <v>43531</v>
      </c>
      <c r="AN16" s="3">
        <v>10</v>
      </c>
      <c r="AO16" s="229">
        <v>514016</v>
      </c>
      <c r="AP16" s="229">
        <v>301681</v>
      </c>
      <c r="AQ16" s="229">
        <v>61423</v>
      </c>
      <c r="AR16" s="229">
        <v>41309</v>
      </c>
      <c r="AS16" s="229">
        <v>0</v>
      </c>
      <c r="AT16" s="229">
        <v>0</v>
      </c>
      <c r="AU16" s="229">
        <v>0</v>
      </c>
      <c r="AV16" s="229">
        <v>0</v>
      </c>
      <c r="AW16" s="229">
        <v>0</v>
      </c>
      <c r="AX16" s="229">
        <v>0</v>
      </c>
      <c r="AY16" s="18">
        <f t="shared" si="3"/>
        <v>918429</v>
      </c>
      <c r="AZ16" s="229">
        <v>497247</v>
      </c>
      <c r="BA16" s="229">
        <v>98.913449</v>
      </c>
      <c r="BB16" s="229">
        <v>286983</v>
      </c>
      <c r="BC16" s="229">
        <v>102.228368</v>
      </c>
      <c r="BD16" s="229">
        <v>45852</v>
      </c>
      <c r="BE16" s="229">
        <v>123.262562</v>
      </c>
      <c r="BF16" s="229">
        <v>34597</v>
      </c>
      <c r="BG16" s="229">
        <v>107.653842</v>
      </c>
      <c r="BH16" s="229">
        <v>0</v>
      </c>
      <c r="BI16" s="229">
        <v>0</v>
      </c>
      <c r="BJ16" s="229">
        <v>0</v>
      </c>
      <c r="BK16" s="229">
        <v>0</v>
      </c>
      <c r="BL16" s="229">
        <v>0</v>
      </c>
      <c r="BM16" s="229">
        <v>0</v>
      </c>
      <c r="BN16" s="229">
        <v>0</v>
      </c>
      <c r="BO16" s="229">
        <v>0</v>
      </c>
      <c r="BP16" s="229">
        <v>0</v>
      </c>
      <c r="BQ16" s="229">
        <v>0</v>
      </c>
      <c r="BR16" s="229">
        <v>0</v>
      </c>
      <c r="BS16" s="229">
        <v>0</v>
      </c>
      <c r="BT16" s="18">
        <f t="shared" si="4"/>
        <v>864679</v>
      </c>
      <c r="BU16" s="18">
        <f t="shared" si="5"/>
        <v>101.6545498076685</v>
      </c>
    </row>
    <row r="17" spans="1:73" ht="20" customHeight="1" x14ac:dyDescent="0.15">
      <c r="A17" s="181">
        <v>43904</v>
      </c>
      <c r="B17" s="181">
        <v>43902</v>
      </c>
      <c r="C17" s="3">
        <v>11</v>
      </c>
      <c r="D17" s="182">
        <v>811950</v>
      </c>
      <c r="E17" s="182">
        <v>363919</v>
      </c>
      <c r="F17" s="182">
        <v>74644</v>
      </c>
      <c r="G17" s="182">
        <v>31489</v>
      </c>
      <c r="H17" s="182">
        <v>0</v>
      </c>
      <c r="I17" s="182">
        <v>0</v>
      </c>
      <c r="J17" s="182">
        <v>0</v>
      </c>
      <c r="K17" s="182">
        <v>0</v>
      </c>
      <c r="L17" s="182">
        <v>0</v>
      </c>
      <c r="M17" s="182">
        <v>0</v>
      </c>
      <c r="N17" s="30">
        <f t="shared" si="0"/>
        <v>1282002</v>
      </c>
      <c r="O17" s="182">
        <v>465914</v>
      </c>
      <c r="P17" s="182">
        <v>76.997381000000004</v>
      </c>
      <c r="Q17" s="43">
        <v>224771</v>
      </c>
      <c r="R17" s="40">
        <v>81.620929000000004</v>
      </c>
      <c r="S17" s="182">
        <v>43481</v>
      </c>
      <c r="T17" s="182">
        <v>99.376164000000003</v>
      </c>
      <c r="U17" s="182">
        <v>18214</v>
      </c>
      <c r="V17" s="182">
        <v>105.35977800000001</v>
      </c>
      <c r="W17" s="182">
        <v>0</v>
      </c>
      <c r="X17" s="182">
        <v>0</v>
      </c>
      <c r="Y17" s="182">
        <v>0</v>
      </c>
      <c r="Z17" s="182">
        <v>0</v>
      </c>
      <c r="AA17" s="182">
        <v>0</v>
      </c>
      <c r="AB17" s="182">
        <v>0</v>
      </c>
      <c r="AC17" s="182">
        <v>0</v>
      </c>
      <c r="AD17" s="182">
        <v>0</v>
      </c>
      <c r="AE17" s="182">
        <v>0</v>
      </c>
      <c r="AF17" s="182">
        <v>0</v>
      </c>
      <c r="AG17" s="182">
        <v>0</v>
      </c>
      <c r="AH17" s="182">
        <v>0</v>
      </c>
      <c r="AI17" s="18">
        <f t="shared" ref="AI17" si="24">O17+Q17+S17+U17+AA17+AC17+AE17+AG17</f>
        <v>752380</v>
      </c>
      <c r="AJ17" s="18">
        <f t="shared" ref="AJ17" si="25">(O17*P17+Q17*R17+S17*T17+U17*V17+AA17*AB17+AC17*AD17+AE17*AF17+AG17*AH17)/AI17</f>
        <v>80.358560284522454</v>
      </c>
      <c r="AK17" s="7"/>
      <c r="AL17" s="64">
        <v>43540</v>
      </c>
      <c r="AM17" s="64">
        <v>43538</v>
      </c>
      <c r="AN17" s="3">
        <v>11</v>
      </c>
      <c r="AO17" s="229">
        <v>573435</v>
      </c>
      <c r="AP17" s="229">
        <v>274864</v>
      </c>
      <c r="AQ17" s="229">
        <v>58978</v>
      </c>
      <c r="AR17" s="229">
        <v>37199</v>
      </c>
      <c r="AS17" s="229">
        <v>0</v>
      </c>
      <c r="AT17" s="229">
        <v>0</v>
      </c>
      <c r="AU17" s="229">
        <v>0</v>
      </c>
      <c r="AV17" s="229">
        <v>0</v>
      </c>
      <c r="AW17" s="229">
        <v>114</v>
      </c>
      <c r="AX17" s="229">
        <v>0</v>
      </c>
      <c r="AY17" s="18">
        <f t="shared" si="3"/>
        <v>944590</v>
      </c>
      <c r="AZ17" s="229">
        <v>477723</v>
      </c>
      <c r="BA17" s="229">
        <v>98.818207999999998</v>
      </c>
      <c r="BB17" s="229">
        <v>267246</v>
      </c>
      <c r="BC17" s="229">
        <v>103.764771</v>
      </c>
      <c r="BD17" s="229">
        <v>52423</v>
      </c>
      <c r="BE17" s="229">
        <v>125.172119</v>
      </c>
      <c r="BF17" s="229">
        <v>30588</v>
      </c>
      <c r="BG17" s="229">
        <v>116.264025</v>
      </c>
      <c r="BH17" s="229">
        <v>0</v>
      </c>
      <c r="BI17" s="229">
        <v>0</v>
      </c>
      <c r="BJ17" s="229">
        <v>0</v>
      </c>
      <c r="BK17" s="229">
        <v>0</v>
      </c>
      <c r="BL17" s="229">
        <v>0</v>
      </c>
      <c r="BM17" s="229">
        <v>0</v>
      </c>
      <c r="BN17" s="229">
        <v>0</v>
      </c>
      <c r="BO17" s="229">
        <v>0</v>
      </c>
      <c r="BP17" s="229">
        <v>114</v>
      </c>
      <c r="BQ17" s="229">
        <v>276</v>
      </c>
      <c r="BR17" s="229">
        <v>0</v>
      </c>
      <c r="BS17" s="229">
        <v>0</v>
      </c>
      <c r="BT17" s="18">
        <f t="shared" si="4"/>
        <v>828094</v>
      </c>
      <c r="BU17" s="18">
        <f t="shared" si="5"/>
        <v>102.75173683432919</v>
      </c>
    </row>
    <row r="18" spans="1:73" s="87" customFormat="1" ht="20" customHeight="1" x14ac:dyDescent="0.15">
      <c r="A18" s="183">
        <v>43911</v>
      </c>
      <c r="B18" s="184">
        <v>43909</v>
      </c>
      <c r="C18" s="3">
        <v>12</v>
      </c>
      <c r="D18" s="77">
        <v>818001</v>
      </c>
      <c r="E18" s="77">
        <v>386478</v>
      </c>
      <c r="F18" s="77">
        <v>93199</v>
      </c>
      <c r="G18" s="77">
        <v>34864</v>
      </c>
      <c r="H18" s="185">
        <v>0</v>
      </c>
      <c r="I18" s="185">
        <v>0</v>
      </c>
      <c r="J18" s="185">
        <v>0</v>
      </c>
      <c r="K18" s="185">
        <v>0</v>
      </c>
      <c r="L18" s="185">
        <v>0</v>
      </c>
      <c r="M18" s="185">
        <v>0</v>
      </c>
      <c r="N18" s="30">
        <f t="shared" si="0"/>
        <v>1332542</v>
      </c>
      <c r="O18" s="77">
        <v>503685</v>
      </c>
      <c r="P18" s="77">
        <v>78.753691000000003</v>
      </c>
      <c r="Q18" s="43">
        <v>274733</v>
      </c>
      <c r="R18" s="40">
        <v>83.953187</v>
      </c>
      <c r="S18" s="77">
        <v>58065</v>
      </c>
      <c r="T18" s="77">
        <v>97.916196999999997</v>
      </c>
      <c r="U18" s="77">
        <v>16507</v>
      </c>
      <c r="V18" s="77">
        <v>108.412612</v>
      </c>
      <c r="W18" s="185">
        <v>0</v>
      </c>
      <c r="X18" s="185">
        <v>0</v>
      </c>
      <c r="Y18" s="185">
        <v>0</v>
      </c>
      <c r="Z18" s="185">
        <v>0</v>
      </c>
      <c r="AA18" s="185">
        <v>0</v>
      </c>
      <c r="AB18" s="185">
        <v>0</v>
      </c>
      <c r="AC18" s="185">
        <v>0</v>
      </c>
      <c r="AD18" s="185">
        <v>0</v>
      </c>
      <c r="AE18" s="185">
        <v>0</v>
      </c>
      <c r="AF18" s="185">
        <v>0</v>
      </c>
      <c r="AG18" s="185">
        <v>0</v>
      </c>
      <c r="AH18" s="185">
        <v>0</v>
      </c>
      <c r="AI18" s="18">
        <f t="shared" ref="AI18" si="26">O18+Q18+S18+U18+AA18+AC18+AE18+AG18</f>
        <v>852990</v>
      </c>
      <c r="AJ18" s="18">
        <f t="shared" ref="AJ18" si="27">(O18*P18+Q18*R18+S18*T18+U18*V18+AA18*AB18+AC18*AD18+AE18*AF18+AG18*AH18)/AI18</f>
        <v>82.306750067990265</v>
      </c>
      <c r="AK18" s="88"/>
      <c r="AL18" s="85">
        <v>43547</v>
      </c>
      <c r="AM18" s="85">
        <v>43546</v>
      </c>
      <c r="AN18" s="126">
        <v>12</v>
      </c>
      <c r="AO18" s="77">
        <v>530698</v>
      </c>
      <c r="AP18" s="77">
        <v>274086</v>
      </c>
      <c r="AQ18" s="77">
        <v>63190</v>
      </c>
      <c r="AR18" s="77">
        <v>41734</v>
      </c>
      <c r="AS18" s="77">
        <v>0</v>
      </c>
      <c r="AT18" s="77">
        <v>0</v>
      </c>
      <c r="AU18" s="77">
        <v>0</v>
      </c>
      <c r="AV18" s="77">
        <v>0</v>
      </c>
      <c r="AW18" s="77">
        <v>0</v>
      </c>
      <c r="AX18" s="77">
        <v>0</v>
      </c>
      <c r="AY18" s="78">
        <f t="shared" si="3"/>
        <v>909708</v>
      </c>
      <c r="AZ18" s="77">
        <v>450675</v>
      </c>
      <c r="BA18" s="77">
        <v>96.861350000000002</v>
      </c>
      <c r="BB18" s="77">
        <v>237822</v>
      </c>
      <c r="BC18" s="77">
        <v>104.003519</v>
      </c>
      <c r="BD18" s="77">
        <v>48813</v>
      </c>
      <c r="BE18" s="77">
        <v>122.336365</v>
      </c>
      <c r="BF18" s="77">
        <v>35731</v>
      </c>
      <c r="BG18" s="77">
        <v>109.703282</v>
      </c>
      <c r="BH18" s="77">
        <v>0</v>
      </c>
      <c r="BI18" s="77">
        <v>0</v>
      </c>
      <c r="BJ18" s="77">
        <v>0</v>
      </c>
      <c r="BK18" s="77">
        <v>0</v>
      </c>
      <c r="BL18" s="77">
        <v>0</v>
      </c>
      <c r="BM18" s="77">
        <v>0</v>
      </c>
      <c r="BN18" s="77">
        <v>0</v>
      </c>
      <c r="BO18" s="77">
        <v>0</v>
      </c>
      <c r="BP18" s="77">
        <v>0</v>
      </c>
      <c r="BQ18" s="77">
        <v>0</v>
      </c>
      <c r="BR18" s="77">
        <v>0</v>
      </c>
      <c r="BS18" s="77">
        <v>0</v>
      </c>
      <c r="BT18" s="78">
        <f t="shared" si="4"/>
        <v>773041</v>
      </c>
      <c r="BU18" s="78">
        <f t="shared" si="5"/>
        <v>101.26076981784279</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K19" s="7"/>
      <c r="AL19" s="64">
        <v>43554</v>
      </c>
      <c r="AM19" s="64">
        <v>43552</v>
      </c>
      <c r="AN19" s="8">
        <v>13</v>
      </c>
      <c r="AO19" s="229">
        <v>584346</v>
      </c>
      <c r="AP19" s="229">
        <v>266396</v>
      </c>
      <c r="AQ19" s="229">
        <v>73619</v>
      </c>
      <c r="AR19" s="229">
        <v>44406</v>
      </c>
      <c r="AS19" s="229">
        <v>0</v>
      </c>
      <c r="AT19" s="229">
        <v>0</v>
      </c>
      <c r="AU19" s="229">
        <v>0</v>
      </c>
      <c r="AV19" s="229">
        <v>0</v>
      </c>
      <c r="AW19" s="229">
        <v>0</v>
      </c>
      <c r="AX19" s="229">
        <v>0</v>
      </c>
      <c r="AY19" s="18">
        <f t="shared" si="3"/>
        <v>968767</v>
      </c>
      <c r="AZ19" s="229">
        <v>481884</v>
      </c>
      <c r="BA19" s="229">
        <v>96.023960000000002</v>
      </c>
      <c r="BB19" s="229">
        <v>241380</v>
      </c>
      <c r="BC19" s="229">
        <v>104.094838</v>
      </c>
      <c r="BD19" s="229">
        <v>60629</v>
      </c>
      <c r="BE19" s="229">
        <v>121.951887</v>
      </c>
      <c r="BF19" s="229">
        <v>36560</v>
      </c>
      <c r="BG19" s="229">
        <v>109.259463</v>
      </c>
      <c r="BH19" s="229">
        <v>0</v>
      </c>
      <c r="BI19" s="229">
        <v>0</v>
      </c>
      <c r="BJ19" s="229">
        <v>0</v>
      </c>
      <c r="BK19" s="229">
        <v>0</v>
      </c>
      <c r="BL19" s="229">
        <v>0</v>
      </c>
      <c r="BM19" s="229">
        <v>0</v>
      </c>
      <c r="BN19" s="229">
        <v>0</v>
      </c>
      <c r="BO19" s="229">
        <v>0</v>
      </c>
      <c r="BP19" s="229">
        <v>0</v>
      </c>
      <c r="BQ19" s="229">
        <v>0</v>
      </c>
      <c r="BR19" s="229">
        <v>0</v>
      </c>
      <c r="BS19" s="229">
        <v>0</v>
      </c>
      <c r="BT19" s="18">
        <f t="shared" si="4"/>
        <v>820453</v>
      </c>
      <c r="BU19" s="18">
        <f t="shared" si="5"/>
        <v>100.9042185978758</v>
      </c>
    </row>
    <row r="20" spans="1:73"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43559</v>
      </c>
      <c r="AN20" s="86">
        <v>14</v>
      </c>
      <c r="AO20" s="229">
        <v>566836.5</v>
      </c>
      <c r="AP20" s="229">
        <v>282975.5</v>
      </c>
      <c r="AQ20" s="229">
        <v>70857</v>
      </c>
      <c r="AR20" s="229">
        <v>43520</v>
      </c>
      <c r="AS20" s="229">
        <v>0</v>
      </c>
      <c r="AT20" s="229">
        <v>0</v>
      </c>
      <c r="AU20" s="229">
        <v>0</v>
      </c>
      <c r="AV20" s="229">
        <v>0</v>
      </c>
      <c r="AW20" s="229">
        <v>0</v>
      </c>
      <c r="AX20" s="229">
        <v>0</v>
      </c>
      <c r="AY20" s="18">
        <f t="shared" si="3"/>
        <v>964189</v>
      </c>
      <c r="AZ20" s="229">
        <v>506448.5</v>
      </c>
      <c r="BA20" s="229">
        <v>96.632113000000004</v>
      </c>
      <c r="BB20" s="229">
        <v>225141.5</v>
      </c>
      <c r="BC20" s="229">
        <v>102.89540700000001</v>
      </c>
      <c r="BD20" s="229">
        <v>68913</v>
      </c>
      <c r="BE20" s="229">
        <v>124.288769</v>
      </c>
      <c r="BF20" s="229">
        <v>32519</v>
      </c>
      <c r="BG20" s="229">
        <v>107.055352</v>
      </c>
      <c r="BH20" s="229">
        <v>0</v>
      </c>
      <c r="BI20" s="229">
        <v>0</v>
      </c>
      <c r="BJ20" s="229">
        <v>0</v>
      </c>
      <c r="BK20" s="229">
        <v>0</v>
      </c>
      <c r="BL20" s="229">
        <v>0</v>
      </c>
      <c r="BM20" s="229">
        <v>0</v>
      </c>
      <c r="BN20" s="229">
        <v>0</v>
      </c>
      <c r="BO20" s="229">
        <v>0</v>
      </c>
      <c r="BP20" s="229">
        <v>0</v>
      </c>
      <c r="BQ20" s="229">
        <v>0</v>
      </c>
      <c r="BR20" s="229">
        <v>0</v>
      </c>
      <c r="BS20" s="229">
        <v>0</v>
      </c>
      <c r="BT20" s="18">
        <f t="shared" si="4"/>
        <v>833022</v>
      </c>
      <c r="BU20" s="18">
        <f t="shared" si="5"/>
        <v>101.0197328348543</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43566</v>
      </c>
      <c r="AN21" s="3">
        <v>15</v>
      </c>
      <c r="AO21" s="229">
        <v>659788</v>
      </c>
      <c r="AP21" s="229">
        <v>326790</v>
      </c>
      <c r="AQ21" s="229">
        <v>90690</v>
      </c>
      <c r="AR21" s="229">
        <v>48811</v>
      </c>
      <c r="AS21" s="229">
        <v>0</v>
      </c>
      <c r="AT21" s="229">
        <v>0</v>
      </c>
      <c r="AU21" s="229">
        <v>0</v>
      </c>
      <c r="AV21" s="229">
        <v>0</v>
      </c>
      <c r="AW21" s="229">
        <v>0</v>
      </c>
      <c r="AX21" s="229">
        <v>0</v>
      </c>
      <c r="AY21" s="18">
        <f t="shared" si="3"/>
        <v>1126079</v>
      </c>
      <c r="AZ21" s="229">
        <v>555093</v>
      </c>
      <c r="BA21" s="229">
        <v>96.018242999999998</v>
      </c>
      <c r="BB21" s="231">
        <v>304050</v>
      </c>
      <c r="BC21" s="229">
        <v>102.50561</v>
      </c>
      <c r="BD21" s="229">
        <v>69698</v>
      </c>
      <c r="BE21" s="229">
        <v>122.404</v>
      </c>
      <c r="BF21" s="229">
        <v>29893</v>
      </c>
      <c r="BG21" s="229">
        <v>110.984477</v>
      </c>
      <c r="BH21" s="229">
        <v>0</v>
      </c>
      <c r="BI21" s="229">
        <v>0</v>
      </c>
      <c r="BJ21" s="229">
        <v>0</v>
      </c>
      <c r="BK21" s="229">
        <v>0</v>
      </c>
      <c r="BL21" s="229">
        <v>0</v>
      </c>
      <c r="BM21" s="229">
        <v>0</v>
      </c>
      <c r="BN21" s="229">
        <v>0</v>
      </c>
      <c r="BO21" s="229">
        <v>0</v>
      </c>
      <c r="BP21" s="229">
        <v>0</v>
      </c>
      <c r="BQ21" s="229">
        <v>0</v>
      </c>
      <c r="BR21" s="229">
        <v>0</v>
      </c>
      <c r="BS21" s="229">
        <v>0</v>
      </c>
      <c r="BT21" s="18">
        <f t="shared" si="4"/>
        <v>958734</v>
      </c>
      <c r="BU21" s="18">
        <f t="shared" si="5"/>
        <v>100.46045956966167</v>
      </c>
    </row>
    <row r="22" spans="1:73"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43575</v>
      </c>
      <c r="AN22" s="86">
        <v>16</v>
      </c>
      <c r="AO22" s="229">
        <v>684773</v>
      </c>
      <c r="AP22" s="229">
        <v>374833</v>
      </c>
      <c r="AQ22" s="229">
        <v>73047</v>
      </c>
      <c r="AR22" s="229">
        <v>49283</v>
      </c>
      <c r="AS22" s="229">
        <v>0</v>
      </c>
      <c r="AT22" s="229">
        <v>0</v>
      </c>
      <c r="AU22" s="229">
        <v>0</v>
      </c>
      <c r="AV22" s="229">
        <v>0</v>
      </c>
      <c r="AW22" s="229">
        <v>0</v>
      </c>
      <c r="AX22" s="229">
        <v>0</v>
      </c>
      <c r="AY22" s="18">
        <f t="shared" si="3"/>
        <v>1181936</v>
      </c>
      <c r="AZ22" s="229">
        <v>582974</v>
      </c>
      <c r="BA22" s="229">
        <v>96.129041000000001</v>
      </c>
      <c r="BB22" s="231">
        <v>330323</v>
      </c>
      <c r="BC22" s="229">
        <v>102.267374</v>
      </c>
      <c r="BD22" s="229">
        <v>60423</v>
      </c>
      <c r="BE22" s="229">
        <v>120.572745</v>
      </c>
      <c r="BF22" s="229">
        <v>29383</v>
      </c>
      <c r="BG22" s="229">
        <v>108.02756599999999</v>
      </c>
      <c r="BH22" s="229">
        <v>0</v>
      </c>
      <c r="BI22" s="229">
        <v>0</v>
      </c>
      <c r="BJ22" s="229">
        <v>0</v>
      </c>
      <c r="BK22" s="229">
        <v>0</v>
      </c>
      <c r="BL22" s="229">
        <v>0</v>
      </c>
      <c r="BM22" s="229">
        <v>0</v>
      </c>
      <c r="BN22" s="229">
        <v>0</v>
      </c>
      <c r="BO22" s="229">
        <v>0</v>
      </c>
      <c r="BP22" s="229">
        <v>0</v>
      </c>
      <c r="BQ22" s="229">
        <v>0</v>
      </c>
      <c r="BR22" s="229">
        <v>0</v>
      </c>
      <c r="BS22" s="229">
        <v>0</v>
      </c>
      <c r="BT22" s="18">
        <f t="shared" si="4"/>
        <v>1003103</v>
      </c>
      <c r="BU22" s="18">
        <f t="shared" si="5"/>
        <v>99.971327244210215</v>
      </c>
    </row>
    <row r="23" spans="1:73" ht="20" customHeight="1" x14ac:dyDescent="0.15">
      <c r="A23" s="188">
        <v>43946</v>
      </c>
      <c r="B23" s="188">
        <v>43941</v>
      </c>
      <c r="C23" s="42">
        <v>13</v>
      </c>
      <c r="D23" s="40">
        <v>814677</v>
      </c>
      <c r="E23" s="40">
        <v>355919</v>
      </c>
      <c r="F23" s="40">
        <v>73499</v>
      </c>
      <c r="G23" s="40">
        <v>34079</v>
      </c>
      <c r="H23" s="189">
        <v>0</v>
      </c>
      <c r="I23" s="189">
        <v>0</v>
      </c>
      <c r="J23" s="189">
        <v>0</v>
      </c>
      <c r="K23" s="189">
        <v>0</v>
      </c>
      <c r="L23" s="189">
        <v>0</v>
      </c>
      <c r="M23" s="189">
        <v>0</v>
      </c>
      <c r="N23" s="30">
        <f t="shared" ref="N23:N43" si="28">SUM(D23:M23)</f>
        <v>1278174</v>
      </c>
      <c r="O23" s="40">
        <v>777352</v>
      </c>
      <c r="P23" s="40">
        <v>89.016143</v>
      </c>
      <c r="Q23" s="43">
        <v>323691</v>
      </c>
      <c r="R23" s="40">
        <v>95.214697999999999</v>
      </c>
      <c r="S23" s="40">
        <v>62092</v>
      </c>
      <c r="T23" s="40">
        <v>110.974666</v>
      </c>
      <c r="U23" s="40">
        <v>27842</v>
      </c>
      <c r="V23" s="40">
        <v>99.587529000000004</v>
      </c>
      <c r="W23" s="189">
        <v>0</v>
      </c>
      <c r="X23" s="189">
        <v>0</v>
      </c>
      <c r="Y23" s="189">
        <v>0</v>
      </c>
      <c r="Z23" s="189">
        <v>0</v>
      </c>
      <c r="AA23" s="189">
        <v>0</v>
      </c>
      <c r="AB23" s="189">
        <v>0</v>
      </c>
      <c r="AC23" s="189">
        <v>0</v>
      </c>
      <c r="AD23" s="189">
        <v>0</v>
      </c>
      <c r="AE23" s="189">
        <v>0</v>
      </c>
      <c r="AF23" s="189">
        <v>0</v>
      </c>
      <c r="AG23" s="189">
        <v>0</v>
      </c>
      <c r="AH23" s="189">
        <v>0</v>
      </c>
      <c r="AI23" s="18">
        <f t="shared" ref="AI23" si="29">O23+Q23+S23+U23+AA23+AC23+AE23+AG23</f>
        <v>1190977</v>
      </c>
      <c r="AJ23" s="18">
        <f t="shared" ref="AJ23" si="30">(O23*P23+Q23*R23+S23*T23+U23*V23+AA23*AB23+AC23*AD23+AE23*AF23+AG23*AH23)/AI23</f>
        <v>92.092771352716298</v>
      </c>
      <c r="AL23" s="64">
        <v>43582</v>
      </c>
      <c r="AM23" s="64">
        <v>43580</v>
      </c>
      <c r="AN23" s="42">
        <v>17</v>
      </c>
      <c r="AO23" s="40">
        <v>638158</v>
      </c>
      <c r="AP23" s="40">
        <v>329022</v>
      </c>
      <c r="AQ23" s="40">
        <v>74403</v>
      </c>
      <c r="AR23" s="40">
        <v>51739</v>
      </c>
      <c r="AS23" s="229">
        <v>0</v>
      </c>
      <c r="AT23" s="229">
        <v>0</v>
      </c>
      <c r="AU23" s="229">
        <v>0</v>
      </c>
      <c r="AV23" s="229">
        <v>0</v>
      </c>
      <c r="AW23" s="229">
        <v>519</v>
      </c>
      <c r="AX23" s="229">
        <v>173</v>
      </c>
      <c r="AY23" s="18">
        <f t="shared" si="3"/>
        <v>1094014</v>
      </c>
      <c r="AZ23" s="40">
        <v>601848</v>
      </c>
      <c r="BA23" s="40">
        <v>97.996170000000006</v>
      </c>
      <c r="BB23" s="232">
        <v>304256</v>
      </c>
      <c r="BC23" s="40">
        <v>102.57674400000001</v>
      </c>
      <c r="BD23" s="40">
        <v>49722</v>
      </c>
      <c r="BE23" s="40">
        <v>121.90847100000001</v>
      </c>
      <c r="BF23" s="40">
        <v>35308</v>
      </c>
      <c r="BG23" s="40">
        <v>102.59487900000001</v>
      </c>
      <c r="BH23" s="229">
        <v>0</v>
      </c>
      <c r="BI23" s="229">
        <v>0</v>
      </c>
      <c r="BJ23" s="229">
        <v>0</v>
      </c>
      <c r="BK23" s="229">
        <v>0</v>
      </c>
      <c r="BL23" s="229">
        <v>0</v>
      </c>
      <c r="BM23" s="229">
        <v>0</v>
      </c>
      <c r="BN23" s="229">
        <v>0</v>
      </c>
      <c r="BO23" s="229">
        <v>0</v>
      </c>
      <c r="BP23" s="229">
        <v>0</v>
      </c>
      <c r="BQ23" s="229">
        <v>0</v>
      </c>
      <c r="BR23" s="229">
        <v>173</v>
      </c>
      <c r="BS23" s="229">
        <v>125</v>
      </c>
      <c r="BT23" s="18">
        <f t="shared" si="4"/>
        <v>991307</v>
      </c>
      <c r="BU23" s="18">
        <f t="shared" si="5"/>
        <v>100.76995998960766</v>
      </c>
    </row>
    <row r="24" spans="1:73" s="87" customFormat="1" ht="20" customHeight="1" x14ac:dyDescent="0.15">
      <c r="A24" s="192">
        <v>43953</v>
      </c>
      <c r="B24" s="194">
        <v>43953</v>
      </c>
      <c r="C24" s="86">
        <v>18</v>
      </c>
      <c r="D24" s="128">
        <v>818466</v>
      </c>
      <c r="E24" s="128">
        <v>364247</v>
      </c>
      <c r="F24" s="128">
        <v>94027</v>
      </c>
      <c r="G24" s="128">
        <v>43523</v>
      </c>
      <c r="H24" s="195">
        <v>0</v>
      </c>
      <c r="I24" s="195">
        <v>0</v>
      </c>
      <c r="J24" s="195">
        <v>0</v>
      </c>
      <c r="K24" s="195">
        <v>0</v>
      </c>
      <c r="L24" s="195">
        <v>0</v>
      </c>
      <c r="M24" s="195">
        <v>0</v>
      </c>
      <c r="N24" s="30">
        <f t="shared" si="28"/>
        <v>1320263</v>
      </c>
      <c r="O24" s="205">
        <v>783595</v>
      </c>
      <c r="P24" s="205">
        <v>94.616789999999995</v>
      </c>
      <c r="Q24" s="129">
        <v>266367</v>
      </c>
      <c r="R24" s="128">
        <v>101.158968</v>
      </c>
      <c r="S24" s="128">
        <v>80421</v>
      </c>
      <c r="T24" s="128">
        <v>113.634038</v>
      </c>
      <c r="U24" s="128">
        <v>25336</v>
      </c>
      <c r="V24" s="128">
        <v>99.631117000000003</v>
      </c>
      <c r="W24" s="195">
        <v>0</v>
      </c>
      <c r="X24" s="195">
        <v>0</v>
      </c>
      <c r="Y24" s="195">
        <v>0</v>
      </c>
      <c r="Z24" s="195">
        <v>0</v>
      </c>
      <c r="AA24" s="195">
        <v>0</v>
      </c>
      <c r="AB24" s="195">
        <v>0</v>
      </c>
      <c r="AC24" s="195">
        <v>0</v>
      </c>
      <c r="AD24" s="195">
        <v>0</v>
      </c>
      <c r="AE24" s="195">
        <v>0</v>
      </c>
      <c r="AF24" s="195">
        <v>0</v>
      </c>
      <c r="AG24" s="195">
        <v>0</v>
      </c>
      <c r="AH24" s="195">
        <v>0</v>
      </c>
      <c r="AI24" s="18">
        <f t="shared" ref="AI24" si="31">O24+Q24+S24+U24+AA24+AC24+AE24+AG24</f>
        <v>1155719</v>
      </c>
      <c r="AJ24" s="18">
        <f t="shared" ref="AJ24" si="32">(O24*P24+Q24*R24+S24*T24+U24*V24+AA24*AB24+AC24*AD24+AE24*AF24+AG24*AH24)/AI24</f>
        <v>97.557859081330321</v>
      </c>
      <c r="AL24" s="85">
        <v>43589</v>
      </c>
      <c r="AM24" s="85">
        <v>43587</v>
      </c>
      <c r="AN24" s="86">
        <v>18</v>
      </c>
      <c r="AO24" s="128">
        <v>780033</v>
      </c>
      <c r="AP24" s="128">
        <v>411438</v>
      </c>
      <c r="AQ24" s="128">
        <v>79173</v>
      </c>
      <c r="AR24" s="128">
        <v>55169</v>
      </c>
      <c r="AS24" s="77">
        <v>0</v>
      </c>
      <c r="AT24" s="77">
        <v>0</v>
      </c>
      <c r="AU24" s="77">
        <v>0</v>
      </c>
      <c r="AV24" s="77">
        <v>0</v>
      </c>
      <c r="AW24" s="77">
        <v>692</v>
      </c>
      <c r="AX24" s="77">
        <v>0</v>
      </c>
      <c r="AY24" s="78">
        <f t="shared" si="3"/>
        <v>1326505</v>
      </c>
      <c r="AZ24" s="128">
        <v>629150</v>
      </c>
      <c r="BA24" s="128">
        <v>96.086652999999998</v>
      </c>
      <c r="BB24" s="233">
        <v>366089</v>
      </c>
      <c r="BC24" s="128">
        <v>101.092715</v>
      </c>
      <c r="BD24" s="128">
        <v>60368</v>
      </c>
      <c r="BE24" s="128">
        <v>118.03523300000001</v>
      </c>
      <c r="BF24" s="128">
        <v>43014</v>
      </c>
      <c r="BG24" s="128">
        <v>101.76582000000001</v>
      </c>
      <c r="BH24" s="77">
        <v>0</v>
      </c>
      <c r="BI24" s="77">
        <v>0</v>
      </c>
      <c r="BJ24" s="77">
        <v>0</v>
      </c>
      <c r="BK24" s="77">
        <v>0</v>
      </c>
      <c r="BL24" s="77">
        <v>0</v>
      </c>
      <c r="BM24" s="77">
        <v>0</v>
      </c>
      <c r="BN24" s="77">
        <v>0</v>
      </c>
      <c r="BO24" s="77">
        <v>0</v>
      </c>
      <c r="BP24" s="77">
        <v>0</v>
      </c>
      <c r="BQ24" s="77">
        <v>0</v>
      </c>
      <c r="BR24" s="77">
        <v>0</v>
      </c>
      <c r="BS24" s="77">
        <v>0</v>
      </c>
      <c r="BT24" s="78">
        <f t="shared" si="4"/>
        <v>1098621</v>
      </c>
      <c r="BU24" s="78">
        <f t="shared" si="5"/>
        <v>99.183207497225155</v>
      </c>
    </row>
    <row r="25" spans="1:73" ht="20" customHeight="1" x14ac:dyDescent="0.15">
      <c r="A25" s="196">
        <v>43960</v>
      </c>
      <c r="B25" s="198">
        <v>43959</v>
      </c>
      <c r="C25" s="3">
        <v>19</v>
      </c>
      <c r="D25" s="40">
        <v>1305234</v>
      </c>
      <c r="E25" s="40">
        <v>550983</v>
      </c>
      <c r="F25" s="40">
        <v>120247</v>
      </c>
      <c r="G25" s="40">
        <v>59016</v>
      </c>
      <c r="H25" s="199">
        <v>0</v>
      </c>
      <c r="I25" s="199">
        <v>0</v>
      </c>
      <c r="J25" s="199">
        <v>0</v>
      </c>
      <c r="K25" s="199">
        <v>0</v>
      </c>
      <c r="L25" s="199">
        <v>0</v>
      </c>
      <c r="M25" s="199">
        <v>0</v>
      </c>
      <c r="N25" s="30">
        <f t="shared" si="28"/>
        <v>2035480</v>
      </c>
      <c r="O25" s="40">
        <v>1133951</v>
      </c>
      <c r="P25" s="40">
        <v>93.708404000000002</v>
      </c>
      <c r="Q25" s="43">
        <v>327387</v>
      </c>
      <c r="R25" s="40">
        <v>94.113651000000004</v>
      </c>
      <c r="S25" s="40">
        <v>83540</v>
      </c>
      <c r="T25" s="40">
        <v>111.350251</v>
      </c>
      <c r="U25" s="40">
        <v>51062</v>
      </c>
      <c r="V25" s="40">
        <v>97.698993000000002</v>
      </c>
      <c r="W25" s="199">
        <v>0</v>
      </c>
      <c r="X25" s="199">
        <v>0</v>
      </c>
      <c r="Y25" s="199">
        <v>0</v>
      </c>
      <c r="Z25" s="199">
        <v>0</v>
      </c>
      <c r="AA25" s="199">
        <v>0</v>
      </c>
      <c r="AB25" s="199">
        <v>0</v>
      </c>
      <c r="AC25" s="199">
        <v>0</v>
      </c>
      <c r="AD25" s="199">
        <v>0</v>
      </c>
      <c r="AE25" s="199">
        <v>0</v>
      </c>
      <c r="AF25" s="199">
        <v>0</v>
      </c>
      <c r="AG25" s="199">
        <v>0</v>
      </c>
      <c r="AH25" s="199">
        <v>0</v>
      </c>
      <c r="AI25" s="18">
        <f t="shared" ref="AI25" si="33">O25+Q25+S25+U25+AA25+AC25+AE25+AG25</f>
        <v>1595940</v>
      </c>
      <c r="AJ25" s="18">
        <f t="shared" ref="AJ25" si="34">(O25*P25+Q25*R25+S25*T25+U25*V25+AA25*AB25+AC25*AD25+AE25*AF25+AG25*AH25)/AI25</f>
        <v>94.842682201866623</v>
      </c>
      <c r="AL25" s="64">
        <v>43596</v>
      </c>
      <c r="AM25" s="64">
        <v>43594</v>
      </c>
      <c r="AN25" s="3">
        <v>19</v>
      </c>
      <c r="AO25" s="40">
        <v>684293</v>
      </c>
      <c r="AP25" s="40">
        <v>380237</v>
      </c>
      <c r="AQ25" s="40">
        <v>75236</v>
      </c>
      <c r="AR25" s="40">
        <v>48056</v>
      </c>
      <c r="AS25" s="229">
        <v>0</v>
      </c>
      <c r="AT25" s="229">
        <v>0</v>
      </c>
      <c r="AU25" s="229">
        <v>0</v>
      </c>
      <c r="AV25" s="229">
        <v>0</v>
      </c>
      <c r="AW25" s="40">
        <v>1206</v>
      </c>
      <c r="AX25" s="229">
        <v>0</v>
      </c>
      <c r="AY25" s="18">
        <f t="shared" si="3"/>
        <v>1189028</v>
      </c>
      <c r="AZ25" s="40">
        <v>669267</v>
      </c>
      <c r="BA25" s="40">
        <v>97.129816000000005</v>
      </c>
      <c r="BB25" s="232">
        <v>339405</v>
      </c>
      <c r="BC25" s="40">
        <v>99.879420999999994</v>
      </c>
      <c r="BD25" s="40">
        <v>52952</v>
      </c>
      <c r="BE25" s="40">
        <v>116.796797</v>
      </c>
      <c r="BF25" s="40">
        <v>30577</v>
      </c>
      <c r="BG25" s="40">
        <v>106.032737</v>
      </c>
      <c r="BH25" s="229">
        <v>0</v>
      </c>
      <c r="BI25" s="229">
        <v>0</v>
      </c>
      <c r="BJ25" s="229">
        <v>0</v>
      </c>
      <c r="BK25" s="229">
        <v>0</v>
      </c>
      <c r="BL25" s="229">
        <v>0</v>
      </c>
      <c r="BM25" s="229">
        <v>0</v>
      </c>
      <c r="BN25" s="229">
        <v>0</v>
      </c>
      <c r="BO25" s="229">
        <v>0</v>
      </c>
      <c r="BP25" s="229">
        <v>0</v>
      </c>
      <c r="BQ25" s="229">
        <v>0</v>
      </c>
      <c r="BR25" s="229">
        <v>0</v>
      </c>
      <c r="BS25" s="229">
        <v>0</v>
      </c>
      <c r="BT25" s="18">
        <f t="shared" si="4"/>
        <v>1092201</v>
      </c>
      <c r="BU25" s="18">
        <f t="shared" si="5"/>
        <v>99.187001699659675</v>
      </c>
    </row>
    <row r="26" spans="1:73" ht="20" customHeight="1" x14ac:dyDescent="0.15">
      <c r="A26" s="200">
        <v>43967</v>
      </c>
      <c r="B26" s="200">
        <v>43965</v>
      </c>
      <c r="C26" s="3">
        <v>20</v>
      </c>
      <c r="D26" s="40">
        <v>1084309</v>
      </c>
      <c r="E26" s="40">
        <v>462981</v>
      </c>
      <c r="F26" s="40">
        <v>90898</v>
      </c>
      <c r="G26" s="40">
        <v>51280</v>
      </c>
      <c r="H26" s="201">
        <v>0</v>
      </c>
      <c r="I26" s="201">
        <v>0</v>
      </c>
      <c r="J26" s="201">
        <v>0</v>
      </c>
      <c r="K26" s="201">
        <v>0</v>
      </c>
      <c r="L26" s="201">
        <v>0</v>
      </c>
      <c r="M26" s="201">
        <v>0</v>
      </c>
      <c r="N26" s="30">
        <f t="shared" si="28"/>
        <v>1689468</v>
      </c>
      <c r="O26" s="40">
        <v>1029834</v>
      </c>
      <c r="P26" s="40">
        <v>93.846380999999994</v>
      </c>
      <c r="Q26" s="43">
        <v>283513</v>
      </c>
      <c r="R26" s="40">
        <v>90.824392000000003</v>
      </c>
      <c r="S26" s="40">
        <v>65656</v>
      </c>
      <c r="T26" s="40">
        <v>114.80314</v>
      </c>
      <c r="U26" s="40">
        <v>39693</v>
      </c>
      <c r="V26" s="40">
        <v>93.762450999999999</v>
      </c>
      <c r="W26" s="201">
        <v>0</v>
      </c>
      <c r="X26" s="201">
        <v>0</v>
      </c>
      <c r="Y26" s="201">
        <v>0</v>
      </c>
      <c r="Z26" s="201">
        <v>0</v>
      </c>
      <c r="AA26" s="201">
        <v>0</v>
      </c>
      <c r="AB26" s="201">
        <v>0</v>
      </c>
      <c r="AC26" s="201">
        <v>0</v>
      </c>
      <c r="AD26" s="201">
        <v>0</v>
      </c>
      <c r="AE26" s="201">
        <v>0</v>
      </c>
      <c r="AF26" s="201">
        <v>0</v>
      </c>
      <c r="AG26" s="201">
        <v>0</v>
      </c>
      <c r="AH26" s="201">
        <v>0</v>
      </c>
      <c r="AI26" s="18">
        <f t="shared" ref="AI26" si="35">O26+Q26+S26+U26+AA26+AC26+AE26+AG26</f>
        <v>1418696</v>
      </c>
      <c r="AJ26" s="18">
        <f t="shared" ref="AJ26" si="36">(O26*P26+Q26*R26+S26*T26+U26*V26+AA26*AB26+AC26*AD26+AE26*AF26+AG26*AH26)/AI26</f>
        <v>94.209977124932337</v>
      </c>
      <c r="AL26" s="64">
        <v>43603</v>
      </c>
      <c r="AM26" s="64">
        <v>43601</v>
      </c>
      <c r="AN26" s="3">
        <v>20</v>
      </c>
      <c r="AO26" s="40">
        <v>910148</v>
      </c>
      <c r="AP26" s="40">
        <v>510889</v>
      </c>
      <c r="AQ26" s="40">
        <v>81186</v>
      </c>
      <c r="AR26" s="40">
        <v>56256</v>
      </c>
      <c r="AS26" s="40">
        <v>0</v>
      </c>
      <c r="AT26" s="229">
        <v>0</v>
      </c>
      <c r="AU26" s="40">
        <v>0</v>
      </c>
      <c r="AV26" s="40">
        <v>0</v>
      </c>
      <c r="AW26" s="40">
        <v>344</v>
      </c>
      <c r="AX26" s="40">
        <v>0</v>
      </c>
      <c r="AY26" s="38">
        <f t="shared" si="3"/>
        <v>1558823</v>
      </c>
      <c r="AZ26" s="40">
        <v>743958</v>
      </c>
      <c r="BA26" s="40">
        <v>95.424413000000001</v>
      </c>
      <c r="BB26" s="232">
        <v>366113</v>
      </c>
      <c r="BC26" s="40">
        <v>97.808126999999999</v>
      </c>
      <c r="BD26" s="40">
        <v>65566</v>
      </c>
      <c r="BE26" s="40">
        <v>115.572903</v>
      </c>
      <c r="BF26" s="40">
        <v>39186</v>
      </c>
      <c r="BG26" s="40">
        <v>103.86456800000001</v>
      </c>
      <c r="BH26" s="40">
        <v>0</v>
      </c>
      <c r="BI26" s="40">
        <v>0</v>
      </c>
      <c r="BJ26" s="229">
        <v>0</v>
      </c>
      <c r="BK26" s="229">
        <v>0</v>
      </c>
      <c r="BL26" s="40">
        <v>0</v>
      </c>
      <c r="BM26" s="40">
        <v>0</v>
      </c>
      <c r="BN26" s="40">
        <v>0</v>
      </c>
      <c r="BO26" s="40">
        <v>0</v>
      </c>
      <c r="BP26" s="40">
        <v>0</v>
      </c>
      <c r="BQ26" s="40">
        <v>0</v>
      </c>
      <c r="BR26" s="40">
        <v>0</v>
      </c>
      <c r="BS26" s="40">
        <v>0</v>
      </c>
      <c r="BT26" s="18">
        <f t="shared" si="4"/>
        <v>1214823</v>
      </c>
      <c r="BU26" s="18">
        <f t="shared" si="5"/>
        <v>97.502493916192734</v>
      </c>
    </row>
    <row r="27" spans="1:73" ht="20" customHeight="1" x14ac:dyDescent="0.15">
      <c r="A27" s="202">
        <v>43974</v>
      </c>
      <c r="B27" s="202">
        <v>43972</v>
      </c>
      <c r="C27" s="3">
        <v>21</v>
      </c>
      <c r="D27" s="40">
        <v>1003851</v>
      </c>
      <c r="E27" s="40">
        <v>523833</v>
      </c>
      <c r="F27" s="40">
        <v>85937</v>
      </c>
      <c r="G27" s="40">
        <v>52102</v>
      </c>
      <c r="H27" s="203">
        <v>0</v>
      </c>
      <c r="I27" s="203">
        <v>0</v>
      </c>
      <c r="J27" s="203">
        <v>0</v>
      </c>
      <c r="K27" s="203">
        <v>0</v>
      </c>
      <c r="L27" s="203">
        <v>0</v>
      </c>
      <c r="M27" s="203">
        <v>0</v>
      </c>
      <c r="N27" s="30">
        <f t="shared" si="28"/>
        <v>1665723</v>
      </c>
      <c r="O27" s="40">
        <v>780334</v>
      </c>
      <c r="P27" s="40">
        <v>94.333245000000005</v>
      </c>
      <c r="Q27" s="43">
        <v>396857</v>
      </c>
      <c r="R27" s="40">
        <v>88.941286000000005</v>
      </c>
      <c r="S27" s="40">
        <v>69416</v>
      </c>
      <c r="T27" s="40">
        <v>112.125878</v>
      </c>
      <c r="U27" s="40">
        <v>32290</v>
      </c>
      <c r="V27" s="40">
        <v>106.54406899999999</v>
      </c>
      <c r="W27" s="203">
        <v>0</v>
      </c>
      <c r="X27" s="203">
        <v>0</v>
      </c>
      <c r="Y27" s="203">
        <v>0</v>
      </c>
      <c r="Z27" s="203">
        <v>0</v>
      </c>
      <c r="AA27" s="203">
        <v>0</v>
      </c>
      <c r="AB27" s="203">
        <v>0</v>
      </c>
      <c r="AC27" s="203">
        <v>0</v>
      </c>
      <c r="AD27" s="203">
        <v>0</v>
      </c>
      <c r="AE27" s="203">
        <v>0</v>
      </c>
      <c r="AF27" s="203">
        <v>0</v>
      </c>
      <c r="AG27" s="203">
        <v>0</v>
      </c>
      <c r="AH27" s="203">
        <v>0</v>
      </c>
      <c r="AI27" s="18">
        <f t="shared" ref="AI27" si="37">O27+Q27+S27+U27+AA27+AC27+AE27+AG27</f>
        <v>1278897</v>
      </c>
      <c r="AJ27" s="18">
        <f t="shared" ref="AJ27" si="38">(O27*P27+Q27*R27+S27*T27+U27*V27+AA27*AB27+AC27*AD27+AE27*AF27+AG27*AH27)/AI27</f>
        <v>93.934107498250441</v>
      </c>
      <c r="AL27" s="64">
        <v>43610</v>
      </c>
      <c r="AM27" s="64">
        <v>43608</v>
      </c>
      <c r="AN27" s="3">
        <v>21</v>
      </c>
      <c r="AO27" s="40">
        <v>760272</v>
      </c>
      <c r="AP27" s="40">
        <v>440272</v>
      </c>
      <c r="AQ27" s="40">
        <v>73122</v>
      </c>
      <c r="AR27" s="40">
        <v>48148</v>
      </c>
      <c r="AS27" s="40">
        <v>0</v>
      </c>
      <c r="AT27" s="229">
        <v>0</v>
      </c>
      <c r="AU27" s="40">
        <v>0</v>
      </c>
      <c r="AV27" s="40">
        <v>0</v>
      </c>
      <c r="AW27" s="40">
        <v>685</v>
      </c>
      <c r="AX27" s="40">
        <v>0</v>
      </c>
      <c r="AY27" s="38">
        <f t="shared" si="3"/>
        <v>1322499</v>
      </c>
      <c r="AZ27" s="40">
        <v>687215</v>
      </c>
      <c r="BA27" s="40">
        <v>93.526962999999995</v>
      </c>
      <c r="BB27" s="232">
        <v>351799</v>
      </c>
      <c r="BC27" s="40">
        <v>96.322692000000004</v>
      </c>
      <c r="BD27" s="40">
        <v>52405</v>
      </c>
      <c r="BE27" s="40">
        <v>110.20726999999999</v>
      </c>
      <c r="BF27" s="40">
        <v>45034</v>
      </c>
      <c r="BG27" s="40">
        <v>97.498534000000006</v>
      </c>
      <c r="BH27" s="40">
        <v>0</v>
      </c>
      <c r="BI27" s="40">
        <v>0</v>
      </c>
      <c r="BJ27" s="229">
        <v>0</v>
      </c>
      <c r="BK27" s="229">
        <v>0</v>
      </c>
      <c r="BL27" s="40">
        <v>0</v>
      </c>
      <c r="BM27" s="40">
        <v>0</v>
      </c>
      <c r="BN27" s="40">
        <v>0</v>
      </c>
      <c r="BO27" s="40">
        <v>0</v>
      </c>
      <c r="BP27" s="40">
        <v>0</v>
      </c>
      <c r="BQ27" s="40">
        <v>0</v>
      </c>
      <c r="BR27" s="40">
        <v>171</v>
      </c>
      <c r="BS27" s="40">
        <v>135</v>
      </c>
      <c r="BT27" s="18">
        <f t="shared" si="4"/>
        <v>1136624</v>
      </c>
      <c r="BU27" s="18">
        <f t="shared" si="5"/>
        <v>95.324931169374395</v>
      </c>
    </row>
    <row r="28" spans="1:73" ht="20" customHeight="1" x14ac:dyDescent="0.15">
      <c r="A28" s="202">
        <v>43981</v>
      </c>
      <c r="B28" s="202">
        <v>43980</v>
      </c>
      <c r="C28" s="39">
        <v>22</v>
      </c>
      <c r="D28" s="203">
        <v>916833</v>
      </c>
      <c r="E28" s="203">
        <v>313454</v>
      </c>
      <c r="F28" s="203">
        <v>89416</v>
      </c>
      <c r="G28" s="203">
        <v>9798</v>
      </c>
      <c r="H28" s="203">
        <v>0</v>
      </c>
      <c r="I28" s="203">
        <v>0</v>
      </c>
      <c r="J28" s="203">
        <v>0</v>
      </c>
      <c r="K28" s="203">
        <v>0</v>
      </c>
      <c r="L28" s="203">
        <v>0</v>
      </c>
      <c r="M28" s="203">
        <v>0</v>
      </c>
      <c r="N28" s="30">
        <f t="shared" si="28"/>
        <v>1329501</v>
      </c>
      <c r="O28" s="203">
        <v>844923</v>
      </c>
      <c r="P28" s="203">
        <v>96.289503999999994</v>
      </c>
      <c r="Q28" s="28">
        <v>268395</v>
      </c>
      <c r="R28" s="203">
        <v>89.524652000000003</v>
      </c>
      <c r="S28" s="203">
        <v>76842</v>
      </c>
      <c r="T28" s="203">
        <v>114.302542</v>
      </c>
      <c r="U28" s="203">
        <v>7958</v>
      </c>
      <c r="V28" s="203">
        <v>94.275823000000003</v>
      </c>
      <c r="W28" s="203">
        <v>0</v>
      </c>
      <c r="X28" s="203">
        <v>0</v>
      </c>
      <c r="Y28" s="203">
        <v>0</v>
      </c>
      <c r="Z28" s="203">
        <v>0</v>
      </c>
      <c r="AA28" s="203">
        <v>0</v>
      </c>
      <c r="AB28" s="203">
        <v>0</v>
      </c>
      <c r="AC28" s="203">
        <v>0</v>
      </c>
      <c r="AD28" s="203">
        <v>0</v>
      </c>
      <c r="AE28" s="203">
        <v>0</v>
      </c>
      <c r="AF28" s="203">
        <v>0</v>
      </c>
      <c r="AG28" s="203">
        <v>0</v>
      </c>
      <c r="AH28" s="203">
        <v>0</v>
      </c>
      <c r="AI28" s="18">
        <f t="shared" ref="AI28" si="39">O28+Q28+S28+U28+AA28+AC28+AE28+AG28</f>
        <v>1198118</v>
      </c>
      <c r="AJ28" s="18">
        <f t="shared" ref="AJ28" si="40">(O28*P28+Q28*R28+S28*T28+U28*V28+AA28*AB28+AC28*AD28+AE28*AF28+AG28*AH28)/AI28</f>
        <v>95.915985314910543</v>
      </c>
      <c r="AL28" s="64">
        <v>43617</v>
      </c>
      <c r="AM28" s="64">
        <v>43615</v>
      </c>
      <c r="AN28" s="39">
        <v>22</v>
      </c>
      <c r="AO28" s="229">
        <v>729128</v>
      </c>
      <c r="AP28" s="229">
        <v>448566</v>
      </c>
      <c r="AQ28" s="229">
        <v>63632</v>
      </c>
      <c r="AR28" s="229">
        <v>42618</v>
      </c>
      <c r="AS28" s="40">
        <v>0</v>
      </c>
      <c r="AT28" s="229">
        <v>0</v>
      </c>
      <c r="AU28" s="40">
        <v>0</v>
      </c>
      <c r="AV28" s="40">
        <v>0</v>
      </c>
      <c r="AW28" s="40">
        <v>342</v>
      </c>
      <c r="AX28" s="40">
        <v>0</v>
      </c>
      <c r="AY28" s="38">
        <f t="shared" si="3"/>
        <v>1284286</v>
      </c>
      <c r="AZ28" s="229">
        <v>621066</v>
      </c>
      <c r="BA28" s="229">
        <v>91.543761000000003</v>
      </c>
      <c r="BB28" s="231">
        <v>338869</v>
      </c>
      <c r="BC28" s="229">
        <v>94.492125000000001</v>
      </c>
      <c r="BD28" s="229">
        <v>46435</v>
      </c>
      <c r="BE28" s="229">
        <v>113.248261</v>
      </c>
      <c r="BF28" s="229">
        <v>40604</v>
      </c>
      <c r="BG28" s="229">
        <v>103.178085</v>
      </c>
      <c r="BH28" s="40">
        <v>0</v>
      </c>
      <c r="BI28" s="40">
        <v>0</v>
      </c>
      <c r="BJ28" s="229">
        <v>0</v>
      </c>
      <c r="BK28" s="229">
        <v>0</v>
      </c>
      <c r="BL28" s="40">
        <v>0</v>
      </c>
      <c r="BM28" s="40">
        <v>0</v>
      </c>
      <c r="BN28" s="40">
        <v>0</v>
      </c>
      <c r="BO28" s="40">
        <v>0</v>
      </c>
      <c r="BP28" s="40">
        <v>0</v>
      </c>
      <c r="BQ28" s="40">
        <v>0</v>
      </c>
      <c r="BR28" s="40">
        <v>171</v>
      </c>
      <c r="BS28" s="40">
        <v>135</v>
      </c>
      <c r="BT28" s="18">
        <f t="shared" si="4"/>
        <v>1047145</v>
      </c>
      <c r="BU28" s="18">
        <f t="shared" si="5"/>
        <v>93.918588484618653</v>
      </c>
    </row>
    <row r="29" spans="1:73" ht="20" customHeight="1" x14ac:dyDescent="0.15">
      <c r="A29" s="204">
        <v>43988</v>
      </c>
      <c r="B29" s="204">
        <v>43983</v>
      </c>
      <c r="C29" s="3" t="s">
        <v>80</v>
      </c>
      <c r="D29" s="205">
        <v>896474</v>
      </c>
      <c r="E29" s="205">
        <v>569581</v>
      </c>
      <c r="F29" s="205">
        <v>70659</v>
      </c>
      <c r="G29" s="205">
        <v>81907</v>
      </c>
      <c r="H29" s="205">
        <v>0</v>
      </c>
      <c r="I29" s="205">
        <v>0</v>
      </c>
      <c r="J29" s="205">
        <v>0</v>
      </c>
      <c r="K29" s="205">
        <v>0</v>
      </c>
      <c r="L29" s="205">
        <v>0</v>
      </c>
      <c r="M29" s="205">
        <v>0</v>
      </c>
      <c r="N29" s="30">
        <f t="shared" si="28"/>
        <v>1618621</v>
      </c>
      <c r="O29" s="40">
        <v>833361</v>
      </c>
      <c r="P29" s="43">
        <v>100.75354900000001</v>
      </c>
      <c r="Q29" s="40">
        <v>490321</v>
      </c>
      <c r="R29" s="43">
        <v>94.004429000000002</v>
      </c>
      <c r="S29" s="205">
        <v>55891</v>
      </c>
      <c r="T29" s="205">
        <v>116.324291</v>
      </c>
      <c r="U29" s="205">
        <v>69478</v>
      </c>
      <c r="V29" s="205">
        <v>97.991046999999995</v>
      </c>
      <c r="W29" s="205">
        <v>0</v>
      </c>
      <c r="X29" s="205">
        <v>0</v>
      </c>
      <c r="Y29" s="205">
        <v>0</v>
      </c>
      <c r="Z29" s="205">
        <v>0</v>
      </c>
      <c r="AA29" s="205">
        <v>0</v>
      </c>
      <c r="AB29" s="205">
        <v>0</v>
      </c>
      <c r="AC29" s="205">
        <v>0</v>
      </c>
      <c r="AD29" s="205">
        <v>0</v>
      </c>
      <c r="AE29" s="205">
        <v>0</v>
      </c>
      <c r="AF29" s="205">
        <v>0</v>
      </c>
      <c r="AG29" s="205">
        <v>0</v>
      </c>
      <c r="AH29" s="205">
        <v>0</v>
      </c>
      <c r="AI29" s="18">
        <f t="shared" ref="AI29" si="41">O29+Q29+S29+U29+AA29+AC29+AE29+AG29</f>
        <v>1449051</v>
      </c>
      <c r="AJ29" s="18">
        <f t="shared" ref="AJ29" si="42">(O29*P29+Q29*R29+S29*T29+U29*V29+AA29*AB29+AC29*AD29+AE29*AF29+AG29*AH29)/AI29</f>
        <v>98.937944138367101</v>
      </c>
      <c r="AL29" s="64">
        <v>43624</v>
      </c>
      <c r="AM29" s="64">
        <v>43622</v>
      </c>
      <c r="AN29" s="10">
        <v>23</v>
      </c>
      <c r="AO29" s="229">
        <v>737920</v>
      </c>
      <c r="AP29" s="229">
        <v>473132</v>
      </c>
      <c r="AQ29" s="229">
        <v>78209</v>
      </c>
      <c r="AR29" s="229">
        <v>41211</v>
      </c>
      <c r="AS29" s="40">
        <v>0</v>
      </c>
      <c r="AT29" s="229">
        <v>0</v>
      </c>
      <c r="AU29" s="40">
        <v>0</v>
      </c>
      <c r="AV29" s="40">
        <v>0</v>
      </c>
      <c r="AW29" s="40">
        <v>511</v>
      </c>
      <c r="AX29" s="40">
        <v>0</v>
      </c>
      <c r="AY29" s="38">
        <f t="shared" si="3"/>
        <v>1330983</v>
      </c>
      <c r="AZ29" s="40">
        <v>654531</v>
      </c>
      <c r="BA29" s="232">
        <v>91.078958</v>
      </c>
      <c r="BB29" s="40">
        <v>334531</v>
      </c>
      <c r="BC29" s="232">
        <v>92.818638000000007</v>
      </c>
      <c r="BD29" s="229">
        <v>63223</v>
      </c>
      <c r="BE29" s="229">
        <v>114.259272</v>
      </c>
      <c r="BF29" s="229">
        <v>39901</v>
      </c>
      <c r="BG29" s="229">
        <v>104.91980100000001</v>
      </c>
      <c r="BH29" s="40">
        <v>0</v>
      </c>
      <c r="BI29" s="40">
        <v>0</v>
      </c>
      <c r="BJ29" s="229">
        <v>0</v>
      </c>
      <c r="BK29" s="229">
        <v>0</v>
      </c>
      <c r="BL29" s="40">
        <v>0</v>
      </c>
      <c r="BM29" s="40">
        <v>0</v>
      </c>
      <c r="BN29" s="40">
        <v>0</v>
      </c>
      <c r="BO29" s="40">
        <v>0</v>
      </c>
      <c r="BP29" s="40">
        <v>0</v>
      </c>
      <c r="BQ29" s="40">
        <v>0</v>
      </c>
      <c r="BR29" s="40">
        <v>0</v>
      </c>
      <c r="BS29" s="40">
        <v>0</v>
      </c>
      <c r="BT29" s="18">
        <f t="shared" si="4"/>
        <v>1092186</v>
      </c>
      <c r="BU29" s="18">
        <f t="shared" si="5"/>
        <v>93.459293729120319</v>
      </c>
    </row>
    <row r="30" spans="1:73" ht="20" customHeight="1" x14ac:dyDescent="0.15">
      <c r="A30" s="206">
        <v>43995</v>
      </c>
      <c r="B30" s="206">
        <v>43993</v>
      </c>
      <c r="C30" s="3">
        <v>24</v>
      </c>
      <c r="D30" s="207">
        <v>1034495</v>
      </c>
      <c r="E30" s="207">
        <v>442745</v>
      </c>
      <c r="F30" s="207">
        <v>74553</v>
      </c>
      <c r="G30" s="207">
        <v>38651</v>
      </c>
      <c r="H30" s="207">
        <v>0</v>
      </c>
      <c r="I30" s="207">
        <v>0</v>
      </c>
      <c r="J30" s="207">
        <v>0</v>
      </c>
      <c r="K30" s="207">
        <v>0</v>
      </c>
      <c r="L30" s="207">
        <v>0</v>
      </c>
      <c r="M30" s="207">
        <v>0</v>
      </c>
      <c r="N30" s="30">
        <f t="shared" si="28"/>
        <v>1590444</v>
      </c>
      <c r="O30" s="207">
        <v>1004971</v>
      </c>
      <c r="P30" s="207">
        <v>109.30795999999999</v>
      </c>
      <c r="Q30" s="28">
        <v>390187</v>
      </c>
      <c r="R30" s="207">
        <v>100.15605499999999</v>
      </c>
      <c r="S30" s="207">
        <v>63613</v>
      </c>
      <c r="T30" s="207">
        <v>115.58197199999999</v>
      </c>
      <c r="U30" s="207">
        <v>31222</v>
      </c>
      <c r="V30" s="207">
        <v>101.327781</v>
      </c>
      <c r="W30" s="207">
        <v>0</v>
      </c>
      <c r="X30" s="207">
        <v>0</v>
      </c>
      <c r="Y30" s="207">
        <v>0</v>
      </c>
      <c r="Z30" s="207">
        <v>0</v>
      </c>
      <c r="AA30" s="207">
        <v>0</v>
      </c>
      <c r="AB30" s="207">
        <v>0</v>
      </c>
      <c r="AC30" s="207">
        <v>0</v>
      </c>
      <c r="AD30" s="207">
        <v>0</v>
      </c>
      <c r="AE30" s="207">
        <v>0</v>
      </c>
      <c r="AF30" s="207">
        <v>0</v>
      </c>
      <c r="AG30" s="207">
        <v>0</v>
      </c>
      <c r="AH30" s="207">
        <v>0</v>
      </c>
      <c r="AI30" s="18">
        <f t="shared" ref="AI30" si="43">O30+Q30+S30+U30+AA30+AC30+AE30+AG30</f>
        <v>1489993</v>
      </c>
      <c r="AJ30" s="18">
        <f t="shared" ref="AJ30" si="44">(O30*P30+Q30*R30+S30*T30+U30*V30+AA30*AB30+AC30*AD30+AE30*AF30+AG30*AH30)/AI30</f>
        <v>107.01197419361232</v>
      </c>
      <c r="AL30" s="64">
        <v>43631</v>
      </c>
      <c r="AM30" s="64">
        <v>43629</v>
      </c>
      <c r="AN30" s="3">
        <v>24</v>
      </c>
      <c r="AO30" s="229">
        <v>766715</v>
      </c>
      <c r="AP30" s="229">
        <v>491032</v>
      </c>
      <c r="AQ30" s="229">
        <v>58551</v>
      </c>
      <c r="AR30" s="229">
        <v>25553</v>
      </c>
      <c r="AS30" s="40">
        <v>0</v>
      </c>
      <c r="AT30" s="229">
        <v>0</v>
      </c>
      <c r="AU30" s="40">
        <v>0</v>
      </c>
      <c r="AV30" s="40">
        <v>0</v>
      </c>
      <c r="AW30" s="229">
        <v>170</v>
      </c>
      <c r="AX30" s="40">
        <v>0</v>
      </c>
      <c r="AY30" s="38">
        <f t="shared" si="3"/>
        <v>1342021</v>
      </c>
      <c r="AZ30" s="229">
        <v>615934</v>
      </c>
      <c r="BA30" s="229">
        <v>90.905738999999997</v>
      </c>
      <c r="BB30" s="231">
        <v>362101</v>
      </c>
      <c r="BC30" s="229">
        <v>91.867555999999993</v>
      </c>
      <c r="BD30" s="229">
        <v>51528</v>
      </c>
      <c r="BE30" s="229">
        <v>115.845501</v>
      </c>
      <c r="BF30" s="229">
        <v>21739</v>
      </c>
      <c r="BG30" s="229">
        <v>117.03054400000001</v>
      </c>
      <c r="BH30" s="40">
        <v>0</v>
      </c>
      <c r="BI30" s="40">
        <v>0</v>
      </c>
      <c r="BJ30" s="229">
        <v>0</v>
      </c>
      <c r="BK30" s="229">
        <v>0</v>
      </c>
      <c r="BL30" s="40">
        <v>0</v>
      </c>
      <c r="BM30" s="40">
        <v>0</v>
      </c>
      <c r="BN30" s="40">
        <v>0</v>
      </c>
      <c r="BO30" s="40">
        <v>0</v>
      </c>
      <c r="BP30" s="40">
        <v>0</v>
      </c>
      <c r="BQ30" s="40">
        <v>0</v>
      </c>
      <c r="BR30" s="40">
        <v>0</v>
      </c>
      <c r="BS30" s="40">
        <v>0</v>
      </c>
      <c r="BT30" s="18">
        <f t="shared" si="4"/>
        <v>1051302</v>
      </c>
      <c r="BU30" s="18">
        <f t="shared" si="5"/>
        <v>92.999616962515049</v>
      </c>
    </row>
    <row r="31" spans="1:73" ht="20" customHeight="1" x14ac:dyDescent="0.15">
      <c r="A31" s="208">
        <v>44002</v>
      </c>
      <c r="B31" s="208">
        <v>44000</v>
      </c>
      <c r="C31" s="10">
        <v>25</v>
      </c>
      <c r="D31" s="209">
        <v>1106318</v>
      </c>
      <c r="E31" s="209">
        <v>422965</v>
      </c>
      <c r="F31" s="209">
        <v>71210</v>
      </c>
      <c r="G31" s="209">
        <v>45091</v>
      </c>
      <c r="H31" s="209">
        <v>0</v>
      </c>
      <c r="I31" s="209">
        <v>0</v>
      </c>
      <c r="J31" s="209">
        <v>0</v>
      </c>
      <c r="K31" s="209">
        <v>0</v>
      </c>
      <c r="L31" s="209">
        <v>0</v>
      </c>
      <c r="M31" s="209">
        <v>0</v>
      </c>
      <c r="N31" s="30">
        <f t="shared" si="28"/>
        <v>1645584</v>
      </c>
      <c r="O31" s="215">
        <v>1010088</v>
      </c>
      <c r="P31" s="215">
        <v>112.60287099999999</v>
      </c>
      <c r="Q31" s="28">
        <v>372038</v>
      </c>
      <c r="R31" s="209">
        <v>104.606206</v>
      </c>
      <c r="S31" s="209">
        <v>64945</v>
      </c>
      <c r="T31" s="209">
        <v>120.895188</v>
      </c>
      <c r="U31" s="209">
        <v>39203</v>
      </c>
      <c r="V31" s="209">
        <v>101.70489499999999</v>
      </c>
      <c r="W31" s="209">
        <v>0</v>
      </c>
      <c r="X31" s="209">
        <v>0</v>
      </c>
      <c r="Y31" s="209">
        <v>0</v>
      </c>
      <c r="Z31" s="209">
        <v>0</v>
      </c>
      <c r="AA31" s="209">
        <v>0</v>
      </c>
      <c r="AB31" s="209">
        <v>0</v>
      </c>
      <c r="AC31" s="209">
        <v>0</v>
      </c>
      <c r="AD31" s="209">
        <v>0</v>
      </c>
      <c r="AE31" s="209">
        <v>0</v>
      </c>
      <c r="AF31" s="209">
        <v>0</v>
      </c>
      <c r="AG31" s="209">
        <v>0</v>
      </c>
      <c r="AH31" s="209">
        <v>0</v>
      </c>
      <c r="AI31" s="18">
        <f t="shared" ref="AI31" si="45">O31+Q31+S31+U31+AA31+AC31+AE31+AG31</f>
        <v>1486274</v>
      </c>
      <c r="AJ31" s="18">
        <f t="shared" ref="AJ31" si="46">(O31*P31+Q31*R31+S31*T31+U31*V31+AA31*AB31+AC31*AD31+AE31*AF31+AG31*AH31)/AI31</f>
        <v>110.67607144700169</v>
      </c>
      <c r="AL31" s="64">
        <v>43638</v>
      </c>
      <c r="AM31" s="64">
        <v>43634</v>
      </c>
      <c r="AN31" s="10">
        <v>25</v>
      </c>
      <c r="AO31" s="229">
        <v>1053879</v>
      </c>
      <c r="AP31" s="229">
        <v>619869</v>
      </c>
      <c r="AQ31" s="229">
        <v>72209</v>
      </c>
      <c r="AR31" s="229">
        <v>30943</v>
      </c>
      <c r="AS31" s="229">
        <v>0</v>
      </c>
      <c r="AT31" s="229">
        <v>0</v>
      </c>
      <c r="AU31" s="229">
        <v>0</v>
      </c>
      <c r="AV31" s="229">
        <v>0</v>
      </c>
      <c r="AW31" s="229">
        <v>508</v>
      </c>
      <c r="AX31" s="229">
        <v>0</v>
      </c>
      <c r="AY31" s="18">
        <f t="shared" si="3"/>
        <v>1777408</v>
      </c>
      <c r="AZ31" s="229">
        <v>669505</v>
      </c>
      <c r="BA31" s="229">
        <v>89.328946999999999</v>
      </c>
      <c r="BB31" s="231">
        <v>311468</v>
      </c>
      <c r="BC31" s="229">
        <v>92.001496000000003</v>
      </c>
      <c r="BD31" s="229">
        <v>69251</v>
      </c>
      <c r="BE31" s="229">
        <v>114.942802</v>
      </c>
      <c r="BF31" s="229">
        <v>21512</v>
      </c>
      <c r="BG31" s="229">
        <v>112.850362</v>
      </c>
      <c r="BH31" s="229">
        <v>0</v>
      </c>
      <c r="BI31" s="229">
        <v>0</v>
      </c>
      <c r="BJ31" s="229">
        <v>0</v>
      </c>
      <c r="BK31" s="229">
        <v>0</v>
      </c>
      <c r="BL31" s="229">
        <v>0</v>
      </c>
      <c r="BM31" s="229">
        <v>0</v>
      </c>
      <c r="BN31" s="229">
        <v>0</v>
      </c>
      <c r="BO31" s="229">
        <v>0</v>
      </c>
      <c r="BP31" s="229">
        <v>0</v>
      </c>
      <c r="BQ31" s="229">
        <v>0</v>
      </c>
      <c r="BR31" s="229">
        <v>508</v>
      </c>
      <c r="BS31" s="229">
        <v>120</v>
      </c>
      <c r="BT31" s="18">
        <f t="shared" si="4"/>
        <v>1072244</v>
      </c>
      <c r="BU31" s="18">
        <f t="shared" si="5"/>
        <v>92.24598093904838</v>
      </c>
    </row>
    <row r="32" spans="1:73" ht="20" customHeight="1" x14ac:dyDescent="0.15">
      <c r="A32" s="210">
        <v>44009</v>
      </c>
      <c r="B32" s="210">
        <v>44004</v>
      </c>
      <c r="C32" s="3" t="s">
        <v>84</v>
      </c>
      <c r="D32" s="7">
        <v>1245646.5</v>
      </c>
      <c r="E32" s="40">
        <v>431446</v>
      </c>
      <c r="F32" s="40">
        <v>82364.5</v>
      </c>
      <c r="G32" s="40">
        <v>40167</v>
      </c>
      <c r="H32" s="211">
        <v>0</v>
      </c>
      <c r="I32" s="211">
        <v>0</v>
      </c>
      <c r="J32" s="211">
        <v>0</v>
      </c>
      <c r="K32" s="211">
        <v>0</v>
      </c>
      <c r="L32" s="211">
        <v>30</v>
      </c>
      <c r="M32" s="211">
        <v>0</v>
      </c>
      <c r="N32" s="30">
        <f t="shared" si="28"/>
        <v>1799654</v>
      </c>
      <c r="O32" s="40">
        <v>1102160.5</v>
      </c>
      <c r="P32" s="40">
        <v>114.22592899999999</v>
      </c>
      <c r="Q32" s="43">
        <v>403371.5</v>
      </c>
      <c r="R32" s="40">
        <v>109.83709899999999</v>
      </c>
      <c r="S32" s="40">
        <v>78342.5</v>
      </c>
      <c r="T32" s="40">
        <v>126.450272</v>
      </c>
      <c r="U32" s="40">
        <v>26761</v>
      </c>
      <c r="V32" s="40">
        <v>103.40828</v>
      </c>
      <c r="W32" s="211">
        <v>0</v>
      </c>
      <c r="X32" s="211">
        <v>0</v>
      </c>
      <c r="Y32" s="211">
        <v>0</v>
      </c>
      <c r="Z32" s="211">
        <v>0</v>
      </c>
      <c r="AA32" s="211">
        <v>0</v>
      </c>
      <c r="AB32" s="211">
        <v>0</v>
      </c>
      <c r="AC32" s="211">
        <v>0</v>
      </c>
      <c r="AD32" s="211">
        <v>0</v>
      </c>
      <c r="AE32" s="211">
        <v>30</v>
      </c>
      <c r="AF32" s="211">
        <v>495.5</v>
      </c>
      <c r="AG32" s="211">
        <v>0</v>
      </c>
      <c r="AH32" s="211">
        <v>0</v>
      </c>
      <c r="AI32" s="18">
        <f t="shared" ref="AI32" si="47">O32+Q32+S32+U32+AA32+AC32+AE32+AG32</f>
        <v>1610665.5</v>
      </c>
      <c r="AJ32" s="18">
        <f t="shared" ref="AJ32" si="48">(O32*P32+Q32*R32+S32*T32+U32*V32+AA32*AB32+AC32*AD32+AE32*AF32+AG32*AH32)/AI32</f>
        <v>113.54875783589019</v>
      </c>
      <c r="AL32" s="64">
        <v>43645</v>
      </c>
      <c r="AM32" s="64">
        <v>43643</v>
      </c>
      <c r="AN32" s="3">
        <v>26</v>
      </c>
      <c r="AO32" s="7">
        <v>1118642</v>
      </c>
      <c r="AP32" s="40">
        <v>636524</v>
      </c>
      <c r="AQ32" s="40">
        <v>70068</v>
      </c>
      <c r="AR32" s="40">
        <v>33472</v>
      </c>
      <c r="AS32" s="229">
        <v>0</v>
      </c>
      <c r="AT32" s="229">
        <v>0</v>
      </c>
      <c r="AU32" s="229">
        <v>0</v>
      </c>
      <c r="AV32" s="229">
        <v>0</v>
      </c>
      <c r="AW32" s="229">
        <v>169</v>
      </c>
      <c r="AX32" s="229">
        <v>0</v>
      </c>
      <c r="AY32" s="18">
        <f t="shared" si="3"/>
        <v>1858875</v>
      </c>
      <c r="AZ32" s="40">
        <v>908871</v>
      </c>
      <c r="BA32" s="40">
        <v>85.261182000000005</v>
      </c>
      <c r="BB32" s="232">
        <v>369332</v>
      </c>
      <c r="BC32" s="40">
        <v>86.904110000000003</v>
      </c>
      <c r="BD32" s="40">
        <v>61613</v>
      </c>
      <c r="BE32" s="40">
        <v>112.023073</v>
      </c>
      <c r="BF32" s="40">
        <v>21755</v>
      </c>
      <c r="BG32" s="40">
        <v>110.365754</v>
      </c>
      <c r="BH32" s="229">
        <v>0</v>
      </c>
      <c r="BI32" s="229">
        <v>0</v>
      </c>
      <c r="BJ32" s="229">
        <v>0</v>
      </c>
      <c r="BK32" s="229">
        <v>0</v>
      </c>
      <c r="BL32" s="229">
        <v>0</v>
      </c>
      <c r="BM32" s="229">
        <v>0</v>
      </c>
      <c r="BN32" s="229">
        <v>0</v>
      </c>
      <c r="BO32" s="229">
        <v>0</v>
      </c>
      <c r="BP32" s="229">
        <v>0</v>
      </c>
      <c r="BQ32" s="229">
        <v>0</v>
      </c>
      <c r="BR32" s="40">
        <v>0</v>
      </c>
      <c r="BS32" s="40">
        <v>0</v>
      </c>
      <c r="BT32" s="18">
        <f t="shared" si="4"/>
        <v>1361571</v>
      </c>
      <c r="BU32" s="18">
        <f t="shared" si="5"/>
        <v>87.318963957855303</v>
      </c>
    </row>
    <row r="33" spans="1:73" ht="20" customHeight="1" x14ac:dyDescent="0.15">
      <c r="A33" s="212">
        <v>44016</v>
      </c>
      <c r="B33" s="212">
        <v>44014</v>
      </c>
      <c r="C33" s="3">
        <v>27</v>
      </c>
      <c r="D33" s="40">
        <v>1367258</v>
      </c>
      <c r="E33" s="40">
        <v>492388</v>
      </c>
      <c r="F33" s="40">
        <v>78902</v>
      </c>
      <c r="G33" s="40">
        <v>36602</v>
      </c>
      <c r="H33" s="213">
        <v>0</v>
      </c>
      <c r="I33" s="213">
        <v>0</v>
      </c>
      <c r="J33" s="213">
        <v>0</v>
      </c>
      <c r="K33" s="213">
        <v>0</v>
      </c>
      <c r="L33" s="213">
        <v>0</v>
      </c>
      <c r="M33" s="213">
        <v>0</v>
      </c>
      <c r="N33" s="30">
        <f t="shared" si="28"/>
        <v>1975150</v>
      </c>
      <c r="O33" s="40">
        <v>1304661</v>
      </c>
      <c r="P33" s="40">
        <v>117.67281800000001</v>
      </c>
      <c r="Q33" s="43">
        <v>455866</v>
      </c>
      <c r="R33" s="40">
        <v>112.60771099999999</v>
      </c>
      <c r="S33" s="40">
        <v>75678</v>
      </c>
      <c r="T33" s="40">
        <v>127.252252</v>
      </c>
      <c r="U33" s="40">
        <v>33576</v>
      </c>
      <c r="V33" s="40">
        <v>105.15388900000001</v>
      </c>
      <c r="W33" s="213">
        <v>0</v>
      </c>
      <c r="X33" s="213">
        <v>0</v>
      </c>
      <c r="Y33" s="213">
        <v>0</v>
      </c>
      <c r="Z33" s="213">
        <v>0</v>
      </c>
      <c r="AA33" s="213">
        <v>0</v>
      </c>
      <c r="AB33" s="213">
        <v>0</v>
      </c>
      <c r="AC33" s="213">
        <v>0</v>
      </c>
      <c r="AD33" s="213">
        <v>0</v>
      </c>
      <c r="AE33" s="213">
        <v>0</v>
      </c>
      <c r="AF33" s="213">
        <v>0</v>
      </c>
      <c r="AG33" s="213">
        <v>0</v>
      </c>
      <c r="AH33" s="213">
        <v>0</v>
      </c>
      <c r="AI33" s="18">
        <f t="shared" ref="AI33" si="49">O33+Q33+S33+U33+AA33+AC33+AE33+AG33</f>
        <v>1869781</v>
      </c>
      <c r="AJ33" s="18">
        <f t="shared" ref="AJ33" si="50">(O33*P33+Q33*R33+S33*T33+U33*V33+AA33*AB33+AC33*AD33+AE33*AF33+AG33*AH33)/AI33</f>
        <v>116.60082442347206</v>
      </c>
      <c r="AL33" s="64">
        <v>43652</v>
      </c>
      <c r="AM33" s="64">
        <v>43650</v>
      </c>
      <c r="AN33" s="3">
        <v>27</v>
      </c>
      <c r="AO33" s="40">
        <v>1309012</v>
      </c>
      <c r="AP33" s="40">
        <v>750244</v>
      </c>
      <c r="AQ33" s="40">
        <v>67683.399999999994</v>
      </c>
      <c r="AR33" s="40">
        <v>39193</v>
      </c>
      <c r="AS33" s="229">
        <v>0</v>
      </c>
      <c r="AT33" s="229">
        <v>0</v>
      </c>
      <c r="AU33" s="229">
        <v>0</v>
      </c>
      <c r="AV33" s="229">
        <v>0</v>
      </c>
      <c r="AW33" s="229">
        <v>0</v>
      </c>
      <c r="AX33" s="229">
        <v>0</v>
      </c>
      <c r="AY33" s="18">
        <f t="shared" si="3"/>
        <v>2166132.4</v>
      </c>
      <c r="AZ33" s="40">
        <v>911913</v>
      </c>
      <c r="BA33" s="40">
        <v>82.430707999999996</v>
      </c>
      <c r="BB33" s="232">
        <v>332686</v>
      </c>
      <c r="BC33" s="40">
        <v>85.250810000000001</v>
      </c>
      <c r="BD33" s="40">
        <v>58895.6</v>
      </c>
      <c r="BE33" s="40">
        <v>111.37385399999999</v>
      </c>
      <c r="BF33" s="40">
        <v>26999</v>
      </c>
      <c r="BG33" s="40">
        <v>110.48031400000001</v>
      </c>
      <c r="BH33" s="229">
        <v>0</v>
      </c>
      <c r="BI33" s="229">
        <v>0</v>
      </c>
      <c r="BJ33" s="229">
        <v>0</v>
      </c>
      <c r="BK33" s="229">
        <v>0</v>
      </c>
      <c r="BL33" s="229">
        <v>0</v>
      </c>
      <c r="BM33" s="229">
        <v>0</v>
      </c>
      <c r="BN33" s="229">
        <v>0</v>
      </c>
      <c r="BO33" s="229">
        <v>0</v>
      </c>
      <c r="BP33" s="229">
        <v>0</v>
      </c>
      <c r="BQ33" s="229">
        <v>0</v>
      </c>
      <c r="BR33" s="40">
        <v>0</v>
      </c>
      <c r="BS33" s="40">
        <v>0</v>
      </c>
      <c r="BT33" s="18">
        <f t="shared" si="4"/>
        <v>1330493.6000000001</v>
      </c>
      <c r="BU33" s="18">
        <f t="shared" si="5"/>
        <v>84.986258598607606</v>
      </c>
    </row>
    <row r="34" spans="1:73" ht="20" customHeight="1" x14ac:dyDescent="0.15">
      <c r="A34" s="214">
        <v>44023</v>
      </c>
      <c r="B34" s="214">
        <v>44021</v>
      </c>
      <c r="C34" s="3">
        <v>28</v>
      </c>
      <c r="D34" s="40">
        <v>1441504.5</v>
      </c>
      <c r="E34" s="40">
        <v>455526.5</v>
      </c>
      <c r="F34" s="40">
        <v>82812</v>
      </c>
      <c r="G34" s="40">
        <v>38486</v>
      </c>
      <c r="H34" s="215">
        <v>0</v>
      </c>
      <c r="I34" s="215">
        <v>0</v>
      </c>
      <c r="J34" s="215">
        <v>0</v>
      </c>
      <c r="K34" s="215">
        <v>0</v>
      </c>
      <c r="L34" s="215">
        <v>0</v>
      </c>
      <c r="M34" s="215">
        <v>0</v>
      </c>
      <c r="N34" s="30">
        <f t="shared" si="28"/>
        <v>2018329</v>
      </c>
      <c r="O34" s="40">
        <v>1401823</v>
      </c>
      <c r="P34" s="40">
        <v>130.73403400000001</v>
      </c>
      <c r="Q34" s="43">
        <v>424449.5</v>
      </c>
      <c r="R34" s="40">
        <v>122.16667200000001</v>
      </c>
      <c r="S34" s="40">
        <v>79250</v>
      </c>
      <c r="T34" s="40">
        <v>124.55429599999999</v>
      </c>
      <c r="U34" s="40">
        <v>32495</v>
      </c>
      <c r="V34" s="40">
        <v>109.91137000000001</v>
      </c>
      <c r="W34" s="215">
        <v>0</v>
      </c>
      <c r="X34" s="215">
        <v>0</v>
      </c>
      <c r="Y34" s="215">
        <v>0</v>
      </c>
      <c r="Z34" s="215">
        <v>0</v>
      </c>
      <c r="AA34" s="215">
        <v>0</v>
      </c>
      <c r="AB34" s="215">
        <v>0</v>
      </c>
      <c r="AC34" s="215">
        <v>0</v>
      </c>
      <c r="AD34" s="215">
        <v>0</v>
      </c>
      <c r="AE34" s="215">
        <v>0</v>
      </c>
      <c r="AF34" s="215">
        <v>0</v>
      </c>
      <c r="AG34" s="215">
        <v>0</v>
      </c>
      <c r="AH34" s="215">
        <v>0</v>
      </c>
      <c r="AI34" s="18">
        <f t="shared" ref="AI34" si="51">O34+Q34+S34+U34+AA34+AC34+AE34+AG34</f>
        <v>1938017.5</v>
      </c>
      <c r="AJ34" s="18">
        <f t="shared" ref="AJ34" si="52">(O34*P34+Q34*R34+S34*T34+U34*V34+AA34*AB34+AC34*AD34+AE34*AF34+AG34*AH34)/AI34</f>
        <v>128.25583696596962</v>
      </c>
      <c r="AL34" s="64">
        <v>43659</v>
      </c>
      <c r="AM34" s="64">
        <v>43657</v>
      </c>
      <c r="AN34" s="3">
        <v>28</v>
      </c>
      <c r="AO34" s="40">
        <v>1282431</v>
      </c>
      <c r="AP34" s="40">
        <v>695116</v>
      </c>
      <c r="AQ34" s="40">
        <v>88484</v>
      </c>
      <c r="AR34" s="40">
        <v>41001</v>
      </c>
      <c r="AS34" s="229">
        <v>0</v>
      </c>
      <c r="AT34" s="229">
        <v>0</v>
      </c>
      <c r="AU34" s="229">
        <v>0</v>
      </c>
      <c r="AV34" s="229">
        <v>0</v>
      </c>
      <c r="AW34" s="229">
        <v>168</v>
      </c>
      <c r="AX34" s="229">
        <v>0</v>
      </c>
      <c r="AY34" s="18">
        <f t="shared" si="3"/>
        <v>2107200</v>
      </c>
      <c r="AZ34" s="40">
        <v>972228</v>
      </c>
      <c r="BA34" s="40">
        <v>77.580195000000003</v>
      </c>
      <c r="BB34" s="232">
        <v>531614</v>
      </c>
      <c r="BC34" s="40">
        <v>76.327016999999998</v>
      </c>
      <c r="BD34" s="40">
        <v>73911</v>
      </c>
      <c r="BE34" s="40">
        <v>106.866258</v>
      </c>
      <c r="BF34" s="40">
        <v>34221</v>
      </c>
      <c r="BG34" s="40">
        <v>105.60080000000001</v>
      </c>
      <c r="BH34" s="229">
        <v>0</v>
      </c>
      <c r="BI34" s="229">
        <v>0</v>
      </c>
      <c r="BJ34" s="229">
        <v>0</v>
      </c>
      <c r="BK34" s="229">
        <v>0</v>
      </c>
      <c r="BL34" s="229">
        <v>0</v>
      </c>
      <c r="BM34" s="229">
        <v>0</v>
      </c>
      <c r="BN34" s="229">
        <v>0</v>
      </c>
      <c r="BO34" s="229">
        <v>0</v>
      </c>
      <c r="BP34" s="229">
        <v>0</v>
      </c>
      <c r="BQ34" s="229">
        <v>0</v>
      </c>
      <c r="BR34" s="40">
        <v>0</v>
      </c>
      <c r="BS34" s="40">
        <v>0</v>
      </c>
      <c r="BT34" s="18">
        <f t="shared" si="4"/>
        <v>1611974</v>
      </c>
      <c r="BU34" s="18">
        <f t="shared" si="5"/>
        <v>79.104567202533048</v>
      </c>
    </row>
    <row r="35" spans="1:73" ht="20" customHeight="1" x14ac:dyDescent="0.15">
      <c r="A35" s="216">
        <v>44030</v>
      </c>
      <c r="B35" s="216">
        <v>44028</v>
      </c>
      <c r="C35" s="3">
        <v>29</v>
      </c>
      <c r="D35" s="40">
        <v>1324747</v>
      </c>
      <c r="E35" s="40">
        <v>451696</v>
      </c>
      <c r="F35" s="40">
        <v>90896</v>
      </c>
      <c r="G35" s="40">
        <v>33174</v>
      </c>
      <c r="H35" s="219">
        <v>0</v>
      </c>
      <c r="I35" s="219">
        <v>0</v>
      </c>
      <c r="J35" s="219">
        <v>0</v>
      </c>
      <c r="K35" s="219">
        <v>0</v>
      </c>
      <c r="L35" s="219">
        <v>0</v>
      </c>
      <c r="M35" s="219">
        <v>0</v>
      </c>
      <c r="N35" s="30">
        <f t="shared" si="28"/>
        <v>1900513</v>
      </c>
      <c r="O35" s="40">
        <v>1300706</v>
      </c>
      <c r="P35" s="40">
        <v>139.784154</v>
      </c>
      <c r="Q35" s="43">
        <v>434184</v>
      </c>
      <c r="R35" s="40">
        <v>132.36832699999999</v>
      </c>
      <c r="S35" s="40">
        <v>77879</v>
      </c>
      <c r="T35" s="40">
        <v>124.186584</v>
      </c>
      <c r="U35" s="40">
        <v>28438</v>
      </c>
      <c r="V35" s="40">
        <v>122.551374</v>
      </c>
      <c r="W35" s="219">
        <v>0</v>
      </c>
      <c r="X35" s="219">
        <v>0</v>
      </c>
      <c r="Y35" s="219">
        <v>0</v>
      </c>
      <c r="Z35" s="219">
        <v>0</v>
      </c>
      <c r="AA35" s="219">
        <v>0</v>
      </c>
      <c r="AB35" s="219">
        <v>0</v>
      </c>
      <c r="AC35" s="219">
        <v>0</v>
      </c>
      <c r="AD35" s="219">
        <v>0</v>
      </c>
      <c r="AE35" s="219">
        <v>0</v>
      </c>
      <c r="AF35" s="219">
        <v>0</v>
      </c>
      <c r="AG35" s="219">
        <v>0</v>
      </c>
      <c r="AH35" s="219">
        <v>0</v>
      </c>
      <c r="AI35" s="18">
        <f t="shared" ref="AI35" si="53">O35+Q35+S35+U35+AA35+AC35+AE35+AG35</f>
        <v>1841207</v>
      </c>
      <c r="AJ35" s="18">
        <f t="shared" ref="AJ35" si="54">(O35*P35+Q35*R35+S35*T35+U35*V35+AA35*AB35+AC35*AD35+AE35*AF35+AG35*AH35)/AI35</f>
        <v>137.10948331830153</v>
      </c>
      <c r="AL35" s="64">
        <v>43666</v>
      </c>
      <c r="AM35" s="64">
        <v>43664</v>
      </c>
      <c r="AN35" s="3">
        <v>29</v>
      </c>
      <c r="AO35" s="40">
        <v>1264397</v>
      </c>
      <c r="AP35" s="40">
        <v>697823</v>
      </c>
      <c r="AQ35" s="40">
        <v>76271</v>
      </c>
      <c r="AR35" s="40">
        <v>46195</v>
      </c>
      <c r="AS35" s="229">
        <v>0</v>
      </c>
      <c r="AT35" s="229">
        <v>0</v>
      </c>
      <c r="AU35" s="229">
        <v>0</v>
      </c>
      <c r="AV35" s="229">
        <v>0</v>
      </c>
      <c r="AW35" s="229">
        <v>0</v>
      </c>
      <c r="AX35" s="229">
        <v>0</v>
      </c>
      <c r="AY35" s="18">
        <f t="shared" si="3"/>
        <v>2084686</v>
      </c>
      <c r="AZ35" s="40">
        <v>1190454</v>
      </c>
      <c r="BA35" s="40">
        <v>77.78201</v>
      </c>
      <c r="BB35" s="232">
        <v>591458</v>
      </c>
      <c r="BC35" s="40">
        <v>76.180349000000007</v>
      </c>
      <c r="BD35" s="40">
        <v>66391</v>
      </c>
      <c r="BE35" s="40">
        <v>109.985043</v>
      </c>
      <c r="BF35" s="40">
        <v>37382</v>
      </c>
      <c r="BG35" s="40">
        <v>102.54577</v>
      </c>
      <c r="BH35" s="229">
        <v>0</v>
      </c>
      <c r="BI35" s="229">
        <v>0</v>
      </c>
      <c r="BJ35" s="229">
        <v>0</v>
      </c>
      <c r="BK35" s="229">
        <v>0</v>
      </c>
      <c r="BL35" s="229">
        <v>0</v>
      </c>
      <c r="BM35" s="229">
        <v>0</v>
      </c>
      <c r="BN35" s="229">
        <v>0</v>
      </c>
      <c r="BO35" s="229">
        <v>0</v>
      </c>
      <c r="BP35" s="229">
        <v>0</v>
      </c>
      <c r="BQ35" s="229">
        <v>0</v>
      </c>
      <c r="BR35" s="40">
        <v>0</v>
      </c>
      <c r="BS35" s="40">
        <v>0</v>
      </c>
      <c r="BT35" s="18">
        <f t="shared" si="4"/>
        <v>1885685</v>
      </c>
      <c r="BU35" s="18">
        <f t="shared" si="5"/>
        <v>78.904358233392642</v>
      </c>
    </row>
    <row r="36" spans="1:73" ht="20" customHeight="1" x14ac:dyDescent="0.15">
      <c r="A36" s="220">
        <v>44037</v>
      </c>
      <c r="B36" s="220">
        <v>44035</v>
      </c>
      <c r="C36" s="3">
        <v>30</v>
      </c>
      <c r="D36" s="40">
        <v>1411826.5</v>
      </c>
      <c r="E36" s="40">
        <v>452956</v>
      </c>
      <c r="F36" s="40">
        <v>72140</v>
      </c>
      <c r="G36" s="40">
        <v>32595</v>
      </c>
      <c r="H36" s="221">
        <v>0</v>
      </c>
      <c r="I36" s="221">
        <v>0</v>
      </c>
      <c r="J36" s="221">
        <v>0</v>
      </c>
      <c r="K36" s="221">
        <v>0</v>
      </c>
      <c r="L36" s="221">
        <v>0</v>
      </c>
      <c r="M36" s="221">
        <v>0</v>
      </c>
      <c r="N36" s="30">
        <f t="shared" si="28"/>
        <v>1969517.5</v>
      </c>
      <c r="O36" s="40">
        <v>1282964.5</v>
      </c>
      <c r="P36" s="40">
        <v>144.518145</v>
      </c>
      <c r="Q36" s="43">
        <v>368511</v>
      </c>
      <c r="R36" s="40">
        <v>133.09446600000001</v>
      </c>
      <c r="S36" s="40">
        <v>47520</v>
      </c>
      <c r="T36" s="40">
        <v>130.35168300000001</v>
      </c>
      <c r="U36" s="40">
        <v>27606</v>
      </c>
      <c r="V36" s="40">
        <v>113.333405</v>
      </c>
      <c r="W36" s="221">
        <v>0</v>
      </c>
      <c r="X36" s="221">
        <v>0</v>
      </c>
      <c r="Y36" s="221">
        <v>0</v>
      </c>
      <c r="Z36" s="221">
        <v>0</v>
      </c>
      <c r="AA36" s="221">
        <v>0</v>
      </c>
      <c r="AB36" s="221">
        <v>0</v>
      </c>
      <c r="AC36" s="221">
        <v>0</v>
      </c>
      <c r="AD36" s="221">
        <v>0</v>
      </c>
      <c r="AE36" s="221">
        <v>0</v>
      </c>
      <c r="AF36" s="221">
        <v>0</v>
      </c>
      <c r="AG36" s="221">
        <v>0</v>
      </c>
      <c r="AH36" s="221">
        <v>0</v>
      </c>
      <c r="AI36" s="18">
        <f t="shared" ref="AI36" si="55">O36+Q36+S36+U36+AA36+AC36+AE36+AG36</f>
        <v>1726601.5</v>
      </c>
      <c r="AJ36" s="18">
        <f t="shared" ref="AJ36" si="56">(O36*P36+Q36*R36+S36*T36+U36*V36+AA36*AB36+AC36*AD36+AE36*AF36+AG36*AH36)/AI36</f>
        <v>141.19147837851901</v>
      </c>
      <c r="AL36" s="64">
        <v>43673</v>
      </c>
      <c r="AM36" s="64">
        <v>43671</v>
      </c>
      <c r="AN36" s="3">
        <v>30</v>
      </c>
      <c r="AO36" s="40">
        <v>1197382</v>
      </c>
      <c r="AP36" s="40">
        <v>583755</v>
      </c>
      <c r="AQ36" s="40">
        <v>72716</v>
      </c>
      <c r="AR36" s="40">
        <v>44848</v>
      </c>
      <c r="AS36" s="229">
        <v>0</v>
      </c>
      <c r="AT36" s="229">
        <v>0</v>
      </c>
      <c r="AU36" s="229">
        <v>0</v>
      </c>
      <c r="AV36" s="229">
        <v>0</v>
      </c>
      <c r="AW36" s="40">
        <v>167</v>
      </c>
      <c r="AX36" s="229">
        <v>0</v>
      </c>
      <c r="AY36" s="18">
        <f t="shared" si="3"/>
        <v>1898868</v>
      </c>
      <c r="AZ36" s="40">
        <v>1136427</v>
      </c>
      <c r="BA36" s="40">
        <v>78.645343999999994</v>
      </c>
      <c r="BB36" s="232">
        <v>545389</v>
      </c>
      <c r="BC36" s="40">
        <v>79.558499999999995</v>
      </c>
      <c r="BD36" s="40">
        <v>53519</v>
      </c>
      <c r="BE36" s="40">
        <v>111.094938</v>
      </c>
      <c r="BF36" s="40">
        <v>33613</v>
      </c>
      <c r="BG36" s="40">
        <v>104.195787</v>
      </c>
      <c r="BH36" s="229">
        <v>0</v>
      </c>
      <c r="BI36" s="229">
        <v>0</v>
      </c>
      <c r="BJ36" s="229">
        <v>0</v>
      </c>
      <c r="BK36" s="229">
        <v>0</v>
      </c>
      <c r="BL36" s="229">
        <v>0</v>
      </c>
      <c r="BM36" s="229">
        <v>0</v>
      </c>
      <c r="BN36" s="229">
        <v>0</v>
      </c>
      <c r="BO36" s="229">
        <v>0</v>
      </c>
      <c r="BP36" s="229">
        <v>0</v>
      </c>
      <c r="BQ36" s="229">
        <v>0</v>
      </c>
      <c r="BR36" s="40">
        <v>0</v>
      </c>
      <c r="BS36" s="40">
        <v>0</v>
      </c>
      <c r="BT36" s="18">
        <f t="shared" si="4"/>
        <v>1768948</v>
      </c>
      <c r="BU36" s="18">
        <f t="shared" si="5"/>
        <v>80.394135993619372</v>
      </c>
    </row>
    <row r="37" spans="1:73" ht="20" customHeight="1" x14ac:dyDescent="0.15">
      <c r="A37" s="222">
        <v>44044</v>
      </c>
      <c r="B37" s="222">
        <v>44042</v>
      </c>
      <c r="C37" s="3">
        <v>31</v>
      </c>
      <c r="D37" s="40">
        <v>1308260</v>
      </c>
      <c r="E37" s="40">
        <v>424345</v>
      </c>
      <c r="F37" s="40">
        <v>71869</v>
      </c>
      <c r="G37" s="40">
        <v>35911</v>
      </c>
      <c r="H37" s="223">
        <v>0</v>
      </c>
      <c r="I37" s="223">
        <v>0</v>
      </c>
      <c r="J37" s="223">
        <v>0</v>
      </c>
      <c r="K37" s="223">
        <v>0</v>
      </c>
      <c r="L37" s="223">
        <v>0</v>
      </c>
      <c r="M37" s="223">
        <v>0</v>
      </c>
      <c r="N37" s="30">
        <f t="shared" si="28"/>
        <v>1840385</v>
      </c>
      <c r="O37" s="40">
        <v>1269195</v>
      </c>
      <c r="P37" s="40">
        <v>149.93880200000001</v>
      </c>
      <c r="Q37" s="43">
        <v>407241</v>
      </c>
      <c r="R37" s="40">
        <v>140.754604</v>
      </c>
      <c r="S37" s="40">
        <v>66248</v>
      </c>
      <c r="T37" s="40">
        <v>127.916661</v>
      </c>
      <c r="U37" s="40">
        <v>33443</v>
      </c>
      <c r="V37" s="40">
        <v>116.260024</v>
      </c>
      <c r="W37" s="223">
        <v>0</v>
      </c>
      <c r="X37" s="223">
        <v>0</v>
      </c>
      <c r="Y37" s="223">
        <v>0</v>
      </c>
      <c r="Z37" s="223">
        <v>0</v>
      </c>
      <c r="AA37" s="223">
        <v>0</v>
      </c>
      <c r="AB37" s="223">
        <v>0</v>
      </c>
      <c r="AC37" s="223">
        <v>0</v>
      </c>
      <c r="AD37" s="223">
        <v>0</v>
      </c>
      <c r="AE37" s="223">
        <v>0</v>
      </c>
      <c r="AF37" s="223">
        <v>0</v>
      </c>
      <c r="AG37" s="223">
        <v>0</v>
      </c>
      <c r="AH37" s="223">
        <v>0</v>
      </c>
      <c r="AI37" s="18">
        <f t="shared" ref="AI37" si="57">O37+Q37+S37+U37+AA37+AC37+AE37+AG37</f>
        <v>1776127</v>
      </c>
      <c r="AJ37" s="18">
        <f t="shared" ref="AJ37" si="58">(O37*P37+Q37*R37+S37*T37+U37*V37+AA37*AB37+AC37*AD37+AE37*AF37+AG37*AH37)/AI37</f>
        <v>146.37744397360891</v>
      </c>
      <c r="AL37" s="64">
        <v>43680</v>
      </c>
      <c r="AM37" s="64">
        <v>43678</v>
      </c>
      <c r="AN37" s="3">
        <v>31</v>
      </c>
      <c r="AO37" s="40">
        <v>1062446</v>
      </c>
      <c r="AP37" s="40">
        <v>497702</v>
      </c>
      <c r="AQ37" s="40">
        <v>73240</v>
      </c>
      <c r="AR37" s="40">
        <v>41407</v>
      </c>
      <c r="AS37" s="229">
        <v>0</v>
      </c>
      <c r="AT37" s="229">
        <v>0</v>
      </c>
      <c r="AU37" s="229">
        <v>0</v>
      </c>
      <c r="AV37" s="229">
        <v>0</v>
      </c>
      <c r="AW37" s="229">
        <v>0</v>
      </c>
      <c r="AX37" s="229">
        <v>0</v>
      </c>
      <c r="AY37" s="18">
        <f t="shared" si="3"/>
        <v>1674795</v>
      </c>
      <c r="AZ37" s="40">
        <v>974372</v>
      </c>
      <c r="BA37" s="40">
        <v>78.083482000000004</v>
      </c>
      <c r="BB37" s="232">
        <v>389564</v>
      </c>
      <c r="BC37" s="40">
        <v>79.253649999999993</v>
      </c>
      <c r="BD37" s="40">
        <v>62329</v>
      </c>
      <c r="BE37" s="40">
        <v>109.825683</v>
      </c>
      <c r="BF37" s="40">
        <v>35841</v>
      </c>
      <c r="BG37" s="40">
        <v>100.292681</v>
      </c>
      <c r="BH37" s="229">
        <v>0</v>
      </c>
      <c r="BI37" s="229">
        <v>0</v>
      </c>
      <c r="BJ37" s="229">
        <v>0</v>
      </c>
      <c r="BK37" s="229">
        <v>0</v>
      </c>
      <c r="BL37" s="229">
        <v>0</v>
      </c>
      <c r="BM37" s="229">
        <v>0</v>
      </c>
      <c r="BN37" s="229">
        <v>0</v>
      </c>
      <c r="BO37" s="229">
        <v>0</v>
      </c>
      <c r="BP37" s="229">
        <v>0</v>
      </c>
      <c r="BQ37" s="229">
        <v>0</v>
      </c>
      <c r="BR37" s="40">
        <v>0</v>
      </c>
      <c r="BS37" s="40">
        <v>0</v>
      </c>
      <c r="BT37" s="18">
        <f t="shared" si="4"/>
        <v>1462106</v>
      </c>
      <c r="BU37" s="18">
        <f t="shared" si="5"/>
        <v>80.292839511863022</v>
      </c>
    </row>
    <row r="38" spans="1:73" ht="20" customHeight="1" x14ac:dyDescent="0.15">
      <c r="A38" s="224">
        <v>44051</v>
      </c>
      <c r="B38" s="226">
        <v>44049</v>
      </c>
      <c r="C38" s="3">
        <v>32</v>
      </c>
      <c r="D38" s="40">
        <v>1062794.3</v>
      </c>
      <c r="E38" s="40">
        <v>383550</v>
      </c>
      <c r="F38" s="40">
        <v>66261</v>
      </c>
      <c r="G38" s="40">
        <v>32374</v>
      </c>
      <c r="H38" s="227">
        <v>0</v>
      </c>
      <c r="I38" s="227">
        <v>0</v>
      </c>
      <c r="J38" s="227">
        <v>0</v>
      </c>
      <c r="K38" s="227">
        <v>0</v>
      </c>
      <c r="L38" s="227">
        <v>0</v>
      </c>
      <c r="M38" s="227">
        <v>0</v>
      </c>
      <c r="N38" s="30">
        <f t="shared" si="28"/>
        <v>1544979.3</v>
      </c>
      <c r="O38" s="40">
        <v>978514.3</v>
      </c>
      <c r="P38" s="40">
        <v>154.73895300000001</v>
      </c>
      <c r="Q38" s="43">
        <v>349681</v>
      </c>
      <c r="R38" s="40">
        <v>142.786213</v>
      </c>
      <c r="S38" s="40">
        <v>61654</v>
      </c>
      <c r="T38" s="40">
        <v>132.593684</v>
      </c>
      <c r="U38" s="40">
        <v>31830</v>
      </c>
      <c r="V38" s="40">
        <v>120.453785</v>
      </c>
      <c r="W38" s="227">
        <v>0</v>
      </c>
      <c r="X38" s="227">
        <v>0</v>
      </c>
      <c r="Y38" s="227">
        <v>0</v>
      </c>
      <c r="Z38" s="227">
        <v>0</v>
      </c>
      <c r="AA38" s="227">
        <v>0</v>
      </c>
      <c r="AB38" s="227">
        <v>0</v>
      </c>
      <c r="AC38" s="227">
        <v>0</v>
      </c>
      <c r="AD38" s="227">
        <v>0</v>
      </c>
      <c r="AE38" s="227">
        <v>0</v>
      </c>
      <c r="AF38" s="227">
        <v>0</v>
      </c>
      <c r="AG38" s="227">
        <v>0</v>
      </c>
      <c r="AH38" s="227">
        <v>0</v>
      </c>
      <c r="AI38" s="18">
        <f t="shared" ref="AI38" si="59">O38+Q38+S38+U38+AA38+AC38+AE38+AG38</f>
        <v>1421679.3</v>
      </c>
      <c r="AJ38" s="18">
        <f t="shared" ref="AJ38" si="60">(O38*P38+Q38*R38+S38*T38+U38*V38+AA38*AB38+AC38*AD38+AE38*AF38+AG38*AH38)/AI38</f>
        <v>150.07103148752813</v>
      </c>
      <c r="AL38" s="64">
        <v>43687</v>
      </c>
      <c r="AM38" s="64">
        <v>43685</v>
      </c>
      <c r="AN38" s="3">
        <v>32</v>
      </c>
      <c r="AO38" s="40">
        <v>1014353</v>
      </c>
      <c r="AP38" s="40">
        <v>500509</v>
      </c>
      <c r="AQ38" s="40">
        <v>61476</v>
      </c>
      <c r="AR38" s="40">
        <v>40847</v>
      </c>
      <c r="AS38" s="229">
        <v>0</v>
      </c>
      <c r="AT38" s="229">
        <v>0</v>
      </c>
      <c r="AU38" s="229">
        <v>0</v>
      </c>
      <c r="AV38" s="229">
        <v>0</v>
      </c>
      <c r="AW38" s="229">
        <v>0</v>
      </c>
      <c r="AX38" s="229">
        <v>0</v>
      </c>
      <c r="AY38" s="18">
        <f t="shared" si="3"/>
        <v>1617185</v>
      </c>
      <c r="AZ38" s="40">
        <v>906190</v>
      </c>
      <c r="BA38" s="40">
        <v>79.540085000000005</v>
      </c>
      <c r="BB38" s="232">
        <v>345308</v>
      </c>
      <c r="BC38" s="40">
        <v>77.996781999999996</v>
      </c>
      <c r="BD38" s="40">
        <v>48372</v>
      </c>
      <c r="BE38" s="40">
        <v>110.948441</v>
      </c>
      <c r="BF38" s="40">
        <v>31227</v>
      </c>
      <c r="BG38" s="40">
        <v>100.85333199999999</v>
      </c>
      <c r="BH38" s="229">
        <v>0</v>
      </c>
      <c r="BI38" s="229">
        <v>0</v>
      </c>
      <c r="BJ38" s="229">
        <v>0</v>
      </c>
      <c r="BK38" s="229">
        <v>0</v>
      </c>
      <c r="BL38" s="229">
        <v>0</v>
      </c>
      <c r="BM38" s="229">
        <v>0</v>
      </c>
      <c r="BN38" s="229">
        <v>0</v>
      </c>
      <c r="BO38" s="229">
        <v>0</v>
      </c>
      <c r="BP38" s="229">
        <v>0</v>
      </c>
      <c r="BQ38" s="229">
        <v>0</v>
      </c>
      <c r="BR38" s="40">
        <v>0</v>
      </c>
      <c r="BS38" s="40">
        <v>0</v>
      </c>
      <c r="BT38" s="18">
        <f t="shared" si="4"/>
        <v>1331097</v>
      </c>
      <c r="BU38" s="18">
        <f t="shared" si="5"/>
        <v>80.781105668048227</v>
      </c>
    </row>
    <row r="39" spans="1:73" ht="20" customHeight="1" x14ac:dyDescent="0.15">
      <c r="A39" s="228">
        <v>44058</v>
      </c>
      <c r="B39" s="228">
        <v>44056</v>
      </c>
      <c r="C39" s="10">
        <v>33</v>
      </c>
      <c r="D39" s="40">
        <v>1342406.4</v>
      </c>
      <c r="E39" s="40">
        <v>395250.3</v>
      </c>
      <c r="F39" s="40">
        <v>54724</v>
      </c>
      <c r="G39" s="40">
        <v>30955</v>
      </c>
      <c r="H39" s="229">
        <v>0</v>
      </c>
      <c r="I39" s="229">
        <v>0</v>
      </c>
      <c r="J39" s="229">
        <v>0</v>
      </c>
      <c r="K39" s="229">
        <v>0</v>
      </c>
      <c r="L39" s="229">
        <v>0</v>
      </c>
      <c r="M39" s="229">
        <v>0</v>
      </c>
      <c r="N39" s="30">
        <f t="shared" si="28"/>
        <v>1823335.7</v>
      </c>
      <c r="O39" s="40">
        <v>1314978.3999999999</v>
      </c>
      <c r="P39" s="40">
        <v>171.834699</v>
      </c>
      <c r="Q39" s="43">
        <v>369422.3</v>
      </c>
      <c r="R39" s="40">
        <v>159.36790999999999</v>
      </c>
      <c r="S39" s="40">
        <v>52799</v>
      </c>
      <c r="T39" s="40">
        <v>141.579139</v>
      </c>
      <c r="U39" s="40">
        <v>30955</v>
      </c>
      <c r="V39" s="40">
        <v>135.49223000000001</v>
      </c>
      <c r="W39" s="229">
        <v>0</v>
      </c>
      <c r="X39" s="229">
        <v>0</v>
      </c>
      <c r="Y39" s="229">
        <v>0</v>
      </c>
      <c r="Z39" s="229">
        <v>0</v>
      </c>
      <c r="AA39" s="229">
        <v>0</v>
      </c>
      <c r="AB39" s="229">
        <v>0</v>
      </c>
      <c r="AC39" s="229">
        <v>0</v>
      </c>
      <c r="AD39" s="229">
        <v>0</v>
      </c>
      <c r="AE39" s="229">
        <v>0</v>
      </c>
      <c r="AF39" s="229">
        <v>0</v>
      </c>
      <c r="AG39" s="229">
        <v>0</v>
      </c>
      <c r="AH39" s="229">
        <v>0</v>
      </c>
      <c r="AI39" s="18">
        <f t="shared" ref="AI39" si="61">O39+Q39+S39+U39+AA39+AC39+AE39+AG39</f>
        <v>1768154.7</v>
      </c>
      <c r="AJ39" s="18">
        <f t="shared" ref="AJ39" si="62">(O39*P39+Q39*R39+S39*T39+U39*V39+AA39*AB39+AC39*AD39+AE39*AF39+AG39*AH39)/AI39</f>
        <v>167.69029110043687</v>
      </c>
      <c r="AL39" s="64">
        <v>43694</v>
      </c>
      <c r="AM39" s="64">
        <v>43693</v>
      </c>
      <c r="AN39" s="10">
        <v>33</v>
      </c>
      <c r="AO39" s="40">
        <v>833330</v>
      </c>
      <c r="AP39" s="40">
        <v>413555</v>
      </c>
      <c r="AQ39" s="40">
        <v>55218</v>
      </c>
      <c r="AR39" s="40">
        <v>32509</v>
      </c>
      <c r="AS39" s="229">
        <v>0</v>
      </c>
      <c r="AT39" s="229">
        <v>0</v>
      </c>
      <c r="AU39" s="229">
        <v>0</v>
      </c>
      <c r="AV39" s="229">
        <v>0</v>
      </c>
      <c r="AW39" s="40">
        <v>166</v>
      </c>
      <c r="AX39" s="229">
        <v>0</v>
      </c>
      <c r="AY39" s="18">
        <f t="shared" si="3"/>
        <v>1334778</v>
      </c>
      <c r="AZ39" s="40">
        <v>713185</v>
      </c>
      <c r="BA39" s="40">
        <v>80.046836999999996</v>
      </c>
      <c r="BB39" s="232">
        <v>347202</v>
      </c>
      <c r="BC39" s="40">
        <v>79.292811999999998</v>
      </c>
      <c r="BD39" s="40">
        <v>41313</v>
      </c>
      <c r="BE39" s="40">
        <v>108.778108</v>
      </c>
      <c r="BF39" s="40">
        <v>24429</v>
      </c>
      <c r="BG39" s="40">
        <v>105.449793</v>
      </c>
      <c r="BH39" s="229">
        <v>0</v>
      </c>
      <c r="BI39" s="229">
        <v>0</v>
      </c>
      <c r="BJ39" s="229">
        <v>0</v>
      </c>
      <c r="BK39" s="229">
        <v>0</v>
      </c>
      <c r="BL39" s="229">
        <v>0</v>
      </c>
      <c r="BM39" s="229">
        <v>0</v>
      </c>
      <c r="BN39" s="229">
        <v>0</v>
      </c>
      <c r="BO39" s="229">
        <v>0</v>
      </c>
      <c r="BP39" s="229">
        <v>0</v>
      </c>
      <c r="BQ39" s="229">
        <v>0</v>
      </c>
      <c r="BR39" s="40">
        <v>0</v>
      </c>
      <c r="BS39" s="40">
        <v>0</v>
      </c>
      <c r="BT39" s="18">
        <f t="shared" si="4"/>
        <v>1126129</v>
      </c>
      <c r="BU39" s="18">
        <f t="shared" si="5"/>
        <v>81.419454899811655</v>
      </c>
    </row>
    <row r="40" spans="1:73" ht="20" customHeight="1" x14ac:dyDescent="0.15">
      <c r="A40" s="234">
        <v>44065</v>
      </c>
      <c r="B40" s="234">
        <v>44063</v>
      </c>
      <c r="C40" s="3">
        <v>34</v>
      </c>
      <c r="D40" s="40">
        <v>1181208.2</v>
      </c>
      <c r="E40" s="40">
        <v>372294</v>
      </c>
      <c r="F40" s="40">
        <v>59572</v>
      </c>
      <c r="G40" s="40">
        <v>25921</v>
      </c>
      <c r="H40" s="235">
        <v>0</v>
      </c>
      <c r="I40" s="235">
        <v>0</v>
      </c>
      <c r="J40" s="235">
        <v>0</v>
      </c>
      <c r="K40" s="235">
        <v>0</v>
      </c>
      <c r="L40" s="235">
        <v>0</v>
      </c>
      <c r="M40" s="235">
        <v>0</v>
      </c>
      <c r="N40" s="30">
        <f t="shared" si="28"/>
        <v>1638995.2</v>
      </c>
      <c r="O40" s="40">
        <v>1086376.2</v>
      </c>
      <c r="P40" s="40">
        <v>177.48676900000001</v>
      </c>
      <c r="Q40" s="43">
        <v>352729</v>
      </c>
      <c r="R40" s="40">
        <v>164.28214199999999</v>
      </c>
      <c r="S40" s="40">
        <v>58239</v>
      </c>
      <c r="T40" s="40">
        <v>146.54269400000001</v>
      </c>
      <c r="U40" s="40">
        <v>24500</v>
      </c>
      <c r="V40" s="40">
        <v>138.571102</v>
      </c>
      <c r="W40" s="235">
        <v>0</v>
      </c>
      <c r="X40" s="235">
        <v>0</v>
      </c>
      <c r="Y40" s="235">
        <v>0</v>
      </c>
      <c r="Z40" s="235">
        <v>0</v>
      </c>
      <c r="AA40" s="235">
        <v>0</v>
      </c>
      <c r="AB40" s="235">
        <v>0</v>
      </c>
      <c r="AC40" s="235">
        <v>0</v>
      </c>
      <c r="AD40" s="235">
        <v>0</v>
      </c>
      <c r="AE40" s="235">
        <v>0</v>
      </c>
      <c r="AF40" s="235">
        <v>0</v>
      </c>
      <c r="AG40" s="235">
        <v>0</v>
      </c>
      <c r="AH40" s="235">
        <v>0</v>
      </c>
      <c r="AI40" s="18">
        <f t="shared" ref="AI40" si="63">O40+Q40+S40+U40+AA40+AC40+AE40+AG40</f>
        <v>1521844.2</v>
      </c>
      <c r="AJ40" s="18">
        <f t="shared" ref="AJ40" si="64">(O40*P40+Q40*R40+S40*T40+U40*V40+AA40*AB40+AC40*AD40+AE40*AF40+AG40*AH40)/AI40</f>
        <v>172.61554716105752</v>
      </c>
      <c r="AL40" s="64">
        <v>43701</v>
      </c>
      <c r="AM40" s="64">
        <v>43699</v>
      </c>
      <c r="AN40" s="3">
        <v>34</v>
      </c>
      <c r="AO40" s="40">
        <v>666740</v>
      </c>
      <c r="AP40" s="40">
        <v>327417</v>
      </c>
      <c r="AQ40" s="40">
        <v>47475</v>
      </c>
      <c r="AR40" s="40">
        <v>33615</v>
      </c>
      <c r="AS40" s="229">
        <v>0</v>
      </c>
      <c r="AT40" s="229">
        <v>0</v>
      </c>
      <c r="AU40" s="229">
        <v>0</v>
      </c>
      <c r="AV40" s="229">
        <v>0</v>
      </c>
      <c r="AW40" s="40">
        <v>684</v>
      </c>
      <c r="AX40" s="229">
        <v>0</v>
      </c>
      <c r="AY40" s="18">
        <f t="shared" si="3"/>
        <v>1075931</v>
      </c>
      <c r="AZ40" s="40">
        <v>583511</v>
      </c>
      <c r="BA40" s="40">
        <v>81.438074</v>
      </c>
      <c r="BB40" s="232">
        <v>254621</v>
      </c>
      <c r="BC40" s="40">
        <v>81.149838000000003</v>
      </c>
      <c r="BD40" s="40">
        <v>42554</v>
      </c>
      <c r="BE40" s="40">
        <v>106.96879199999999</v>
      </c>
      <c r="BF40" s="40">
        <v>25575</v>
      </c>
      <c r="BG40" s="40">
        <v>100.32426100000001</v>
      </c>
      <c r="BH40" s="229">
        <v>0</v>
      </c>
      <c r="BI40" s="229">
        <v>0</v>
      </c>
      <c r="BJ40" s="229">
        <v>0</v>
      </c>
      <c r="BK40" s="229">
        <v>0</v>
      </c>
      <c r="BL40" s="229">
        <v>0</v>
      </c>
      <c r="BM40" s="229">
        <v>0</v>
      </c>
      <c r="BN40" s="229">
        <v>0</v>
      </c>
      <c r="BO40" s="229">
        <v>0</v>
      </c>
      <c r="BP40" s="40">
        <v>684</v>
      </c>
      <c r="BQ40" s="40">
        <v>116.24269</v>
      </c>
      <c r="BR40" s="40">
        <v>0</v>
      </c>
      <c r="BS40" s="40">
        <v>0</v>
      </c>
      <c r="BT40" s="18">
        <f t="shared" si="4"/>
        <v>906945</v>
      </c>
      <c r="BU40" s="18">
        <f t="shared" si="5"/>
        <v>83.113879947532666</v>
      </c>
    </row>
    <row r="41" spans="1:73" ht="20" customHeight="1" x14ac:dyDescent="0.15">
      <c r="A41" s="236">
        <v>44072</v>
      </c>
      <c r="B41" s="236">
        <v>44071</v>
      </c>
      <c r="C41" s="3">
        <v>35</v>
      </c>
      <c r="D41" s="40">
        <v>1243340</v>
      </c>
      <c r="E41" s="40">
        <v>395418</v>
      </c>
      <c r="F41" s="40">
        <v>52214</v>
      </c>
      <c r="G41" s="40">
        <v>28224</v>
      </c>
      <c r="H41" s="237">
        <v>0</v>
      </c>
      <c r="I41" s="237">
        <v>0</v>
      </c>
      <c r="J41" s="237">
        <v>0</v>
      </c>
      <c r="K41" s="237">
        <v>0</v>
      </c>
      <c r="L41" s="237">
        <v>0</v>
      </c>
      <c r="M41" s="237">
        <v>0</v>
      </c>
      <c r="N41" s="30">
        <f t="shared" si="28"/>
        <v>1719196</v>
      </c>
      <c r="O41" s="40">
        <v>1166973</v>
      </c>
      <c r="P41" s="40">
        <v>190.712627</v>
      </c>
      <c r="Q41" s="43">
        <v>378476</v>
      </c>
      <c r="R41" s="40">
        <v>181.66368</v>
      </c>
      <c r="S41" s="40">
        <v>51678</v>
      </c>
      <c r="T41" s="40">
        <v>159.766728</v>
      </c>
      <c r="U41" s="40">
        <v>28224</v>
      </c>
      <c r="V41" s="40">
        <v>157.07514800000001</v>
      </c>
      <c r="W41" s="237">
        <v>0</v>
      </c>
      <c r="X41" s="237">
        <v>0</v>
      </c>
      <c r="Y41" s="237">
        <v>0</v>
      </c>
      <c r="Z41" s="237">
        <v>0</v>
      </c>
      <c r="AA41" s="237">
        <v>0</v>
      </c>
      <c r="AB41" s="237">
        <v>0</v>
      </c>
      <c r="AC41" s="237">
        <v>0</v>
      </c>
      <c r="AD41" s="237">
        <v>0</v>
      </c>
      <c r="AE41" s="237">
        <v>0</v>
      </c>
      <c r="AF41" s="237">
        <v>0</v>
      </c>
      <c r="AG41" s="237">
        <v>0</v>
      </c>
      <c r="AH41" s="237">
        <v>0</v>
      </c>
      <c r="AI41" s="18">
        <f t="shared" ref="AI41" si="65">O41+Q41+S41+U41+AA41+AC41+AE41+AG41</f>
        <v>1625351</v>
      </c>
      <c r="AJ41" s="18">
        <f t="shared" ref="AJ41" si="66">(O41*P41+Q41*R41+S41*T41+U41*V41+AA41*AB41+AC41*AD41+AE41*AF41+AG41*AH41)/AI41</f>
        <v>187.03747274680174</v>
      </c>
      <c r="AL41" s="64">
        <v>43708</v>
      </c>
      <c r="AM41" s="64">
        <v>43706</v>
      </c>
      <c r="AN41" s="3">
        <v>35</v>
      </c>
      <c r="AO41" s="40">
        <v>733378</v>
      </c>
      <c r="AP41" s="40">
        <v>344374</v>
      </c>
      <c r="AQ41" s="40">
        <v>53238</v>
      </c>
      <c r="AR41" s="40">
        <v>35526</v>
      </c>
      <c r="AS41" s="229">
        <v>0</v>
      </c>
      <c r="AT41" s="229">
        <v>0</v>
      </c>
      <c r="AU41" s="229">
        <v>0</v>
      </c>
      <c r="AV41" s="229">
        <v>0</v>
      </c>
      <c r="AW41" s="229">
        <v>0</v>
      </c>
      <c r="AX41" s="229">
        <v>0</v>
      </c>
      <c r="AY41" s="18">
        <f t="shared" si="3"/>
        <v>1166516</v>
      </c>
      <c r="AZ41" s="40">
        <v>633661</v>
      </c>
      <c r="BA41" s="40">
        <v>81.205472</v>
      </c>
      <c r="BB41" s="232">
        <v>308369</v>
      </c>
      <c r="BC41" s="40">
        <v>82.088937999999999</v>
      </c>
      <c r="BD41" s="40">
        <v>46307</v>
      </c>
      <c r="BE41" s="40">
        <v>106.120435</v>
      </c>
      <c r="BF41" s="40">
        <v>28631</v>
      </c>
      <c r="BG41" s="40">
        <v>106.938318</v>
      </c>
      <c r="BH41" s="229">
        <v>0</v>
      </c>
      <c r="BI41" s="229">
        <v>0</v>
      </c>
      <c r="BJ41" s="229">
        <v>0</v>
      </c>
      <c r="BK41" s="229">
        <v>0</v>
      </c>
      <c r="BL41" s="229">
        <v>0</v>
      </c>
      <c r="BM41" s="229">
        <v>0</v>
      </c>
      <c r="BN41" s="229">
        <v>0</v>
      </c>
      <c r="BO41" s="229">
        <v>0</v>
      </c>
      <c r="BP41" s="229">
        <v>0</v>
      </c>
      <c r="BQ41" s="229">
        <v>0</v>
      </c>
      <c r="BR41" s="229">
        <v>0</v>
      </c>
      <c r="BS41" s="229">
        <v>0</v>
      </c>
      <c r="BT41" s="18">
        <f t="shared" si="4"/>
        <v>1016968</v>
      </c>
      <c r="BU41" s="18">
        <f t="shared" si="5"/>
        <v>83.332311617786402</v>
      </c>
    </row>
    <row r="42" spans="1:73" ht="20" customHeight="1" x14ac:dyDescent="0.15">
      <c r="A42" s="239">
        <v>44079</v>
      </c>
      <c r="B42" s="239">
        <v>44077</v>
      </c>
      <c r="C42" s="10">
        <v>36</v>
      </c>
      <c r="D42" s="40">
        <v>1386485</v>
      </c>
      <c r="E42" s="40">
        <v>435793</v>
      </c>
      <c r="F42" s="40">
        <v>56081</v>
      </c>
      <c r="G42" s="40">
        <v>31876</v>
      </c>
      <c r="H42" s="240">
        <v>0</v>
      </c>
      <c r="I42" s="240">
        <v>0</v>
      </c>
      <c r="J42" s="240">
        <v>0</v>
      </c>
      <c r="K42" s="240">
        <v>0</v>
      </c>
      <c r="L42" s="240">
        <v>0</v>
      </c>
      <c r="M42" s="240">
        <v>0</v>
      </c>
      <c r="N42" s="30">
        <f t="shared" si="28"/>
        <v>1910235</v>
      </c>
      <c r="O42" s="40">
        <v>1299986</v>
      </c>
      <c r="P42" s="40">
        <v>196.650847</v>
      </c>
      <c r="Q42" s="43">
        <v>407908</v>
      </c>
      <c r="R42" s="40">
        <v>188.556917</v>
      </c>
      <c r="S42" s="40">
        <v>53033</v>
      </c>
      <c r="T42" s="40">
        <v>163.30579</v>
      </c>
      <c r="U42" s="40">
        <v>31876</v>
      </c>
      <c r="V42" s="40">
        <v>162.3502</v>
      </c>
      <c r="W42" s="240">
        <v>0</v>
      </c>
      <c r="X42" s="240">
        <v>0</v>
      </c>
      <c r="Y42" s="240">
        <v>0</v>
      </c>
      <c r="Z42" s="240">
        <v>0</v>
      </c>
      <c r="AA42" s="240">
        <v>0</v>
      </c>
      <c r="AB42" s="240">
        <v>0</v>
      </c>
      <c r="AC42" s="240">
        <v>0</v>
      </c>
      <c r="AD42" s="240">
        <v>0</v>
      </c>
      <c r="AE42" s="240">
        <v>0</v>
      </c>
      <c r="AF42" s="240">
        <v>0</v>
      </c>
      <c r="AG42" s="240">
        <v>0</v>
      </c>
      <c r="AH42" s="240">
        <v>0</v>
      </c>
      <c r="AI42" s="18">
        <f t="shared" ref="AI42" si="67">O42+Q42+S42+U42+AA42+AC42+AE42+AG42</f>
        <v>1792803</v>
      </c>
      <c r="AJ42" s="18">
        <f t="shared" ref="AJ42" si="68">(O42*P42+Q42*R42+S42*T42+U42*V42+AA42*AB42+AC42*AD42+AE42*AF42+AG42*AH42)/AI42</f>
        <v>193.21302665381972</v>
      </c>
      <c r="AL42" s="64">
        <v>43715</v>
      </c>
      <c r="AM42" s="64">
        <v>43713</v>
      </c>
      <c r="AN42" s="10">
        <v>36</v>
      </c>
      <c r="AO42" s="40">
        <v>698904</v>
      </c>
      <c r="AP42" s="40">
        <v>336197</v>
      </c>
      <c r="AQ42" s="40">
        <v>49023</v>
      </c>
      <c r="AR42" s="40">
        <v>37591</v>
      </c>
      <c r="AS42" s="229">
        <v>0</v>
      </c>
      <c r="AT42" s="229">
        <v>0</v>
      </c>
      <c r="AU42" s="229">
        <v>0</v>
      </c>
      <c r="AV42" s="229">
        <v>0</v>
      </c>
      <c r="AW42" s="40">
        <v>165</v>
      </c>
      <c r="AX42" s="229">
        <v>0</v>
      </c>
      <c r="AY42" s="18">
        <f t="shared" si="3"/>
        <v>1121880</v>
      </c>
      <c r="AZ42" s="40">
        <v>573678</v>
      </c>
      <c r="BA42" s="40">
        <v>80.910359</v>
      </c>
      <c r="BB42" s="232">
        <v>293497</v>
      </c>
      <c r="BC42" s="40">
        <v>83.409315000000007</v>
      </c>
      <c r="BD42" s="40">
        <v>42461</v>
      </c>
      <c r="BE42" s="40">
        <v>107.969948</v>
      </c>
      <c r="BF42" s="40">
        <v>32324</v>
      </c>
      <c r="BG42" s="40">
        <v>107.15174399999999</v>
      </c>
      <c r="BH42" s="229">
        <v>0</v>
      </c>
      <c r="BI42" s="229">
        <v>0</v>
      </c>
      <c r="BJ42" s="229">
        <v>0</v>
      </c>
      <c r="BK42" s="229">
        <v>0</v>
      </c>
      <c r="BL42" s="229">
        <v>0</v>
      </c>
      <c r="BM42" s="229">
        <v>0</v>
      </c>
      <c r="BN42" s="229">
        <v>0</v>
      </c>
      <c r="BO42" s="229">
        <v>0</v>
      </c>
      <c r="BP42" s="40">
        <v>165</v>
      </c>
      <c r="BQ42" s="40">
        <v>110</v>
      </c>
      <c r="BR42" s="229">
        <v>0</v>
      </c>
      <c r="BS42" s="229">
        <v>0</v>
      </c>
      <c r="BT42" s="18">
        <f t="shared" si="4"/>
        <v>942125</v>
      </c>
      <c r="BU42" s="18">
        <f t="shared" si="5"/>
        <v>83.81383743138224</v>
      </c>
    </row>
    <row r="43" spans="1:73" ht="20" customHeight="1" x14ac:dyDescent="0.15">
      <c r="A43" s="241">
        <v>44086</v>
      </c>
      <c r="B43" s="241">
        <v>44084</v>
      </c>
      <c r="C43" s="3">
        <v>37</v>
      </c>
      <c r="D43" s="40">
        <v>1607525</v>
      </c>
      <c r="E43" s="40">
        <v>477125</v>
      </c>
      <c r="F43" s="40">
        <v>59408</v>
      </c>
      <c r="G43" s="40">
        <v>35590</v>
      </c>
      <c r="H43" s="242">
        <v>0</v>
      </c>
      <c r="I43" s="242">
        <v>0</v>
      </c>
      <c r="J43" s="242">
        <v>0</v>
      </c>
      <c r="K43" s="242">
        <v>0</v>
      </c>
      <c r="L43" s="242">
        <v>0</v>
      </c>
      <c r="M43" s="242">
        <v>0</v>
      </c>
      <c r="N43" s="30">
        <f t="shared" si="28"/>
        <v>2179648</v>
      </c>
      <c r="O43" s="40">
        <v>1352589</v>
      </c>
      <c r="P43" s="40">
        <v>195.09659600000001</v>
      </c>
      <c r="Q43" s="43">
        <v>408567</v>
      </c>
      <c r="R43" s="40">
        <v>189.00569999999999</v>
      </c>
      <c r="S43" s="40">
        <v>56571</v>
      </c>
      <c r="T43" s="40">
        <v>170.64727500000001</v>
      </c>
      <c r="U43" s="40">
        <v>34120</v>
      </c>
      <c r="V43" s="40">
        <v>159.71447800000001</v>
      </c>
      <c r="W43" s="242">
        <v>0</v>
      </c>
      <c r="X43" s="242">
        <v>0</v>
      </c>
      <c r="Y43" s="242">
        <v>0</v>
      </c>
      <c r="Z43" s="242">
        <v>0</v>
      </c>
      <c r="AA43" s="242">
        <v>0</v>
      </c>
      <c r="AB43" s="242">
        <v>0</v>
      </c>
      <c r="AC43" s="242">
        <v>0</v>
      </c>
      <c r="AD43" s="242">
        <v>0</v>
      </c>
      <c r="AE43" s="242">
        <v>0</v>
      </c>
      <c r="AF43" s="242">
        <v>0</v>
      </c>
      <c r="AG43" s="242">
        <v>0</v>
      </c>
      <c r="AH43" s="242">
        <v>0</v>
      </c>
      <c r="AI43" s="18">
        <f t="shared" ref="AI43" si="69">O43+Q43+S43+U43+AA43+AC43+AE43+AG43</f>
        <v>1851847</v>
      </c>
      <c r="AJ43" s="18">
        <f t="shared" ref="AJ43" si="70">(O43*P43+Q43*R43+S43*T43+U43*V43+AA43*AB43+AC43*AD43+AE43*AF43+AG43*AH43)/AI43</f>
        <v>192.35398307869332</v>
      </c>
      <c r="AL43" s="64">
        <v>43722</v>
      </c>
      <c r="AM43" s="64">
        <v>43720</v>
      </c>
      <c r="AN43" s="3">
        <v>37</v>
      </c>
      <c r="AO43" s="40">
        <v>644818</v>
      </c>
      <c r="AP43" s="40">
        <v>291952</v>
      </c>
      <c r="AQ43" s="40">
        <v>47609</v>
      </c>
      <c r="AR43" s="40">
        <v>27871</v>
      </c>
      <c r="AS43" s="229">
        <v>0</v>
      </c>
      <c r="AT43" s="229">
        <v>0</v>
      </c>
      <c r="AU43" s="229">
        <v>0</v>
      </c>
      <c r="AV43" s="229">
        <v>0</v>
      </c>
      <c r="AW43" s="229">
        <v>0</v>
      </c>
      <c r="AX43" s="229">
        <v>0</v>
      </c>
      <c r="AY43" s="18">
        <f t="shared" si="3"/>
        <v>1012250</v>
      </c>
      <c r="AZ43" s="40">
        <v>589280</v>
      </c>
      <c r="BA43" s="40">
        <v>83.149203999999997</v>
      </c>
      <c r="BB43" s="232">
        <v>271037</v>
      </c>
      <c r="BC43" s="40">
        <v>85.822384999999997</v>
      </c>
      <c r="BD43" s="40">
        <v>41403</v>
      </c>
      <c r="BE43" s="40">
        <v>113.740163</v>
      </c>
      <c r="BF43" s="40">
        <v>23038</v>
      </c>
      <c r="BG43" s="40">
        <v>104.04957</v>
      </c>
      <c r="BH43" s="229">
        <v>0</v>
      </c>
      <c r="BI43" s="229">
        <v>0</v>
      </c>
      <c r="BJ43" s="229">
        <v>0</v>
      </c>
      <c r="BK43" s="229">
        <v>0</v>
      </c>
      <c r="BL43" s="229">
        <v>0</v>
      </c>
      <c r="BM43" s="229">
        <v>0</v>
      </c>
      <c r="BN43" s="229">
        <v>0</v>
      </c>
      <c r="BO43" s="229">
        <v>0</v>
      </c>
      <c r="BP43" s="229">
        <v>0</v>
      </c>
      <c r="BQ43" s="229">
        <v>0</v>
      </c>
      <c r="BR43" s="229">
        <v>0</v>
      </c>
      <c r="BS43" s="229">
        <v>0</v>
      </c>
      <c r="BT43" s="18">
        <f t="shared" si="4"/>
        <v>924758</v>
      </c>
      <c r="BU43" s="18">
        <f t="shared" si="5"/>
        <v>85.822974939080268</v>
      </c>
    </row>
    <row r="44" spans="1:73" ht="20" customHeight="1" x14ac:dyDescent="0.15">
      <c r="A44" s="64"/>
      <c r="B44" s="64"/>
      <c r="C44" s="3"/>
      <c r="D44" s="40"/>
      <c r="E44" s="40"/>
      <c r="F44" s="136"/>
      <c r="G44" s="40"/>
      <c r="H44" s="136"/>
      <c r="I44" s="136"/>
      <c r="J44" s="136"/>
      <c r="K44" s="136"/>
      <c r="L44" s="136"/>
      <c r="M44" s="136"/>
      <c r="N44" s="18"/>
      <c r="O44" s="40"/>
      <c r="P44" s="40"/>
      <c r="Q44" s="43"/>
      <c r="R44" s="40"/>
      <c r="S44" s="40"/>
      <c r="T44" s="40"/>
      <c r="U44" s="40"/>
      <c r="V44" s="40"/>
      <c r="W44" s="136"/>
      <c r="X44" s="136"/>
      <c r="Y44" s="136"/>
      <c r="Z44" s="136"/>
      <c r="AA44" s="136"/>
      <c r="AB44" s="136"/>
      <c r="AC44" s="136"/>
      <c r="AD44" s="136"/>
      <c r="AE44" s="136"/>
      <c r="AF44" s="136"/>
      <c r="AG44" s="136"/>
      <c r="AH44" s="136"/>
      <c r="AI44" s="18"/>
      <c r="AJ44" s="18"/>
      <c r="AL44" s="64">
        <v>43729</v>
      </c>
      <c r="AM44" s="64">
        <v>43727</v>
      </c>
      <c r="AN44" s="3">
        <v>38</v>
      </c>
      <c r="AO44" s="40">
        <v>729394</v>
      </c>
      <c r="AP44" s="40">
        <v>327848</v>
      </c>
      <c r="AQ44" s="229">
        <v>60753</v>
      </c>
      <c r="AR44" s="40">
        <v>36003</v>
      </c>
      <c r="AS44" s="229">
        <v>0</v>
      </c>
      <c r="AT44" s="229">
        <v>0</v>
      </c>
      <c r="AU44" s="229">
        <v>0</v>
      </c>
      <c r="AV44" s="229">
        <v>0</v>
      </c>
      <c r="AW44" s="229">
        <v>0</v>
      </c>
      <c r="AX44" s="229">
        <v>0</v>
      </c>
      <c r="AY44" s="18">
        <f t="shared" si="3"/>
        <v>1153998</v>
      </c>
      <c r="AZ44" s="40">
        <v>577762</v>
      </c>
      <c r="BA44" s="40">
        <v>82.677667999999997</v>
      </c>
      <c r="BB44" s="232">
        <v>305105</v>
      </c>
      <c r="BC44" s="40">
        <v>87.858170000000001</v>
      </c>
      <c r="BD44" s="40">
        <v>50629</v>
      </c>
      <c r="BE44" s="40">
        <v>108.853285</v>
      </c>
      <c r="BF44" s="40">
        <v>30548</v>
      </c>
      <c r="BG44" s="40">
        <v>102.225121</v>
      </c>
      <c r="BH44" s="229">
        <v>0</v>
      </c>
      <c r="BI44" s="229">
        <v>0</v>
      </c>
      <c r="BJ44" s="229">
        <v>0</v>
      </c>
      <c r="BK44" s="229">
        <v>0</v>
      </c>
      <c r="BL44" s="229">
        <v>0</v>
      </c>
      <c r="BM44" s="229">
        <v>0</v>
      </c>
      <c r="BN44" s="229">
        <v>0</v>
      </c>
      <c r="BO44" s="229">
        <v>0</v>
      </c>
      <c r="BP44" s="229">
        <v>0</v>
      </c>
      <c r="BQ44" s="229">
        <v>0</v>
      </c>
      <c r="BR44" s="229">
        <v>0</v>
      </c>
      <c r="BS44" s="229">
        <v>0</v>
      </c>
      <c r="BT44" s="18">
        <f t="shared" si="4"/>
        <v>964044</v>
      </c>
      <c r="BU44" s="18">
        <f t="shared" si="5"/>
        <v>86.311296724463801</v>
      </c>
    </row>
    <row r="45" spans="1:73" ht="20" customHeight="1" x14ac:dyDescent="0.15">
      <c r="A45" s="64"/>
      <c r="B45" s="64"/>
      <c r="C45" s="3"/>
      <c r="D45" s="137"/>
      <c r="E45" s="137"/>
      <c r="F45" s="137"/>
      <c r="G45" s="137"/>
      <c r="H45" s="137"/>
      <c r="I45" s="137"/>
      <c r="J45" s="137"/>
      <c r="K45" s="137"/>
      <c r="L45" s="137"/>
      <c r="M45" s="137"/>
      <c r="N45" s="18"/>
      <c r="O45" s="140"/>
      <c r="P45" s="140"/>
      <c r="Q45" s="28"/>
      <c r="R45" s="137"/>
      <c r="S45" s="137"/>
      <c r="T45" s="137"/>
      <c r="U45" s="137"/>
      <c r="V45" s="137"/>
      <c r="W45" s="137"/>
      <c r="X45" s="137"/>
      <c r="Y45" s="137"/>
      <c r="Z45" s="137"/>
      <c r="AA45" s="137"/>
      <c r="AB45" s="137"/>
      <c r="AC45" s="137"/>
      <c r="AD45" s="137"/>
      <c r="AE45" s="137"/>
      <c r="AF45" s="137"/>
      <c r="AG45" s="137"/>
      <c r="AH45" s="137"/>
      <c r="AI45" s="18"/>
      <c r="AJ45" s="18"/>
      <c r="AL45" s="64">
        <v>43736</v>
      </c>
      <c r="AM45" s="64">
        <v>43734</v>
      </c>
      <c r="AN45" s="3">
        <v>39</v>
      </c>
      <c r="AO45" s="229">
        <v>769995</v>
      </c>
      <c r="AP45" s="229">
        <v>336375</v>
      </c>
      <c r="AQ45" s="229">
        <v>57497</v>
      </c>
      <c r="AR45" s="229">
        <v>32891</v>
      </c>
      <c r="AS45" s="229">
        <v>0</v>
      </c>
      <c r="AT45" s="229">
        <v>0</v>
      </c>
      <c r="AU45" s="229">
        <v>0</v>
      </c>
      <c r="AV45" s="229">
        <v>0</v>
      </c>
      <c r="AW45" s="229">
        <v>0</v>
      </c>
      <c r="AX45" s="229">
        <v>0</v>
      </c>
      <c r="AY45" s="18">
        <f t="shared" si="3"/>
        <v>1196758</v>
      </c>
      <c r="AZ45" s="229">
        <v>682406</v>
      </c>
      <c r="BA45" s="229">
        <v>84.505335000000002</v>
      </c>
      <c r="BB45" s="231">
        <v>304918</v>
      </c>
      <c r="BC45" s="229">
        <v>89.682455000000004</v>
      </c>
      <c r="BD45" s="229">
        <v>52530</v>
      </c>
      <c r="BE45" s="229">
        <v>110.182467</v>
      </c>
      <c r="BF45" s="229">
        <v>24193</v>
      </c>
      <c r="BG45" s="229">
        <v>106.682924</v>
      </c>
      <c r="BH45" s="229">
        <v>0</v>
      </c>
      <c r="BI45" s="229">
        <v>0</v>
      </c>
      <c r="BJ45" s="229">
        <v>0</v>
      </c>
      <c r="BK45" s="229">
        <v>0</v>
      </c>
      <c r="BL45" s="229">
        <v>0</v>
      </c>
      <c r="BM45" s="229">
        <v>0</v>
      </c>
      <c r="BN45" s="229">
        <v>0</v>
      </c>
      <c r="BO45" s="229">
        <v>0</v>
      </c>
      <c r="BP45" s="229">
        <v>0</v>
      </c>
      <c r="BQ45" s="229">
        <v>0</v>
      </c>
      <c r="BR45" s="229">
        <v>0</v>
      </c>
      <c r="BS45" s="229">
        <v>0</v>
      </c>
      <c r="BT45" s="18">
        <f t="shared" si="4"/>
        <v>1064047</v>
      </c>
      <c r="BU45" s="18">
        <f t="shared" si="5"/>
        <v>87.760791977743466</v>
      </c>
    </row>
    <row r="46" spans="1:73" ht="20" customHeight="1" x14ac:dyDescent="0.15">
      <c r="A46" s="64"/>
      <c r="B46" s="64"/>
      <c r="C46" s="3"/>
      <c r="D46" s="138"/>
      <c r="E46" s="138"/>
      <c r="F46" s="138"/>
      <c r="G46" s="138"/>
      <c r="H46" s="138"/>
      <c r="I46" s="138"/>
      <c r="J46" s="138"/>
      <c r="K46" s="138"/>
      <c r="L46" s="138"/>
      <c r="M46" s="138"/>
      <c r="N46" s="18"/>
      <c r="O46" s="140"/>
      <c r="P46" s="140"/>
      <c r="Q46" s="138"/>
      <c r="R46" s="138"/>
      <c r="S46" s="138"/>
      <c r="T46" s="138"/>
      <c r="U46" s="138"/>
      <c r="V46" s="138"/>
      <c r="W46" s="138"/>
      <c r="X46" s="138"/>
      <c r="Y46" s="138"/>
      <c r="Z46" s="138"/>
      <c r="AA46" s="138"/>
      <c r="AB46" s="138"/>
      <c r="AC46" s="138"/>
      <c r="AD46" s="138"/>
      <c r="AE46" s="138"/>
      <c r="AF46" s="138"/>
      <c r="AG46" s="138"/>
      <c r="AH46" s="138"/>
      <c r="AI46" s="18"/>
      <c r="AJ46" s="18"/>
      <c r="AL46" s="64">
        <v>43743</v>
      </c>
      <c r="AM46" s="64">
        <v>43741</v>
      </c>
      <c r="AN46" s="3">
        <v>40</v>
      </c>
      <c r="AO46" s="229">
        <v>1033806</v>
      </c>
      <c r="AP46" s="229">
        <v>435452</v>
      </c>
      <c r="AQ46" s="229">
        <v>91616</v>
      </c>
      <c r="AR46" s="229">
        <v>40560</v>
      </c>
      <c r="AS46" s="229">
        <v>0</v>
      </c>
      <c r="AT46" s="229">
        <v>0</v>
      </c>
      <c r="AU46" s="229">
        <v>0</v>
      </c>
      <c r="AV46" s="229">
        <v>0</v>
      </c>
      <c r="AW46" s="229">
        <v>0</v>
      </c>
      <c r="AX46" s="229">
        <v>0</v>
      </c>
      <c r="AY46" s="18">
        <f t="shared" si="3"/>
        <v>1601434</v>
      </c>
      <c r="AZ46" s="229">
        <v>897177</v>
      </c>
      <c r="BA46" s="229">
        <v>83.814499999999995</v>
      </c>
      <c r="BB46" s="229">
        <v>390189</v>
      </c>
      <c r="BC46" s="229">
        <v>89.249161000000001</v>
      </c>
      <c r="BD46" s="229">
        <v>80911</v>
      </c>
      <c r="BE46" s="229">
        <v>111.58613699999999</v>
      </c>
      <c r="BF46" s="229">
        <v>34667</v>
      </c>
      <c r="BG46" s="229">
        <v>104.586321</v>
      </c>
      <c r="BH46" s="229">
        <v>0</v>
      </c>
      <c r="BI46" s="229">
        <v>0</v>
      </c>
      <c r="BJ46" s="229">
        <v>0</v>
      </c>
      <c r="BK46" s="229">
        <v>0</v>
      </c>
      <c r="BL46" s="229">
        <v>0</v>
      </c>
      <c r="BM46" s="229">
        <v>0</v>
      </c>
      <c r="BN46" s="229">
        <v>0</v>
      </c>
      <c r="BO46" s="229">
        <v>0</v>
      </c>
      <c r="BP46" s="229">
        <v>0</v>
      </c>
      <c r="BQ46" s="229">
        <v>0</v>
      </c>
      <c r="BR46" s="229">
        <v>0</v>
      </c>
      <c r="BS46" s="229">
        <v>0</v>
      </c>
      <c r="BT46" s="18">
        <f t="shared" si="4"/>
        <v>1402944</v>
      </c>
      <c r="BU46" s="18">
        <f t="shared" si="5"/>
        <v>87.440925987668081</v>
      </c>
    </row>
    <row r="47" spans="1:73" ht="20" customHeight="1" x14ac:dyDescent="0.15">
      <c r="A47" s="64"/>
      <c r="B47" s="64"/>
      <c r="C47" s="3"/>
      <c r="D47" s="139"/>
      <c r="E47" s="139"/>
      <c r="F47" s="139"/>
      <c r="H47" s="139"/>
      <c r="I47" s="139"/>
      <c r="J47" s="139"/>
      <c r="K47" s="139"/>
      <c r="L47" s="139"/>
      <c r="M47" s="139"/>
      <c r="N47" s="18"/>
      <c r="O47" s="139"/>
      <c r="P47" s="139"/>
      <c r="Q47" s="139"/>
      <c r="R47" s="139"/>
      <c r="S47" s="139"/>
      <c r="T47" s="139"/>
      <c r="U47" s="139"/>
      <c r="V47" s="139"/>
      <c r="W47" s="139"/>
      <c r="X47" s="139"/>
      <c r="Y47" s="139"/>
      <c r="Z47" s="139"/>
      <c r="AA47" s="139"/>
      <c r="AB47" s="139"/>
      <c r="AC47" s="139"/>
      <c r="AD47" s="139"/>
      <c r="AE47" s="139"/>
      <c r="AF47" s="139"/>
      <c r="AG47" s="139"/>
      <c r="AH47" s="139"/>
      <c r="AI47" s="18"/>
      <c r="AJ47" s="18"/>
      <c r="AL47" s="64">
        <v>43750</v>
      </c>
      <c r="AM47" s="64">
        <v>43748</v>
      </c>
      <c r="AN47" s="3">
        <v>41</v>
      </c>
      <c r="AO47" s="229">
        <v>1004747</v>
      </c>
      <c r="AP47" s="229">
        <v>411374</v>
      </c>
      <c r="AQ47" s="229">
        <v>59399</v>
      </c>
      <c r="AR47" s="7">
        <v>42788</v>
      </c>
      <c r="AS47" s="229">
        <v>0</v>
      </c>
      <c r="AT47" s="229">
        <v>0</v>
      </c>
      <c r="AU47" s="229">
        <v>0</v>
      </c>
      <c r="AV47" s="229">
        <v>0</v>
      </c>
      <c r="AW47" s="229">
        <v>0</v>
      </c>
      <c r="AX47" s="229">
        <v>0</v>
      </c>
      <c r="AY47" s="18">
        <f t="shared" si="3"/>
        <v>1518308</v>
      </c>
      <c r="AZ47" s="229">
        <v>778682</v>
      </c>
      <c r="BA47" s="229">
        <v>82.250980999999996</v>
      </c>
      <c r="BB47" s="229">
        <v>356960</v>
      </c>
      <c r="BC47" s="229">
        <v>88.782712000000004</v>
      </c>
      <c r="BD47" s="229">
        <v>48902</v>
      </c>
      <c r="BE47" s="229">
        <v>116.16212</v>
      </c>
      <c r="BF47" s="229">
        <v>35303</v>
      </c>
      <c r="BG47" s="229">
        <v>98.419793999999996</v>
      </c>
      <c r="BH47" s="229">
        <v>0</v>
      </c>
      <c r="BI47" s="229">
        <v>0</v>
      </c>
      <c r="BJ47" s="229">
        <v>0</v>
      </c>
      <c r="BK47" s="229">
        <v>0</v>
      </c>
      <c r="BL47" s="229">
        <v>0</v>
      </c>
      <c r="BM47" s="229">
        <v>0</v>
      </c>
      <c r="BN47" s="229">
        <v>0</v>
      </c>
      <c r="BO47" s="229">
        <v>0</v>
      </c>
      <c r="BP47" s="229">
        <v>0</v>
      </c>
      <c r="BQ47" s="229">
        <v>0</v>
      </c>
      <c r="BR47" s="229">
        <v>0</v>
      </c>
      <c r="BS47" s="229">
        <v>0</v>
      </c>
      <c r="BT47" s="18">
        <f t="shared" si="4"/>
        <v>1219847</v>
      </c>
      <c r="BU47" s="18">
        <f t="shared" si="5"/>
        <v>85.989725959389972</v>
      </c>
    </row>
    <row r="48" spans="1:73" ht="20" customHeight="1" x14ac:dyDescent="0.15">
      <c r="A48" s="64"/>
      <c r="B48" s="64"/>
      <c r="C48" s="3"/>
      <c r="D48" s="142"/>
      <c r="E48" s="142"/>
      <c r="F48" s="142"/>
      <c r="G48" s="142"/>
      <c r="H48" s="142"/>
      <c r="I48" s="142"/>
      <c r="J48" s="142"/>
      <c r="K48" s="142"/>
      <c r="L48" s="142"/>
      <c r="M48" s="142"/>
      <c r="N48" s="18"/>
      <c r="O48" s="142"/>
      <c r="P48" s="142"/>
      <c r="Q48" s="142"/>
      <c r="R48" s="142"/>
      <c r="S48" s="142"/>
      <c r="T48" s="142"/>
      <c r="U48" s="142"/>
      <c r="V48" s="142"/>
      <c r="W48" s="142"/>
      <c r="X48" s="142"/>
      <c r="Y48" s="142"/>
      <c r="Z48" s="142"/>
      <c r="AA48" s="142"/>
      <c r="AB48" s="142"/>
      <c r="AC48" s="142"/>
      <c r="AD48" s="142"/>
      <c r="AE48" s="142"/>
      <c r="AF48" s="142"/>
      <c r="AG48" s="142"/>
      <c r="AH48" s="142"/>
      <c r="AI48" s="18"/>
      <c r="AJ48" s="18"/>
      <c r="AL48" s="64">
        <v>43757</v>
      </c>
      <c r="AM48" s="64">
        <v>43755</v>
      </c>
      <c r="AN48" s="3">
        <v>42</v>
      </c>
      <c r="AO48" s="229">
        <v>1175111</v>
      </c>
      <c r="AP48" s="229">
        <v>463189</v>
      </c>
      <c r="AQ48" s="229">
        <v>75418</v>
      </c>
      <c r="AR48" s="229">
        <v>48969</v>
      </c>
      <c r="AS48" s="229">
        <v>0</v>
      </c>
      <c r="AT48" s="229">
        <v>0</v>
      </c>
      <c r="AU48" s="229">
        <v>0</v>
      </c>
      <c r="AV48" s="229">
        <v>0</v>
      </c>
      <c r="AW48" s="229">
        <v>0</v>
      </c>
      <c r="AX48" s="229">
        <v>0</v>
      </c>
      <c r="AY48" s="18">
        <f t="shared" si="3"/>
        <v>1762687</v>
      </c>
      <c r="AZ48" s="229">
        <v>723090</v>
      </c>
      <c r="BA48" s="229">
        <v>80.897465999999994</v>
      </c>
      <c r="BB48" s="229">
        <v>418934</v>
      </c>
      <c r="BC48" s="229">
        <v>86.904511999999997</v>
      </c>
      <c r="BD48" s="229">
        <v>55797</v>
      </c>
      <c r="BE48" s="229">
        <v>114.132498</v>
      </c>
      <c r="BF48" s="229">
        <v>31359</v>
      </c>
      <c r="BG48" s="229">
        <v>100.660799</v>
      </c>
      <c r="BH48" s="229">
        <v>0</v>
      </c>
      <c r="BI48" s="229">
        <v>0</v>
      </c>
      <c r="BJ48" s="229">
        <v>0</v>
      </c>
      <c r="BK48" s="229">
        <v>0</v>
      </c>
      <c r="BL48" s="229">
        <v>0</v>
      </c>
      <c r="BM48" s="229">
        <v>0</v>
      </c>
      <c r="BN48" s="229">
        <v>0</v>
      </c>
      <c r="BO48" s="229">
        <v>0</v>
      </c>
      <c r="BP48" s="229">
        <v>0</v>
      </c>
      <c r="BQ48" s="229">
        <v>0</v>
      </c>
      <c r="BR48" s="229">
        <v>0</v>
      </c>
      <c r="BS48" s="229">
        <v>0</v>
      </c>
      <c r="BT48" s="18">
        <f t="shared" si="4"/>
        <v>1229180</v>
      </c>
      <c r="BU48" s="18">
        <f t="shared" si="5"/>
        <v>84.957676261324622</v>
      </c>
    </row>
    <row r="49" spans="1:73" ht="20" customHeight="1" x14ac:dyDescent="0.15">
      <c r="A49" s="64"/>
      <c r="B49" s="64"/>
      <c r="C49" s="3"/>
      <c r="D49" s="143"/>
      <c r="E49" s="143"/>
      <c r="F49" s="143"/>
      <c r="G49" s="143"/>
      <c r="H49" s="143"/>
      <c r="I49" s="143"/>
      <c r="J49" s="143"/>
      <c r="K49" s="143"/>
      <c r="L49" s="143"/>
      <c r="M49" s="143"/>
      <c r="N49" s="18"/>
      <c r="O49" s="143"/>
      <c r="P49" s="143"/>
      <c r="Q49" s="143"/>
      <c r="R49" s="143"/>
      <c r="S49" s="143"/>
      <c r="T49" s="143"/>
      <c r="U49" s="143"/>
      <c r="V49" s="143"/>
      <c r="W49" s="143"/>
      <c r="X49" s="143"/>
      <c r="Y49" s="143"/>
      <c r="Z49" s="143"/>
      <c r="AA49" s="143"/>
      <c r="AB49" s="143"/>
      <c r="AC49" s="143"/>
      <c r="AD49" s="143"/>
      <c r="AE49" s="143"/>
      <c r="AF49" s="143"/>
      <c r="AG49" s="143"/>
      <c r="AH49" s="143"/>
      <c r="AI49" s="18"/>
      <c r="AJ49" s="18"/>
      <c r="AL49" s="64">
        <v>43764</v>
      </c>
      <c r="AM49" s="64">
        <v>43763</v>
      </c>
      <c r="AN49" s="3">
        <v>43</v>
      </c>
      <c r="AO49" s="229">
        <v>1404819</v>
      </c>
      <c r="AP49" s="229">
        <v>552822</v>
      </c>
      <c r="AQ49" s="229">
        <v>77028</v>
      </c>
      <c r="AR49" s="229">
        <v>53180</v>
      </c>
      <c r="AS49" s="229">
        <v>0</v>
      </c>
      <c r="AT49" s="229">
        <v>0</v>
      </c>
      <c r="AU49" s="229">
        <v>0</v>
      </c>
      <c r="AV49" s="229">
        <v>0</v>
      </c>
      <c r="AW49" s="229">
        <v>0</v>
      </c>
      <c r="AX49" s="229">
        <v>0</v>
      </c>
      <c r="AY49" s="18">
        <f t="shared" si="3"/>
        <v>2087849</v>
      </c>
      <c r="AZ49" s="229">
        <v>950972</v>
      </c>
      <c r="BA49" s="229">
        <v>76.055959999999999</v>
      </c>
      <c r="BB49" s="229">
        <v>390594</v>
      </c>
      <c r="BC49" s="229">
        <v>84.190712000000005</v>
      </c>
      <c r="BD49" s="229">
        <v>65126</v>
      </c>
      <c r="BE49" s="229">
        <v>115.36103799999999</v>
      </c>
      <c r="BF49" s="229">
        <v>29577</v>
      </c>
      <c r="BG49" s="229">
        <v>107.430435</v>
      </c>
      <c r="BH49" s="229">
        <v>0</v>
      </c>
      <c r="BI49" s="229">
        <v>0</v>
      </c>
      <c r="BJ49" s="229">
        <v>0</v>
      </c>
      <c r="BK49" s="229">
        <v>0</v>
      </c>
      <c r="BL49" s="229">
        <v>0</v>
      </c>
      <c r="BM49" s="229">
        <v>0</v>
      </c>
      <c r="BN49" s="229">
        <v>0</v>
      </c>
      <c r="BO49" s="229">
        <v>0</v>
      </c>
      <c r="BP49" s="229">
        <v>0</v>
      </c>
      <c r="BQ49" s="229">
        <v>0</v>
      </c>
      <c r="BR49" s="229">
        <v>0</v>
      </c>
      <c r="BS49" s="229">
        <v>0</v>
      </c>
      <c r="BT49" s="18">
        <f t="shared" si="4"/>
        <v>1436269</v>
      </c>
      <c r="BU49" s="18">
        <f t="shared" si="5"/>
        <v>80.696546602921188</v>
      </c>
    </row>
    <row r="50" spans="1:73" ht="20" customHeight="1" x14ac:dyDescent="0.15">
      <c r="A50" s="64"/>
      <c r="B50" s="64"/>
      <c r="C50" s="3"/>
      <c r="D50" s="144"/>
      <c r="E50" s="144"/>
      <c r="F50" s="144"/>
      <c r="G50" s="144"/>
      <c r="H50" s="107"/>
      <c r="I50" s="107"/>
      <c r="J50" s="107"/>
      <c r="K50" s="107"/>
      <c r="L50" s="107"/>
      <c r="M50" s="107"/>
      <c r="N50" s="18"/>
      <c r="O50" s="144"/>
      <c r="P50" s="144"/>
      <c r="Q50" s="144"/>
      <c r="R50" s="144"/>
      <c r="S50" s="144"/>
      <c r="T50" s="144"/>
      <c r="U50" s="144"/>
      <c r="V50" s="144"/>
      <c r="W50" s="107"/>
      <c r="X50" s="107"/>
      <c r="Y50" s="107"/>
      <c r="Z50" s="107"/>
      <c r="AA50" s="107"/>
      <c r="AB50" s="107"/>
      <c r="AC50" s="107"/>
      <c r="AD50" s="107"/>
      <c r="AE50" s="107"/>
      <c r="AF50" s="107"/>
      <c r="AG50" s="107"/>
      <c r="AH50" s="107"/>
      <c r="AI50" s="18"/>
      <c r="AJ50" s="18"/>
      <c r="AL50" s="64">
        <v>43771</v>
      </c>
      <c r="AM50" s="64">
        <v>43769</v>
      </c>
      <c r="AN50" s="3">
        <v>44</v>
      </c>
      <c r="AO50" s="229">
        <v>1272357</v>
      </c>
      <c r="AP50" s="229">
        <v>511866</v>
      </c>
      <c r="AQ50" s="229">
        <v>73828</v>
      </c>
      <c r="AR50" s="229">
        <v>49462</v>
      </c>
      <c r="AS50" s="229">
        <v>0</v>
      </c>
      <c r="AT50" s="229">
        <v>0</v>
      </c>
      <c r="AU50" s="229">
        <v>0</v>
      </c>
      <c r="AV50" s="229">
        <v>0</v>
      </c>
      <c r="AW50" s="229">
        <v>0</v>
      </c>
      <c r="AX50" s="229">
        <v>0</v>
      </c>
      <c r="AY50" s="18">
        <f t="shared" si="3"/>
        <v>1907513</v>
      </c>
      <c r="AZ50" s="229">
        <v>689675</v>
      </c>
      <c r="BA50" s="229">
        <v>72.107017999999997</v>
      </c>
      <c r="BB50" s="229">
        <v>423570</v>
      </c>
      <c r="BC50" s="229">
        <v>82.418856000000005</v>
      </c>
      <c r="BD50" s="229">
        <v>61803</v>
      </c>
      <c r="BE50" s="229">
        <v>111.598692</v>
      </c>
      <c r="BF50" s="229">
        <v>30983</v>
      </c>
      <c r="BG50" s="229">
        <v>108.247393</v>
      </c>
      <c r="BH50" s="229">
        <v>0</v>
      </c>
      <c r="BI50" s="229">
        <v>0</v>
      </c>
      <c r="BJ50" s="229">
        <v>0</v>
      </c>
      <c r="BK50" s="229">
        <v>0</v>
      </c>
      <c r="BL50" s="229">
        <v>0</v>
      </c>
      <c r="BM50" s="229">
        <v>0</v>
      </c>
      <c r="BN50" s="229">
        <v>0</v>
      </c>
      <c r="BO50" s="229">
        <v>0</v>
      </c>
      <c r="BP50" s="229">
        <v>0</v>
      </c>
      <c r="BQ50" s="229">
        <v>0</v>
      </c>
      <c r="BR50" s="229">
        <v>0</v>
      </c>
      <c r="BS50" s="229">
        <v>0</v>
      </c>
      <c r="BT50" s="18">
        <f t="shared" si="4"/>
        <v>1206031</v>
      </c>
      <c r="BU50" s="18">
        <f t="shared" si="5"/>
        <v>78.680834418074667</v>
      </c>
    </row>
    <row r="51" spans="1:73" ht="20" customHeight="1" x14ac:dyDescent="0.15">
      <c r="A51" s="64"/>
      <c r="B51" s="64"/>
      <c r="C51" s="3"/>
      <c r="D51" s="145"/>
      <c r="E51" s="145"/>
      <c r="F51" s="145"/>
      <c r="G51" s="145"/>
      <c r="H51" s="145"/>
      <c r="I51" s="145"/>
      <c r="J51" s="145"/>
      <c r="K51" s="145"/>
      <c r="L51" s="145"/>
      <c r="M51" s="145"/>
      <c r="N51" s="18"/>
      <c r="O51" s="145"/>
      <c r="P51" s="145"/>
      <c r="Q51" s="148"/>
      <c r="R51" s="148"/>
      <c r="S51" s="145"/>
      <c r="T51" s="145"/>
      <c r="U51" s="145"/>
      <c r="V51" s="145"/>
      <c r="W51" s="145"/>
      <c r="X51" s="145"/>
      <c r="Y51" s="145"/>
      <c r="Z51" s="145"/>
      <c r="AA51" s="145"/>
      <c r="AB51" s="145"/>
      <c r="AC51" s="145"/>
      <c r="AD51" s="145"/>
      <c r="AE51" s="145"/>
      <c r="AF51" s="145"/>
      <c r="AG51" s="145"/>
      <c r="AH51" s="145"/>
      <c r="AI51" s="18"/>
      <c r="AJ51" s="18"/>
      <c r="AL51" s="64">
        <v>43778</v>
      </c>
      <c r="AM51" s="64">
        <v>43776</v>
      </c>
      <c r="AN51" s="3">
        <v>45</v>
      </c>
      <c r="AO51" s="229">
        <v>1281833</v>
      </c>
      <c r="AP51" s="229">
        <v>530304</v>
      </c>
      <c r="AQ51" s="229">
        <v>68156</v>
      </c>
      <c r="AR51" s="229">
        <v>53045</v>
      </c>
      <c r="AS51" s="229">
        <v>0</v>
      </c>
      <c r="AT51" s="229">
        <v>0</v>
      </c>
      <c r="AU51" s="229">
        <v>0</v>
      </c>
      <c r="AV51" s="229">
        <v>0</v>
      </c>
      <c r="AW51" s="229">
        <v>0</v>
      </c>
      <c r="AX51" s="229">
        <v>0</v>
      </c>
      <c r="AY51" s="18">
        <f t="shared" si="3"/>
        <v>1933338</v>
      </c>
      <c r="AZ51" s="229">
        <v>1162762</v>
      </c>
      <c r="BA51" s="229">
        <v>74.154409000000001</v>
      </c>
      <c r="BB51" s="229">
        <v>480510</v>
      </c>
      <c r="BC51" s="229">
        <v>81.798738</v>
      </c>
      <c r="BD51" s="229">
        <v>54639</v>
      </c>
      <c r="BE51" s="229">
        <v>111.939457</v>
      </c>
      <c r="BF51" s="229">
        <v>42611</v>
      </c>
      <c r="BG51" s="229">
        <v>103.63511699999999</v>
      </c>
      <c r="BH51" s="229">
        <v>0</v>
      </c>
      <c r="BI51" s="229">
        <v>0</v>
      </c>
      <c r="BJ51" s="229">
        <v>0</v>
      </c>
      <c r="BK51" s="229">
        <v>0</v>
      </c>
      <c r="BL51" s="229">
        <v>0</v>
      </c>
      <c r="BM51" s="229">
        <v>0</v>
      </c>
      <c r="BN51" s="229">
        <v>0</v>
      </c>
      <c r="BO51" s="229">
        <v>0</v>
      </c>
      <c r="BP51" s="229">
        <v>0</v>
      </c>
      <c r="BQ51" s="229">
        <v>0</v>
      </c>
      <c r="BR51" s="229">
        <v>0</v>
      </c>
      <c r="BS51" s="229">
        <v>0</v>
      </c>
      <c r="BT51" s="18">
        <f t="shared" si="4"/>
        <v>1740522</v>
      </c>
      <c r="BU51" s="18">
        <f t="shared" si="5"/>
        <v>78.172695591062904</v>
      </c>
    </row>
    <row r="52" spans="1:73" ht="20" customHeight="1" x14ac:dyDescent="0.15">
      <c r="A52" s="64"/>
      <c r="B52" s="64"/>
      <c r="C52" s="3"/>
      <c r="D52" s="146"/>
      <c r="E52" s="146"/>
      <c r="F52" s="146"/>
      <c r="G52" s="146"/>
      <c r="H52" s="146"/>
      <c r="I52" s="146"/>
      <c r="J52" s="146"/>
      <c r="K52" s="146"/>
      <c r="L52" s="146"/>
      <c r="M52" s="146"/>
      <c r="N52" s="18"/>
      <c r="O52" s="146"/>
      <c r="P52" s="146"/>
      <c r="Q52" s="152"/>
      <c r="R52" s="152"/>
      <c r="S52" s="146"/>
      <c r="T52" s="146"/>
      <c r="U52" s="146"/>
      <c r="V52" s="146"/>
      <c r="W52" s="146"/>
      <c r="X52" s="146"/>
      <c r="Y52" s="146"/>
      <c r="Z52" s="146"/>
      <c r="AA52" s="146"/>
      <c r="AB52" s="146"/>
      <c r="AC52" s="146"/>
      <c r="AD52" s="146"/>
      <c r="AE52" s="146"/>
      <c r="AF52" s="146"/>
      <c r="AG52" s="146"/>
      <c r="AH52" s="146"/>
      <c r="AI52" s="18"/>
      <c r="AJ52" s="18"/>
      <c r="AL52" s="64">
        <v>43785</v>
      </c>
      <c r="AM52" s="64">
        <v>43783</v>
      </c>
      <c r="AN52" s="3">
        <v>46</v>
      </c>
      <c r="AO52" s="229">
        <v>1056136</v>
      </c>
      <c r="AP52" s="229">
        <v>446171</v>
      </c>
      <c r="AQ52" s="229">
        <v>73093</v>
      </c>
      <c r="AR52" s="229">
        <v>55069</v>
      </c>
      <c r="AS52" s="229">
        <v>0</v>
      </c>
      <c r="AT52" s="229">
        <v>0</v>
      </c>
      <c r="AU52" s="229">
        <v>0</v>
      </c>
      <c r="AV52" s="229">
        <v>0</v>
      </c>
      <c r="AW52" s="229">
        <v>0</v>
      </c>
      <c r="AX52" s="229">
        <v>0</v>
      </c>
      <c r="AY52" s="18">
        <f t="shared" si="3"/>
        <v>1630469</v>
      </c>
      <c r="AZ52" s="229">
        <v>891319</v>
      </c>
      <c r="BA52" s="229">
        <v>74.797971000000004</v>
      </c>
      <c r="BB52" s="229">
        <v>386239</v>
      </c>
      <c r="BC52" s="229">
        <v>83.248185000000007</v>
      </c>
      <c r="BD52" s="229">
        <v>59519</v>
      </c>
      <c r="BE52" s="229">
        <v>107.56136600000001</v>
      </c>
      <c r="BF52" s="229">
        <v>42314</v>
      </c>
      <c r="BG52" s="229">
        <v>101.378905</v>
      </c>
      <c r="BH52" s="229">
        <v>0</v>
      </c>
      <c r="BI52" s="229">
        <v>0</v>
      </c>
      <c r="BJ52" s="229">
        <v>0</v>
      </c>
      <c r="BK52" s="229">
        <v>0</v>
      </c>
      <c r="BL52" s="229">
        <v>0</v>
      </c>
      <c r="BM52" s="229">
        <v>0</v>
      </c>
      <c r="BN52" s="229">
        <v>0</v>
      </c>
      <c r="BO52" s="229">
        <v>0</v>
      </c>
      <c r="BP52" s="229">
        <v>0</v>
      </c>
      <c r="BQ52" s="229">
        <v>0</v>
      </c>
      <c r="BR52" s="229">
        <v>0</v>
      </c>
      <c r="BS52" s="229">
        <v>0</v>
      </c>
      <c r="BT52" s="18">
        <f t="shared" si="4"/>
        <v>1379391</v>
      </c>
      <c r="BU52" s="18">
        <f t="shared" si="5"/>
        <v>79.393181751285894</v>
      </c>
    </row>
    <row r="53" spans="1:73" ht="20" customHeight="1" x14ac:dyDescent="0.15">
      <c r="A53" s="64"/>
      <c r="B53" s="64"/>
      <c r="C53" s="3"/>
      <c r="D53" s="147"/>
      <c r="E53" s="147"/>
      <c r="F53" s="147"/>
      <c r="G53" s="147"/>
      <c r="H53" s="108"/>
      <c r="I53" s="108"/>
      <c r="J53" s="108"/>
      <c r="K53" s="108"/>
      <c r="L53" s="108"/>
      <c r="M53" s="108"/>
      <c r="N53" s="18"/>
      <c r="O53" s="147"/>
      <c r="P53" s="147"/>
      <c r="Q53" s="147"/>
      <c r="R53" s="147"/>
      <c r="S53" s="147"/>
      <c r="T53" s="147"/>
      <c r="U53" s="147"/>
      <c r="V53" s="147"/>
      <c r="W53" s="108"/>
      <c r="X53" s="108"/>
      <c r="Y53" s="108"/>
      <c r="Z53" s="108"/>
      <c r="AA53" s="108"/>
      <c r="AB53" s="108"/>
      <c r="AC53" s="108"/>
      <c r="AD53" s="108"/>
      <c r="AE53" s="108"/>
      <c r="AF53" s="108"/>
      <c r="AG53" s="108"/>
      <c r="AH53" s="108"/>
      <c r="AI53" s="18"/>
      <c r="AJ53" s="18"/>
      <c r="AL53" s="64">
        <v>43792</v>
      </c>
      <c r="AM53" s="64">
        <v>43790</v>
      </c>
      <c r="AN53" s="3">
        <v>47</v>
      </c>
      <c r="AO53" s="229">
        <v>1111643</v>
      </c>
      <c r="AP53" s="229">
        <v>496041</v>
      </c>
      <c r="AQ53" s="229">
        <v>68133</v>
      </c>
      <c r="AR53" s="229">
        <v>43388</v>
      </c>
      <c r="AS53" s="229">
        <v>0</v>
      </c>
      <c r="AT53" s="229">
        <v>0</v>
      </c>
      <c r="AU53" s="229">
        <v>0</v>
      </c>
      <c r="AV53" s="229">
        <v>0</v>
      </c>
      <c r="AW53" s="229">
        <v>0</v>
      </c>
      <c r="AX53" s="229">
        <v>0</v>
      </c>
      <c r="AY53" s="18">
        <f t="shared" si="3"/>
        <v>1719205</v>
      </c>
      <c r="AZ53" s="229">
        <v>704694</v>
      </c>
      <c r="BA53" s="229">
        <v>75.287265000000005</v>
      </c>
      <c r="BB53" s="229">
        <v>437824</v>
      </c>
      <c r="BC53" s="229">
        <v>83.088678999999999</v>
      </c>
      <c r="BD53" s="229">
        <v>53895</v>
      </c>
      <c r="BE53" s="229">
        <v>105.80784800000001</v>
      </c>
      <c r="BF53" s="229">
        <v>31455</v>
      </c>
      <c r="BG53" s="229">
        <v>97.188523000000004</v>
      </c>
      <c r="BH53" s="229">
        <v>0</v>
      </c>
      <c r="BI53" s="229">
        <v>0</v>
      </c>
      <c r="BJ53" s="229">
        <v>0</v>
      </c>
      <c r="BK53" s="229">
        <v>0</v>
      </c>
      <c r="BL53" s="229">
        <v>0</v>
      </c>
      <c r="BM53" s="229">
        <v>0</v>
      </c>
      <c r="BN53" s="229">
        <v>0</v>
      </c>
      <c r="BO53" s="229">
        <v>0</v>
      </c>
      <c r="BP53" s="229">
        <v>0</v>
      </c>
      <c r="BQ53" s="229">
        <v>0</v>
      </c>
      <c r="BR53" s="229">
        <v>0</v>
      </c>
      <c r="BS53" s="229">
        <v>0</v>
      </c>
      <c r="BT53" s="18">
        <f t="shared" si="4"/>
        <v>1227868</v>
      </c>
      <c r="BU53" s="18">
        <f t="shared" si="5"/>
        <v>79.969736710567418</v>
      </c>
    </row>
    <row r="54" spans="1:73" ht="20" customHeight="1" x14ac:dyDescent="0.15">
      <c r="A54" s="64"/>
      <c r="B54" s="64"/>
      <c r="C54" s="10"/>
      <c r="D54" s="148"/>
      <c r="E54" s="148"/>
      <c r="F54" s="148"/>
      <c r="G54" s="148"/>
      <c r="H54" s="148"/>
      <c r="I54" s="148"/>
      <c r="J54" s="148"/>
      <c r="K54" s="148"/>
      <c r="L54" s="148"/>
      <c r="M54" s="148"/>
      <c r="N54" s="18"/>
      <c r="O54" s="148"/>
      <c r="P54" s="148"/>
      <c r="Q54" s="148"/>
      <c r="R54" s="148"/>
      <c r="S54" s="148"/>
      <c r="T54" s="148"/>
      <c r="U54" s="148"/>
      <c r="V54" s="148"/>
      <c r="W54" s="148"/>
      <c r="X54" s="148"/>
      <c r="Y54" s="148"/>
      <c r="Z54" s="148"/>
      <c r="AA54" s="148"/>
      <c r="AB54" s="148"/>
      <c r="AC54" s="148"/>
      <c r="AD54" s="148"/>
      <c r="AE54" s="148"/>
      <c r="AF54" s="148"/>
      <c r="AG54" s="148"/>
      <c r="AH54" s="148"/>
      <c r="AI54" s="18"/>
      <c r="AJ54" s="18"/>
      <c r="AL54" s="64">
        <v>43799</v>
      </c>
      <c r="AM54" s="64">
        <v>43797</v>
      </c>
      <c r="AN54" s="10">
        <v>48</v>
      </c>
      <c r="AO54" s="229">
        <v>1046128</v>
      </c>
      <c r="AP54" s="229">
        <v>456420</v>
      </c>
      <c r="AQ54" s="229">
        <v>79915</v>
      </c>
      <c r="AR54" s="229">
        <v>48131</v>
      </c>
      <c r="AS54" s="229">
        <v>0</v>
      </c>
      <c r="AT54" s="229">
        <v>0</v>
      </c>
      <c r="AU54" s="229">
        <v>0</v>
      </c>
      <c r="AV54" s="229">
        <v>0</v>
      </c>
      <c r="AW54" s="229">
        <v>0</v>
      </c>
      <c r="AX54" s="229">
        <v>0</v>
      </c>
      <c r="AY54" s="18">
        <f t="shared" si="3"/>
        <v>1630594</v>
      </c>
      <c r="AZ54" s="229">
        <v>780710</v>
      </c>
      <c r="BA54" s="229">
        <v>73.483147000000002</v>
      </c>
      <c r="BB54" s="229">
        <v>412362</v>
      </c>
      <c r="BC54" s="229">
        <v>83.492740999999995</v>
      </c>
      <c r="BD54" s="229">
        <v>61652</v>
      </c>
      <c r="BE54" s="229">
        <v>102.485856</v>
      </c>
      <c r="BF54" s="229">
        <v>30946</v>
      </c>
      <c r="BG54" s="229">
        <v>103.609448</v>
      </c>
      <c r="BH54" s="229">
        <v>0</v>
      </c>
      <c r="BI54" s="229">
        <v>0</v>
      </c>
      <c r="BJ54" s="229">
        <v>0</v>
      </c>
      <c r="BK54" s="229">
        <v>0</v>
      </c>
      <c r="BL54" s="229">
        <v>0</v>
      </c>
      <c r="BM54" s="229">
        <v>0</v>
      </c>
      <c r="BN54" s="229">
        <v>0</v>
      </c>
      <c r="BO54" s="229">
        <v>0</v>
      </c>
      <c r="BP54" s="229">
        <v>0</v>
      </c>
      <c r="BQ54" s="229">
        <v>0</v>
      </c>
      <c r="BR54" s="229">
        <v>0</v>
      </c>
      <c r="BS54" s="229">
        <v>0</v>
      </c>
      <c r="BT54" s="18">
        <f t="shared" si="4"/>
        <v>1285670</v>
      </c>
      <c r="BU54" s="18">
        <f t="shared" si="5"/>
        <v>78.8095058067249</v>
      </c>
    </row>
    <row r="55" spans="1:73" ht="20" customHeight="1" x14ac:dyDescent="0.15">
      <c r="A55" s="64"/>
      <c r="B55" s="64"/>
      <c r="C55" s="3"/>
      <c r="D55" s="149"/>
      <c r="E55" s="149"/>
      <c r="F55" s="149"/>
      <c r="G55" s="149"/>
      <c r="H55" s="149"/>
      <c r="I55" s="149"/>
      <c r="J55" s="149"/>
      <c r="K55" s="149"/>
      <c r="L55" s="149"/>
      <c r="M55" s="149"/>
      <c r="N55" s="18"/>
      <c r="O55" s="149"/>
      <c r="P55" s="149"/>
      <c r="Q55" s="149"/>
      <c r="R55" s="149"/>
      <c r="S55" s="149"/>
      <c r="T55" s="149"/>
      <c r="U55" s="149"/>
      <c r="V55" s="149"/>
      <c r="W55" s="149"/>
      <c r="X55" s="149"/>
      <c r="Y55" s="149"/>
      <c r="Z55" s="149"/>
      <c r="AA55" s="149"/>
      <c r="AB55" s="149"/>
      <c r="AC55" s="149"/>
      <c r="AD55" s="149"/>
      <c r="AE55" s="149"/>
      <c r="AF55" s="149"/>
      <c r="AG55" s="149"/>
      <c r="AH55" s="149"/>
      <c r="AI55" s="18"/>
      <c r="AJ55" s="18"/>
      <c r="AL55" s="64">
        <v>43806</v>
      </c>
      <c r="AM55" s="64">
        <v>43804</v>
      </c>
      <c r="AN55" s="3">
        <v>49</v>
      </c>
      <c r="AO55" s="229">
        <v>1184119</v>
      </c>
      <c r="AP55" s="229">
        <v>487821</v>
      </c>
      <c r="AQ55" s="229">
        <v>79405</v>
      </c>
      <c r="AR55" s="229">
        <v>52437</v>
      </c>
      <c r="AS55" s="229">
        <v>0</v>
      </c>
      <c r="AT55" s="229">
        <v>0</v>
      </c>
      <c r="AU55" s="229">
        <v>0</v>
      </c>
      <c r="AV55" s="229">
        <v>0</v>
      </c>
      <c r="AW55" s="229">
        <v>0</v>
      </c>
      <c r="AX55" s="229">
        <v>0</v>
      </c>
      <c r="AY55" s="18">
        <f t="shared" si="3"/>
        <v>1803782</v>
      </c>
      <c r="AZ55" s="229">
        <v>909345</v>
      </c>
      <c r="BA55" s="229">
        <v>74.632015999999993</v>
      </c>
      <c r="BB55" s="229">
        <v>380397</v>
      </c>
      <c r="BC55" s="229">
        <v>83.452143000000007</v>
      </c>
      <c r="BD55" s="229">
        <v>69347</v>
      </c>
      <c r="BE55" s="229">
        <v>103.67971199999999</v>
      </c>
      <c r="BF55" s="229">
        <v>34606</v>
      </c>
      <c r="BG55" s="229">
        <v>96.837253000000004</v>
      </c>
      <c r="BH55" s="229">
        <v>0</v>
      </c>
      <c r="BI55" s="229">
        <v>0</v>
      </c>
      <c r="BJ55" s="229">
        <v>0</v>
      </c>
      <c r="BK55" s="229">
        <v>0</v>
      </c>
      <c r="BL55" s="229">
        <v>0</v>
      </c>
      <c r="BM55" s="229">
        <v>0</v>
      </c>
      <c r="BN55" s="229">
        <v>0</v>
      </c>
      <c r="BO55" s="229">
        <v>0</v>
      </c>
      <c r="BP55" s="229">
        <v>0</v>
      </c>
      <c r="BQ55" s="229">
        <v>0</v>
      </c>
      <c r="BR55" s="229">
        <v>0</v>
      </c>
      <c r="BS55" s="229">
        <v>0</v>
      </c>
      <c r="BT55" s="18">
        <f t="shared" si="4"/>
        <v>1393695</v>
      </c>
      <c r="BU55" s="18">
        <f t="shared" si="5"/>
        <v>79.036103592014754</v>
      </c>
    </row>
    <row r="56" spans="1:73" ht="20" customHeight="1" x14ac:dyDescent="0.15">
      <c r="A56" s="64"/>
      <c r="B56" s="64"/>
      <c r="C56" s="3"/>
      <c r="D56" s="152"/>
      <c r="E56" s="152"/>
      <c r="F56" s="152"/>
      <c r="G56" s="152"/>
      <c r="H56" s="152"/>
      <c r="I56" s="152"/>
      <c r="J56" s="152"/>
      <c r="K56" s="152"/>
      <c r="L56" s="152"/>
      <c r="M56" s="152"/>
      <c r="N56" s="18"/>
      <c r="O56" s="152"/>
      <c r="P56" s="152"/>
      <c r="Q56" s="152"/>
      <c r="R56" s="152"/>
      <c r="S56" s="152"/>
      <c r="T56" s="152"/>
      <c r="U56" s="152"/>
      <c r="V56" s="152"/>
      <c r="W56" s="152"/>
      <c r="X56" s="152"/>
      <c r="Y56" s="152"/>
      <c r="Z56" s="152"/>
      <c r="AA56" s="152"/>
      <c r="AB56" s="152"/>
      <c r="AC56" s="152"/>
      <c r="AD56" s="152"/>
      <c r="AE56" s="152"/>
      <c r="AF56" s="152"/>
      <c r="AG56" s="152"/>
      <c r="AH56" s="152"/>
      <c r="AI56" s="18"/>
      <c r="AJ56" s="18"/>
      <c r="AL56" s="64">
        <v>43813</v>
      </c>
      <c r="AM56" s="64">
        <v>43811</v>
      </c>
      <c r="AN56" s="3">
        <v>50</v>
      </c>
      <c r="AO56" s="229">
        <v>1020569</v>
      </c>
      <c r="AP56" s="229">
        <v>411215</v>
      </c>
      <c r="AQ56" s="229">
        <v>76441</v>
      </c>
      <c r="AR56" s="229">
        <v>49812</v>
      </c>
      <c r="AS56" s="229">
        <v>0</v>
      </c>
      <c r="AT56" s="229">
        <v>0</v>
      </c>
      <c r="AU56" s="229">
        <v>0</v>
      </c>
      <c r="AV56" s="229">
        <v>0</v>
      </c>
      <c r="AW56" s="229">
        <v>0</v>
      </c>
      <c r="AX56" s="229">
        <v>0</v>
      </c>
      <c r="AY56" s="18">
        <f t="shared" si="3"/>
        <v>1558037</v>
      </c>
      <c r="AZ56" s="229">
        <v>819766</v>
      </c>
      <c r="BA56" s="229">
        <v>75.522272999999998</v>
      </c>
      <c r="BB56" s="229">
        <v>378894</v>
      </c>
      <c r="BC56" s="229">
        <v>85.237868000000006</v>
      </c>
      <c r="BD56" s="229">
        <v>65658</v>
      </c>
      <c r="BE56" s="229">
        <v>106.43983900000001</v>
      </c>
      <c r="BF56" s="229">
        <v>39910</v>
      </c>
      <c r="BG56" s="229">
        <v>95.335453999999999</v>
      </c>
      <c r="BH56" s="229">
        <v>0</v>
      </c>
      <c r="BI56" s="229">
        <v>0</v>
      </c>
      <c r="BJ56" s="229">
        <v>0</v>
      </c>
      <c r="BK56" s="229">
        <v>0</v>
      </c>
      <c r="BL56" s="229">
        <v>0</v>
      </c>
      <c r="BM56" s="229">
        <v>0</v>
      </c>
      <c r="BN56" s="229">
        <v>0</v>
      </c>
      <c r="BO56" s="229">
        <v>0</v>
      </c>
      <c r="BP56" s="229">
        <v>0</v>
      </c>
      <c r="BQ56" s="229">
        <v>0</v>
      </c>
      <c r="BR56" s="229">
        <v>0</v>
      </c>
      <c r="BS56" s="229">
        <v>0</v>
      </c>
      <c r="BT56" s="18">
        <f t="shared" si="4"/>
        <v>1304228</v>
      </c>
      <c r="BU56" s="18">
        <f t="shared" si="5"/>
        <v>80.507528840288657</v>
      </c>
    </row>
    <row r="57" spans="1:73" ht="20" customHeight="1" x14ac:dyDescent="0.15">
      <c r="A57" s="64"/>
      <c r="B57" s="64"/>
      <c r="C57" s="3"/>
      <c r="D57" s="153"/>
      <c r="E57" s="153"/>
      <c r="F57" s="153"/>
      <c r="G57" s="153"/>
      <c r="H57" s="153"/>
      <c r="I57" s="153"/>
      <c r="J57" s="153"/>
      <c r="K57" s="153"/>
      <c r="L57" s="153"/>
      <c r="M57" s="153"/>
      <c r="N57" s="18"/>
      <c r="O57" s="153"/>
      <c r="P57" s="153"/>
      <c r="Q57" s="153"/>
      <c r="R57" s="153"/>
      <c r="S57" s="153"/>
      <c r="T57" s="153"/>
      <c r="U57" s="153"/>
      <c r="V57" s="153"/>
      <c r="W57" s="153"/>
      <c r="X57" s="153"/>
      <c r="Y57" s="153"/>
      <c r="Z57" s="153"/>
      <c r="AA57" s="153"/>
      <c r="AB57" s="153"/>
      <c r="AC57" s="153"/>
      <c r="AD57" s="153"/>
      <c r="AE57" s="153"/>
      <c r="AF57" s="153"/>
      <c r="AG57" s="153"/>
      <c r="AH57" s="153"/>
      <c r="AI57" s="18"/>
      <c r="AJ57" s="18"/>
      <c r="AL57" s="64">
        <v>43820</v>
      </c>
      <c r="AM57" s="64">
        <v>43818</v>
      </c>
      <c r="AN57" s="3">
        <v>51</v>
      </c>
      <c r="AO57" s="229">
        <v>983586</v>
      </c>
      <c r="AP57" s="229">
        <v>405486</v>
      </c>
      <c r="AQ57" s="229">
        <v>72611</v>
      </c>
      <c r="AR57" s="229">
        <v>45702</v>
      </c>
      <c r="AS57" s="229">
        <v>0</v>
      </c>
      <c r="AT57" s="229">
        <v>0</v>
      </c>
      <c r="AU57" s="229">
        <v>0</v>
      </c>
      <c r="AV57" s="229">
        <v>0</v>
      </c>
      <c r="AW57" s="229">
        <v>0</v>
      </c>
      <c r="AX57" s="229">
        <v>0</v>
      </c>
      <c r="AY57" s="18">
        <f t="shared" si="3"/>
        <v>1507385</v>
      </c>
      <c r="AZ57" s="229">
        <v>861227</v>
      </c>
      <c r="BA57" s="229">
        <v>77.792406999999997</v>
      </c>
      <c r="BB57" s="229">
        <v>374560</v>
      </c>
      <c r="BC57" s="229">
        <v>87.353330999999997</v>
      </c>
      <c r="BD57" s="229">
        <v>49800</v>
      </c>
      <c r="BE57" s="229">
        <v>109.6751</v>
      </c>
      <c r="BF57" s="229">
        <v>35461</v>
      </c>
      <c r="BG57" s="229">
        <v>101.391246</v>
      </c>
      <c r="BH57" s="229">
        <v>0</v>
      </c>
      <c r="BI57" s="229">
        <v>0</v>
      </c>
      <c r="BJ57" s="229">
        <v>0</v>
      </c>
      <c r="BK57" s="229">
        <v>0</v>
      </c>
      <c r="BL57" s="229">
        <v>0</v>
      </c>
      <c r="BM57" s="229">
        <v>0</v>
      </c>
      <c r="BN57" s="229">
        <v>0</v>
      </c>
      <c r="BO57" s="229">
        <v>0</v>
      </c>
      <c r="BP57" s="229">
        <v>0</v>
      </c>
      <c r="BQ57" s="229">
        <v>0</v>
      </c>
      <c r="BR57" s="229">
        <v>0</v>
      </c>
      <c r="BS57" s="229">
        <v>0</v>
      </c>
      <c r="BT57" s="18">
        <f t="shared" si="4"/>
        <v>1321048</v>
      </c>
      <c r="BU57" s="18">
        <f t="shared" si="5"/>
        <v>82.338597777790824</v>
      </c>
    </row>
    <row r="58" spans="1:73" ht="20" customHeight="1" x14ac:dyDescent="0.15">
      <c r="A58" s="64"/>
      <c r="B58" s="64"/>
      <c r="C58" s="3"/>
      <c r="D58" s="104"/>
      <c r="E58" s="4"/>
      <c r="F58" s="4"/>
      <c r="G58" s="4"/>
      <c r="H58" s="4"/>
      <c r="I58" s="80"/>
      <c r="J58" s="4"/>
      <c r="K58" s="4"/>
      <c r="L58" s="4"/>
      <c r="M58" s="4"/>
      <c r="N58" s="18"/>
      <c r="O58" s="4"/>
      <c r="P58" s="4"/>
      <c r="Q58" s="152"/>
      <c r="R58" s="4"/>
      <c r="S58" s="4"/>
      <c r="T58" s="4"/>
      <c r="U58" s="4"/>
      <c r="V58" s="4"/>
      <c r="W58" s="4"/>
      <c r="X58" s="4"/>
      <c r="Y58" s="80"/>
      <c r="Z58" s="80"/>
      <c r="AA58" s="4"/>
      <c r="AB58" s="4"/>
      <c r="AC58" s="4"/>
      <c r="AD58" s="4"/>
      <c r="AE58" s="4"/>
      <c r="AF58" s="4"/>
      <c r="AG58" s="4"/>
      <c r="AH58" s="4"/>
      <c r="AI58" s="53"/>
      <c r="AJ58" s="53"/>
      <c r="AL58" s="64">
        <v>43827</v>
      </c>
      <c r="AM58" s="64">
        <v>43825</v>
      </c>
      <c r="AN58" s="3">
        <v>52</v>
      </c>
      <c r="AO58" s="229">
        <v>0</v>
      </c>
      <c r="AP58" s="229">
        <v>0</v>
      </c>
      <c r="AQ58" s="229">
        <v>0</v>
      </c>
      <c r="AR58" s="229">
        <v>0</v>
      </c>
      <c r="AS58" s="229">
        <v>0</v>
      </c>
      <c r="AT58" s="229">
        <v>0</v>
      </c>
      <c r="AU58" s="229">
        <v>0</v>
      </c>
      <c r="AV58" s="229">
        <v>0</v>
      </c>
      <c r="AW58" s="229">
        <v>0</v>
      </c>
      <c r="AX58" s="229">
        <v>0</v>
      </c>
      <c r="AY58" s="18">
        <v>0</v>
      </c>
      <c r="AZ58" s="229">
        <v>0</v>
      </c>
      <c r="BA58" s="229">
        <v>0</v>
      </c>
      <c r="BB58" s="229">
        <v>0</v>
      </c>
      <c r="BC58" s="229">
        <v>0</v>
      </c>
      <c r="BD58" s="229">
        <v>0</v>
      </c>
      <c r="BE58" s="229">
        <v>0</v>
      </c>
      <c r="BF58" s="229">
        <v>0</v>
      </c>
      <c r="BG58" s="229">
        <v>0</v>
      </c>
      <c r="BH58" s="229">
        <v>0</v>
      </c>
      <c r="BI58" s="229">
        <v>0</v>
      </c>
      <c r="BJ58" s="229">
        <v>0</v>
      </c>
      <c r="BK58" s="229">
        <v>0</v>
      </c>
      <c r="BL58" s="229">
        <v>0</v>
      </c>
      <c r="BM58" s="229">
        <v>0</v>
      </c>
      <c r="BN58" s="229">
        <v>0</v>
      </c>
      <c r="BO58" s="229">
        <v>0</v>
      </c>
      <c r="BP58" s="229">
        <v>0</v>
      </c>
      <c r="BQ58" s="229">
        <v>0</v>
      </c>
      <c r="BR58" s="229">
        <v>0</v>
      </c>
      <c r="BS58" s="229">
        <v>0</v>
      </c>
      <c r="BT58" s="53">
        <f t="shared" si="4"/>
        <v>0</v>
      </c>
      <c r="BU58" s="53">
        <v>0</v>
      </c>
    </row>
    <row r="59" spans="1:73" x14ac:dyDescent="0.15">
      <c r="A59" s="64"/>
      <c r="B59" s="1"/>
      <c r="C59" s="71"/>
      <c r="D59" s="4"/>
      <c r="E59" s="4"/>
      <c r="F59" s="4"/>
      <c r="G59" s="4"/>
      <c r="H59" s="4"/>
      <c r="I59" s="80"/>
      <c r="J59" s="4"/>
      <c r="K59" s="4"/>
      <c r="L59" s="4"/>
      <c r="M59" s="4"/>
      <c r="N59" s="53"/>
      <c r="O59" s="4"/>
      <c r="P59" s="4"/>
      <c r="Q59" s="4"/>
      <c r="R59" s="4"/>
      <c r="S59" s="4"/>
      <c r="T59" s="4"/>
      <c r="U59" s="4"/>
      <c r="V59" s="4"/>
      <c r="W59" s="4"/>
      <c r="X59" s="4"/>
      <c r="Y59" s="80"/>
      <c r="Z59" s="80"/>
      <c r="AA59" s="4"/>
      <c r="AB59" s="4"/>
      <c r="AC59" s="4"/>
      <c r="AD59" s="4"/>
      <c r="AE59" s="4"/>
      <c r="AF59" s="4"/>
      <c r="AG59" s="4"/>
      <c r="AH59" s="4"/>
      <c r="AI59" s="53"/>
      <c r="AJ59" s="53"/>
      <c r="AL59" s="64"/>
      <c r="AM59" s="1"/>
      <c r="AN59" s="71"/>
      <c r="AO59" s="229"/>
      <c r="AP59" s="229"/>
      <c r="AQ59" s="229"/>
      <c r="AR59" s="229"/>
      <c r="AS59" s="229"/>
      <c r="AT59" s="229"/>
      <c r="AU59" s="229"/>
      <c r="AV59" s="229"/>
      <c r="AW59" s="229"/>
      <c r="AX59" s="229"/>
      <c r="AY59" s="53"/>
      <c r="AZ59" s="229"/>
      <c r="BA59" s="229"/>
      <c r="BB59" s="229"/>
      <c r="BC59" s="229"/>
      <c r="BD59" s="229"/>
      <c r="BE59" s="229"/>
      <c r="BF59" s="229"/>
      <c r="BG59" s="229"/>
      <c r="BH59" s="229"/>
      <c r="BI59" s="229"/>
      <c r="BJ59" s="229"/>
      <c r="BK59" s="229"/>
      <c r="BL59" s="229"/>
      <c r="BM59" s="229"/>
      <c r="BN59" s="229"/>
      <c r="BO59" s="229"/>
      <c r="BP59" s="229"/>
      <c r="BQ59" s="229"/>
      <c r="BR59" s="229"/>
      <c r="BS59" s="229"/>
      <c r="BT59" s="53"/>
      <c r="BU59" s="53"/>
    </row>
    <row r="60" spans="1:73" ht="15" x14ac:dyDescent="0.2">
      <c r="AI60" s="58"/>
    </row>
  </sheetData>
  <mergeCells count="34">
    <mergeCell ref="U4:V4"/>
    <mergeCell ref="A3:A5"/>
    <mergeCell ref="AM3:AM5"/>
    <mergeCell ref="AN3:AN5"/>
    <mergeCell ref="B3:B5"/>
    <mergeCell ref="C3:C5"/>
    <mergeCell ref="AE4:AF4"/>
    <mergeCell ref="AA4:AB4"/>
    <mergeCell ref="O4:P4"/>
    <mergeCell ref="W4:X4"/>
    <mergeCell ref="N4:N5"/>
    <mergeCell ref="Y4:Z4"/>
    <mergeCell ref="AG4:AH4"/>
    <mergeCell ref="BP4:BQ4"/>
    <mergeCell ref="BH4:BI4"/>
    <mergeCell ref="BL4:BM4"/>
    <mergeCell ref="BJ4:BK4"/>
    <mergeCell ref="AC4:AD4"/>
    <mergeCell ref="B2:AD2"/>
    <mergeCell ref="AZ3:BU3"/>
    <mergeCell ref="O3:AJ3"/>
    <mergeCell ref="AO3:AY3"/>
    <mergeCell ref="AM2:BO2"/>
    <mergeCell ref="D3:N3"/>
    <mergeCell ref="AL3:AL5"/>
    <mergeCell ref="AZ4:BA4"/>
    <mergeCell ref="AY4:AY5"/>
    <mergeCell ref="BN4:BO4"/>
    <mergeCell ref="BR4:BS4"/>
    <mergeCell ref="Q4:R4"/>
    <mergeCell ref="BB4:BC4"/>
    <mergeCell ref="S4:T4"/>
    <mergeCell ref="BF4:BG4"/>
    <mergeCell ref="BD4:BE4"/>
  </mergeCells>
  <phoneticPr fontId="23"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X60"/>
  <sheetViews>
    <sheetView topLeftCell="A34" workbookViewId="0">
      <selection activeCell="A44" sqref="A44"/>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6" width="10.6640625" style="7" bestFit="1" customWidth="1"/>
    <col min="7"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1" customWidth="1"/>
    <col min="40" max="40" width="9.1640625" style="17"/>
    <col min="41" max="42" width="9.5" bestFit="1" customWidth="1"/>
    <col min="43" max="44" width="9.33203125" bestFit="1" customWidth="1"/>
    <col min="45" max="46" width="12.1640625" bestFit="1" customWidth="1"/>
    <col min="47" max="48" width="9.33203125" customWidth="1"/>
    <col min="49" max="49" width="11.1640625" bestFit="1" customWidth="1"/>
    <col min="50" max="50" width="11.1640625" customWidth="1"/>
    <col min="51" max="51" width="10.5" bestFit="1" customWidth="1"/>
    <col min="52" max="52" width="10.83203125" bestFit="1" customWidth="1"/>
    <col min="53" max="53" width="9.33203125" bestFit="1" customWidth="1"/>
    <col min="54" max="54" width="10.83203125" bestFit="1" customWidth="1"/>
    <col min="55" max="59" width="9.33203125" bestFit="1" customWidth="1"/>
    <col min="60" max="63" width="9.33203125" customWidth="1"/>
    <col min="72" max="72" width="10.33203125" bestFit="1" customWidth="1"/>
    <col min="73" max="74" width="9.5" style="23" bestFit="1" customWidth="1"/>
    <col min="75" max="76" width="9.1640625" style="23"/>
  </cols>
  <sheetData>
    <row r="2" spans="1:75" ht="12.75" customHeight="1" x14ac:dyDescent="0.15">
      <c r="B2" s="254" t="s">
        <v>63</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46</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5" ht="33" customHeight="1" x14ac:dyDescent="0.15">
      <c r="A3" s="253" t="s">
        <v>14</v>
      </c>
      <c r="B3" s="253" t="s">
        <v>9</v>
      </c>
      <c r="C3" s="253" t="s">
        <v>17</v>
      </c>
      <c r="D3" s="257" t="s">
        <v>10</v>
      </c>
      <c r="E3" s="258"/>
      <c r="F3" s="258"/>
      <c r="G3" s="258"/>
      <c r="H3" s="258"/>
      <c r="I3" s="258"/>
      <c r="J3" s="258"/>
      <c r="K3" s="258"/>
      <c r="L3" s="258"/>
      <c r="M3" s="258"/>
      <c r="N3" s="261"/>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57" t="s">
        <v>10</v>
      </c>
      <c r="AP3" s="258"/>
      <c r="AQ3" s="258"/>
      <c r="AR3" s="258"/>
      <c r="AS3" s="258"/>
      <c r="AT3" s="258"/>
      <c r="AU3" s="258"/>
      <c r="AV3" s="258"/>
      <c r="AW3" s="258"/>
      <c r="AX3" s="258"/>
      <c r="AY3" s="261"/>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5" ht="33" customHeight="1" x14ac:dyDescent="0.15">
      <c r="A4" s="253"/>
      <c r="B4" s="253"/>
      <c r="C4" s="253"/>
      <c r="D4" s="47" t="s">
        <v>3</v>
      </c>
      <c r="E4" s="47" t="s">
        <v>4</v>
      </c>
      <c r="F4" s="47" t="s">
        <v>5</v>
      </c>
      <c r="G4" s="47" t="s">
        <v>6</v>
      </c>
      <c r="H4" s="47" t="s">
        <v>16</v>
      </c>
      <c r="I4" s="47" t="s">
        <v>21</v>
      </c>
      <c r="J4" s="46" t="s">
        <v>7</v>
      </c>
      <c r="K4" s="46" t="s">
        <v>8</v>
      </c>
      <c r="L4" s="5" t="s">
        <v>13</v>
      </c>
      <c r="M4" s="5" t="s">
        <v>19</v>
      </c>
      <c r="N4" s="38"/>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38"/>
      <c r="AJ4" s="38"/>
      <c r="AL4" s="253"/>
      <c r="AM4" s="253"/>
      <c r="AN4" s="253"/>
      <c r="AO4" s="47" t="s">
        <v>3</v>
      </c>
      <c r="AP4" s="47" t="s">
        <v>4</v>
      </c>
      <c r="AQ4" s="47" t="s">
        <v>5</v>
      </c>
      <c r="AR4" s="47" t="s">
        <v>6</v>
      </c>
      <c r="AS4" s="47" t="s">
        <v>16</v>
      </c>
      <c r="AT4" s="47" t="s">
        <v>21</v>
      </c>
      <c r="AU4" s="46" t="s">
        <v>7</v>
      </c>
      <c r="AV4" s="46" t="s">
        <v>8</v>
      </c>
      <c r="AW4" s="5" t="s">
        <v>13</v>
      </c>
      <c r="AX4" s="5" t="s">
        <v>19</v>
      </c>
      <c r="AY4" s="38"/>
      <c r="AZ4" s="252" t="s">
        <v>3</v>
      </c>
      <c r="BA4" s="252"/>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38"/>
      <c r="BU4" s="38"/>
    </row>
    <row r="5" spans="1:75" ht="29.25" customHeight="1" x14ac:dyDescent="0.15">
      <c r="A5" s="253"/>
      <c r="B5" s="253"/>
      <c r="C5" s="253"/>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3"/>
      <c r="AM5" s="253"/>
      <c r="AN5" s="253"/>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5" ht="20" customHeight="1" x14ac:dyDescent="0.15">
      <c r="A6" s="20"/>
      <c r="B6" s="20"/>
      <c r="C6" s="3"/>
      <c r="D6" s="4"/>
      <c r="E6" s="4"/>
      <c r="F6" s="4"/>
      <c r="G6" s="4"/>
      <c r="H6" s="4"/>
      <c r="I6" s="80"/>
      <c r="J6" s="4"/>
      <c r="K6" s="4"/>
      <c r="L6" s="4"/>
      <c r="M6" s="4"/>
      <c r="N6" s="18"/>
      <c r="O6" s="4"/>
      <c r="P6" s="4"/>
      <c r="Q6" s="4"/>
      <c r="R6" s="4"/>
      <c r="S6" s="4"/>
      <c r="T6" s="4"/>
      <c r="U6" s="4"/>
      <c r="V6" s="4"/>
      <c r="W6" s="4"/>
      <c r="X6" s="4"/>
      <c r="Y6" s="80"/>
      <c r="Z6" s="80"/>
      <c r="AA6" s="4"/>
      <c r="AB6" s="4"/>
      <c r="AC6" s="4"/>
      <c r="AD6" s="4"/>
      <c r="AE6" s="4"/>
      <c r="AF6" s="4"/>
      <c r="AG6" s="4"/>
      <c r="AH6" s="4"/>
      <c r="AI6" s="18"/>
      <c r="AJ6" s="18"/>
      <c r="AL6" s="16"/>
      <c r="AM6" s="66"/>
      <c r="AN6" s="16"/>
      <c r="AO6" s="5"/>
      <c r="AP6" s="5"/>
      <c r="AQ6" s="5"/>
      <c r="AR6" s="5"/>
      <c r="AS6" s="46"/>
      <c r="AT6" s="46"/>
      <c r="AU6" s="5"/>
      <c r="AV6" s="5"/>
      <c r="AW6" s="5"/>
      <c r="AX6" s="76"/>
      <c r="AY6" s="32"/>
      <c r="AZ6" s="5"/>
      <c r="BA6" s="5"/>
      <c r="BB6" s="5"/>
      <c r="BC6" s="5"/>
      <c r="BD6" s="5"/>
      <c r="BE6" s="5"/>
      <c r="BF6" s="5"/>
      <c r="BG6" s="5"/>
      <c r="BH6" s="46"/>
      <c r="BI6" s="46"/>
      <c r="BJ6" s="46"/>
      <c r="BK6" s="46"/>
      <c r="BL6" s="5"/>
      <c r="BM6" s="5"/>
      <c r="BN6" s="5"/>
      <c r="BO6" s="5"/>
      <c r="BP6" s="5"/>
      <c r="BQ6" s="5"/>
      <c r="BR6" s="76"/>
      <c r="BS6" s="76"/>
      <c r="BT6" s="32"/>
      <c r="BU6" s="32"/>
      <c r="BV6" s="24"/>
      <c r="BW6" s="13"/>
    </row>
    <row r="7" spans="1:75" ht="20" customHeight="1" x14ac:dyDescent="0.15">
      <c r="A7" s="159">
        <v>43834</v>
      </c>
      <c r="B7" s="159">
        <v>43832</v>
      </c>
      <c r="C7" s="158">
        <v>1</v>
      </c>
      <c r="D7" s="160">
        <v>174380</v>
      </c>
      <c r="E7" s="160">
        <v>303372</v>
      </c>
      <c r="F7" s="160">
        <v>19982</v>
      </c>
      <c r="G7" s="160">
        <v>25913</v>
      </c>
      <c r="H7" s="4">
        <v>0</v>
      </c>
      <c r="I7" s="81">
        <v>0</v>
      </c>
      <c r="J7" s="4">
        <v>0</v>
      </c>
      <c r="K7" s="4">
        <v>0</v>
      </c>
      <c r="L7" s="4">
        <v>0</v>
      </c>
      <c r="M7" s="4">
        <v>0</v>
      </c>
      <c r="N7" s="30">
        <f t="shared" ref="N7:N18" si="0">SUM(D7:M7)</f>
        <v>523647</v>
      </c>
      <c r="O7" s="160">
        <v>148916</v>
      </c>
      <c r="P7" s="160">
        <v>93.459862999999999</v>
      </c>
      <c r="Q7" s="160">
        <v>243229</v>
      </c>
      <c r="R7" s="160">
        <v>96.540367000000003</v>
      </c>
      <c r="S7" s="160">
        <v>10670</v>
      </c>
      <c r="T7" s="160">
        <v>113.79156500000001</v>
      </c>
      <c r="U7" s="160">
        <v>6035</v>
      </c>
      <c r="V7" s="160">
        <v>81.731234000000001</v>
      </c>
      <c r="W7" s="4">
        <v>0</v>
      </c>
      <c r="X7" s="4">
        <v>0</v>
      </c>
      <c r="Y7" s="81">
        <v>0</v>
      </c>
      <c r="Z7" s="81">
        <v>0</v>
      </c>
      <c r="AA7" s="4">
        <v>0</v>
      </c>
      <c r="AB7" s="4">
        <v>0</v>
      </c>
      <c r="AC7" s="4">
        <v>0</v>
      </c>
      <c r="AD7" s="4">
        <v>0</v>
      </c>
      <c r="AE7" s="4">
        <v>0</v>
      </c>
      <c r="AF7" s="4">
        <v>0</v>
      </c>
      <c r="AG7" s="4">
        <v>0</v>
      </c>
      <c r="AH7" s="4">
        <v>0</v>
      </c>
      <c r="AI7" s="18">
        <f t="shared" ref="AI7" si="1">O7+Q7+S7+U7+AA7+AC7+AE7+AG7</f>
        <v>408850</v>
      </c>
      <c r="AJ7" s="18">
        <f t="shared" ref="AJ7" si="2">(O7*P7+Q7*R7+S7*T7+U7*V7+AA7*AB7+AC7*AD7+AE7*AF7+AG7*AH7)/AI7</f>
        <v>95.649969131199697</v>
      </c>
      <c r="AL7" s="64">
        <v>43470</v>
      </c>
      <c r="AM7" s="64">
        <v>43467</v>
      </c>
      <c r="AN7" s="3">
        <v>1</v>
      </c>
      <c r="AO7" s="157">
        <v>115185</v>
      </c>
      <c r="AP7" s="157">
        <v>289514</v>
      </c>
      <c r="AQ7" s="157">
        <v>14035</v>
      </c>
      <c r="AR7" s="157">
        <v>15472</v>
      </c>
      <c r="AS7" s="157">
        <v>0</v>
      </c>
      <c r="AT7" s="157">
        <v>0</v>
      </c>
      <c r="AU7" s="157">
        <v>0</v>
      </c>
      <c r="AV7" s="157">
        <v>0</v>
      </c>
      <c r="AW7" s="157">
        <v>0</v>
      </c>
      <c r="AX7" s="157">
        <v>0</v>
      </c>
      <c r="AY7" s="30">
        <v>434206</v>
      </c>
      <c r="AZ7" s="157">
        <v>90849</v>
      </c>
      <c r="BA7" s="157">
        <v>99.062774000000005</v>
      </c>
      <c r="BB7" s="157">
        <v>225627</v>
      </c>
      <c r="BC7" s="157">
        <v>109.47593500000001</v>
      </c>
      <c r="BD7" s="157">
        <v>10294</v>
      </c>
      <c r="BE7" s="157">
        <v>110.544783</v>
      </c>
      <c r="BF7" s="157">
        <v>12435</v>
      </c>
      <c r="BG7" s="157">
        <v>92.524486999999993</v>
      </c>
      <c r="BH7" s="157">
        <v>0</v>
      </c>
      <c r="BI7" s="157">
        <v>0</v>
      </c>
      <c r="BJ7" s="157">
        <v>0</v>
      </c>
      <c r="BK7" s="157">
        <v>0</v>
      </c>
      <c r="BL7" s="157">
        <v>0</v>
      </c>
      <c r="BM7" s="157">
        <v>0</v>
      </c>
      <c r="BN7" s="157">
        <v>0</v>
      </c>
      <c r="BO7" s="157">
        <v>0</v>
      </c>
      <c r="BP7" s="157">
        <v>0</v>
      </c>
      <c r="BQ7" s="157">
        <v>0</v>
      </c>
      <c r="BR7" s="157">
        <v>0</v>
      </c>
      <c r="BS7" s="157">
        <v>0</v>
      </c>
      <c r="BT7" s="18">
        <v>339205</v>
      </c>
      <c r="BU7" s="18">
        <v>106.09799600070164</v>
      </c>
      <c r="BV7" s="25"/>
      <c r="BW7" s="13"/>
    </row>
    <row r="8" spans="1:75" ht="20" customHeight="1" x14ac:dyDescent="0.15">
      <c r="A8" s="161">
        <v>43841</v>
      </c>
      <c r="B8" s="161">
        <v>43838</v>
      </c>
      <c r="C8" s="3">
        <v>2</v>
      </c>
      <c r="D8" s="162">
        <v>174911</v>
      </c>
      <c r="E8" s="162">
        <v>301459</v>
      </c>
      <c r="F8" s="162">
        <v>19374</v>
      </c>
      <c r="G8" s="162">
        <v>28764</v>
      </c>
      <c r="H8" s="162">
        <v>0</v>
      </c>
      <c r="I8" s="162">
        <v>0</v>
      </c>
      <c r="J8" s="162">
        <v>0</v>
      </c>
      <c r="K8" s="162">
        <v>0</v>
      </c>
      <c r="L8" s="162">
        <v>0</v>
      </c>
      <c r="M8" s="162">
        <v>0</v>
      </c>
      <c r="N8" s="30">
        <f t="shared" si="0"/>
        <v>524508</v>
      </c>
      <c r="O8" s="162">
        <v>123292</v>
      </c>
      <c r="P8" s="162">
        <v>92.283058999999994</v>
      </c>
      <c r="Q8" s="162">
        <v>252461</v>
      </c>
      <c r="R8" s="162">
        <v>94.744755999999995</v>
      </c>
      <c r="S8" s="162">
        <v>8618</v>
      </c>
      <c r="T8" s="162">
        <v>110.482246</v>
      </c>
      <c r="U8" s="162">
        <v>8730</v>
      </c>
      <c r="V8" s="162">
        <v>90.569072000000006</v>
      </c>
      <c r="W8" s="162">
        <v>0</v>
      </c>
      <c r="X8" s="162">
        <v>0</v>
      </c>
      <c r="Y8" s="162">
        <v>0</v>
      </c>
      <c r="Z8" s="162">
        <v>0</v>
      </c>
      <c r="AA8" s="162">
        <v>0</v>
      </c>
      <c r="AB8" s="162">
        <v>0</v>
      </c>
      <c r="AC8" s="162">
        <v>0</v>
      </c>
      <c r="AD8" s="162">
        <v>0</v>
      </c>
      <c r="AE8" s="162">
        <v>0</v>
      </c>
      <c r="AF8" s="162">
        <v>0</v>
      </c>
      <c r="AG8" s="162">
        <v>0</v>
      </c>
      <c r="AH8" s="162">
        <v>0</v>
      </c>
      <c r="AI8" s="18">
        <f t="shared" ref="AI8" si="3">O8+Q8+S8+U8+AA8+AC8+AE8+AG8</f>
        <v>393101</v>
      </c>
      <c r="AJ8" s="18">
        <f t="shared" ref="AJ8" si="4">(O8*P8+Q8*R8+S8*T8+U8*V8+AA8*AB8+AC8*AD8+AE8*AF8+AG8*AH8)/AI8</f>
        <v>94.224951728263193</v>
      </c>
      <c r="AL8" s="64">
        <v>43477</v>
      </c>
      <c r="AM8" s="64">
        <v>43474</v>
      </c>
      <c r="AN8" s="3">
        <v>2</v>
      </c>
      <c r="AO8" s="157">
        <v>115848</v>
      </c>
      <c r="AP8" s="157">
        <v>282135</v>
      </c>
      <c r="AQ8" s="157">
        <v>10706</v>
      </c>
      <c r="AR8" s="157">
        <v>16697</v>
      </c>
      <c r="AS8" s="157">
        <v>0</v>
      </c>
      <c r="AT8" s="157">
        <v>0</v>
      </c>
      <c r="AU8" s="157">
        <v>0</v>
      </c>
      <c r="AV8" s="157">
        <v>0</v>
      </c>
      <c r="AW8" s="157">
        <v>0</v>
      </c>
      <c r="AX8" s="157">
        <v>0</v>
      </c>
      <c r="AY8" s="30">
        <v>425386</v>
      </c>
      <c r="AZ8" s="157">
        <v>84077</v>
      </c>
      <c r="BA8" s="157">
        <v>102.803501</v>
      </c>
      <c r="BB8" s="157">
        <v>210088</v>
      </c>
      <c r="BC8" s="157">
        <v>109.478056</v>
      </c>
      <c r="BD8" s="157">
        <v>9906</v>
      </c>
      <c r="BE8" s="157">
        <v>101.43226300000001</v>
      </c>
      <c r="BF8" s="157">
        <v>13510</v>
      </c>
      <c r="BG8" s="157">
        <v>93.595854000000003</v>
      </c>
      <c r="BH8" s="157">
        <v>0</v>
      </c>
      <c r="BI8" s="157">
        <v>0</v>
      </c>
      <c r="BJ8" s="157">
        <v>0</v>
      </c>
      <c r="BK8" s="157">
        <v>0</v>
      </c>
      <c r="BL8" s="157">
        <v>0</v>
      </c>
      <c r="BM8" s="157">
        <v>0</v>
      </c>
      <c r="BN8" s="157">
        <v>0</v>
      </c>
      <c r="BO8" s="157">
        <v>0</v>
      </c>
      <c r="BP8" s="157">
        <v>0</v>
      </c>
      <c r="BQ8" s="157">
        <v>0</v>
      </c>
      <c r="BR8" s="157">
        <v>0</v>
      </c>
      <c r="BS8" s="157">
        <v>0</v>
      </c>
      <c r="BT8" s="18">
        <v>317581</v>
      </c>
      <c r="BU8" s="18">
        <v>106.78442276875191</v>
      </c>
      <c r="BV8" s="26"/>
      <c r="BW8" s="13"/>
    </row>
    <row r="9" spans="1:75" ht="20" customHeight="1" x14ac:dyDescent="0.15">
      <c r="A9" s="163">
        <v>43848</v>
      </c>
      <c r="B9" s="163">
        <v>43845</v>
      </c>
      <c r="C9" s="3">
        <v>3</v>
      </c>
      <c r="D9" s="164">
        <v>147197</v>
      </c>
      <c r="E9" s="164">
        <v>281722</v>
      </c>
      <c r="F9" s="164">
        <v>10330</v>
      </c>
      <c r="G9" s="164">
        <v>19790</v>
      </c>
      <c r="H9" s="164">
        <v>0</v>
      </c>
      <c r="I9" s="164">
        <v>0</v>
      </c>
      <c r="J9" s="164">
        <v>0</v>
      </c>
      <c r="K9" s="164">
        <v>0</v>
      </c>
      <c r="L9" s="164">
        <v>0</v>
      </c>
      <c r="M9" s="164">
        <v>0</v>
      </c>
      <c r="N9" s="30">
        <f t="shared" si="0"/>
        <v>459039</v>
      </c>
      <c r="O9" s="164">
        <v>75377</v>
      </c>
      <c r="P9" s="164">
        <v>92.771375000000006</v>
      </c>
      <c r="Q9" s="164">
        <v>138439</v>
      </c>
      <c r="R9" s="164">
        <v>95.990623999999997</v>
      </c>
      <c r="S9" s="164">
        <v>2882</v>
      </c>
      <c r="T9" s="164">
        <v>137.575988</v>
      </c>
      <c r="U9" s="164">
        <v>10954</v>
      </c>
      <c r="V9" s="164">
        <v>82.126163000000005</v>
      </c>
      <c r="W9" s="164">
        <v>0</v>
      </c>
      <c r="X9" s="164">
        <v>0</v>
      </c>
      <c r="Y9" s="164">
        <v>0</v>
      </c>
      <c r="Z9" s="164">
        <v>0</v>
      </c>
      <c r="AA9" s="164">
        <v>0</v>
      </c>
      <c r="AB9" s="164">
        <v>0</v>
      </c>
      <c r="AC9" s="164">
        <v>0</v>
      </c>
      <c r="AD9" s="164">
        <v>0</v>
      </c>
      <c r="AE9" s="164">
        <v>0</v>
      </c>
      <c r="AF9" s="164">
        <v>0</v>
      </c>
      <c r="AG9" s="164">
        <v>0</v>
      </c>
      <c r="AH9" s="164">
        <v>0</v>
      </c>
      <c r="AI9" s="18">
        <f t="shared" ref="AI9" si="5">O9+Q9+S9+U9+AA9+AC9+AE9+AG9</f>
        <v>227652</v>
      </c>
      <c r="AJ9" s="18">
        <f t="shared" ref="AJ9" si="6">(O9*P9+Q9*R9+S9*T9+U9*V9+AA9*AB9+AC9*AD9+AE9*AF9+AG9*AH9)/AI9</f>
        <v>94.784047213417864</v>
      </c>
      <c r="AL9" s="64">
        <v>43484</v>
      </c>
      <c r="AM9" s="64">
        <v>43481</v>
      </c>
      <c r="AN9" s="3">
        <v>3</v>
      </c>
      <c r="AO9" s="157">
        <v>103219</v>
      </c>
      <c r="AP9" s="157">
        <v>290458</v>
      </c>
      <c r="AQ9" s="157">
        <v>15224</v>
      </c>
      <c r="AR9" s="157">
        <v>14586</v>
      </c>
      <c r="AS9" s="157">
        <v>0</v>
      </c>
      <c r="AT9" s="157">
        <v>0</v>
      </c>
      <c r="AU9" s="157">
        <v>0</v>
      </c>
      <c r="AV9" s="157">
        <v>0</v>
      </c>
      <c r="AW9" s="157">
        <v>0</v>
      </c>
      <c r="AX9" s="157">
        <v>0</v>
      </c>
      <c r="AY9" s="30">
        <v>423487</v>
      </c>
      <c r="AZ9" s="157">
        <v>64341</v>
      </c>
      <c r="BA9" s="157">
        <v>102.773332</v>
      </c>
      <c r="BB9" s="157">
        <v>189444</v>
      </c>
      <c r="BC9" s="157">
        <v>108.97548</v>
      </c>
      <c r="BD9" s="157">
        <v>10524</v>
      </c>
      <c r="BE9" s="157">
        <v>111.993348</v>
      </c>
      <c r="BF9" s="157">
        <v>14586</v>
      </c>
      <c r="BG9" s="157">
        <v>98.000274000000005</v>
      </c>
      <c r="BH9" s="157">
        <v>0</v>
      </c>
      <c r="BI9" s="157">
        <v>0</v>
      </c>
      <c r="BJ9" s="157">
        <v>0</v>
      </c>
      <c r="BK9" s="157">
        <v>0</v>
      </c>
      <c r="BL9" s="157">
        <v>0</v>
      </c>
      <c r="BM9" s="157">
        <v>0</v>
      </c>
      <c r="BN9" s="157">
        <v>0</v>
      </c>
      <c r="BO9" s="157">
        <v>0</v>
      </c>
      <c r="BP9" s="157">
        <v>0</v>
      </c>
      <c r="BQ9" s="157">
        <v>0</v>
      </c>
      <c r="BR9" s="157">
        <v>0</v>
      </c>
      <c r="BS9" s="157">
        <v>0</v>
      </c>
      <c r="BT9" s="18">
        <v>278895</v>
      </c>
      <c r="BU9" s="18">
        <v>107.08452922514925</v>
      </c>
      <c r="BV9" s="26"/>
      <c r="BW9" s="13"/>
    </row>
    <row r="10" spans="1:75" ht="20" customHeight="1" x14ac:dyDescent="0.15">
      <c r="A10" s="165">
        <v>43855</v>
      </c>
      <c r="B10" s="165">
        <v>43852</v>
      </c>
      <c r="C10" s="3">
        <v>4</v>
      </c>
      <c r="D10" s="166">
        <v>141327</v>
      </c>
      <c r="E10" s="166">
        <v>261384</v>
      </c>
      <c r="F10" s="166">
        <v>14551</v>
      </c>
      <c r="G10" s="166">
        <v>19239</v>
      </c>
      <c r="H10" s="166">
        <v>0</v>
      </c>
      <c r="I10" s="166">
        <v>0</v>
      </c>
      <c r="J10" s="166">
        <v>0</v>
      </c>
      <c r="K10" s="166">
        <v>0</v>
      </c>
      <c r="L10" s="166">
        <v>0</v>
      </c>
      <c r="M10" s="166">
        <v>0</v>
      </c>
      <c r="N10" s="30">
        <f t="shared" si="0"/>
        <v>436501</v>
      </c>
      <c r="O10" s="166">
        <v>102822</v>
      </c>
      <c r="P10" s="166">
        <v>92.301472000000004</v>
      </c>
      <c r="Q10" s="166">
        <v>169303</v>
      </c>
      <c r="R10" s="166">
        <v>97.853020000000001</v>
      </c>
      <c r="S10" s="166">
        <v>6884</v>
      </c>
      <c r="T10" s="166">
        <v>106.58280000000001</v>
      </c>
      <c r="U10" s="166">
        <v>11666</v>
      </c>
      <c r="V10" s="166">
        <v>80.858649</v>
      </c>
      <c r="W10" s="166">
        <v>0</v>
      </c>
      <c r="X10" s="166">
        <v>0</v>
      </c>
      <c r="Y10" s="166">
        <v>0</v>
      </c>
      <c r="Z10" s="166">
        <v>0</v>
      </c>
      <c r="AA10" s="166">
        <v>0</v>
      </c>
      <c r="AB10" s="166">
        <v>0</v>
      </c>
      <c r="AC10" s="166">
        <v>0</v>
      </c>
      <c r="AD10" s="166">
        <v>0</v>
      </c>
      <c r="AE10" s="166">
        <v>0</v>
      </c>
      <c r="AF10" s="166">
        <v>0</v>
      </c>
      <c r="AG10" s="166">
        <v>0</v>
      </c>
      <c r="AH10" s="166">
        <v>0</v>
      </c>
      <c r="AI10" s="18">
        <f t="shared" ref="AI10" si="7">O10+Q10+S10+U10+AA10+AC10+AE10+AG10</f>
        <v>290675</v>
      </c>
      <c r="AJ10" s="18">
        <f t="shared" ref="AJ10" si="8">(O10*P10+Q10*R10+S10*T10+U10*V10+AA10*AB10+AC10*AD10+AE10*AF10+AG10*AH10)/AI10</f>
        <v>95.413932376289665</v>
      </c>
      <c r="AL10" s="64">
        <v>43491</v>
      </c>
      <c r="AM10" s="64">
        <v>43488</v>
      </c>
      <c r="AN10" s="3">
        <v>4</v>
      </c>
      <c r="AO10" s="157">
        <v>82656</v>
      </c>
      <c r="AP10" s="157">
        <v>269897</v>
      </c>
      <c r="AQ10" s="157">
        <v>13562</v>
      </c>
      <c r="AR10" s="157">
        <v>17996</v>
      </c>
      <c r="AS10" s="157">
        <v>0</v>
      </c>
      <c r="AT10" s="157">
        <v>0</v>
      </c>
      <c r="AU10" s="157">
        <v>0</v>
      </c>
      <c r="AV10" s="157">
        <v>0</v>
      </c>
      <c r="AW10" s="157">
        <v>0</v>
      </c>
      <c r="AX10" s="157">
        <v>0</v>
      </c>
      <c r="AY10" s="30">
        <v>384111</v>
      </c>
      <c r="AZ10" s="157">
        <v>58599</v>
      </c>
      <c r="BA10" s="157">
        <v>105.079216</v>
      </c>
      <c r="BB10" s="157">
        <v>143345</v>
      </c>
      <c r="BC10" s="157">
        <v>109.379183</v>
      </c>
      <c r="BD10" s="157">
        <v>13293</v>
      </c>
      <c r="BE10" s="157">
        <v>117.71029799999999</v>
      </c>
      <c r="BF10" s="157">
        <v>17996</v>
      </c>
      <c r="BG10" s="157">
        <v>101.744165</v>
      </c>
      <c r="BH10" s="157">
        <v>0</v>
      </c>
      <c r="BI10" s="157">
        <v>0</v>
      </c>
      <c r="BJ10" s="157">
        <v>0</v>
      </c>
      <c r="BK10" s="157">
        <v>0</v>
      </c>
      <c r="BL10" s="157">
        <v>0</v>
      </c>
      <c r="BM10" s="157">
        <v>0</v>
      </c>
      <c r="BN10" s="157">
        <v>0</v>
      </c>
      <c r="BO10" s="157">
        <v>0</v>
      </c>
      <c r="BP10" s="157">
        <v>0</v>
      </c>
      <c r="BQ10" s="157">
        <v>0</v>
      </c>
      <c r="BR10" s="157">
        <v>0</v>
      </c>
      <c r="BS10" s="157">
        <v>0</v>
      </c>
      <c r="BT10" s="18">
        <v>233233</v>
      </c>
      <c r="BU10" s="18">
        <v>108.18454914258703</v>
      </c>
      <c r="BV10" s="26"/>
      <c r="BW10" s="13"/>
    </row>
    <row r="11" spans="1:75" ht="20" customHeight="1" x14ac:dyDescent="0.15">
      <c r="A11" s="167">
        <v>43862</v>
      </c>
      <c r="B11" s="167">
        <v>43859</v>
      </c>
      <c r="C11" s="113">
        <v>5</v>
      </c>
      <c r="D11" s="168">
        <v>122759</v>
      </c>
      <c r="E11" s="168">
        <v>234765</v>
      </c>
      <c r="F11" s="168">
        <v>7594</v>
      </c>
      <c r="G11" s="168">
        <v>28297</v>
      </c>
      <c r="H11" s="168">
        <v>0</v>
      </c>
      <c r="I11" s="168">
        <v>0</v>
      </c>
      <c r="J11" s="168">
        <v>0</v>
      </c>
      <c r="K11" s="168">
        <v>0</v>
      </c>
      <c r="L11" s="168">
        <v>0</v>
      </c>
      <c r="M11" s="168">
        <v>0</v>
      </c>
      <c r="N11" s="30">
        <f t="shared" si="0"/>
        <v>393415</v>
      </c>
      <c r="O11" s="168">
        <v>62473</v>
      </c>
      <c r="P11" s="168">
        <v>86.323290999999998</v>
      </c>
      <c r="Q11" s="168">
        <v>145151</v>
      </c>
      <c r="R11" s="168">
        <v>96.657962999999995</v>
      </c>
      <c r="S11" s="168">
        <v>3254</v>
      </c>
      <c r="T11" s="168">
        <v>100.61094</v>
      </c>
      <c r="U11" s="168">
        <v>17538</v>
      </c>
      <c r="V11" s="168">
        <v>80.918233999999998</v>
      </c>
      <c r="W11" s="168">
        <v>0</v>
      </c>
      <c r="X11" s="168">
        <v>0</v>
      </c>
      <c r="Y11" s="168">
        <v>0</v>
      </c>
      <c r="Z11" s="168">
        <v>0</v>
      </c>
      <c r="AA11" s="168">
        <v>0</v>
      </c>
      <c r="AB11" s="168">
        <v>0</v>
      </c>
      <c r="AC11" s="168">
        <v>0</v>
      </c>
      <c r="AD11" s="168">
        <v>0</v>
      </c>
      <c r="AE11" s="168">
        <v>0</v>
      </c>
      <c r="AF11" s="168">
        <v>0</v>
      </c>
      <c r="AG11" s="168">
        <v>0</v>
      </c>
      <c r="AH11" s="168">
        <v>0</v>
      </c>
      <c r="AI11" s="18">
        <f t="shared" ref="AI11" si="9">O11+Q11+S11+U11+AA11+AC11+AE11+AG11</f>
        <v>228416</v>
      </c>
      <c r="AJ11" s="18">
        <f t="shared" ref="AJ11" si="10">(O11*P11+Q11*R11+S11*T11+U11*V11+AA11*AB11+AC11*AD11+AE11*AF11+AG11*AH11)/AI11</f>
        <v>92.679177171073803</v>
      </c>
      <c r="AL11" s="64">
        <v>43498</v>
      </c>
      <c r="AM11" s="64">
        <v>43495</v>
      </c>
      <c r="AN11" s="3">
        <v>5</v>
      </c>
      <c r="AO11" s="157">
        <v>79863</v>
      </c>
      <c r="AP11" s="157">
        <v>264865</v>
      </c>
      <c r="AQ11" s="157">
        <v>13873</v>
      </c>
      <c r="AR11" s="157">
        <v>9765</v>
      </c>
      <c r="AS11" s="157">
        <v>0</v>
      </c>
      <c r="AT11" s="157">
        <v>0</v>
      </c>
      <c r="AU11" s="157">
        <v>0</v>
      </c>
      <c r="AV11" s="157">
        <v>0</v>
      </c>
      <c r="AW11" s="157">
        <v>0</v>
      </c>
      <c r="AX11" s="157">
        <v>0</v>
      </c>
      <c r="AY11" s="18">
        <v>368366</v>
      </c>
      <c r="AZ11" s="157">
        <v>38495</v>
      </c>
      <c r="BA11" s="157">
        <v>99.789972000000006</v>
      </c>
      <c r="BB11" s="157">
        <v>146810</v>
      </c>
      <c r="BC11" s="157">
        <v>109.875968</v>
      </c>
      <c r="BD11" s="157">
        <v>10034</v>
      </c>
      <c r="BE11" s="157">
        <v>117.855491</v>
      </c>
      <c r="BF11" s="157">
        <v>9367</v>
      </c>
      <c r="BG11" s="157">
        <v>106.485427</v>
      </c>
      <c r="BH11" s="157">
        <v>0</v>
      </c>
      <c r="BI11" s="157">
        <v>0</v>
      </c>
      <c r="BJ11" s="157">
        <v>0</v>
      </c>
      <c r="BK11" s="157">
        <v>0</v>
      </c>
      <c r="BL11" s="157">
        <v>0</v>
      </c>
      <c r="BM11" s="157">
        <v>0</v>
      </c>
      <c r="BN11" s="157">
        <v>0</v>
      </c>
      <c r="BO11" s="157">
        <v>0</v>
      </c>
      <c r="BP11" s="157">
        <v>0</v>
      </c>
      <c r="BQ11" s="157">
        <v>0</v>
      </c>
      <c r="BR11" s="157">
        <v>0</v>
      </c>
      <c r="BS11" s="157">
        <v>0</v>
      </c>
      <c r="BT11" s="18">
        <v>204706</v>
      </c>
      <c r="BU11" s="18">
        <v>108.21527862213613</v>
      </c>
      <c r="BV11" s="26"/>
      <c r="BW11" s="13"/>
    </row>
    <row r="12" spans="1:75" ht="20" customHeight="1" x14ac:dyDescent="0.15">
      <c r="A12" s="170">
        <v>43869</v>
      </c>
      <c r="B12" s="170">
        <v>43866</v>
      </c>
      <c r="C12" s="3">
        <v>6</v>
      </c>
      <c r="D12" s="171">
        <v>142028</v>
      </c>
      <c r="E12" s="171">
        <v>242316</v>
      </c>
      <c r="F12" s="171">
        <v>9325</v>
      </c>
      <c r="G12" s="171">
        <v>25199</v>
      </c>
      <c r="H12" s="171">
        <v>0</v>
      </c>
      <c r="I12" s="171">
        <v>0</v>
      </c>
      <c r="J12" s="171">
        <v>0</v>
      </c>
      <c r="K12" s="171">
        <v>0</v>
      </c>
      <c r="L12" s="171">
        <v>0</v>
      </c>
      <c r="M12" s="171">
        <v>0</v>
      </c>
      <c r="N12" s="30">
        <f t="shared" si="0"/>
        <v>418868</v>
      </c>
      <c r="O12" s="171">
        <v>92787</v>
      </c>
      <c r="P12" s="171">
        <v>87.072401999999997</v>
      </c>
      <c r="Q12" s="171">
        <v>149211</v>
      </c>
      <c r="R12" s="171">
        <v>95.219802000000001</v>
      </c>
      <c r="S12" s="171">
        <v>1128</v>
      </c>
      <c r="T12" s="171">
        <v>107.854609</v>
      </c>
      <c r="U12" s="171">
        <v>7105</v>
      </c>
      <c r="V12" s="171">
        <v>75.436030000000002</v>
      </c>
      <c r="W12" s="171">
        <v>0</v>
      </c>
      <c r="X12" s="171">
        <v>0</v>
      </c>
      <c r="Y12" s="171">
        <v>0</v>
      </c>
      <c r="Z12" s="171">
        <v>0</v>
      </c>
      <c r="AA12" s="171">
        <v>0</v>
      </c>
      <c r="AB12" s="171">
        <v>0</v>
      </c>
      <c r="AC12" s="171">
        <v>0</v>
      </c>
      <c r="AD12" s="171">
        <v>0</v>
      </c>
      <c r="AE12" s="171">
        <v>0</v>
      </c>
      <c r="AF12" s="171">
        <v>0</v>
      </c>
      <c r="AG12" s="171">
        <v>0</v>
      </c>
      <c r="AH12" s="171">
        <v>0</v>
      </c>
      <c r="AI12" s="18">
        <f t="shared" ref="AI12" si="11">O12+Q12+S12+U12+AA12+AC12+AE12+AG12</f>
        <v>250231</v>
      </c>
      <c r="AJ12" s="18">
        <f t="shared" ref="AJ12" si="12">(O12*P12+Q12*R12+S12*T12+U12*V12+AA12*AB12+AC12*AD12+AE12*AF12+AG12*AH12)/AI12</f>
        <v>91.693922146728411</v>
      </c>
      <c r="AL12" s="64">
        <v>43505</v>
      </c>
      <c r="AM12" s="64">
        <v>43502</v>
      </c>
      <c r="AN12" s="3">
        <v>6</v>
      </c>
      <c r="AO12" s="157">
        <v>91108</v>
      </c>
      <c r="AP12" s="157">
        <v>241554</v>
      </c>
      <c r="AQ12" s="157">
        <v>13815</v>
      </c>
      <c r="AR12" s="157">
        <v>10553</v>
      </c>
      <c r="AS12" s="157">
        <v>0</v>
      </c>
      <c r="AT12" s="157">
        <v>0</v>
      </c>
      <c r="AU12" s="157">
        <v>0</v>
      </c>
      <c r="AV12" s="157">
        <v>0</v>
      </c>
      <c r="AW12" s="157">
        <v>0</v>
      </c>
      <c r="AX12" s="157">
        <v>0</v>
      </c>
      <c r="AY12" s="18">
        <v>357030</v>
      </c>
      <c r="AZ12" s="157">
        <v>54338</v>
      </c>
      <c r="BA12" s="157">
        <v>96.157899999999998</v>
      </c>
      <c r="BB12" s="157">
        <v>148455</v>
      </c>
      <c r="BC12" s="157">
        <v>106.548294</v>
      </c>
      <c r="BD12" s="157">
        <v>8700</v>
      </c>
      <c r="BE12" s="157">
        <v>125.073448</v>
      </c>
      <c r="BF12" s="157">
        <v>8461</v>
      </c>
      <c r="BG12" s="157">
        <v>100.298428</v>
      </c>
      <c r="BH12" s="157">
        <v>0</v>
      </c>
      <c r="BI12" s="157">
        <v>0</v>
      </c>
      <c r="BJ12" s="157">
        <v>0</v>
      </c>
      <c r="BK12" s="157">
        <v>0</v>
      </c>
      <c r="BL12" s="157">
        <v>0</v>
      </c>
      <c r="BM12" s="157">
        <v>0</v>
      </c>
      <c r="BN12" s="157">
        <v>0</v>
      </c>
      <c r="BO12" s="157">
        <v>0</v>
      </c>
      <c r="BP12" s="157">
        <v>0</v>
      </c>
      <c r="BQ12" s="157">
        <v>0</v>
      </c>
      <c r="BR12" s="157">
        <v>0</v>
      </c>
      <c r="BS12" s="157">
        <v>0</v>
      </c>
      <c r="BT12" s="18">
        <v>219954</v>
      </c>
      <c r="BU12" s="18">
        <v>104.47374884238523</v>
      </c>
      <c r="BV12" s="26"/>
      <c r="BW12" s="13"/>
    </row>
    <row r="13" spans="1:75" ht="20" customHeight="1" x14ac:dyDescent="0.15">
      <c r="A13" s="172">
        <v>43876</v>
      </c>
      <c r="B13" s="172">
        <v>43873</v>
      </c>
      <c r="C13" s="3">
        <v>7</v>
      </c>
      <c r="D13" s="173">
        <v>150337</v>
      </c>
      <c r="E13" s="173">
        <v>241412</v>
      </c>
      <c r="F13" s="173">
        <v>23899</v>
      </c>
      <c r="G13" s="173">
        <v>25653</v>
      </c>
      <c r="H13" s="173">
        <v>0</v>
      </c>
      <c r="I13" s="173">
        <v>0</v>
      </c>
      <c r="J13" s="173">
        <v>0</v>
      </c>
      <c r="K13" s="173">
        <v>0</v>
      </c>
      <c r="L13" s="173">
        <v>0</v>
      </c>
      <c r="M13" s="173">
        <v>0</v>
      </c>
      <c r="N13" s="30">
        <f t="shared" si="0"/>
        <v>441301</v>
      </c>
      <c r="O13" s="173">
        <v>96394</v>
      </c>
      <c r="P13" s="173">
        <v>88.890708000000004</v>
      </c>
      <c r="Q13" s="173">
        <v>170047</v>
      </c>
      <c r="R13" s="173">
        <v>95.124306000000004</v>
      </c>
      <c r="S13" s="173">
        <v>2718</v>
      </c>
      <c r="T13" s="173">
        <v>112.149742</v>
      </c>
      <c r="U13" s="173">
        <v>7996</v>
      </c>
      <c r="V13" s="173">
        <v>82.131190000000004</v>
      </c>
      <c r="W13" s="173">
        <v>0</v>
      </c>
      <c r="X13" s="173">
        <v>0</v>
      </c>
      <c r="Y13" s="173">
        <v>0</v>
      </c>
      <c r="Z13" s="173">
        <v>0</v>
      </c>
      <c r="AA13" s="173">
        <v>0</v>
      </c>
      <c r="AB13" s="173">
        <v>0</v>
      </c>
      <c r="AC13" s="173">
        <v>0</v>
      </c>
      <c r="AD13" s="173">
        <v>0</v>
      </c>
      <c r="AE13" s="173">
        <v>0</v>
      </c>
      <c r="AF13" s="173">
        <v>0</v>
      </c>
      <c r="AG13" s="173">
        <v>0</v>
      </c>
      <c r="AH13" s="173">
        <v>0</v>
      </c>
      <c r="AI13" s="18">
        <f t="shared" ref="AI13" si="13">O13+Q13+S13+U13+AA13+AC13+AE13+AG13</f>
        <v>277155</v>
      </c>
      <c r="AJ13" s="18">
        <f t="shared" ref="AJ13" si="14">(O13*P13+Q13*R13+S13*T13+U13*V13+AA13*AB13+AC13*AD13+AE13*AF13+AG13*AH13)/AI13</f>
        <v>92.748381820028513</v>
      </c>
      <c r="AL13" s="64">
        <v>43512</v>
      </c>
      <c r="AM13" s="64">
        <v>43509</v>
      </c>
      <c r="AN13" s="3">
        <v>7</v>
      </c>
      <c r="AO13" s="157">
        <v>70422</v>
      </c>
      <c r="AP13" s="157">
        <v>224084</v>
      </c>
      <c r="AQ13" s="157">
        <v>15304</v>
      </c>
      <c r="AR13" s="157">
        <v>9196</v>
      </c>
      <c r="AS13" s="157">
        <v>0</v>
      </c>
      <c r="AT13" s="157">
        <v>0</v>
      </c>
      <c r="AU13" s="157">
        <v>0</v>
      </c>
      <c r="AV13" s="157">
        <v>0</v>
      </c>
      <c r="AW13" s="157">
        <v>0</v>
      </c>
      <c r="AX13" s="157">
        <v>0</v>
      </c>
      <c r="AY13" s="18">
        <v>319006</v>
      </c>
      <c r="AZ13" s="157">
        <v>40898</v>
      </c>
      <c r="BA13" s="157">
        <v>97.081006000000002</v>
      </c>
      <c r="BB13" s="157">
        <v>153802</v>
      </c>
      <c r="BC13" s="157">
        <v>105.05076</v>
      </c>
      <c r="BD13" s="157">
        <v>10682</v>
      </c>
      <c r="BE13" s="157">
        <v>110.915278</v>
      </c>
      <c r="BF13" s="157">
        <v>6087</v>
      </c>
      <c r="BG13" s="157">
        <v>98.924263999999994</v>
      </c>
      <c r="BH13" s="157">
        <v>0</v>
      </c>
      <c r="BI13" s="157">
        <v>0</v>
      </c>
      <c r="BJ13" s="157">
        <v>0</v>
      </c>
      <c r="BK13" s="157">
        <v>0</v>
      </c>
      <c r="BL13" s="157">
        <v>0</v>
      </c>
      <c r="BM13" s="157">
        <v>0</v>
      </c>
      <c r="BN13" s="157">
        <v>0</v>
      </c>
      <c r="BO13" s="157">
        <v>0</v>
      </c>
      <c r="BP13" s="157">
        <v>0</v>
      </c>
      <c r="BQ13" s="157">
        <v>0</v>
      </c>
      <c r="BR13" s="157">
        <v>0</v>
      </c>
      <c r="BS13" s="157">
        <v>0</v>
      </c>
      <c r="BT13" s="18">
        <v>211469</v>
      </c>
      <c r="BU13" s="18">
        <v>103.62930248628405</v>
      </c>
      <c r="BV13" s="26"/>
      <c r="BW13" s="13"/>
    </row>
    <row r="14" spans="1:75" ht="20" customHeight="1" x14ac:dyDescent="0.15">
      <c r="A14" s="174">
        <v>43883</v>
      </c>
      <c r="B14" s="174">
        <v>43880</v>
      </c>
      <c r="C14" s="3">
        <v>8</v>
      </c>
      <c r="D14" s="175">
        <v>150212</v>
      </c>
      <c r="E14" s="175">
        <v>213799</v>
      </c>
      <c r="F14" s="175">
        <v>11897</v>
      </c>
      <c r="G14" s="175">
        <v>15205</v>
      </c>
      <c r="H14" s="175">
        <v>0</v>
      </c>
      <c r="I14" s="175">
        <v>0</v>
      </c>
      <c r="J14" s="175">
        <v>0</v>
      </c>
      <c r="K14" s="175">
        <v>0</v>
      </c>
      <c r="L14" s="175">
        <v>0</v>
      </c>
      <c r="M14" s="175">
        <v>0</v>
      </c>
      <c r="N14" s="30">
        <f t="shared" si="0"/>
        <v>391113</v>
      </c>
      <c r="O14" s="175">
        <v>80873</v>
      </c>
      <c r="P14" s="175">
        <v>92.316322999999997</v>
      </c>
      <c r="Q14" s="175">
        <v>142980</v>
      </c>
      <c r="R14" s="175">
        <v>94.848566000000005</v>
      </c>
      <c r="S14" s="175">
        <v>4984</v>
      </c>
      <c r="T14" s="175">
        <v>102.84971899999999</v>
      </c>
      <c r="U14" s="175">
        <v>11478</v>
      </c>
      <c r="V14" s="175">
        <v>77.88552</v>
      </c>
      <c r="W14" s="175">
        <v>0</v>
      </c>
      <c r="X14" s="175">
        <v>0</v>
      </c>
      <c r="Y14" s="175">
        <v>0</v>
      </c>
      <c r="Z14" s="175">
        <v>0</v>
      </c>
      <c r="AA14" s="175">
        <v>0</v>
      </c>
      <c r="AB14" s="175">
        <v>0</v>
      </c>
      <c r="AC14" s="175">
        <v>0</v>
      </c>
      <c r="AD14" s="175">
        <v>0</v>
      </c>
      <c r="AE14" s="175">
        <v>0</v>
      </c>
      <c r="AF14" s="175">
        <v>0</v>
      </c>
      <c r="AG14" s="175">
        <v>0</v>
      </c>
      <c r="AH14" s="175">
        <v>0</v>
      </c>
      <c r="AI14" s="18">
        <f t="shared" ref="AI14" si="15">O14+Q14+S14+U14+AA14+AC14+AE14+AG14</f>
        <v>240315</v>
      </c>
      <c r="AJ14" s="18">
        <f t="shared" ref="AJ14" si="16">(O14*P14+Q14*R14+S14*T14+U14*V14+AA14*AB14+AC14*AD14+AE14*AF14+AG14*AH14)/AI14</f>
        <v>93.352137630672246</v>
      </c>
      <c r="AL14" s="64">
        <v>43519</v>
      </c>
      <c r="AM14" s="64">
        <v>43516</v>
      </c>
      <c r="AN14" s="3">
        <v>8</v>
      </c>
      <c r="AO14" s="157">
        <v>65668</v>
      </c>
      <c r="AP14" s="157">
        <v>206642</v>
      </c>
      <c r="AQ14" s="157">
        <v>13990</v>
      </c>
      <c r="AR14" s="157">
        <v>11216</v>
      </c>
      <c r="AS14" s="157">
        <v>0</v>
      </c>
      <c r="AT14" s="157">
        <v>0</v>
      </c>
      <c r="AU14" s="157">
        <v>0</v>
      </c>
      <c r="AV14" s="157">
        <v>0</v>
      </c>
      <c r="AW14" s="157">
        <v>0</v>
      </c>
      <c r="AX14" s="157">
        <v>0</v>
      </c>
      <c r="AY14" s="18">
        <v>297516</v>
      </c>
      <c r="AZ14" s="157">
        <v>45794</v>
      </c>
      <c r="BA14" s="157">
        <v>97.156396000000001</v>
      </c>
      <c r="BB14" s="157">
        <v>139791</v>
      </c>
      <c r="BC14" s="157">
        <v>105.74632800000001</v>
      </c>
      <c r="BD14" s="157">
        <v>12018</v>
      </c>
      <c r="BE14" s="157">
        <v>125.472374</v>
      </c>
      <c r="BF14" s="157">
        <v>9265</v>
      </c>
      <c r="BG14" s="157">
        <v>101.157258</v>
      </c>
      <c r="BH14" s="157">
        <v>0</v>
      </c>
      <c r="BI14" s="157">
        <v>0</v>
      </c>
      <c r="BJ14" s="157">
        <v>0</v>
      </c>
      <c r="BK14" s="157">
        <v>0</v>
      </c>
      <c r="BL14" s="157">
        <v>0</v>
      </c>
      <c r="BM14" s="157">
        <v>0</v>
      </c>
      <c r="BN14" s="157">
        <v>0</v>
      </c>
      <c r="BO14" s="157">
        <v>0</v>
      </c>
      <c r="BP14" s="157">
        <v>0</v>
      </c>
      <c r="BQ14" s="157">
        <v>0</v>
      </c>
      <c r="BR14" s="157">
        <v>0</v>
      </c>
      <c r="BS14" s="157">
        <v>0</v>
      </c>
      <c r="BT14" s="18">
        <v>206868</v>
      </c>
      <c r="BU14" s="18">
        <v>104.78524431992382</v>
      </c>
      <c r="BV14" s="26"/>
      <c r="BW14" s="13"/>
    </row>
    <row r="15" spans="1:75" ht="20" customHeight="1" x14ac:dyDescent="0.15">
      <c r="A15" s="176">
        <v>43890</v>
      </c>
      <c r="B15" s="176">
        <v>43887</v>
      </c>
      <c r="C15" s="3">
        <v>9</v>
      </c>
      <c r="D15" s="177">
        <v>146433</v>
      </c>
      <c r="E15" s="177">
        <v>227133</v>
      </c>
      <c r="F15" s="177">
        <v>8367</v>
      </c>
      <c r="G15" s="177">
        <v>12539</v>
      </c>
      <c r="H15" s="177">
        <v>0</v>
      </c>
      <c r="I15" s="177">
        <v>0</v>
      </c>
      <c r="J15" s="177">
        <v>0</v>
      </c>
      <c r="K15" s="177">
        <v>0</v>
      </c>
      <c r="L15" s="177">
        <v>0</v>
      </c>
      <c r="M15" s="177">
        <v>0</v>
      </c>
      <c r="N15" s="30">
        <f t="shared" si="0"/>
        <v>394472</v>
      </c>
      <c r="O15" s="177">
        <v>71361</v>
      </c>
      <c r="P15" s="177">
        <v>85.598646000000002</v>
      </c>
      <c r="Q15" s="177">
        <v>171288</v>
      </c>
      <c r="R15" s="177">
        <v>95.248844000000005</v>
      </c>
      <c r="S15" s="177">
        <v>3606</v>
      </c>
      <c r="T15" s="177">
        <v>110.533832</v>
      </c>
      <c r="U15" s="177">
        <v>5332</v>
      </c>
      <c r="V15" s="177">
        <v>81.837209000000001</v>
      </c>
      <c r="W15" s="177">
        <v>0</v>
      </c>
      <c r="X15" s="177">
        <v>0</v>
      </c>
      <c r="Y15" s="177">
        <v>0</v>
      </c>
      <c r="Z15" s="177">
        <v>0</v>
      </c>
      <c r="AA15" s="177">
        <v>0</v>
      </c>
      <c r="AB15" s="177">
        <v>0</v>
      </c>
      <c r="AC15" s="177">
        <v>0</v>
      </c>
      <c r="AD15" s="177">
        <v>0</v>
      </c>
      <c r="AE15" s="177">
        <v>0</v>
      </c>
      <c r="AF15" s="177">
        <v>0</v>
      </c>
      <c r="AG15" s="177">
        <v>0</v>
      </c>
      <c r="AH15" s="177">
        <v>0</v>
      </c>
      <c r="AI15" s="18">
        <f t="shared" ref="AI15" si="17">O15+Q15+S15+U15+AA15+AC15+AE15+AG15</f>
        <v>251587</v>
      </c>
      <c r="AJ15" s="18">
        <f t="shared" ref="AJ15" si="18">(O15*P15+Q15*R15+S15*T15+U15*V15+AA15*AB15+AC15*AD15+AE15*AF15+AG15*AH15)/AI15</f>
        <v>92.446469669967058</v>
      </c>
      <c r="AL15" s="64">
        <v>43526</v>
      </c>
      <c r="AM15" s="64">
        <v>43523</v>
      </c>
      <c r="AN15" s="3">
        <v>9</v>
      </c>
      <c r="AO15" s="157">
        <v>64641</v>
      </c>
      <c r="AP15" s="157">
        <v>207754</v>
      </c>
      <c r="AQ15" s="157">
        <v>10022</v>
      </c>
      <c r="AR15" s="157">
        <v>10339</v>
      </c>
      <c r="AS15" s="157">
        <v>0</v>
      </c>
      <c r="AT15" s="157">
        <v>0</v>
      </c>
      <c r="AU15" s="157">
        <v>0</v>
      </c>
      <c r="AV15" s="157">
        <v>0</v>
      </c>
      <c r="AW15" s="157">
        <v>0</v>
      </c>
      <c r="AX15" s="157">
        <v>0</v>
      </c>
      <c r="AY15" s="18">
        <v>292756</v>
      </c>
      <c r="AZ15" s="157">
        <v>49239</v>
      </c>
      <c r="BA15" s="157">
        <v>97.663923999999994</v>
      </c>
      <c r="BB15" s="157">
        <v>132138</v>
      </c>
      <c r="BC15" s="157">
        <v>106.239136</v>
      </c>
      <c r="BD15" s="157">
        <v>7503</v>
      </c>
      <c r="BE15" s="157">
        <v>113.58030100000001</v>
      </c>
      <c r="BF15" s="157">
        <v>7071</v>
      </c>
      <c r="BG15" s="157">
        <v>101.32003899999999</v>
      </c>
      <c r="BH15" s="157">
        <v>0</v>
      </c>
      <c r="BI15" s="157">
        <v>0</v>
      </c>
      <c r="BJ15" s="157">
        <v>0</v>
      </c>
      <c r="BK15" s="157">
        <v>0</v>
      </c>
      <c r="BL15" s="157">
        <v>0</v>
      </c>
      <c r="BM15" s="157">
        <v>0</v>
      </c>
      <c r="BN15" s="157">
        <v>0</v>
      </c>
      <c r="BO15" s="157">
        <v>0</v>
      </c>
      <c r="BP15" s="157">
        <v>0</v>
      </c>
      <c r="BQ15" s="157">
        <v>0</v>
      </c>
      <c r="BR15" s="157">
        <v>0</v>
      </c>
      <c r="BS15" s="157">
        <v>0</v>
      </c>
      <c r="BT15" s="18">
        <v>195951</v>
      </c>
      <c r="BU15" s="18">
        <v>104.18792402578197</v>
      </c>
      <c r="BV15" s="26"/>
      <c r="BW15" s="13"/>
    </row>
    <row r="16" spans="1:75" ht="20" customHeight="1" x14ac:dyDescent="0.15">
      <c r="A16" s="178">
        <v>43897</v>
      </c>
      <c r="B16" s="178">
        <v>43894</v>
      </c>
      <c r="C16" s="3">
        <v>10</v>
      </c>
      <c r="D16" s="179">
        <v>164479</v>
      </c>
      <c r="E16" s="179">
        <v>209573</v>
      </c>
      <c r="F16" s="179">
        <v>12648</v>
      </c>
      <c r="G16" s="179">
        <v>17361</v>
      </c>
      <c r="H16" s="179">
        <v>0</v>
      </c>
      <c r="I16" s="179">
        <v>0</v>
      </c>
      <c r="J16" s="179">
        <v>0</v>
      </c>
      <c r="K16" s="179">
        <v>0</v>
      </c>
      <c r="L16" s="179">
        <v>0</v>
      </c>
      <c r="M16" s="179">
        <v>0</v>
      </c>
      <c r="N16" s="30">
        <f t="shared" si="0"/>
        <v>404061</v>
      </c>
      <c r="O16" s="179">
        <v>93267</v>
      </c>
      <c r="P16" s="179">
        <v>84.608070999999995</v>
      </c>
      <c r="Q16" s="179">
        <v>114763</v>
      </c>
      <c r="R16" s="179">
        <v>97.380139</v>
      </c>
      <c r="S16" s="179">
        <v>3826</v>
      </c>
      <c r="T16" s="179">
        <v>97.066387000000006</v>
      </c>
      <c r="U16" s="179">
        <v>3326</v>
      </c>
      <c r="V16" s="179">
        <v>83.199639000000005</v>
      </c>
      <c r="W16" s="179">
        <v>0</v>
      </c>
      <c r="X16" s="179">
        <v>0</v>
      </c>
      <c r="Y16" s="179">
        <v>0</v>
      </c>
      <c r="Z16" s="179">
        <v>0</v>
      </c>
      <c r="AA16" s="179">
        <v>0</v>
      </c>
      <c r="AB16" s="179">
        <v>0</v>
      </c>
      <c r="AC16" s="179">
        <v>0</v>
      </c>
      <c r="AD16" s="179">
        <v>0</v>
      </c>
      <c r="AE16" s="179">
        <v>0</v>
      </c>
      <c r="AF16" s="179">
        <v>0</v>
      </c>
      <c r="AG16" s="179">
        <v>0</v>
      </c>
      <c r="AH16" s="179">
        <v>0</v>
      </c>
      <c r="AI16" s="18">
        <f t="shared" ref="AI16" si="19">O16+Q16+S16+U16+AA16+AC16+AE16+AG16</f>
        <v>215182</v>
      </c>
      <c r="AJ16" s="18">
        <f t="shared" ref="AJ16" si="20">(O16*P16+Q16*R16+S16*T16+U16*V16+AA16*AB16+AC16*AD16+AE16*AF16+AG16*AH16)/AI16</f>
        <v>91.619539952180006</v>
      </c>
      <c r="AL16" s="64">
        <v>43533</v>
      </c>
      <c r="AM16" s="64">
        <v>43530</v>
      </c>
      <c r="AN16" s="3">
        <v>10</v>
      </c>
      <c r="AO16" s="157">
        <v>57260</v>
      </c>
      <c r="AP16" s="157">
        <v>224853</v>
      </c>
      <c r="AQ16" s="157">
        <v>9218</v>
      </c>
      <c r="AR16" s="157">
        <v>9481</v>
      </c>
      <c r="AS16" s="157">
        <v>0</v>
      </c>
      <c r="AT16" s="157">
        <v>0</v>
      </c>
      <c r="AU16" s="157">
        <v>0</v>
      </c>
      <c r="AV16" s="157">
        <v>0</v>
      </c>
      <c r="AW16" s="157">
        <v>0</v>
      </c>
      <c r="AX16" s="157">
        <v>0</v>
      </c>
      <c r="AY16" s="18">
        <v>300812</v>
      </c>
      <c r="AZ16" s="157">
        <v>44171</v>
      </c>
      <c r="BA16" s="157">
        <v>100.82719400000001</v>
      </c>
      <c r="BB16" s="157">
        <v>173910</v>
      </c>
      <c r="BC16" s="157">
        <v>108.232585</v>
      </c>
      <c r="BD16" s="157">
        <v>8368</v>
      </c>
      <c r="BE16" s="157">
        <v>119.996534</v>
      </c>
      <c r="BF16" s="157">
        <v>7719</v>
      </c>
      <c r="BG16" s="157">
        <v>100.442803</v>
      </c>
      <c r="BH16" s="157">
        <v>0</v>
      </c>
      <c r="BI16" s="157">
        <v>0</v>
      </c>
      <c r="BJ16" s="157">
        <v>0</v>
      </c>
      <c r="BK16" s="157">
        <v>0</v>
      </c>
      <c r="BL16" s="157">
        <v>0</v>
      </c>
      <c r="BM16" s="157">
        <v>0</v>
      </c>
      <c r="BN16" s="157">
        <v>0</v>
      </c>
      <c r="BO16" s="157">
        <v>0</v>
      </c>
      <c r="BP16" s="157">
        <v>0</v>
      </c>
      <c r="BQ16" s="157">
        <v>0</v>
      </c>
      <c r="BR16" s="157">
        <v>0</v>
      </c>
      <c r="BS16" s="157">
        <v>0</v>
      </c>
      <c r="BT16" s="18">
        <v>234168</v>
      </c>
      <c r="BU16" s="18">
        <v>106.99931603119556</v>
      </c>
      <c r="BV16" s="26"/>
      <c r="BW16" s="13"/>
    </row>
    <row r="17" spans="1:75" ht="20" customHeight="1" x14ac:dyDescent="0.15">
      <c r="A17" s="181">
        <v>43904</v>
      </c>
      <c r="B17" s="181">
        <v>43901</v>
      </c>
      <c r="C17" s="3">
        <v>11</v>
      </c>
      <c r="D17" s="182">
        <v>151827</v>
      </c>
      <c r="E17" s="182">
        <v>237925</v>
      </c>
      <c r="F17" s="182">
        <v>13959</v>
      </c>
      <c r="G17" s="182">
        <v>21645</v>
      </c>
      <c r="H17" s="182">
        <v>0</v>
      </c>
      <c r="I17" s="182">
        <v>0</v>
      </c>
      <c r="J17" s="182">
        <v>0</v>
      </c>
      <c r="K17" s="182">
        <v>0</v>
      </c>
      <c r="L17" s="182">
        <v>0</v>
      </c>
      <c r="M17" s="182">
        <v>0</v>
      </c>
      <c r="N17" s="30">
        <f t="shared" si="0"/>
        <v>425356</v>
      </c>
      <c r="O17" s="182">
        <v>60979</v>
      </c>
      <c r="P17" s="182">
        <v>86.068989999999999</v>
      </c>
      <c r="Q17" s="182">
        <v>108213</v>
      </c>
      <c r="R17" s="182">
        <v>101.354985</v>
      </c>
      <c r="S17" s="182">
        <v>3976</v>
      </c>
      <c r="T17" s="182">
        <v>103.661468</v>
      </c>
      <c r="U17" s="182">
        <v>7761</v>
      </c>
      <c r="V17" s="182">
        <v>85.310912999999999</v>
      </c>
      <c r="W17" s="182">
        <v>0</v>
      </c>
      <c r="X17" s="182">
        <v>0</v>
      </c>
      <c r="Y17" s="182">
        <v>0</v>
      </c>
      <c r="Z17" s="182">
        <v>0</v>
      </c>
      <c r="AA17" s="182">
        <v>0</v>
      </c>
      <c r="AB17" s="182">
        <v>0</v>
      </c>
      <c r="AC17" s="182">
        <v>0</v>
      </c>
      <c r="AD17" s="182">
        <v>0</v>
      </c>
      <c r="AE17" s="182">
        <v>0</v>
      </c>
      <c r="AF17" s="182">
        <v>0</v>
      </c>
      <c r="AG17" s="182">
        <v>0</v>
      </c>
      <c r="AH17" s="182">
        <v>0</v>
      </c>
      <c r="AI17" s="18">
        <f t="shared" ref="AI17" si="21">O17+Q17+S17+U17+AA17+AC17+AE17+AG17</f>
        <v>180929</v>
      </c>
      <c r="AJ17" s="18">
        <f t="shared" ref="AJ17" si="22">(O17*P17+Q17*R17+S17*T17+U17*V17+AA17*AB17+AC17*AD17+AE17*AF17+AG17*AH17)/AI17</f>
        <v>95.565575035378529</v>
      </c>
      <c r="AL17" s="64">
        <v>43540</v>
      </c>
      <c r="AM17" s="64">
        <v>43537</v>
      </c>
      <c r="AN17" s="3">
        <v>11</v>
      </c>
      <c r="AO17" s="157">
        <v>81778</v>
      </c>
      <c r="AP17" s="157">
        <v>240157</v>
      </c>
      <c r="AQ17" s="157">
        <v>15127</v>
      </c>
      <c r="AR17" s="157">
        <v>16594</v>
      </c>
      <c r="AS17" s="157">
        <v>0</v>
      </c>
      <c r="AT17" s="157">
        <v>0</v>
      </c>
      <c r="AU17" s="157">
        <v>0</v>
      </c>
      <c r="AV17" s="157">
        <v>0</v>
      </c>
      <c r="AW17" s="157">
        <v>0</v>
      </c>
      <c r="AX17" s="157">
        <v>0</v>
      </c>
      <c r="AY17" s="18">
        <v>353656</v>
      </c>
      <c r="AZ17" s="157">
        <v>58197</v>
      </c>
      <c r="BA17" s="157">
        <v>100.301321</v>
      </c>
      <c r="BB17" s="157">
        <v>192814</v>
      </c>
      <c r="BC17" s="157">
        <v>110.193155</v>
      </c>
      <c r="BD17" s="157">
        <v>11774</v>
      </c>
      <c r="BE17" s="157">
        <v>122.26133799999999</v>
      </c>
      <c r="BF17" s="157">
        <v>11534</v>
      </c>
      <c r="BG17" s="157">
        <v>99.556268000000003</v>
      </c>
      <c r="BH17" s="157">
        <v>0</v>
      </c>
      <c r="BI17" s="157">
        <v>0</v>
      </c>
      <c r="BJ17" s="157">
        <v>0</v>
      </c>
      <c r="BK17" s="157">
        <v>0</v>
      </c>
      <c r="BL17" s="157">
        <v>0</v>
      </c>
      <c r="BM17" s="157">
        <v>0</v>
      </c>
      <c r="BN17" s="157">
        <v>0</v>
      </c>
      <c r="BO17" s="157">
        <v>0</v>
      </c>
      <c r="BP17" s="157">
        <v>0</v>
      </c>
      <c r="BQ17" s="157">
        <v>0</v>
      </c>
      <c r="BR17" s="157">
        <v>0</v>
      </c>
      <c r="BS17" s="157">
        <v>0</v>
      </c>
      <c r="BT17" s="18">
        <v>274319</v>
      </c>
      <c r="BU17" s="18">
        <v>108.16533289757911</v>
      </c>
      <c r="BV17" s="26"/>
      <c r="BW17" s="13"/>
    </row>
    <row r="18" spans="1:75" ht="20" customHeight="1" x14ac:dyDescent="0.15">
      <c r="A18" s="183">
        <v>43911</v>
      </c>
      <c r="B18" s="184">
        <v>43908</v>
      </c>
      <c r="C18" s="3">
        <v>12</v>
      </c>
      <c r="D18" s="185">
        <v>146228</v>
      </c>
      <c r="E18" s="185">
        <v>226051</v>
      </c>
      <c r="F18" s="185">
        <v>10722</v>
      </c>
      <c r="G18" s="185">
        <v>15592</v>
      </c>
      <c r="H18" s="185">
        <v>0</v>
      </c>
      <c r="I18" s="185">
        <v>0</v>
      </c>
      <c r="J18" s="185">
        <v>0</v>
      </c>
      <c r="K18" s="185">
        <v>0</v>
      </c>
      <c r="L18" s="185">
        <v>0</v>
      </c>
      <c r="M18" s="185">
        <v>0</v>
      </c>
      <c r="N18" s="30">
        <f t="shared" si="0"/>
        <v>398593</v>
      </c>
      <c r="O18" s="185">
        <v>104155</v>
      </c>
      <c r="P18" s="185">
        <v>86.535556999999997</v>
      </c>
      <c r="Q18" s="185">
        <v>144300</v>
      </c>
      <c r="R18" s="185">
        <v>93.253056000000001</v>
      </c>
      <c r="S18" s="185">
        <v>5209</v>
      </c>
      <c r="T18" s="185">
        <v>97.949702000000002</v>
      </c>
      <c r="U18" s="185">
        <v>13703</v>
      </c>
      <c r="V18" s="185">
        <v>80.183317000000002</v>
      </c>
      <c r="W18" s="185">
        <v>0</v>
      </c>
      <c r="X18" s="185">
        <v>0</v>
      </c>
      <c r="Y18" s="185">
        <v>0</v>
      </c>
      <c r="Z18" s="185">
        <v>0</v>
      </c>
      <c r="AA18" s="185">
        <v>0</v>
      </c>
      <c r="AB18" s="185">
        <v>0</v>
      </c>
      <c r="AC18" s="185">
        <v>0</v>
      </c>
      <c r="AD18" s="185">
        <v>0</v>
      </c>
      <c r="AE18" s="185">
        <v>0</v>
      </c>
      <c r="AF18" s="185">
        <v>0</v>
      </c>
      <c r="AG18" s="185">
        <v>0</v>
      </c>
      <c r="AH18" s="185">
        <v>0</v>
      </c>
      <c r="AI18" s="18">
        <f t="shared" ref="AI18" si="23">O18+Q18+S18+U18+AA18+AC18+AE18+AG18</f>
        <v>267367</v>
      </c>
      <c r="AJ18" s="18">
        <f t="shared" ref="AJ18" si="24">(O18*P18+Q18*R18+S18*T18+U18*V18+AA18*AB18+AC18*AD18+AE18*AF18+AG18*AH18)/AI18</f>
        <v>90.057856469586739</v>
      </c>
      <c r="AL18" s="64">
        <v>43547</v>
      </c>
      <c r="AM18" s="64">
        <v>43544</v>
      </c>
      <c r="AN18" s="3">
        <v>12</v>
      </c>
      <c r="AO18" s="157">
        <v>71025</v>
      </c>
      <c r="AP18" s="157">
        <v>225011</v>
      </c>
      <c r="AQ18" s="157">
        <v>10325</v>
      </c>
      <c r="AR18" s="157">
        <v>10896</v>
      </c>
      <c r="AS18" s="157">
        <v>0</v>
      </c>
      <c r="AT18" s="157">
        <v>0</v>
      </c>
      <c r="AU18" s="157">
        <v>0</v>
      </c>
      <c r="AV18" s="157">
        <v>0</v>
      </c>
      <c r="AW18" s="157">
        <v>0</v>
      </c>
      <c r="AX18" s="157">
        <v>0</v>
      </c>
      <c r="AY18" s="18">
        <v>317257</v>
      </c>
      <c r="AZ18" s="157">
        <v>31314</v>
      </c>
      <c r="BA18" s="157">
        <v>101.329149</v>
      </c>
      <c r="BB18" s="157">
        <v>154082</v>
      </c>
      <c r="BC18" s="157">
        <v>108.666229</v>
      </c>
      <c r="BD18" s="157">
        <v>7290</v>
      </c>
      <c r="BE18" s="157">
        <v>137.50795600000001</v>
      </c>
      <c r="BF18" s="157">
        <v>10628</v>
      </c>
      <c r="BG18" s="157">
        <v>96.279920000000004</v>
      </c>
      <c r="BH18" s="157">
        <v>0</v>
      </c>
      <c r="BI18" s="157">
        <v>0</v>
      </c>
      <c r="BJ18" s="157">
        <v>0</v>
      </c>
      <c r="BK18" s="157">
        <v>0</v>
      </c>
      <c r="BL18" s="157">
        <v>0</v>
      </c>
      <c r="BM18" s="157">
        <v>0</v>
      </c>
      <c r="BN18" s="157">
        <v>0</v>
      </c>
      <c r="BO18" s="157">
        <v>0</v>
      </c>
      <c r="BP18" s="157">
        <v>0</v>
      </c>
      <c r="BQ18" s="157">
        <v>0</v>
      </c>
      <c r="BR18" s="157">
        <v>0</v>
      </c>
      <c r="BS18" s="157">
        <v>0</v>
      </c>
      <c r="BT18" s="18">
        <v>203314</v>
      </c>
      <c r="BU18" s="18">
        <v>107.92285261990813</v>
      </c>
      <c r="BV18" s="26"/>
      <c r="BW18" s="13"/>
    </row>
    <row r="19" spans="1:75"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43551</v>
      </c>
      <c r="AN19" s="10">
        <v>13</v>
      </c>
      <c r="AO19" s="157">
        <v>93153</v>
      </c>
      <c r="AP19" s="157">
        <v>263721</v>
      </c>
      <c r="AQ19" s="157">
        <v>9492</v>
      </c>
      <c r="AR19" s="157">
        <v>7091</v>
      </c>
      <c r="AS19" s="157">
        <v>0</v>
      </c>
      <c r="AT19" s="157">
        <v>0</v>
      </c>
      <c r="AU19" s="157">
        <v>0</v>
      </c>
      <c r="AV19" s="157">
        <v>0</v>
      </c>
      <c r="AW19" s="157">
        <v>0</v>
      </c>
      <c r="AX19" s="157">
        <v>0</v>
      </c>
      <c r="AY19" s="18">
        <v>373457</v>
      </c>
      <c r="AZ19" s="157">
        <v>49808</v>
      </c>
      <c r="BA19" s="157">
        <v>101.29433</v>
      </c>
      <c r="BB19" s="157">
        <v>194809</v>
      </c>
      <c r="BC19" s="157">
        <v>112.654995</v>
      </c>
      <c r="BD19" s="157">
        <v>9084</v>
      </c>
      <c r="BE19" s="157">
        <v>102.023337</v>
      </c>
      <c r="BF19" s="157">
        <v>5794</v>
      </c>
      <c r="BG19" s="157">
        <v>96.856403</v>
      </c>
      <c r="BH19" s="157">
        <v>0</v>
      </c>
      <c r="BI19" s="157">
        <v>0</v>
      </c>
      <c r="BJ19" s="157">
        <v>0</v>
      </c>
      <c r="BK19" s="157">
        <v>0</v>
      </c>
      <c r="BL19" s="157">
        <v>0</v>
      </c>
      <c r="BM19" s="157">
        <v>0</v>
      </c>
      <c r="BN19" s="157">
        <v>0</v>
      </c>
      <c r="BO19" s="157">
        <v>0</v>
      </c>
      <c r="BP19" s="157">
        <v>0</v>
      </c>
      <c r="BQ19" s="157">
        <v>0</v>
      </c>
      <c r="BR19" s="157">
        <v>0</v>
      </c>
      <c r="BS19" s="157">
        <v>0</v>
      </c>
      <c r="BT19" s="18">
        <v>259495</v>
      </c>
      <c r="BU19" s="18">
        <v>109.74947841725273</v>
      </c>
      <c r="BV19" s="26"/>
      <c r="BW19" s="13"/>
    </row>
    <row r="20" spans="1:75"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43558</v>
      </c>
      <c r="AN20" s="86">
        <v>14</v>
      </c>
      <c r="AO20" s="157">
        <v>50474</v>
      </c>
      <c r="AP20" s="157">
        <v>169915</v>
      </c>
      <c r="AQ20" s="157">
        <v>9443</v>
      </c>
      <c r="AR20" s="157">
        <v>4734</v>
      </c>
      <c r="AS20" s="157">
        <v>0</v>
      </c>
      <c r="AT20" s="157">
        <v>0</v>
      </c>
      <c r="AU20" s="157">
        <v>0</v>
      </c>
      <c r="AV20" s="157">
        <v>0</v>
      </c>
      <c r="AW20" s="157">
        <v>0</v>
      </c>
      <c r="AX20" s="157">
        <v>0</v>
      </c>
      <c r="AY20" s="18">
        <v>234566</v>
      </c>
      <c r="AZ20" s="157">
        <v>34654</v>
      </c>
      <c r="BA20" s="157">
        <v>102.472095</v>
      </c>
      <c r="BB20" s="157">
        <v>137314</v>
      </c>
      <c r="BC20" s="157">
        <v>110.516931</v>
      </c>
      <c r="BD20" s="157">
        <v>9176</v>
      </c>
      <c r="BE20" s="157">
        <v>101.849498</v>
      </c>
      <c r="BF20" s="157">
        <v>4212</v>
      </c>
      <c r="BG20" s="157">
        <v>92.220321999999996</v>
      </c>
      <c r="BH20" s="157">
        <v>0</v>
      </c>
      <c r="BI20" s="157">
        <v>0</v>
      </c>
      <c r="BJ20" s="157">
        <v>0</v>
      </c>
      <c r="BK20" s="157">
        <v>0</v>
      </c>
      <c r="BL20" s="157">
        <v>0</v>
      </c>
      <c r="BM20" s="157">
        <v>0</v>
      </c>
      <c r="BN20" s="157">
        <v>0</v>
      </c>
      <c r="BO20" s="157">
        <v>0</v>
      </c>
      <c r="BP20" s="157">
        <v>0</v>
      </c>
      <c r="BQ20" s="157">
        <v>0</v>
      </c>
      <c r="BR20" s="157">
        <v>0</v>
      </c>
      <c r="BS20" s="157">
        <v>0</v>
      </c>
      <c r="BT20" s="18">
        <v>185356</v>
      </c>
      <c r="BU20" s="18">
        <v>108.16802711202227</v>
      </c>
      <c r="BV20" s="26"/>
      <c r="BW20" s="13"/>
    </row>
    <row r="21" spans="1:75"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43565</v>
      </c>
      <c r="AN21" s="3">
        <v>15</v>
      </c>
      <c r="AO21" s="157">
        <v>73250</v>
      </c>
      <c r="AP21" s="157">
        <v>185895</v>
      </c>
      <c r="AQ21" s="157">
        <v>9166</v>
      </c>
      <c r="AR21" s="157">
        <v>3754</v>
      </c>
      <c r="AS21" s="157">
        <v>0</v>
      </c>
      <c r="AT21" s="157">
        <v>0</v>
      </c>
      <c r="AU21" s="157">
        <v>0</v>
      </c>
      <c r="AV21" s="157">
        <v>0</v>
      </c>
      <c r="AW21" s="157">
        <v>0</v>
      </c>
      <c r="AX21" s="157">
        <v>0</v>
      </c>
      <c r="AY21" s="18">
        <v>272065</v>
      </c>
      <c r="AZ21" s="157">
        <v>51063</v>
      </c>
      <c r="BA21" s="157">
        <v>104.34829499999999</v>
      </c>
      <c r="BB21" s="157">
        <v>135550</v>
      </c>
      <c r="BC21" s="157">
        <v>111.567701</v>
      </c>
      <c r="BD21" s="157">
        <v>6068</v>
      </c>
      <c r="BE21" s="157">
        <v>117.90969</v>
      </c>
      <c r="BF21" s="157">
        <v>2957</v>
      </c>
      <c r="BG21" s="157">
        <v>96.988163</v>
      </c>
      <c r="BH21" s="157">
        <v>0</v>
      </c>
      <c r="BI21" s="157">
        <v>0</v>
      </c>
      <c r="BJ21" s="157">
        <v>0</v>
      </c>
      <c r="BK21" s="157">
        <v>0</v>
      </c>
      <c r="BL21" s="157">
        <v>0</v>
      </c>
      <c r="BM21" s="157">
        <v>0</v>
      </c>
      <c r="BN21" s="157">
        <v>0</v>
      </c>
      <c r="BO21" s="157">
        <v>0</v>
      </c>
      <c r="BP21" s="157">
        <v>0</v>
      </c>
      <c r="BQ21" s="157">
        <v>0</v>
      </c>
      <c r="BR21" s="157">
        <v>0</v>
      </c>
      <c r="BS21" s="157">
        <v>0</v>
      </c>
      <c r="BT21" s="18">
        <v>195638</v>
      </c>
      <c r="BU21" s="18">
        <v>109.6597228301557</v>
      </c>
      <c r="BV21" s="26"/>
      <c r="BW21" s="13"/>
    </row>
    <row r="22" spans="1:75"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43572</v>
      </c>
      <c r="AN22" s="86">
        <v>16</v>
      </c>
      <c r="AO22" s="157">
        <v>52619</v>
      </c>
      <c r="AP22" s="157">
        <v>172081</v>
      </c>
      <c r="AQ22" s="157">
        <v>12889</v>
      </c>
      <c r="AR22" s="157">
        <v>9198</v>
      </c>
      <c r="AS22" s="157">
        <v>0</v>
      </c>
      <c r="AT22" s="157">
        <v>0</v>
      </c>
      <c r="AU22" s="157">
        <v>0</v>
      </c>
      <c r="AV22" s="157">
        <v>0</v>
      </c>
      <c r="AW22" s="157">
        <v>0</v>
      </c>
      <c r="AX22" s="157">
        <v>0</v>
      </c>
      <c r="AY22" s="18">
        <v>246787</v>
      </c>
      <c r="AZ22" s="157">
        <v>27337</v>
      </c>
      <c r="BA22" s="157">
        <v>99.943629000000001</v>
      </c>
      <c r="BB22" s="157">
        <v>145373</v>
      </c>
      <c r="BC22" s="157">
        <v>114.033575</v>
      </c>
      <c r="BD22" s="157">
        <v>4351</v>
      </c>
      <c r="BE22" s="157">
        <v>116.910365</v>
      </c>
      <c r="BF22" s="157">
        <v>7841</v>
      </c>
      <c r="BG22" s="157">
        <v>98.417930999999996</v>
      </c>
      <c r="BH22" s="157">
        <v>0</v>
      </c>
      <c r="BI22" s="157">
        <v>0</v>
      </c>
      <c r="BJ22" s="157">
        <v>0</v>
      </c>
      <c r="BK22" s="157">
        <v>0</v>
      </c>
      <c r="BL22" s="157">
        <v>0</v>
      </c>
      <c r="BM22" s="157">
        <v>0</v>
      </c>
      <c r="BN22" s="157">
        <v>0</v>
      </c>
      <c r="BO22" s="157">
        <v>0</v>
      </c>
      <c r="BP22" s="157">
        <v>0</v>
      </c>
      <c r="BQ22" s="157">
        <v>0</v>
      </c>
      <c r="BR22" s="157">
        <v>0</v>
      </c>
      <c r="BS22" s="157">
        <v>0</v>
      </c>
      <c r="BT22" s="18">
        <v>184902</v>
      </c>
      <c r="BU22" s="18">
        <v>111.35592843524677</v>
      </c>
      <c r="BV22" s="26"/>
      <c r="BW22" s="13"/>
    </row>
    <row r="23" spans="1:75" ht="20" customHeight="1" x14ac:dyDescent="0.15">
      <c r="A23" s="188">
        <v>43946</v>
      </c>
      <c r="B23" s="188">
        <v>43941</v>
      </c>
      <c r="C23" s="10">
        <v>13</v>
      </c>
      <c r="D23" s="189">
        <v>135173</v>
      </c>
      <c r="E23" s="189">
        <v>194242</v>
      </c>
      <c r="F23" s="189">
        <v>6917</v>
      </c>
      <c r="G23" s="189">
        <v>7647</v>
      </c>
      <c r="H23" s="189">
        <v>0</v>
      </c>
      <c r="I23" s="189">
        <v>0</v>
      </c>
      <c r="J23" s="189">
        <v>0</v>
      </c>
      <c r="K23" s="189">
        <v>0</v>
      </c>
      <c r="L23" s="189">
        <v>0</v>
      </c>
      <c r="M23" s="189">
        <v>0</v>
      </c>
      <c r="N23" s="30">
        <f t="shared" ref="N23" si="25">SUM(D23:M23)</f>
        <v>343979</v>
      </c>
      <c r="O23" s="189">
        <v>130922</v>
      </c>
      <c r="P23" s="189">
        <v>101.606101</v>
      </c>
      <c r="Q23" s="189">
        <v>168419</v>
      </c>
      <c r="R23" s="189">
        <v>110.43304999999999</v>
      </c>
      <c r="S23" s="189">
        <v>4637</v>
      </c>
      <c r="T23" s="189">
        <v>98.477678999999995</v>
      </c>
      <c r="U23" s="189">
        <v>7647</v>
      </c>
      <c r="V23" s="189">
        <v>85.523734000000005</v>
      </c>
      <c r="W23" s="189">
        <v>0</v>
      </c>
      <c r="X23" s="189">
        <v>0</v>
      </c>
      <c r="Y23" s="189">
        <v>0</v>
      </c>
      <c r="Z23" s="189">
        <v>0</v>
      </c>
      <c r="AA23" s="189">
        <v>0</v>
      </c>
      <c r="AB23" s="189">
        <v>0</v>
      </c>
      <c r="AC23" s="189">
        <v>0</v>
      </c>
      <c r="AD23" s="189">
        <v>0</v>
      </c>
      <c r="AE23" s="189">
        <v>0</v>
      </c>
      <c r="AF23" s="189">
        <v>0</v>
      </c>
      <c r="AG23" s="189">
        <v>0</v>
      </c>
      <c r="AH23" s="189">
        <v>0</v>
      </c>
      <c r="AI23" s="18">
        <f t="shared" ref="AI23" si="26">O23+Q23+S23+U23+AA23+AC23+AE23+AG23</f>
        <v>311625</v>
      </c>
      <c r="AJ23" s="18">
        <f t="shared" ref="AJ23" si="27">(O23*P23+Q23*R23+S23*T23+U23*V23+AA23*AB23+AC23*AD23+AE23*AF23+AG23*AH23)/AI23</f>
        <v>105.93546344000961</v>
      </c>
      <c r="AL23" s="64">
        <v>43582</v>
      </c>
      <c r="AM23" s="64">
        <v>43579</v>
      </c>
      <c r="AN23" s="10">
        <v>17</v>
      </c>
      <c r="AO23" s="157">
        <v>65947</v>
      </c>
      <c r="AP23" s="157">
        <v>200852</v>
      </c>
      <c r="AQ23" s="157">
        <v>13549</v>
      </c>
      <c r="AR23" s="157">
        <v>7317</v>
      </c>
      <c r="AS23" s="157">
        <v>0</v>
      </c>
      <c r="AT23" s="157">
        <v>0</v>
      </c>
      <c r="AU23" s="157">
        <v>0</v>
      </c>
      <c r="AV23" s="157">
        <v>0</v>
      </c>
      <c r="AW23" s="157">
        <v>0</v>
      </c>
      <c r="AX23" s="157">
        <v>0</v>
      </c>
      <c r="AY23" s="18">
        <v>287665</v>
      </c>
      <c r="AZ23" s="157">
        <v>56229</v>
      </c>
      <c r="BA23" s="157">
        <v>101.424229</v>
      </c>
      <c r="BB23" s="157">
        <v>145386</v>
      </c>
      <c r="BC23" s="157">
        <v>111.62502499999999</v>
      </c>
      <c r="BD23" s="157">
        <v>5107</v>
      </c>
      <c r="BE23" s="157">
        <v>104.071078</v>
      </c>
      <c r="BF23" s="157">
        <v>6443</v>
      </c>
      <c r="BG23" s="157">
        <v>92.775570000000002</v>
      </c>
      <c r="BH23" s="157">
        <v>0</v>
      </c>
      <c r="BI23" s="157">
        <v>0</v>
      </c>
      <c r="BJ23" s="157">
        <v>0</v>
      </c>
      <c r="BK23" s="157">
        <v>0</v>
      </c>
      <c r="BL23" s="157">
        <v>0</v>
      </c>
      <c r="BM23" s="157">
        <v>0</v>
      </c>
      <c r="BN23" s="157">
        <v>0</v>
      </c>
      <c r="BO23" s="157">
        <v>0</v>
      </c>
      <c r="BP23" s="157">
        <v>0</v>
      </c>
      <c r="BQ23" s="157">
        <v>0</v>
      </c>
      <c r="BR23" s="157">
        <v>0</v>
      </c>
      <c r="BS23" s="157">
        <v>0</v>
      </c>
      <c r="BT23" s="18">
        <v>213165</v>
      </c>
      <c r="BU23" s="18">
        <v>108.18353317827504</v>
      </c>
      <c r="BV23" s="26"/>
      <c r="BW23" s="13"/>
    </row>
    <row r="24" spans="1:75" ht="20" customHeight="1" x14ac:dyDescent="0.15">
      <c r="A24" s="192">
        <v>43953</v>
      </c>
      <c r="B24" s="64"/>
      <c r="C24" s="3"/>
      <c r="D24" s="195">
        <v>0</v>
      </c>
      <c r="E24" s="195">
        <v>0</v>
      </c>
      <c r="F24" s="195">
        <v>0</v>
      </c>
      <c r="G24" s="195">
        <v>0</v>
      </c>
      <c r="H24" s="195">
        <v>0</v>
      </c>
      <c r="I24" s="195">
        <v>0</v>
      </c>
      <c r="J24" s="195">
        <v>0</v>
      </c>
      <c r="K24" s="195">
        <v>0</v>
      </c>
      <c r="L24" s="195">
        <v>0</v>
      </c>
      <c r="M24" s="195">
        <v>0</v>
      </c>
      <c r="N24" s="78">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78">
        <v>0</v>
      </c>
      <c r="AJ24" s="78">
        <v>0</v>
      </c>
      <c r="AL24" s="64">
        <v>43589</v>
      </c>
      <c r="AM24" s="64">
        <v>43587</v>
      </c>
      <c r="AN24" s="3">
        <v>18</v>
      </c>
      <c r="AO24" s="157">
        <v>69773</v>
      </c>
      <c r="AP24" s="157">
        <v>187094</v>
      </c>
      <c r="AQ24" s="157">
        <v>14092</v>
      </c>
      <c r="AR24" s="157">
        <v>7960</v>
      </c>
      <c r="AS24" s="157">
        <v>0</v>
      </c>
      <c r="AT24" s="157">
        <v>0</v>
      </c>
      <c r="AU24" s="157">
        <v>0</v>
      </c>
      <c r="AV24" s="157">
        <v>0</v>
      </c>
      <c r="AW24" s="157">
        <v>0</v>
      </c>
      <c r="AX24" s="157">
        <v>0</v>
      </c>
      <c r="AY24" s="18">
        <v>278919</v>
      </c>
      <c r="AZ24" s="157">
        <v>47978</v>
      </c>
      <c r="BA24" s="157">
        <v>100.631935</v>
      </c>
      <c r="BB24" s="157">
        <v>137227</v>
      </c>
      <c r="BC24" s="157">
        <v>114.655315</v>
      </c>
      <c r="BD24" s="157">
        <v>5848</v>
      </c>
      <c r="BE24" s="157">
        <v>109.55489</v>
      </c>
      <c r="BF24" s="157">
        <v>7489</v>
      </c>
      <c r="BG24" s="157">
        <v>95.869274000000004</v>
      </c>
      <c r="BH24" s="157">
        <v>0</v>
      </c>
      <c r="BI24" s="157">
        <v>0</v>
      </c>
      <c r="BJ24" s="157">
        <v>0</v>
      </c>
      <c r="BK24" s="157">
        <v>0</v>
      </c>
      <c r="BL24" s="157">
        <v>0</v>
      </c>
      <c r="BM24" s="157">
        <v>0</v>
      </c>
      <c r="BN24" s="157">
        <v>0</v>
      </c>
      <c r="BO24" s="157">
        <v>0</v>
      </c>
      <c r="BP24" s="157">
        <v>0</v>
      </c>
      <c r="BQ24" s="157">
        <v>0</v>
      </c>
      <c r="BR24" s="157">
        <v>0</v>
      </c>
      <c r="BS24" s="157">
        <v>0</v>
      </c>
      <c r="BT24" s="18">
        <v>198542</v>
      </c>
      <c r="BU24" s="18">
        <v>110.40770153741275</v>
      </c>
      <c r="BV24" s="26"/>
      <c r="BW24" s="13"/>
    </row>
    <row r="25" spans="1:75" ht="20" customHeight="1" x14ac:dyDescent="0.15">
      <c r="A25" s="196">
        <v>43960</v>
      </c>
      <c r="B25" s="64"/>
      <c r="C25" s="3"/>
      <c r="D25" s="199">
        <v>0</v>
      </c>
      <c r="E25" s="199">
        <v>0</v>
      </c>
      <c r="F25" s="199">
        <v>0</v>
      </c>
      <c r="G25" s="199">
        <v>0</v>
      </c>
      <c r="H25" s="199">
        <v>0</v>
      </c>
      <c r="I25" s="199">
        <v>0</v>
      </c>
      <c r="J25" s="199">
        <v>0</v>
      </c>
      <c r="K25" s="199">
        <v>0</v>
      </c>
      <c r="L25" s="199">
        <v>0</v>
      </c>
      <c r="M25" s="199">
        <v>0</v>
      </c>
      <c r="N25" s="78">
        <v>0</v>
      </c>
      <c r="O25" s="199">
        <v>0</v>
      </c>
      <c r="P25" s="199">
        <v>0</v>
      </c>
      <c r="Q25" s="199">
        <v>0</v>
      </c>
      <c r="R25" s="199">
        <v>0</v>
      </c>
      <c r="S25" s="199">
        <v>0</v>
      </c>
      <c r="T25" s="199">
        <v>0</v>
      </c>
      <c r="U25" s="199">
        <v>0</v>
      </c>
      <c r="V25" s="199">
        <v>0</v>
      </c>
      <c r="W25" s="199">
        <v>0</v>
      </c>
      <c r="X25" s="199">
        <v>0</v>
      </c>
      <c r="Y25" s="199">
        <v>0</v>
      </c>
      <c r="Z25" s="199">
        <v>0</v>
      </c>
      <c r="AA25" s="199">
        <v>0</v>
      </c>
      <c r="AB25" s="199">
        <v>0</v>
      </c>
      <c r="AC25" s="199">
        <v>0</v>
      </c>
      <c r="AD25" s="199">
        <v>0</v>
      </c>
      <c r="AE25" s="199">
        <v>0</v>
      </c>
      <c r="AF25" s="199">
        <v>0</v>
      </c>
      <c r="AG25" s="199">
        <v>0</v>
      </c>
      <c r="AH25" s="199">
        <v>0</v>
      </c>
      <c r="AI25" s="78">
        <v>0</v>
      </c>
      <c r="AJ25" s="78">
        <v>0</v>
      </c>
      <c r="AL25" s="64">
        <v>43596</v>
      </c>
      <c r="AM25" s="64">
        <v>43593</v>
      </c>
      <c r="AN25" s="3">
        <v>19</v>
      </c>
      <c r="AO25" s="157">
        <v>61744</v>
      </c>
      <c r="AP25" s="157">
        <v>182037</v>
      </c>
      <c r="AQ25" s="157">
        <v>10764</v>
      </c>
      <c r="AR25" s="157">
        <v>9299</v>
      </c>
      <c r="AS25" s="157">
        <v>0</v>
      </c>
      <c r="AT25" s="157">
        <v>0</v>
      </c>
      <c r="AU25" s="157">
        <v>0</v>
      </c>
      <c r="AV25" s="157">
        <v>0</v>
      </c>
      <c r="AW25" s="157">
        <v>0</v>
      </c>
      <c r="AX25" s="157">
        <v>0</v>
      </c>
      <c r="AY25" s="18">
        <v>263844</v>
      </c>
      <c r="AZ25" s="157">
        <v>49146</v>
      </c>
      <c r="BA25" s="157">
        <v>102.759227</v>
      </c>
      <c r="BB25" s="157">
        <v>144230</v>
      </c>
      <c r="BC25" s="157">
        <v>112.653657</v>
      </c>
      <c r="BD25" s="157">
        <v>6938</v>
      </c>
      <c r="BE25" s="157">
        <v>105.95128200000001</v>
      </c>
      <c r="BF25" s="157">
        <v>8761</v>
      </c>
      <c r="BG25" s="157">
        <v>92.099646000000007</v>
      </c>
      <c r="BH25" s="157">
        <v>0</v>
      </c>
      <c r="BI25" s="157">
        <v>0</v>
      </c>
      <c r="BJ25" s="157">
        <v>0</v>
      </c>
      <c r="BK25" s="157">
        <v>0</v>
      </c>
      <c r="BL25" s="157">
        <v>0</v>
      </c>
      <c r="BM25" s="157">
        <v>0</v>
      </c>
      <c r="BN25" s="157">
        <v>0</v>
      </c>
      <c r="BO25" s="157">
        <v>0</v>
      </c>
      <c r="BP25" s="157">
        <v>0</v>
      </c>
      <c r="BQ25" s="157">
        <v>0</v>
      </c>
      <c r="BR25" s="157">
        <v>0</v>
      </c>
      <c r="BS25" s="157">
        <v>0</v>
      </c>
      <c r="BT25" s="18">
        <v>209075</v>
      </c>
      <c r="BU25" s="18">
        <v>109.24413206922875</v>
      </c>
      <c r="BV25" s="26"/>
      <c r="BW25" s="13"/>
    </row>
    <row r="26" spans="1:75" ht="20" customHeight="1" x14ac:dyDescent="0.15">
      <c r="A26" s="200">
        <v>43967</v>
      </c>
      <c r="B26" s="200">
        <v>43962</v>
      </c>
      <c r="C26" s="3">
        <v>20</v>
      </c>
      <c r="D26" s="201">
        <v>177582</v>
      </c>
      <c r="E26" s="201">
        <v>271230</v>
      </c>
      <c r="F26" s="201">
        <v>26194</v>
      </c>
      <c r="G26" s="201">
        <v>19137</v>
      </c>
      <c r="H26" s="201">
        <v>0</v>
      </c>
      <c r="I26" s="201">
        <v>0</v>
      </c>
      <c r="J26" s="201">
        <v>0</v>
      </c>
      <c r="K26" s="201">
        <v>0</v>
      </c>
      <c r="L26" s="201">
        <v>0</v>
      </c>
      <c r="M26" s="201">
        <v>0</v>
      </c>
      <c r="N26" s="30">
        <f t="shared" ref="N26:N43" si="28">SUM(D26:M26)</f>
        <v>494143</v>
      </c>
      <c r="O26" s="201">
        <v>116295</v>
      </c>
      <c r="P26" s="201">
        <v>102.79218299999999</v>
      </c>
      <c r="Q26" s="201">
        <v>130460</v>
      </c>
      <c r="R26" s="201">
        <v>108.673869</v>
      </c>
      <c r="S26" s="201">
        <v>12773</v>
      </c>
      <c r="T26" s="201">
        <v>106.71792000000001</v>
      </c>
      <c r="U26" s="201">
        <v>10256</v>
      </c>
      <c r="V26" s="201">
        <v>83.937987000000007</v>
      </c>
      <c r="W26" s="201">
        <v>0</v>
      </c>
      <c r="X26" s="201">
        <v>0</v>
      </c>
      <c r="Y26" s="201">
        <v>0</v>
      </c>
      <c r="Z26" s="201">
        <v>0</v>
      </c>
      <c r="AA26" s="201">
        <v>0</v>
      </c>
      <c r="AB26" s="201">
        <v>0</v>
      </c>
      <c r="AC26" s="201">
        <v>0</v>
      </c>
      <c r="AD26" s="201">
        <v>0</v>
      </c>
      <c r="AE26" s="201">
        <v>0</v>
      </c>
      <c r="AF26" s="201">
        <v>0</v>
      </c>
      <c r="AG26" s="201">
        <v>0</v>
      </c>
      <c r="AH26" s="201">
        <v>0</v>
      </c>
      <c r="AI26" s="18">
        <f t="shared" ref="AI26" si="29">O26+Q26+S26+U26+AA26+AC26+AE26+AG26</f>
        <v>269784</v>
      </c>
      <c r="AJ26" s="18">
        <f t="shared" ref="AJ26" si="30">(O26*P26+Q26*R26+S26*T26+U26*V26+AA26*AB26+AC26*AD26+AE26*AF26+AG26*AH26)/AI26</f>
        <v>105.10551351657993</v>
      </c>
      <c r="AL26" s="64">
        <v>43603</v>
      </c>
      <c r="AM26" s="64">
        <v>43600</v>
      </c>
      <c r="AN26" s="3">
        <v>20</v>
      </c>
      <c r="AO26" s="157">
        <v>62140</v>
      </c>
      <c r="AP26" s="157">
        <v>187168</v>
      </c>
      <c r="AQ26" s="157">
        <v>15137</v>
      </c>
      <c r="AR26" s="157">
        <v>12217</v>
      </c>
      <c r="AS26" s="157">
        <v>0</v>
      </c>
      <c r="AT26" s="157">
        <v>0</v>
      </c>
      <c r="AU26" s="157">
        <v>0</v>
      </c>
      <c r="AV26" s="157">
        <v>0</v>
      </c>
      <c r="AW26" s="157">
        <v>0</v>
      </c>
      <c r="AX26" s="157">
        <v>0</v>
      </c>
      <c r="AY26" s="18">
        <v>276662</v>
      </c>
      <c r="AZ26" s="157">
        <v>53469</v>
      </c>
      <c r="BA26" s="157">
        <v>105.48111900000001</v>
      </c>
      <c r="BB26" s="157">
        <v>143498</v>
      </c>
      <c r="BC26" s="157">
        <v>114.363147</v>
      </c>
      <c r="BD26" s="157">
        <v>12331</v>
      </c>
      <c r="BE26" s="157">
        <v>106.285053</v>
      </c>
      <c r="BF26" s="157">
        <v>7914</v>
      </c>
      <c r="BG26" s="157">
        <v>96.754232999999999</v>
      </c>
      <c r="BH26" s="157">
        <v>0</v>
      </c>
      <c r="BI26" s="157">
        <v>0</v>
      </c>
      <c r="BJ26" s="157">
        <v>0</v>
      </c>
      <c r="BK26" s="157">
        <v>0</v>
      </c>
      <c r="BL26" s="157">
        <v>0</v>
      </c>
      <c r="BM26" s="157">
        <v>0</v>
      </c>
      <c r="BN26" s="157">
        <v>0</v>
      </c>
      <c r="BO26" s="157">
        <v>0</v>
      </c>
      <c r="BP26" s="157">
        <v>0</v>
      </c>
      <c r="BQ26" s="157">
        <v>0</v>
      </c>
      <c r="BR26" s="157">
        <v>0</v>
      </c>
      <c r="BS26" s="157">
        <v>0</v>
      </c>
      <c r="BT26" s="18">
        <v>217212</v>
      </c>
      <c r="BU26" s="18">
        <v>111.07658328509476</v>
      </c>
      <c r="BV26" s="26"/>
      <c r="BW26" s="13"/>
    </row>
    <row r="27" spans="1:75" ht="20" customHeight="1" x14ac:dyDescent="0.15">
      <c r="A27" s="202">
        <v>43974</v>
      </c>
      <c r="B27" s="202">
        <v>43971</v>
      </c>
      <c r="C27" s="3">
        <v>21</v>
      </c>
      <c r="D27" s="203">
        <v>186554</v>
      </c>
      <c r="E27" s="203">
        <v>295946</v>
      </c>
      <c r="F27" s="203">
        <v>18033</v>
      </c>
      <c r="G27" s="203">
        <v>22396</v>
      </c>
      <c r="H27" s="203">
        <v>0</v>
      </c>
      <c r="I27" s="203">
        <v>0</v>
      </c>
      <c r="J27" s="203">
        <v>0</v>
      </c>
      <c r="K27" s="203">
        <v>0</v>
      </c>
      <c r="L27" s="203">
        <v>0</v>
      </c>
      <c r="M27" s="203">
        <v>0</v>
      </c>
      <c r="N27" s="30">
        <f t="shared" si="28"/>
        <v>522929</v>
      </c>
      <c r="O27" s="203">
        <v>142461</v>
      </c>
      <c r="P27" s="203">
        <v>103.116902</v>
      </c>
      <c r="Q27" s="203">
        <v>213134</v>
      </c>
      <c r="R27" s="203">
        <v>107.101856</v>
      </c>
      <c r="S27" s="203">
        <v>14736</v>
      </c>
      <c r="T27" s="203">
        <v>92.261604000000005</v>
      </c>
      <c r="U27" s="203">
        <v>8331</v>
      </c>
      <c r="V27" s="203">
        <v>84.491297000000003</v>
      </c>
      <c r="W27" s="203">
        <v>0</v>
      </c>
      <c r="X27" s="203">
        <v>0</v>
      </c>
      <c r="Y27" s="203">
        <v>0</v>
      </c>
      <c r="Z27" s="203">
        <v>0</v>
      </c>
      <c r="AA27" s="203">
        <v>0</v>
      </c>
      <c r="AB27" s="203">
        <v>0</v>
      </c>
      <c r="AC27" s="203">
        <v>0</v>
      </c>
      <c r="AD27" s="203">
        <v>0</v>
      </c>
      <c r="AE27" s="203">
        <v>0</v>
      </c>
      <c r="AF27" s="203">
        <v>0</v>
      </c>
      <c r="AG27" s="203">
        <v>0</v>
      </c>
      <c r="AH27" s="203">
        <v>0</v>
      </c>
      <c r="AI27" s="18">
        <f t="shared" ref="AI27" si="31">O27+Q27+S27+U27+AA27+AC27+AE27+AG27</f>
        <v>378662</v>
      </c>
      <c r="AJ27" s="18">
        <f t="shared" ref="AJ27" si="32">(O27*P27+Q27*R27+S27*T27+U27*V27+AA27*AB27+AC27*AD27+AE27*AF27+AG27*AH27)/AI27</f>
        <v>104.52764720087306</v>
      </c>
      <c r="AL27" s="64">
        <v>43610</v>
      </c>
      <c r="AM27" s="64">
        <v>43607</v>
      </c>
      <c r="AN27" s="3">
        <v>21</v>
      </c>
      <c r="AO27" s="157">
        <v>61245</v>
      </c>
      <c r="AP27" s="157">
        <v>196187</v>
      </c>
      <c r="AQ27" s="157">
        <v>12788</v>
      </c>
      <c r="AR27" s="157">
        <v>10277</v>
      </c>
      <c r="AS27" s="157">
        <v>0</v>
      </c>
      <c r="AT27" s="157">
        <v>0</v>
      </c>
      <c r="AU27" s="157">
        <v>0</v>
      </c>
      <c r="AV27" s="157">
        <v>0</v>
      </c>
      <c r="AW27" s="157">
        <v>0</v>
      </c>
      <c r="AX27" s="157">
        <v>0</v>
      </c>
      <c r="AY27" s="18">
        <v>280497</v>
      </c>
      <c r="AZ27" s="157">
        <v>50661</v>
      </c>
      <c r="BA27" s="157">
        <v>104.034345</v>
      </c>
      <c r="BB27" s="157">
        <v>140262</v>
      </c>
      <c r="BC27" s="157">
        <v>111.71211700000001</v>
      </c>
      <c r="BD27" s="157">
        <v>8549</v>
      </c>
      <c r="BE27" s="157">
        <v>102.258392</v>
      </c>
      <c r="BF27" s="157">
        <v>5482</v>
      </c>
      <c r="BG27" s="157">
        <v>92.537942000000001</v>
      </c>
      <c r="BH27" s="157">
        <v>0</v>
      </c>
      <c r="BI27" s="157">
        <v>0</v>
      </c>
      <c r="BJ27" s="157">
        <v>0</v>
      </c>
      <c r="BK27" s="157">
        <v>0</v>
      </c>
      <c r="BL27" s="157">
        <v>0</v>
      </c>
      <c r="BM27" s="157">
        <v>0</v>
      </c>
      <c r="BN27" s="157">
        <v>0</v>
      </c>
      <c r="BO27" s="157">
        <v>0</v>
      </c>
      <c r="BP27" s="157">
        <v>0</v>
      </c>
      <c r="BQ27" s="157">
        <v>0</v>
      </c>
      <c r="BR27" s="157">
        <v>0</v>
      </c>
      <c r="BS27" s="157">
        <v>0</v>
      </c>
      <c r="BT27" s="18">
        <v>204954</v>
      </c>
      <c r="BU27" s="18">
        <v>108.90711524513306</v>
      </c>
      <c r="BV27" s="26"/>
      <c r="BW27" s="13"/>
    </row>
    <row r="28" spans="1:75" ht="20" customHeight="1" x14ac:dyDescent="0.15">
      <c r="A28" s="202">
        <v>43981</v>
      </c>
      <c r="B28" s="202">
        <v>43978</v>
      </c>
      <c r="C28" s="39">
        <v>22</v>
      </c>
      <c r="D28" s="203">
        <v>211363</v>
      </c>
      <c r="E28" s="203">
        <v>272670</v>
      </c>
      <c r="F28" s="203">
        <v>28437</v>
      </c>
      <c r="G28" s="203">
        <v>18387</v>
      </c>
      <c r="H28" s="203">
        <v>0</v>
      </c>
      <c r="I28" s="203">
        <v>0</v>
      </c>
      <c r="J28" s="203">
        <v>0</v>
      </c>
      <c r="K28" s="203">
        <v>0</v>
      </c>
      <c r="L28" s="203">
        <v>0</v>
      </c>
      <c r="M28" s="203">
        <v>0</v>
      </c>
      <c r="N28" s="30">
        <f t="shared" si="28"/>
        <v>530857</v>
      </c>
      <c r="O28" s="203">
        <v>186453</v>
      </c>
      <c r="P28" s="203">
        <v>106.351595</v>
      </c>
      <c r="Q28" s="203">
        <v>183038</v>
      </c>
      <c r="R28" s="203">
        <v>103.204629</v>
      </c>
      <c r="S28" s="203">
        <v>27251</v>
      </c>
      <c r="T28" s="203">
        <v>96.468532999999994</v>
      </c>
      <c r="U28" s="203">
        <v>7054</v>
      </c>
      <c r="V28" s="203">
        <v>82.323929000000007</v>
      </c>
      <c r="W28" s="203">
        <v>0</v>
      </c>
      <c r="X28" s="203">
        <v>0</v>
      </c>
      <c r="Y28" s="203">
        <v>0</v>
      </c>
      <c r="Z28" s="203">
        <v>0</v>
      </c>
      <c r="AA28" s="203">
        <v>0</v>
      </c>
      <c r="AB28" s="203">
        <v>0</v>
      </c>
      <c r="AC28" s="203">
        <v>0</v>
      </c>
      <c r="AD28" s="203">
        <v>0</v>
      </c>
      <c r="AE28" s="203">
        <v>0</v>
      </c>
      <c r="AF28" s="203">
        <v>0</v>
      </c>
      <c r="AG28" s="203">
        <v>0</v>
      </c>
      <c r="AH28" s="203">
        <v>0</v>
      </c>
      <c r="AI28" s="18">
        <f t="shared" ref="AI28" si="33">O28+Q28+S28+U28+AA28+AC28+AE28+AG28</f>
        <v>403796</v>
      </c>
      <c r="AJ28" s="18">
        <f t="shared" ref="AJ28" si="34">(O28*P28+Q28*R28+S28*T28+U28*V28+AA28*AB28+AC28*AD28+AE28*AF28+AG28*AH28)/AI28</f>
        <v>103.838373370182</v>
      </c>
      <c r="AL28" s="64">
        <v>43617</v>
      </c>
      <c r="AM28" s="64">
        <v>43614</v>
      </c>
      <c r="AN28" s="39">
        <v>22</v>
      </c>
      <c r="AO28" s="157">
        <v>79919</v>
      </c>
      <c r="AP28" s="157">
        <v>235859</v>
      </c>
      <c r="AQ28" s="157">
        <v>6388</v>
      </c>
      <c r="AR28" s="157">
        <v>7312</v>
      </c>
      <c r="AS28" s="157">
        <v>0</v>
      </c>
      <c r="AT28" s="157">
        <v>0</v>
      </c>
      <c r="AU28" s="157">
        <v>0</v>
      </c>
      <c r="AV28" s="157">
        <v>0</v>
      </c>
      <c r="AW28" s="157">
        <v>0</v>
      </c>
      <c r="AX28" s="157">
        <v>0</v>
      </c>
      <c r="AY28" s="18">
        <v>329478</v>
      </c>
      <c r="AZ28" s="157">
        <v>61308</v>
      </c>
      <c r="BA28" s="157">
        <v>104.557284</v>
      </c>
      <c r="BB28" s="157">
        <v>151436</v>
      </c>
      <c r="BC28" s="157">
        <v>112.504384</v>
      </c>
      <c r="BD28" s="157">
        <v>3148</v>
      </c>
      <c r="BE28" s="157">
        <v>120.117217</v>
      </c>
      <c r="BF28" s="157">
        <v>6603</v>
      </c>
      <c r="BG28" s="157">
        <v>92.902619999999999</v>
      </c>
      <c r="BH28" s="157">
        <v>0</v>
      </c>
      <c r="BI28" s="157">
        <v>0</v>
      </c>
      <c r="BJ28" s="157">
        <v>0</v>
      </c>
      <c r="BK28" s="157">
        <v>0</v>
      </c>
      <c r="BL28" s="157">
        <v>0</v>
      </c>
      <c r="BM28" s="157">
        <v>0</v>
      </c>
      <c r="BN28" s="157">
        <v>0</v>
      </c>
      <c r="BO28" s="157">
        <v>0</v>
      </c>
      <c r="BP28" s="157">
        <v>0</v>
      </c>
      <c r="BQ28" s="157">
        <v>0</v>
      </c>
      <c r="BR28" s="157">
        <v>0</v>
      </c>
      <c r="BS28" s="157">
        <v>0</v>
      </c>
      <c r="BT28" s="18">
        <v>222495</v>
      </c>
      <c r="BU28" s="18">
        <v>109.84056658294345</v>
      </c>
      <c r="BV28" s="26"/>
      <c r="BW28" s="13"/>
    </row>
    <row r="29" spans="1:75" ht="20" customHeight="1" x14ac:dyDescent="0.15">
      <c r="A29" s="204">
        <v>43988</v>
      </c>
      <c r="B29" s="204">
        <v>43985</v>
      </c>
      <c r="C29" s="3">
        <v>23</v>
      </c>
      <c r="D29" s="205">
        <v>169754</v>
      </c>
      <c r="E29" s="205">
        <v>275429</v>
      </c>
      <c r="F29" s="205">
        <v>34520</v>
      </c>
      <c r="G29" s="205">
        <v>15322</v>
      </c>
      <c r="H29" s="205">
        <v>0</v>
      </c>
      <c r="I29" s="205">
        <v>0</v>
      </c>
      <c r="J29" s="205">
        <v>0</v>
      </c>
      <c r="K29" s="205">
        <v>0</v>
      </c>
      <c r="L29" s="205">
        <v>0</v>
      </c>
      <c r="M29" s="205">
        <v>0</v>
      </c>
      <c r="N29" s="30">
        <f t="shared" si="28"/>
        <v>495025</v>
      </c>
      <c r="O29" s="205">
        <v>158311</v>
      </c>
      <c r="P29" s="205">
        <v>106.821686</v>
      </c>
      <c r="Q29" s="205">
        <v>214014</v>
      </c>
      <c r="R29" s="205">
        <v>103.76933699999999</v>
      </c>
      <c r="S29" s="205">
        <v>28870</v>
      </c>
      <c r="T29" s="205">
        <v>97.729684000000006</v>
      </c>
      <c r="U29" s="205">
        <v>9540</v>
      </c>
      <c r="V29" s="205">
        <v>87.277253000000002</v>
      </c>
      <c r="W29" s="205">
        <v>0</v>
      </c>
      <c r="X29" s="205">
        <v>0</v>
      </c>
      <c r="Y29" s="205">
        <v>0</v>
      </c>
      <c r="Z29" s="205">
        <v>0</v>
      </c>
      <c r="AA29" s="205">
        <v>0</v>
      </c>
      <c r="AB29" s="205">
        <v>0</v>
      </c>
      <c r="AC29" s="205">
        <v>0</v>
      </c>
      <c r="AD29" s="205">
        <v>0</v>
      </c>
      <c r="AE29" s="205">
        <v>0</v>
      </c>
      <c r="AF29" s="205">
        <v>0</v>
      </c>
      <c r="AG29" s="205">
        <v>0</v>
      </c>
      <c r="AH29" s="205">
        <v>0</v>
      </c>
      <c r="AI29" s="18">
        <f t="shared" ref="AI29" si="35">O29+Q29+S29+U29+AA29+AC29+AE29+AG29</f>
        <v>410735</v>
      </c>
      <c r="AJ29" s="18">
        <f t="shared" ref="AJ29" si="36">(O29*P29+Q29*R29+S29*T29+U29*V29+AA29*AB29+AC29*AD29+AE29*AF29+AG29*AH29)/AI29</f>
        <v>104.13823947743435</v>
      </c>
      <c r="AL29" s="64">
        <v>43624</v>
      </c>
      <c r="AM29" s="64">
        <v>43622</v>
      </c>
      <c r="AN29" s="10">
        <v>23</v>
      </c>
      <c r="AO29" s="157">
        <v>114695</v>
      </c>
      <c r="AP29" s="157">
        <v>291642</v>
      </c>
      <c r="AQ29" s="157">
        <v>7418</v>
      </c>
      <c r="AR29" s="157">
        <v>11133</v>
      </c>
      <c r="AS29" s="157">
        <v>0</v>
      </c>
      <c r="AT29" s="157">
        <v>0</v>
      </c>
      <c r="AU29" s="157">
        <v>0</v>
      </c>
      <c r="AV29" s="157">
        <v>0</v>
      </c>
      <c r="AW29" s="157">
        <v>0</v>
      </c>
      <c r="AX29" s="157">
        <v>0</v>
      </c>
      <c r="AY29" s="18">
        <v>424888</v>
      </c>
      <c r="AZ29" s="157">
        <v>76295</v>
      </c>
      <c r="BA29" s="157">
        <v>100.78318299999999</v>
      </c>
      <c r="BB29" s="157">
        <v>171457</v>
      </c>
      <c r="BC29" s="157">
        <v>107.63661399999999</v>
      </c>
      <c r="BD29" s="157">
        <v>3917</v>
      </c>
      <c r="BE29" s="157">
        <v>128.34643800000001</v>
      </c>
      <c r="BF29" s="157">
        <v>9081</v>
      </c>
      <c r="BG29" s="157">
        <v>95.081487999999993</v>
      </c>
      <c r="BH29" s="157">
        <v>0</v>
      </c>
      <c r="BI29" s="157">
        <v>0</v>
      </c>
      <c r="BJ29" s="157">
        <v>0</v>
      </c>
      <c r="BK29" s="157">
        <v>0</v>
      </c>
      <c r="BL29" s="157">
        <v>0</v>
      </c>
      <c r="BM29" s="157">
        <v>0</v>
      </c>
      <c r="BN29" s="157">
        <v>0</v>
      </c>
      <c r="BO29" s="157">
        <v>0</v>
      </c>
      <c r="BP29" s="157">
        <v>0</v>
      </c>
      <c r="BQ29" s="157">
        <v>0</v>
      </c>
      <c r="BR29" s="157">
        <v>0</v>
      </c>
      <c r="BS29" s="157">
        <v>0</v>
      </c>
      <c r="BT29" s="18">
        <v>260750</v>
      </c>
      <c r="BU29" s="18">
        <v>105.50516534518502</v>
      </c>
      <c r="BV29" s="26"/>
      <c r="BW29" s="13"/>
    </row>
    <row r="30" spans="1:75" ht="20" customHeight="1" x14ac:dyDescent="0.15">
      <c r="A30" s="206">
        <v>43995</v>
      </c>
      <c r="B30" s="206">
        <v>43992</v>
      </c>
      <c r="C30" s="3">
        <v>24</v>
      </c>
      <c r="D30" s="207">
        <v>176748</v>
      </c>
      <c r="E30" s="207">
        <v>250416</v>
      </c>
      <c r="F30" s="207">
        <v>21287</v>
      </c>
      <c r="G30" s="207">
        <v>8978</v>
      </c>
      <c r="H30" s="207">
        <v>0</v>
      </c>
      <c r="I30" s="207">
        <v>0</v>
      </c>
      <c r="J30" s="207">
        <v>0</v>
      </c>
      <c r="K30" s="207">
        <v>0</v>
      </c>
      <c r="L30" s="207">
        <v>0</v>
      </c>
      <c r="M30" s="207">
        <v>0</v>
      </c>
      <c r="N30" s="30">
        <f t="shared" si="28"/>
        <v>457429</v>
      </c>
      <c r="O30" s="207">
        <v>150861</v>
      </c>
      <c r="P30" s="207">
        <v>107.563512</v>
      </c>
      <c r="Q30" s="207">
        <v>208535</v>
      </c>
      <c r="R30" s="207">
        <v>100.75066</v>
      </c>
      <c r="S30" s="207">
        <v>20207</v>
      </c>
      <c r="T30" s="207">
        <v>100.01172800000001</v>
      </c>
      <c r="U30" s="207">
        <v>7635</v>
      </c>
      <c r="V30" s="207">
        <v>80.534773999999999</v>
      </c>
      <c r="W30" s="207">
        <v>0</v>
      </c>
      <c r="X30" s="207">
        <v>0</v>
      </c>
      <c r="Y30" s="207">
        <v>0</v>
      </c>
      <c r="Z30" s="207">
        <v>0</v>
      </c>
      <c r="AA30" s="207">
        <v>0</v>
      </c>
      <c r="AB30" s="207">
        <v>0</v>
      </c>
      <c r="AC30" s="207">
        <v>0</v>
      </c>
      <c r="AD30" s="207">
        <v>0</v>
      </c>
      <c r="AE30" s="207">
        <v>0</v>
      </c>
      <c r="AF30" s="207">
        <v>0</v>
      </c>
      <c r="AG30" s="207">
        <v>0</v>
      </c>
      <c r="AH30" s="207">
        <v>0</v>
      </c>
      <c r="AI30" s="18">
        <f t="shared" ref="AI30" si="37">O30+Q30+S30+U30+AA30+AC30+AE30+AG30</f>
        <v>387238</v>
      </c>
      <c r="AJ30" s="18">
        <f t="shared" ref="AJ30" si="38">(O30*P30+Q30*R30+S30*T30+U30*V30+AA30*AB30+AC30*AD30+AE30*AF30+AG30*AH30)/AI30</f>
        <v>102.96767841512971</v>
      </c>
      <c r="AL30" s="64">
        <v>43631</v>
      </c>
      <c r="AM30" s="64">
        <v>43628</v>
      </c>
      <c r="AN30" s="3">
        <v>24</v>
      </c>
      <c r="AO30" s="157">
        <v>109722</v>
      </c>
      <c r="AP30" s="157">
        <v>259376</v>
      </c>
      <c r="AQ30" s="157">
        <v>10391</v>
      </c>
      <c r="AR30" s="157">
        <v>8886</v>
      </c>
      <c r="AS30" s="157">
        <v>0</v>
      </c>
      <c r="AT30" s="157">
        <v>0</v>
      </c>
      <c r="AU30" s="157">
        <v>0</v>
      </c>
      <c r="AV30" s="157">
        <v>0</v>
      </c>
      <c r="AW30" s="157">
        <v>0</v>
      </c>
      <c r="AX30" s="157">
        <v>0</v>
      </c>
      <c r="AY30" s="18">
        <v>388375</v>
      </c>
      <c r="AZ30" s="157">
        <v>83194</v>
      </c>
      <c r="BA30" s="157">
        <v>100.285465</v>
      </c>
      <c r="BB30" s="157">
        <v>180127</v>
      </c>
      <c r="BC30" s="157">
        <v>103.617059</v>
      </c>
      <c r="BD30" s="157">
        <v>6648</v>
      </c>
      <c r="BE30" s="157">
        <v>108.12635299999999</v>
      </c>
      <c r="BF30" s="157">
        <v>8085</v>
      </c>
      <c r="BG30" s="157">
        <v>93.554359000000005</v>
      </c>
      <c r="BH30" s="157">
        <v>0</v>
      </c>
      <c r="BI30" s="157">
        <v>0</v>
      </c>
      <c r="BJ30" s="157">
        <v>0</v>
      </c>
      <c r="BK30" s="157">
        <v>0</v>
      </c>
      <c r="BL30" s="157">
        <v>0</v>
      </c>
      <c r="BM30" s="157">
        <v>0</v>
      </c>
      <c r="BN30" s="157">
        <v>0</v>
      </c>
      <c r="BO30" s="157">
        <v>0</v>
      </c>
      <c r="BP30" s="157">
        <v>0</v>
      </c>
      <c r="BQ30" s="157">
        <v>0</v>
      </c>
      <c r="BR30" s="157">
        <v>0</v>
      </c>
      <c r="BS30" s="157">
        <v>0</v>
      </c>
      <c r="BT30" s="18">
        <v>278054</v>
      </c>
      <c r="BU30" s="18">
        <v>102.4354619928575</v>
      </c>
      <c r="BV30" s="26"/>
      <c r="BW30" s="13"/>
    </row>
    <row r="31" spans="1:75" ht="20" customHeight="1" x14ac:dyDescent="0.15">
      <c r="A31" s="208">
        <v>44002</v>
      </c>
      <c r="B31" s="208">
        <v>44000</v>
      </c>
      <c r="C31" s="10">
        <v>25</v>
      </c>
      <c r="D31" s="209">
        <v>218086</v>
      </c>
      <c r="E31" s="209">
        <v>288729</v>
      </c>
      <c r="F31" s="209">
        <v>10526</v>
      </c>
      <c r="G31" s="209">
        <v>4257</v>
      </c>
      <c r="H31" s="209">
        <v>0</v>
      </c>
      <c r="I31" s="209">
        <v>0</v>
      </c>
      <c r="J31" s="209">
        <v>0</v>
      </c>
      <c r="K31" s="209">
        <v>0</v>
      </c>
      <c r="L31" s="209">
        <v>0</v>
      </c>
      <c r="M31" s="209">
        <v>0</v>
      </c>
      <c r="N31" s="30">
        <f t="shared" si="28"/>
        <v>521598</v>
      </c>
      <c r="O31" s="209">
        <v>178231</v>
      </c>
      <c r="P31" s="209">
        <v>115.913011</v>
      </c>
      <c r="Q31" s="209">
        <v>252364</v>
      </c>
      <c r="R31" s="209">
        <v>102.900813</v>
      </c>
      <c r="S31" s="209">
        <v>9879</v>
      </c>
      <c r="T31" s="209">
        <v>109.55987399999999</v>
      </c>
      <c r="U31" s="209">
        <v>1467</v>
      </c>
      <c r="V31" s="209">
        <v>85.732787999999999</v>
      </c>
      <c r="W31" s="209">
        <v>0</v>
      </c>
      <c r="X31" s="209">
        <v>0</v>
      </c>
      <c r="Y31" s="209">
        <v>0</v>
      </c>
      <c r="Z31" s="209">
        <v>0</v>
      </c>
      <c r="AA31" s="209">
        <v>0</v>
      </c>
      <c r="AB31" s="209">
        <v>0</v>
      </c>
      <c r="AC31" s="209">
        <v>0</v>
      </c>
      <c r="AD31" s="209">
        <v>0</v>
      </c>
      <c r="AE31" s="209">
        <v>0</v>
      </c>
      <c r="AF31" s="209">
        <v>0</v>
      </c>
      <c r="AG31" s="209">
        <v>0</v>
      </c>
      <c r="AH31" s="209">
        <v>0</v>
      </c>
      <c r="AI31" s="18">
        <f t="shared" ref="AI31" si="39">O31+Q31+S31+U31+AA31+AC31+AE31+AG31</f>
        <v>441941</v>
      </c>
      <c r="AJ31" s="18">
        <f t="shared" ref="AJ31" si="40">(O31*P31+Q31*R31+S31*T31+U31*V31+AA31*AB31+AC31*AD31+AE31*AF31+AG31*AH31)/AI31</f>
        <v>108.24038645591831</v>
      </c>
      <c r="AL31" s="64">
        <v>43638</v>
      </c>
      <c r="AM31" s="64">
        <v>43635</v>
      </c>
      <c r="AN31" s="10">
        <v>25</v>
      </c>
      <c r="AO31" s="157">
        <v>97559</v>
      </c>
      <c r="AP31" s="157">
        <v>236610</v>
      </c>
      <c r="AQ31" s="157">
        <v>6145</v>
      </c>
      <c r="AR31" s="157">
        <v>8805</v>
      </c>
      <c r="AS31" s="157">
        <v>0</v>
      </c>
      <c r="AT31" s="157">
        <v>0</v>
      </c>
      <c r="AU31" s="157">
        <v>0</v>
      </c>
      <c r="AV31" s="157">
        <v>0</v>
      </c>
      <c r="AW31" s="157">
        <v>0</v>
      </c>
      <c r="AX31" s="157">
        <v>0</v>
      </c>
      <c r="AY31" s="18">
        <v>349119</v>
      </c>
      <c r="AZ31" s="157">
        <v>74091</v>
      </c>
      <c r="BA31" s="157">
        <v>96.390761999999995</v>
      </c>
      <c r="BB31" s="157">
        <v>156290</v>
      </c>
      <c r="BC31" s="157">
        <v>100.38198199999999</v>
      </c>
      <c r="BD31" s="157">
        <v>5287</v>
      </c>
      <c r="BE31" s="157">
        <v>109.666729</v>
      </c>
      <c r="BF31" s="157">
        <v>4883</v>
      </c>
      <c r="BG31" s="157">
        <v>88.440506999999997</v>
      </c>
      <c r="BH31" s="157">
        <v>0</v>
      </c>
      <c r="BI31" s="157">
        <v>0</v>
      </c>
      <c r="BJ31" s="157">
        <v>0</v>
      </c>
      <c r="BK31" s="157">
        <v>0</v>
      </c>
      <c r="BL31" s="157">
        <v>0</v>
      </c>
      <c r="BM31" s="157">
        <v>0</v>
      </c>
      <c r="BN31" s="157">
        <v>0</v>
      </c>
      <c r="BO31" s="157">
        <v>0</v>
      </c>
      <c r="BP31" s="157">
        <v>0</v>
      </c>
      <c r="BQ31" s="157">
        <v>0</v>
      </c>
      <c r="BR31" s="157">
        <v>0</v>
      </c>
      <c r="BS31" s="157">
        <v>0</v>
      </c>
      <c r="BT31" s="18">
        <v>240551</v>
      </c>
      <c r="BU31" s="18">
        <v>99.114328795249236</v>
      </c>
      <c r="BV31" s="26"/>
      <c r="BW31" s="13"/>
    </row>
    <row r="32" spans="1:75" ht="20" customHeight="1" x14ac:dyDescent="0.15">
      <c r="A32" s="210">
        <v>44009</v>
      </c>
      <c r="B32" s="210">
        <v>44004</v>
      </c>
      <c r="C32" s="3" t="s">
        <v>84</v>
      </c>
      <c r="D32" s="211">
        <v>214444</v>
      </c>
      <c r="E32" s="211">
        <v>329910</v>
      </c>
      <c r="F32" s="211">
        <v>14605</v>
      </c>
      <c r="G32" s="211">
        <v>25367</v>
      </c>
      <c r="H32" s="211">
        <v>0</v>
      </c>
      <c r="I32" s="211">
        <v>0</v>
      </c>
      <c r="J32" s="211">
        <v>0</v>
      </c>
      <c r="K32" s="211">
        <v>0</v>
      </c>
      <c r="L32" s="211">
        <v>0</v>
      </c>
      <c r="M32" s="211">
        <v>0</v>
      </c>
      <c r="N32" s="30">
        <f t="shared" si="28"/>
        <v>584326</v>
      </c>
      <c r="O32" s="211">
        <v>201592</v>
      </c>
      <c r="P32" s="211">
        <v>120.421162</v>
      </c>
      <c r="Q32" s="211">
        <v>258223</v>
      </c>
      <c r="R32" s="211">
        <v>107.28694900000001</v>
      </c>
      <c r="S32" s="211">
        <v>13775</v>
      </c>
      <c r="T32" s="211">
        <v>110.951651</v>
      </c>
      <c r="U32" s="211">
        <v>9078</v>
      </c>
      <c r="V32" s="211">
        <v>84.015201000000005</v>
      </c>
      <c r="W32" s="211">
        <v>0</v>
      </c>
      <c r="X32" s="211">
        <v>0</v>
      </c>
      <c r="Y32" s="211">
        <v>0</v>
      </c>
      <c r="Z32" s="211">
        <v>0</v>
      </c>
      <c r="AA32" s="211">
        <v>0</v>
      </c>
      <c r="AB32" s="211">
        <v>0</v>
      </c>
      <c r="AC32" s="211">
        <v>0</v>
      </c>
      <c r="AD32" s="211">
        <v>0</v>
      </c>
      <c r="AE32" s="211">
        <v>0</v>
      </c>
      <c r="AF32" s="211">
        <v>0</v>
      </c>
      <c r="AG32" s="211">
        <v>0</v>
      </c>
      <c r="AH32" s="211">
        <v>0</v>
      </c>
      <c r="AI32" s="18">
        <f t="shared" ref="AI32" si="41">O32+Q32+S32+U32+AA32+AC32+AE32+AG32</f>
        <v>482668</v>
      </c>
      <c r="AJ32" s="18">
        <f t="shared" ref="AJ32" si="42">(O32*P32+Q32*R32+S32*T32+U32*V32+AA32*AB32+AC32*AD32+AE32*AF32+AG32*AH32)/AI32</f>
        <v>112.43950232609993</v>
      </c>
      <c r="AL32" s="64">
        <v>43645</v>
      </c>
      <c r="AM32" s="64">
        <v>43642</v>
      </c>
      <c r="AN32" s="3">
        <v>26</v>
      </c>
      <c r="AO32" s="157">
        <v>131166</v>
      </c>
      <c r="AP32" s="157">
        <v>266123</v>
      </c>
      <c r="AQ32" s="157">
        <v>7534</v>
      </c>
      <c r="AR32" s="157">
        <v>8873</v>
      </c>
      <c r="AS32" s="157">
        <v>0</v>
      </c>
      <c r="AT32" s="157">
        <v>0</v>
      </c>
      <c r="AU32" s="157">
        <v>0</v>
      </c>
      <c r="AV32" s="157">
        <v>0</v>
      </c>
      <c r="AW32" s="157">
        <v>0</v>
      </c>
      <c r="AX32" s="157">
        <v>0</v>
      </c>
      <c r="AY32" s="18">
        <v>413696</v>
      </c>
      <c r="AZ32" s="157">
        <v>93961</v>
      </c>
      <c r="BA32" s="157">
        <v>96.306286</v>
      </c>
      <c r="BB32" s="157">
        <v>194875</v>
      </c>
      <c r="BC32" s="157">
        <v>97.317603000000005</v>
      </c>
      <c r="BD32" s="157">
        <v>5582</v>
      </c>
      <c r="BE32" s="157">
        <v>109.081332</v>
      </c>
      <c r="BF32" s="157">
        <v>7095</v>
      </c>
      <c r="BG32" s="157">
        <v>90.588019000000003</v>
      </c>
      <c r="BH32" s="157">
        <v>0</v>
      </c>
      <c r="BI32" s="157">
        <v>0</v>
      </c>
      <c r="BJ32" s="157">
        <v>0</v>
      </c>
      <c r="BK32" s="157">
        <v>0</v>
      </c>
      <c r="BL32" s="157">
        <v>0</v>
      </c>
      <c r="BM32" s="157">
        <v>0</v>
      </c>
      <c r="BN32" s="157">
        <v>0</v>
      </c>
      <c r="BO32" s="157">
        <v>0</v>
      </c>
      <c r="BP32" s="157">
        <v>0</v>
      </c>
      <c r="BQ32" s="157">
        <v>0</v>
      </c>
      <c r="BR32" s="157">
        <v>0</v>
      </c>
      <c r="BS32" s="157">
        <v>0</v>
      </c>
      <c r="BT32" s="18">
        <v>301513</v>
      </c>
      <c r="BU32" s="18">
        <v>97.061873993824491</v>
      </c>
      <c r="BV32" s="26"/>
      <c r="BW32" s="13"/>
    </row>
    <row r="33" spans="1:75" ht="20" customHeight="1" x14ac:dyDescent="0.15">
      <c r="A33" s="212">
        <v>44016</v>
      </c>
      <c r="B33" s="212">
        <v>44013</v>
      </c>
      <c r="C33" s="3">
        <v>27</v>
      </c>
      <c r="D33" s="213">
        <v>256233</v>
      </c>
      <c r="E33" s="213">
        <v>280141</v>
      </c>
      <c r="F33" s="213">
        <v>17976</v>
      </c>
      <c r="G33" s="213">
        <v>15434</v>
      </c>
      <c r="H33" s="213">
        <v>0</v>
      </c>
      <c r="I33" s="213">
        <v>0</v>
      </c>
      <c r="J33" s="213">
        <v>0</v>
      </c>
      <c r="K33" s="213">
        <v>0</v>
      </c>
      <c r="L33" s="213">
        <v>0</v>
      </c>
      <c r="M33" s="213">
        <v>0</v>
      </c>
      <c r="N33" s="30">
        <f t="shared" si="28"/>
        <v>569784</v>
      </c>
      <c r="O33" s="213">
        <v>247114</v>
      </c>
      <c r="P33" s="213">
        <v>124.579712</v>
      </c>
      <c r="Q33" s="213">
        <v>270143</v>
      </c>
      <c r="R33" s="213">
        <v>109.582621</v>
      </c>
      <c r="S33" s="213">
        <v>17105</v>
      </c>
      <c r="T33" s="213">
        <v>108.496053</v>
      </c>
      <c r="U33" s="213">
        <v>12824</v>
      </c>
      <c r="V33" s="213">
        <v>86.830940999999996</v>
      </c>
      <c r="W33" s="213">
        <v>0</v>
      </c>
      <c r="X33" s="213">
        <v>0</v>
      </c>
      <c r="Y33" s="213">
        <v>0</v>
      </c>
      <c r="Z33" s="213">
        <v>0</v>
      </c>
      <c r="AA33" s="213">
        <v>0</v>
      </c>
      <c r="AB33" s="213">
        <v>0</v>
      </c>
      <c r="AC33" s="213">
        <v>0</v>
      </c>
      <c r="AD33" s="213">
        <v>0</v>
      </c>
      <c r="AE33" s="213">
        <v>0</v>
      </c>
      <c r="AF33" s="213">
        <v>0</v>
      </c>
      <c r="AG33" s="213">
        <v>0</v>
      </c>
      <c r="AH33" s="213">
        <v>0</v>
      </c>
      <c r="AI33" s="18">
        <f t="shared" ref="AI33" si="43">O33+Q33+S33+U33+AA33+AC33+AE33+AG33</f>
        <v>547186</v>
      </c>
      <c r="AJ33" s="18">
        <f t="shared" ref="AJ33" si="44">(O33*P33+Q33*R33+S33*T33+U33*V33+AA33*AB33+AC33*AD33+AE33*AF33+AG33*AH33)/AI33</f>
        <v>115.78825830690114</v>
      </c>
      <c r="AL33" s="64">
        <v>43652</v>
      </c>
      <c r="AM33" s="64">
        <v>43649</v>
      </c>
      <c r="AN33" s="3">
        <v>27</v>
      </c>
      <c r="AO33" s="157">
        <v>138825</v>
      </c>
      <c r="AP33" s="157">
        <v>293440</v>
      </c>
      <c r="AQ33" s="157">
        <v>6062</v>
      </c>
      <c r="AR33" s="157">
        <v>6699</v>
      </c>
      <c r="AS33" s="157">
        <v>0</v>
      </c>
      <c r="AT33" s="157">
        <v>0</v>
      </c>
      <c r="AU33" s="157">
        <v>0</v>
      </c>
      <c r="AV33" s="157">
        <v>0</v>
      </c>
      <c r="AW33" s="157">
        <v>0</v>
      </c>
      <c r="AX33" s="157">
        <v>0</v>
      </c>
      <c r="AY33" s="18">
        <v>445026</v>
      </c>
      <c r="AZ33" s="157">
        <v>69256</v>
      </c>
      <c r="BA33" s="157">
        <v>94.072975</v>
      </c>
      <c r="BB33" s="157">
        <v>200122</v>
      </c>
      <c r="BC33" s="157">
        <v>99.416370999999998</v>
      </c>
      <c r="BD33" s="157">
        <v>4469</v>
      </c>
      <c r="BE33" s="157">
        <v>105.72924500000001</v>
      </c>
      <c r="BF33" s="157">
        <v>4369</v>
      </c>
      <c r="BG33" s="157">
        <v>87.143968000000001</v>
      </c>
      <c r="BH33" s="157">
        <v>0</v>
      </c>
      <c r="BI33" s="157">
        <v>0</v>
      </c>
      <c r="BJ33" s="157">
        <v>0</v>
      </c>
      <c r="BK33" s="157">
        <v>0</v>
      </c>
      <c r="BL33" s="157">
        <v>0</v>
      </c>
      <c r="BM33" s="157">
        <v>0</v>
      </c>
      <c r="BN33" s="157">
        <v>0</v>
      </c>
      <c r="BO33" s="157">
        <v>0</v>
      </c>
      <c r="BP33" s="157">
        <v>0</v>
      </c>
      <c r="BQ33" s="157">
        <v>0</v>
      </c>
      <c r="BR33" s="157">
        <v>0</v>
      </c>
      <c r="BS33" s="157">
        <v>0</v>
      </c>
      <c r="BT33" s="18">
        <v>278216</v>
      </c>
      <c r="BU33" s="18">
        <v>97.994928206713496</v>
      </c>
      <c r="BV33" s="26"/>
      <c r="BW33" s="13"/>
    </row>
    <row r="34" spans="1:75" ht="20" customHeight="1" x14ac:dyDescent="0.15">
      <c r="A34" s="214">
        <v>44023</v>
      </c>
      <c r="B34" s="214">
        <v>44020</v>
      </c>
      <c r="C34" s="3">
        <v>28</v>
      </c>
      <c r="D34" s="215">
        <v>217128</v>
      </c>
      <c r="E34" s="215">
        <v>245314</v>
      </c>
      <c r="F34" s="215">
        <v>14060</v>
      </c>
      <c r="G34" s="215">
        <v>4575</v>
      </c>
      <c r="H34" s="215">
        <v>0</v>
      </c>
      <c r="I34" s="215">
        <v>0</v>
      </c>
      <c r="J34" s="215">
        <v>0</v>
      </c>
      <c r="K34" s="215">
        <v>0</v>
      </c>
      <c r="L34" s="215">
        <v>0</v>
      </c>
      <c r="M34" s="215">
        <v>0</v>
      </c>
      <c r="N34" s="30">
        <f t="shared" si="28"/>
        <v>481077</v>
      </c>
      <c r="O34" s="215">
        <v>216432</v>
      </c>
      <c r="P34" s="215">
        <v>139.20569</v>
      </c>
      <c r="Q34" s="215">
        <v>239274</v>
      </c>
      <c r="R34" s="215">
        <v>119.12209799999999</v>
      </c>
      <c r="S34" s="215">
        <v>12987</v>
      </c>
      <c r="T34" s="215">
        <v>117.19465599999999</v>
      </c>
      <c r="U34" s="215">
        <v>4575</v>
      </c>
      <c r="V34" s="215">
        <v>91.955409000000003</v>
      </c>
      <c r="W34" s="215">
        <v>0</v>
      </c>
      <c r="X34" s="215">
        <v>0</v>
      </c>
      <c r="Y34" s="215">
        <v>0</v>
      </c>
      <c r="Z34" s="215">
        <v>0</v>
      </c>
      <c r="AA34" s="215">
        <v>0</v>
      </c>
      <c r="AB34" s="215">
        <v>0</v>
      </c>
      <c r="AC34" s="215">
        <v>0</v>
      </c>
      <c r="AD34" s="215">
        <v>0</v>
      </c>
      <c r="AE34" s="215">
        <v>0</v>
      </c>
      <c r="AF34" s="215">
        <v>0</v>
      </c>
      <c r="AG34" s="215">
        <v>0</v>
      </c>
      <c r="AH34" s="215">
        <v>0</v>
      </c>
      <c r="AI34" s="18">
        <f t="shared" ref="AI34" si="45">O34+Q34+S34+U34+AA34+AC34+AE34+AG34</f>
        <v>473268</v>
      </c>
      <c r="AJ34" s="18">
        <f t="shared" ref="AJ34" si="46">(O34*P34+Q34*R34+S34*T34+U34*V34+AA34*AB34+AC34*AD34+AE34*AF34+AG34*AH34)/AI34</f>
        <v>127.99109546510434</v>
      </c>
      <c r="AL34" s="64">
        <v>43659</v>
      </c>
      <c r="AM34" s="64">
        <v>43656</v>
      </c>
      <c r="AN34" s="3">
        <v>28</v>
      </c>
      <c r="AO34" s="157">
        <v>143022</v>
      </c>
      <c r="AP34" s="157">
        <v>327918</v>
      </c>
      <c r="AQ34" s="157">
        <v>8684</v>
      </c>
      <c r="AR34" s="157">
        <v>10584</v>
      </c>
      <c r="AS34" s="157">
        <v>0</v>
      </c>
      <c r="AT34" s="157">
        <v>0</v>
      </c>
      <c r="AU34" s="157">
        <v>0</v>
      </c>
      <c r="AV34" s="157">
        <v>0</v>
      </c>
      <c r="AW34" s="157">
        <v>0</v>
      </c>
      <c r="AX34" s="157">
        <v>0</v>
      </c>
      <c r="AY34" s="18">
        <v>490208</v>
      </c>
      <c r="AZ34" s="157">
        <v>69720</v>
      </c>
      <c r="BA34" s="157">
        <v>85.869377</v>
      </c>
      <c r="BB34" s="157">
        <v>148518</v>
      </c>
      <c r="BC34" s="157">
        <v>92.216578999999996</v>
      </c>
      <c r="BD34" s="157">
        <v>6762</v>
      </c>
      <c r="BE34" s="157">
        <v>107.451937</v>
      </c>
      <c r="BF34" s="157">
        <v>4643</v>
      </c>
      <c r="BG34" s="157">
        <v>89.810467000000003</v>
      </c>
      <c r="BH34" s="157">
        <v>0</v>
      </c>
      <c r="BI34" s="157">
        <v>0</v>
      </c>
      <c r="BJ34" s="157">
        <v>0</v>
      </c>
      <c r="BK34" s="157">
        <v>0</v>
      </c>
      <c r="BL34" s="157">
        <v>0</v>
      </c>
      <c r="BM34" s="157">
        <v>0</v>
      </c>
      <c r="BN34" s="157">
        <v>0</v>
      </c>
      <c r="BO34" s="157">
        <v>0</v>
      </c>
      <c r="BP34" s="157">
        <v>0</v>
      </c>
      <c r="BQ34" s="157">
        <v>0</v>
      </c>
      <c r="BR34" s="157">
        <v>0</v>
      </c>
      <c r="BS34" s="157">
        <v>0</v>
      </c>
      <c r="BT34" s="18">
        <v>229643</v>
      </c>
      <c r="BU34" s="18">
        <v>90.689526093270842</v>
      </c>
      <c r="BV34" s="26"/>
      <c r="BW34" s="13"/>
    </row>
    <row r="35" spans="1:75" ht="20" customHeight="1" x14ac:dyDescent="0.15">
      <c r="A35" s="216">
        <v>44030</v>
      </c>
      <c r="B35" s="218">
        <v>44027</v>
      </c>
      <c r="C35" s="3">
        <v>29</v>
      </c>
      <c r="D35" s="219">
        <v>200020</v>
      </c>
      <c r="E35" s="219">
        <v>209240</v>
      </c>
      <c r="F35" s="219">
        <v>20477</v>
      </c>
      <c r="G35" s="219">
        <v>8449</v>
      </c>
      <c r="H35" s="219">
        <v>0</v>
      </c>
      <c r="I35" s="219">
        <v>0</v>
      </c>
      <c r="J35" s="219">
        <v>0</v>
      </c>
      <c r="K35" s="219">
        <v>0</v>
      </c>
      <c r="L35" s="219">
        <v>0</v>
      </c>
      <c r="M35" s="219">
        <v>0</v>
      </c>
      <c r="N35" s="30">
        <f t="shared" si="28"/>
        <v>438186</v>
      </c>
      <c r="O35" s="219">
        <v>196463</v>
      </c>
      <c r="P35" s="219">
        <v>147.45739399999999</v>
      </c>
      <c r="Q35" s="219">
        <v>187908</v>
      </c>
      <c r="R35" s="219">
        <v>126.787566</v>
      </c>
      <c r="S35" s="219">
        <v>16610</v>
      </c>
      <c r="T35" s="219">
        <v>107.712221</v>
      </c>
      <c r="U35" s="219">
        <v>7405</v>
      </c>
      <c r="V35" s="219">
        <v>89.780282999999997</v>
      </c>
      <c r="W35" s="219">
        <v>0</v>
      </c>
      <c r="X35" s="219">
        <v>0</v>
      </c>
      <c r="Y35" s="219">
        <v>0</v>
      </c>
      <c r="Z35" s="219">
        <v>0</v>
      </c>
      <c r="AA35" s="219">
        <v>0</v>
      </c>
      <c r="AB35" s="219">
        <v>0</v>
      </c>
      <c r="AC35" s="219">
        <v>0</v>
      </c>
      <c r="AD35" s="219">
        <v>0</v>
      </c>
      <c r="AE35" s="219">
        <v>0</v>
      </c>
      <c r="AF35" s="219">
        <v>0</v>
      </c>
      <c r="AG35" s="219">
        <v>0</v>
      </c>
      <c r="AH35" s="219">
        <v>0</v>
      </c>
      <c r="AI35" s="18">
        <f t="shared" ref="AI35" si="47">O35+Q35+S35+U35+AA35+AC35+AE35+AG35</f>
        <v>408386</v>
      </c>
      <c r="AJ35" s="18">
        <f t="shared" ref="AJ35" si="48">(O35*P35+Q35*R35+S35*T35+U35*V35+AA35*AB35+AC35*AD35+AE35*AF35+AG35*AH35)/AI35</f>
        <v>135.28437051166054</v>
      </c>
      <c r="AL35" s="64">
        <v>43666</v>
      </c>
      <c r="AM35" s="64">
        <v>43663</v>
      </c>
      <c r="AN35" s="3">
        <v>29</v>
      </c>
      <c r="AO35" s="157">
        <v>138190</v>
      </c>
      <c r="AP35" s="157">
        <v>352439</v>
      </c>
      <c r="AQ35" s="157">
        <v>8504</v>
      </c>
      <c r="AR35" s="157">
        <v>9005</v>
      </c>
      <c r="AS35" s="157">
        <v>0</v>
      </c>
      <c r="AT35" s="157">
        <v>0</v>
      </c>
      <c r="AU35" s="157">
        <v>0</v>
      </c>
      <c r="AV35" s="157">
        <v>0</v>
      </c>
      <c r="AW35" s="157">
        <v>0</v>
      </c>
      <c r="AX35" s="157">
        <v>0</v>
      </c>
      <c r="AY35" s="18">
        <v>508138</v>
      </c>
      <c r="AZ35" s="157">
        <v>93449</v>
      </c>
      <c r="BA35" s="157">
        <v>90.460292999999993</v>
      </c>
      <c r="BB35" s="157">
        <v>261111</v>
      </c>
      <c r="BC35" s="157">
        <v>89.498239999999996</v>
      </c>
      <c r="BD35" s="157">
        <v>5672</v>
      </c>
      <c r="BE35" s="157">
        <v>98.657087000000004</v>
      </c>
      <c r="BF35" s="157">
        <v>6242</v>
      </c>
      <c r="BG35" s="157">
        <v>92.421498999999997</v>
      </c>
      <c r="BH35" s="157">
        <v>0</v>
      </c>
      <c r="BI35" s="157">
        <v>0</v>
      </c>
      <c r="BJ35" s="157">
        <v>0</v>
      </c>
      <c r="BK35" s="157">
        <v>0</v>
      </c>
      <c r="BL35" s="157">
        <v>0</v>
      </c>
      <c r="BM35" s="157">
        <v>0</v>
      </c>
      <c r="BN35" s="157">
        <v>0</v>
      </c>
      <c r="BO35" s="157">
        <v>0</v>
      </c>
      <c r="BP35" s="157">
        <v>0</v>
      </c>
      <c r="BQ35" s="157">
        <v>0</v>
      </c>
      <c r="BR35" s="157">
        <v>0</v>
      </c>
      <c r="BS35" s="157">
        <v>0</v>
      </c>
      <c r="BT35" s="18">
        <v>366474</v>
      </c>
      <c r="BU35" s="18">
        <v>89.935102788789919</v>
      </c>
      <c r="BV35" s="26"/>
      <c r="BW35" s="13"/>
    </row>
    <row r="36" spans="1:75" ht="20" customHeight="1" x14ac:dyDescent="0.15">
      <c r="A36" s="220">
        <v>44037</v>
      </c>
      <c r="B36" s="220">
        <v>44034</v>
      </c>
      <c r="C36" s="3">
        <v>30</v>
      </c>
      <c r="D36" s="221">
        <v>240121</v>
      </c>
      <c r="E36" s="221">
        <v>216481</v>
      </c>
      <c r="F36" s="221">
        <v>22597</v>
      </c>
      <c r="G36" s="221">
        <v>32745</v>
      </c>
      <c r="H36" s="221">
        <v>0</v>
      </c>
      <c r="I36" s="221">
        <v>0</v>
      </c>
      <c r="J36" s="221">
        <v>0</v>
      </c>
      <c r="K36" s="221">
        <v>0</v>
      </c>
      <c r="L36" s="221">
        <v>0</v>
      </c>
      <c r="M36" s="221">
        <v>0</v>
      </c>
      <c r="N36" s="30">
        <f t="shared" si="28"/>
        <v>511944</v>
      </c>
      <c r="O36" s="221">
        <v>232231</v>
      </c>
      <c r="P36" s="221">
        <v>155.32986500000001</v>
      </c>
      <c r="Q36" s="221">
        <v>186500</v>
      </c>
      <c r="R36" s="221">
        <v>131.30701300000001</v>
      </c>
      <c r="S36" s="221">
        <v>9654</v>
      </c>
      <c r="T36" s="221">
        <v>124.315724</v>
      </c>
      <c r="U36" s="221">
        <v>29499</v>
      </c>
      <c r="V36" s="221">
        <v>96.216007000000005</v>
      </c>
      <c r="W36" s="221">
        <v>0</v>
      </c>
      <c r="X36" s="221">
        <v>0</v>
      </c>
      <c r="Y36" s="221">
        <v>0</v>
      </c>
      <c r="Z36" s="221">
        <v>0</v>
      </c>
      <c r="AA36" s="221">
        <v>0</v>
      </c>
      <c r="AB36" s="221">
        <v>0</v>
      </c>
      <c r="AC36" s="221">
        <v>0</v>
      </c>
      <c r="AD36" s="221">
        <v>0</v>
      </c>
      <c r="AE36" s="221">
        <v>0</v>
      </c>
      <c r="AF36" s="221">
        <v>0</v>
      </c>
      <c r="AG36" s="221">
        <v>0</v>
      </c>
      <c r="AH36" s="221">
        <v>0</v>
      </c>
      <c r="AI36" s="18">
        <f t="shared" ref="AI36" si="49">O36+Q36+S36+U36+AA36+AC36+AE36+AG36</f>
        <v>457884</v>
      </c>
      <c r="AJ36" s="18">
        <f t="shared" ref="AJ36" si="50">(O36*P36+Q36*R36+S36*T36+U36*V36+AA36*AB36+AC36*AD36+AE36*AF36+AG36*AH36)/AI36</f>
        <v>141.08286769859615</v>
      </c>
      <c r="AL36" s="64">
        <v>43673</v>
      </c>
      <c r="AM36" s="64">
        <v>43670</v>
      </c>
      <c r="AN36" s="3">
        <v>30</v>
      </c>
      <c r="AO36" s="157">
        <v>149532</v>
      </c>
      <c r="AP36" s="157">
        <v>311507</v>
      </c>
      <c r="AQ36" s="157">
        <v>10440</v>
      </c>
      <c r="AR36" s="157">
        <v>6972</v>
      </c>
      <c r="AS36" s="157">
        <v>0</v>
      </c>
      <c r="AT36" s="157">
        <v>0</v>
      </c>
      <c r="AU36" s="157">
        <v>0</v>
      </c>
      <c r="AV36" s="157">
        <v>0</v>
      </c>
      <c r="AW36" s="157">
        <v>0</v>
      </c>
      <c r="AX36" s="157">
        <v>0</v>
      </c>
      <c r="AY36" s="18">
        <v>478451</v>
      </c>
      <c r="AZ36" s="157">
        <v>132010</v>
      </c>
      <c r="BA36" s="157">
        <v>84.785878999999994</v>
      </c>
      <c r="BB36" s="157">
        <v>243940</v>
      </c>
      <c r="BC36" s="157">
        <v>88.572698000000003</v>
      </c>
      <c r="BD36" s="157">
        <v>7201</v>
      </c>
      <c r="BE36" s="157">
        <v>110.03805</v>
      </c>
      <c r="BF36" s="157">
        <v>6030</v>
      </c>
      <c r="BG36" s="157">
        <v>89.379932999999994</v>
      </c>
      <c r="BH36" s="157">
        <v>0</v>
      </c>
      <c r="BI36" s="157">
        <v>0</v>
      </c>
      <c r="BJ36" s="157">
        <v>0</v>
      </c>
      <c r="BK36" s="157">
        <v>0</v>
      </c>
      <c r="BL36" s="157">
        <v>0</v>
      </c>
      <c r="BM36" s="157">
        <v>0</v>
      </c>
      <c r="BN36" s="157">
        <v>0</v>
      </c>
      <c r="BO36" s="157">
        <v>0</v>
      </c>
      <c r="BP36" s="157">
        <v>0</v>
      </c>
      <c r="BQ36" s="157">
        <v>0</v>
      </c>
      <c r="BR36" s="157">
        <v>0</v>
      </c>
      <c r="BS36" s="157">
        <v>0</v>
      </c>
      <c r="BT36" s="18">
        <v>389181</v>
      </c>
      <c r="BU36" s="18">
        <v>87.697890778198314</v>
      </c>
      <c r="BV36" s="26"/>
      <c r="BW36" s="13"/>
    </row>
    <row r="37" spans="1:75" ht="20" customHeight="1" x14ac:dyDescent="0.15">
      <c r="A37" s="222">
        <v>44044</v>
      </c>
      <c r="B37" s="222">
        <v>44041</v>
      </c>
      <c r="C37" s="3">
        <v>31</v>
      </c>
      <c r="D37" s="223">
        <v>269994</v>
      </c>
      <c r="E37" s="223">
        <v>250542</v>
      </c>
      <c r="F37" s="223">
        <v>28425</v>
      </c>
      <c r="G37" s="223">
        <v>16656</v>
      </c>
      <c r="H37" s="223">
        <v>0</v>
      </c>
      <c r="I37" s="223">
        <v>0</v>
      </c>
      <c r="J37" s="223">
        <v>0</v>
      </c>
      <c r="K37" s="223">
        <v>0</v>
      </c>
      <c r="L37" s="223">
        <v>0</v>
      </c>
      <c r="M37" s="223">
        <v>0</v>
      </c>
      <c r="N37" s="30">
        <f t="shared" si="28"/>
        <v>565617</v>
      </c>
      <c r="O37" s="223">
        <v>242754</v>
      </c>
      <c r="P37" s="223">
        <v>157.21383299999999</v>
      </c>
      <c r="Q37" s="223">
        <v>233414</v>
      </c>
      <c r="R37" s="223">
        <v>133.485446</v>
      </c>
      <c r="S37" s="223">
        <v>17130</v>
      </c>
      <c r="T37" s="223">
        <v>107.769468</v>
      </c>
      <c r="U37" s="223">
        <v>13466</v>
      </c>
      <c r="V37" s="223">
        <v>93.659066999999993</v>
      </c>
      <c r="W37" s="223">
        <v>0</v>
      </c>
      <c r="X37" s="223">
        <v>0</v>
      </c>
      <c r="Y37" s="223">
        <v>0</v>
      </c>
      <c r="Z37" s="223">
        <v>0</v>
      </c>
      <c r="AA37" s="223">
        <v>0</v>
      </c>
      <c r="AB37" s="223">
        <v>0</v>
      </c>
      <c r="AC37" s="223">
        <v>0</v>
      </c>
      <c r="AD37" s="223">
        <v>0</v>
      </c>
      <c r="AE37" s="223">
        <v>0</v>
      </c>
      <c r="AF37" s="223">
        <v>0</v>
      </c>
      <c r="AG37" s="223">
        <v>0</v>
      </c>
      <c r="AH37" s="223">
        <v>0</v>
      </c>
      <c r="AI37" s="18">
        <f t="shared" ref="AI37" si="51">O37+Q37+S37+U37+AA37+AC37+AE37+AG37</f>
        <v>506764</v>
      </c>
      <c r="AJ37" s="18">
        <f t="shared" ref="AJ37" si="52">(O37*P37+Q37*R37+S37*T37+U37*V37+AA37*AB37+AC37*AD37+AE37*AF37+AG37*AH37)/AI37</f>
        <v>142.92444351174908</v>
      </c>
      <c r="AL37" s="64">
        <v>43680</v>
      </c>
      <c r="AM37" s="64">
        <v>43677</v>
      </c>
      <c r="AN37" s="3">
        <v>31</v>
      </c>
      <c r="AO37" s="157">
        <v>158978</v>
      </c>
      <c r="AP37" s="157">
        <v>330578</v>
      </c>
      <c r="AQ37" s="157">
        <v>11809</v>
      </c>
      <c r="AR37" s="157">
        <v>12173</v>
      </c>
      <c r="AS37" s="157">
        <v>0</v>
      </c>
      <c r="AT37" s="157">
        <v>0</v>
      </c>
      <c r="AU37" s="157">
        <v>0</v>
      </c>
      <c r="AV37" s="157">
        <v>0</v>
      </c>
      <c r="AW37" s="157">
        <v>0</v>
      </c>
      <c r="AX37" s="157">
        <v>0</v>
      </c>
      <c r="AY37" s="18">
        <v>513538</v>
      </c>
      <c r="AZ37" s="157">
        <v>105249</v>
      </c>
      <c r="BA37" s="157">
        <v>92.211715999999996</v>
      </c>
      <c r="BB37" s="157">
        <v>255483</v>
      </c>
      <c r="BC37" s="157">
        <v>91.468637000000001</v>
      </c>
      <c r="BD37" s="157">
        <v>10041</v>
      </c>
      <c r="BE37" s="157">
        <v>106.910068</v>
      </c>
      <c r="BF37" s="157">
        <v>4491</v>
      </c>
      <c r="BG37" s="157">
        <v>91.472277000000005</v>
      </c>
      <c r="BH37" s="157">
        <v>0</v>
      </c>
      <c r="BI37" s="157">
        <v>0</v>
      </c>
      <c r="BJ37" s="157">
        <v>0</v>
      </c>
      <c r="BK37" s="157">
        <v>0</v>
      </c>
      <c r="BL37" s="157">
        <v>0</v>
      </c>
      <c r="BM37" s="157">
        <v>0</v>
      </c>
      <c r="BN37" s="157">
        <v>0</v>
      </c>
      <c r="BO37" s="157">
        <v>0</v>
      </c>
      <c r="BP37" s="157">
        <v>0</v>
      </c>
      <c r="BQ37" s="157">
        <v>0</v>
      </c>
      <c r="BR37" s="157">
        <v>0</v>
      </c>
      <c r="BS37" s="157">
        <v>0</v>
      </c>
      <c r="BT37" s="18">
        <v>375264</v>
      </c>
      <c r="BU37" s="18">
        <v>92.090258252190466</v>
      </c>
      <c r="BV37" s="26"/>
      <c r="BW37" s="13"/>
    </row>
    <row r="38" spans="1:75" ht="20" customHeight="1" x14ac:dyDescent="0.15">
      <c r="A38" s="224">
        <v>44051</v>
      </c>
      <c r="B38" s="226">
        <v>44048</v>
      </c>
      <c r="C38" s="3">
        <v>32</v>
      </c>
      <c r="D38" s="227">
        <v>287050</v>
      </c>
      <c r="E38" s="227">
        <v>218640</v>
      </c>
      <c r="F38" s="227">
        <v>17720</v>
      </c>
      <c r="G38" s="227">
        <v>19685</v>
      </c>
      <c r="H38" s="227">
        <v>0</v>
      </c>
      <c r="I38" s="227">
        <v>0</v>
      </c>
      <c r="J38" s="227">
        <v>0</v>
      </c>
      <c r="K38" s="227">
        <v>0</v>
      </c>
      <c r="L38" s="227">
        <v>0</v>
      </c>
      <c r="M38" s="227">
        <v>0</v>
      </c>
      <c r="N38" s="30">
        <f t="shared" si="28"/>
        <v>543095</v>
      </c>
      <c r="O38" s="227">
        <v>243926</v>
      </c>
      <c r="P38" s="227">
        <v>160.21521200000001</v>
      </c>
      <c r="Q38" s="227">
        <v>218640</v>
      </c>
      <c r="R38" s="227">
        <v>141.949995</v>
      </c>
      <c r="S38" s="227">
        <v>17234</v>
      </c>
      <c r="T38" s="227">
        <v>111.70593</v>
      </c>
      <c r="U38" s="227">
        <v>19685</v>
      </c>
      <c r="V38" s="227">
        <v>103.557429</v>
      </c>
      <c r="W38" s="227">
        <v>0</v>
      </c>
      <c r="X38" s="227">
        <v>0</v>
      </c>
      <c r="Y38" s="227">
        <v>0</v>
      </c>
      <c r="Z38" s="227">
        <v>0</v>
      </c>
      <c r="AA38" s="227">
        <v>0</v>
      </c>
      <c r="AB38" s="227">
        <v>0</v>
      </c>
      <c r="AC38" s="227">
        <v>0</v>
      </c>
      <c r="AD38" s="227">
        <v>0</v>
      </c>
      <c r="AE38" s="227">
        <v>0</v>
      </c>
      <c r="AF38" s="227">
        <v>0</v>
      </c>
      <c r="AG38" s="227">
        <v>0</v>
      </c>
      <c r="AH38" s="227">
        <v>0</v>
      </c>
      <c r="AI38" s="18">
        <f t="shared" ref="AI38" si="53">O38+Q38+S38+U38+AA38+AC38+AE38+AG38</f>
        <v>499485</v>
      </c>
      <c r="AJ38" s="18">
        <f t="shared" ref="AJ38" si="54">(O38*P38+Q38*R38+S38*T38+U38*V38+AA38*AB38+AC38*AD38+AE38*AF38+AG38*AH38)/AI38</f>
        <v>148.31330409641333</v>
      </c>
      <c r="AL38" s="64">
        <v>43687</v>
      </c>
      <c r="AM38" s="64">
        <v>43684</v>
      </c>
      <c r="AN38" s="3">
        <v>32</v>
      </c>
      <c r="AO38" s="157">
        <v>133948</v>
      </c>
      <c r="AP38" s="157">
        <v>285056</v>
      </c>
      <c r="AQ38" s="157">
        <v>11343</v>
      </c>
      <c r="AR38" s="157">
        <v>18847</v>
      </c>
      <c r="AS38" s="157">
        <v>0</v>
      </c>
      <c r="AT38" s="157">
        <v>0</v>
      </c>
      <c r="AU38" s="157">
        <v>0</v>
      </c>
      <c r="AV38" s="157">
        <v>0</v>
      </c>
      <c r="AW38" s="157">
        <v>0</v>
      </c>
      <c r="AX38" s="157">
        <v>0</v>
      </c>
      <c r="AY38" s="18">
        <v>449194</v>
      </c>
      <c r="AZ38" s="157">
        <v>112237</v>
      </c>
      <c r="BA38" s="157">
        <v>90.678242999999995</v>
      </c>
      <c r="BB38" s="157">
        <v>190338</v>
      </c>
      <c r="BC38" s="157">
        <v>91.044293999999994</v>
      </c>
      <c r="BD38" s="157">
        <v>8353</v>
      </c>
      <c r="BE38" s="157">
        <v>107.286843</v>
      </c>
      <c r="BF38" s="157">
        <v>9858</v>
      </c>
      <c r="BG38" s="157">
        <v>90.074963999999994</v>
      </c>
      <c r="BH38" s="157">
        <v>0</v>
      </c>
      <c r="BI38" s="157">
        <v>0</v>
      </c>
      <c r="BJ38" s="157">
        <v>0</v>
      </c>
      <c r="BK38" s="157">
        <v>0</v>
      </c>
      <c r="BL38" s="157">
        <v>0</v>
      </c>
      <c r="BM38" s="157">
        <v>0</v>
      </c>
      <c r="BN38" s="157">
        <v>0</v>
      </c>
      <c r="BO38" s="157">
        <v>0</v>
      </c>
      <c r="BP38" s="157">
        <v>0</v>
      </c>
      <c r="BQ38" s="157">
        <v>0</v>
      </c>
      <c r="BR38" s="157">
        <v>0</v>
      </c>
      <c r="BS38" s="157">
        <v>0</v>
      </c>
      <c r="BT38" s="18">
        <v>320786</v>
      </c>
      <c r="BU38" s="18">
        <v>91.309373805758355</v>
      </c>
      <c r="BV38" s="26"/>
      <c r="BW38" s="13"/>
    </row>
    <row r="39" spans="1:75" ht="20" customHeight="1" x14ac:dyDescent="0.15">
      <c r="A39" s="228">
        <v>44058</v>
      </c>
      <c r="B39" s="228">
        <v>44055</v>
      </c>
      <c r="C39" s="10">
        <v>33</v>
      </c>
      <c r="D39" s="229">
        <v>305065.59999999998</v>
      </c>
      <c r="E39" s="229">
        <v>202571.4</v>
      </c>
      <c r="F39" s="229">
        <v>16708</v>
      </c>
      <c r="G39" s="229">
        <v>16862</v>
      </c>
      <c r="H39" s="229">
        <v>0</v>
      </c>
      <c r="I39" s="229">
        <v>0</v>
      </c>
      <c r="J39" s="229">
        <v>0</v>
      </c>
      <c r="K39" s="229">
        <v>0</v>
      </c>
      <c r="L39" s="229">
        <v>0</v>
      </c>
      <c r="M39" s="229">
        <v>0</v>
      </c>
      <c r="N39" s="30">
        <f t="shared" si="28"/>
        <v>541207</v>
      </c>
      <c r="O39" s="229">
        <v>294653.59999999998</v>
      </c>
      <c r="P39" s="229">
        <v>169.91601499999999</v>
      </c>
      <c r="Q39" s="229">
        <v>202571.4</v>
      </c>
      <c r="R39" s="229">
        <v>146.97246699999999</v>
      </c>
      <c r="S39" s="229">
        <v>16254</v>
      </c>
      <c r="T39" s="229">
        <v>116.77913100000001</v>
      </c>
      <c r="U39" s="229">
        <v>16862</v>
      </c>
      <c r="V39" s="229">
        <v>109.965543</v>
      </c>
      <c r="W39" s="229">
        <v>0</v>
      </c>
      <c r="X39" s="229">
        <v>0</v>
      </c>
      <c r="Y39" s="229">
        <v>0</v>
      </c>
      <c r="Z39" s="229">
        <v>0</v>
      </c>
      <c r="AA39" s="229">
        <v>0</v>
      </c>
      <c r="AB39" s="229">
        <v>0</v>
      </c>
      <c r="AC39" s="229">
        <v>0</v>
      </c>
      <c r="AD39" s="229">
        <v>0</v>
      </c>
      <c r="AE39" s="229">
        <v>0</v>
      </c>
      <c r="AF39" s="229">
        <v>0</v>
      </c>
      <c r="AG39" s="229">
        <v>0</v>
      </c>
      <c r="AH39" s="229">
        <v>0</v>
      </c>
      <c r="AI39" s="18">
        <f t="shared" ref="AI39" si="55">O39+Q39+S39+U39+AA39+AC39+AE39+AG39</f>
        <v>530341</v>
      </c>
      <c r="AJ39" s="18">
        <f t="shared" ref="AJ39" si="56">(O39*P39+Q39*R39+S39*T39+U39*V39+AA39*AB39+AC39*AD39+AE39*AF39+AG39*AH39)/AI39</f>
        <v>157.61774198183394</v>
      </c>
      <c r="AL39" s="64">
        <v>43694</v>
      </c>
      <c r="AM39" s="64">
        <v>43691</v>
      </c>
      <c r="AN39" s="10">
        <v>33</v>
      </c>
      <c r="AO39" s="157">
        <v>119774</v>
      </c>
      <c r="AP39" s="157">
        <v>301976</v>
      </c>
      <c r="AQ39" s="157">
        <v>3090</v>
      </c>
      <c r="AR39" s="157">
        <v>13680</v>
      </c>
      <c r="AS39" s="157">
        <v>0</v>
      </c>
      <c r="AT39" s="157">
        <v>0</v>
      </c>
      <c r="AU39" s="157">
        <v>0</v>
      </c>
      <c r="AV39" s="157">
        <v>0</v>
      </c>
      <c r="AW39" s="157">
        <v>0</v>
      </c>
      <c r="AX39" s="157">
        <v>0</v>
      </c>
      <c r="AY39" s="18">
        <v>438520</v>
      </c>
      <c r="AZ39" s="157">
        <v>77871</v>
      </c>
      <c r="BA39" s="157">
        <v>93.195386999999997</v>
      </c>
      <c r="BB39" s="157">
        <v>190041</v>
      </c>
      <c r="BC39" s="157">
        <v>90.044516000000002</v>
      </c>
      <c r="BD39" s="157">
        <v>2055</v>
      </c>
      <c r="BE39" s="157">
        <v>147.19708</v>
      </c>
      <c r="BF39" s="157">
        <v>7536</v>
      </c>
      <c r="BG39" s="157">
        <v>89.881369000000007</v>
      </c>
      <c r="BH39" s="157">
        <v>0</v>
      </c>
      <c r="BI39" s="157">
        <v>0</v>
      </c>
      <c r="BJ39" s="157">
        <v>0</v>
      </c>
      <c r="BK39" s="157">
        <v>0</v>
      </c>
      <c r="BL39" s="157">
        <v>0</v>
      </c>
      <c r="BM39" s="157">
        <v>0</v>
      </c>
      <c r="BN39" s="157">
        <v>0</v>
      </c>
      <c r="BO39" s="157">
        <v>0</v>
      </c>
      <c r="BP39" s="157">
        <v>0</v>
      </c>
      <c r="BQ39" s="157">
        <v>0</v>
      </c>
      <c r="BR39" s="157">
        <v>0</v>
      </c>
      <c r="BS39" s="157">
        <v>0</v>
      </c>
      <c r="BT39" s="18">
        <v>277503</v>
      </c>
      <c r="BU39" s="18">
        <v>91.34749477453218</v>
      </c>
      <c r="BV39" s="26"/>
      <c r="BW39" s="13"/>
    </row>
    <row r="40" spans="1:75" ht="20" customHeight="1" x14ac:dyDescent="0.15">
      <c r="A40" s="234">
        <v>44065</v>
      </c>
      <c r="B40" s="234">
        <v>44062</v>
      </c>
      <c r="C40" s="3">
        <v>34</v>
      </c>
      <c r="D40" s="235">
        <v>265173</v>
      </c>
      <c r="E40" s="235">
        <v>174034</v>
      </c>
      <c r="F40" s="235">
        <v>36693</v>
      </c>
      <c r="G40" s="235">
        <v>24814</v>
      </c>
      <c r="H40" s="235">
        <v>0</v>
      </c>
      <c r="I40" s="235">
        <v>0</v>
      </c>
      <c r="J40" s="235">
        <v>0</v>
      </c>
      <c r="K40" s="235">
        <v>0</v>
      </c>
      <c r="L40" s="235">
        <v>0</v>
      </c>
      <c r="M40" s="235">
        <v>0</v>
      </c>
      <c r="N40" s="30">
        <f t="shared" si="28"/>
        <v>500714</v>
      </c>
      <c r="O40" s="235">
        <v>260310</v>
      </c>
      <c r="P40" s="235">
        <v>178.40593899999999</v>
      </c>
      <c r="Q40" s="235">
        <v>169965</v>
      </c>
      <c r="R40" s="235">
        <v>155.51740599999999</v>
      </c>
      <c r="S40" s="235">
        <v>33583</v>
      </c>
      <c r="T40" s="235">
        <v>119.581186</v>
      </c>
      <c r="U40" s="235">
        <v>24814</v>
      </c>
      <c r="V40" s="235">
        <v>121.58878</v>
      </c>
      <c r="W40" s="235">
        <v>0</v>
      </c>
      <c r="X40" s="235">
        <v>0</v>
      </c>
      <c r="Y40" s="235">
        <v>0</v>
      </c>
      <c r="Z40" s="235">
        <v>0</v>
      </c>
      <c r="AA40" s="235">
        <v>0</v>
      </c>
      <c r="AB40" s="235">
        <v>0</v>
      </c>
      <c r="AC40" s="235">
        <v>0</v>
      </c>
      <c r="AD40" s="235">
        <v>0</v>
      </c>
      <c r="AE40" s="235">
        <v>0</v>
      </c>
      <c r="AF40" s="235">
        <v>0</v>
      </c>
      <c r="AG40" s="235">
        <v>0</v>
      </c>
      <c r="AH40" s="235">
        <v>0</v>
      </c>
      <c r="AI40" s="18">
        <f t="shared" ref="AI40" si="57">O40+Q40+S40+U40+AA40+AC40+AE40+AG40</f>
        <v>488672</v>
      </c>
      <c r="AJ40" s="18">
        <f t="shared" ref="AJ40" si="58">(O40*P40+Q40*R40+S40*T40+U40*V40+AA40*AB40+AC40*AD40+AE40*AF40+AG40*AH40)/AI40</f>
        <v>163.51737944518612</v>
      </c>
      <c r="AL40" s="64">
        <v>43701</v>
      </c>
      <c r="AM40" s="64">
        <v>43698</v>
      </c>
      <c r="AN40" s="3">
        <v>34</v>
      </c>
      <c r="AO40" s="157">
        <v>92359</v>
      </c>
      <c r="AP40" s="157">
        <v>236429</v>
      </c>
      <c r="AQ40" s="157">
        <v>3099</v>
      </c>
      <c r="AR40" s="157">
        <v>19812</v>
      </c>
      <c r="AS40" s="157">
        <v>0</v>
      </c>
      <c r="AT40" s="157">
        <v>0</v>
      </c>
      <c r="AU40" s="157">
        <v>0</v>
      </c>
      <c r="AV40" s="157">
        <v>0</v>
      </c>
      <c r="AW40" s="157">
        <v>0</v>
      </c>
      <c r="AX40" s="157">
        <v>0</v>
      </c>
      <c r="AY40" s="18">
        <v>351699</v>
      </c>
      <c r="AZ40" s="157">
        <v>80373</v>
      </c>
      <c r="BA40" s="157">
        <v>92.126360000000005</v>
      </c>
      <c r="BB40" s="157">
        <v>157219</v>
      </c>
      <c r="BC40" s="157">
        <v>90.802771000000007</v>
      </c>
      <c r="BD40" s="157">
        <v>2386</v>
      </c>
      <c r="BE40" s="157">
        <v>131.245599</v>
      </c>
      <c r="BF40" s="157">
        <v>6679</v>
      </c>
      <c r="BG40" s="157">
        <v>89.600688000000005</v>
      </c>
      <c r="BH40" s="157">
        <v>0</v>
      </c>
      <c r="BI40" s="157">
        <v>0</v>
      </c>
      <c r="BJ40" s="157">
        <v>0</v>
      </c>
      <c r="BK40" s="157">
        <v>0</v>
      </c>
      <c r="BL40" s="157">
        <v>0</v>
      </c>
      <c r="BM40" s="157">
        <v>0</v>
      </c>
      <c r="BN40" s="157">
        <v>0</v>
      </c>
      <c r="BO40" s="157">
        <v>0</v>
      </c>
      <c r="BP40" s="157">
        <v>0</v>
      </c>
      <c r="BQ40" s="157">
        <v>0</v>
      </c>
      <c r="BR40" s="157">
        <v>0</v>
      </c>
      <c r="BS40" s="157">
        <v>0</v>
      </c>
      <c r="BT40" s="18">
        <v>246657</v>
      </c>
      <c r="BU40" s="18">
        <v>91.592729095444298</v>
      </c>
      <c r="BV40" s="26"/>
      <c r="BW40" s="13"/>
    </row>
    <row r="41" spans="1:75" ht="20" customHeight="1" x14ac:dyDescent="0.15">
      <c r="A41" s="236">
        <v>44072</v>
      </c>
      <c r="B41" s="236">
        <v>44069</v>
      </c>
      <c r="C41" s="3">
        <v>35</v>
      </c>
      <c r="D41" s="237">
        <v>271925</v>
      </c>
      <c r="E41" s="237">
        <v>188024</v>
      </c>
      <c r="F41" s="237">
        <v>38625</v>
      </c>
      <c r="G41" s="237">
        <v>25496</v>
      </c>
      <c r="H41" s="237">
        <v>0</v>
      </c>
      <c r="I41" s="237">
        <v>0</v>
      </c>
      <c r="J41" s="237">
        <v>0</v>
      </c>
      <c r="K41" s="237">
        <v>0</v>
      </c>
      <c r="L41" s="237">
        <v>0</v>
      </c>
      <c r="M41" s="237">
        <v>0</v>
      </c>
      <c r="N41" s="30">
        <f t="shared" si="28"/>
        <v>524070</v>
      </c>
      <c r="O41" s="237">
        <v>269776</v>
      </c>
      <c r="P41" s="237">
        <v>187.73924600000001</v>
      </c>
      <c r="Q41" s="237">
        <v>183419</v>
      </c>
      <c r="R41" s="237">
        <v>172.05245300000001</v>
      </c>
      <c r="S41" s="237">
        <v>36166</v>
      </c>
      <c r="T41" s="237">
        <v>134.93817300000001</v>
      </c>
      <c r="U41" s="237">
        <v>25496</v>
      </c>
      <c r="V41" s="237">
        <v>135.53129899999999</v>
      </c>
      <c r="W41" s="237">
        <v>0</v>
      </c>
      <c r="X41" s="237">
        <v>0</v>
      </c>
      <c r="Y41" s="237">
        <v>0</v>
      </c>
      <c r="Z41" s="237">
        <v>0</v>
      </c>
      <c r="AA41" s="237">
        <v>0</v>
      </c>
      <c r="AB41" s="237">
        <v>0</v>
      </c>
      <c r="AC41" s="237">
        <v>0</v>
      </c>
      <c r="AD41" s="237">
        <v>0</v>
      </c>
      <c r="AE41" s="237">
        <v>0</v>
      </c>
      <c r="AF41" s="237">
        <v>0</v>
      </c>
      <c r="AG41" s="237">
        <v>0</v>
      </c>
      <c r="AH41" s="237">
        <v>0</v>
      </c>
      <c r="AI41" s="18">
        <f t="shared" ref="AI41" si="59">O41+Q41+S41+U41+AA41+AC41+AE41+AG41</f>
        <v>514857</v>
      </c>
      <c r="AJ41" s="18">
        <f t="shared" ref="AJ41" si="60">(O41*P41+Q41*R41+S41*T41+U41*V41+AA41*AB41+AC41*AD41+AE41*AF41+AG41*AH41)/AI41</f>
        <v>175.85642551179259</v>
      </c>
      <c r="AL41" s="64">
        <v>43708</v>
      </c>
      <c r="AM41" s="64">
        <v>43705</v>
      </c>
      <c r="AN41" s="3">
        <v>35</v>
      </c>
      <c r="AO41" s="157">
        <v>114094</v>
      </c>
      <c r="AP41" s="157">
        <v>274107</v>
      </c>
      <c r="AQ41" s="157">
        <v>4147</v>
      </c>
      <c r="AR41" s="157">
        <v>18719</v>
      </c>
      <c r="AS41" s="157">
        <v>0</v>
      </c>
      <c r="AT41" s="157">
        <v>0</v>
      </c>
      <c r="AU41" s="157">
        <v>0</v>
      </c>
      <c r="AV41" s="157">
        <v>0</v>
      </c>
      <c r="AW41" s="157">
        <v>0</v>
      </c>
      <c r="AX41" s="157">
        <v>0</v>
      </c>
      <c r="AY41" s="18">
        <v>411067</v>
      </c>
      <c r="AZ41" s="157">
        <v>77390</v>
      </c>
      <c r="BA41" s="157">
        <v>88.456958</v>
      </c>
      <c r="BB41" s="157">
        <v>178581</v>
      </c>
      <c r="BC41" s="157">
        <v>90.570508000000004</v>
      </c>
      <c r="BD41" s="157">
        <v>3731</v>
      </c>
      <c r="BE41" s="157">
        <v>104.322165</v>
      </c>
      <c r="BF41" s="157">
        <v>6640</v>
      </c>
      <c r="BG41" s="157">
        <v>88.248945000000006</v>
      </c>
      <c r="BH41" s="157">
        <v>0</v>
      </c>
      <c r="BI41" s="157">
        <v>0</v>
      </c>
      <c r="BJ41" s="157">
        <v>0</v>
      </c>
      <c r="BK41" s="157">
        <v>0</v>
      </c>
      <c r="BL41" s="157">
        <v>0</v>
      </c>
      <c r="BM41" s="157">
        <v>0</v>
      </c>
      <c r="BN41" s="157">
        <v>0</v>
      </c>
      <c r="BO41" s="157">
        <v>0</v>
      </c>
      <c r="BP41" s="157">
        <v>0</v>
      </c>
      <c r="BQ41" s="157">
        <v>0</v>
      </c>
      <c r="BR41" s="157">
        <v>0</v>
      </c>
      <c r="BS41" s="157">
        <v>0</v>
      </c>
      <c r="BT41" s="18">
        <v>266342</v>
      </c>
      <c r="BU41" s="18">
        <v>90.091141694449234</v>
      </c>
      <c r="BV41" s="26"/>
      <c r="BW41" s="13"/>
    </row>
    <row r="42" spans="1:75" ht="23.25" customHeight="1" x14ac:dyDescent="0.15">
      <c r="A42" s="239">
        <v>44079</v>
      </c>
      <c r="B42" s="239">
        <v>44076</v>
      </c>
      <c r="C42" s="10">
        <v>36</v>
      </c>
      <c r="D42" s="240">
        <v>264940</v>
      </c>
      <c r="E42" s="240">
        <v>148984</v>
      </c>
      <c r="F42" s="240">
        <v>16218</v>
      </c>
      <c r="G42" s="240">
        <v>22581</v>
      </c>
      <c r="H42" s="240">
        <v>0</v>
      </c>
      <c r="I42" s="240">
        <v>0</v>
      </c>
      <c r="J42" s="240">
        <v>0</v>
      </c>
      <c r="K42" s="240">
        <v>0</v>
      </c>
      <c r="L42" s="240">
        <v>0</v>
      </c>
      <c r="M42" s="240">
        <v>0</v>
      </c>
      <c r="N42" s="30">
        <f t="shared" si="28"/>
        <v>452723</v>
      </c>
      <c r="O42" s="240">
        <v>258275</v>
      </c>
      <c r="P42" s="240">
        <v>196.707358</v>
      </c>
      <c r="Q42" s="240">
        <v>148984</v>
      </c>
      <c r="R42" s="240">
        <v>188.34290200000001</v>
      </c>
      <c r="S42" s="240">
        <v>16218</v>
      </c>
      <c r="T42" s="240">
        <v>155.06813399999999</v>
      </c>
      <c r="U42" s="240">
        <v>22581</v>
      </c>
      <c r="V42" s="240">
        <v>140.68260900000001</v>
      </c>
      <c r="W42" s="240">
        <v>0</v>
      </c>
      <c r="X42" s="240">
        <v>0</v>
      </c>
      <c r="Y42" s="240">
        <v>0</v>
      </c>
      <c r="Z42" s="240">
        <v>0</v>
      </c>
      <c r="AA42" s="240">
        <v>0</v>
      </c>
      <c r="AB42" s="240">
        <v>0</v>
      </c>
      <c r="AC42" s="240">
        <v>0</v>
      </c>
      <c r="AD42" s="240">
        <v>0</v>
      </c>
      <c r="AE42" s="240">
        <v>0</v>
      </c>
      <c r="AF42" s="240">
        <v>0</v>
      </c>
      <c r="AG42" s="240">
        <v>0</v>
      </c>
      <c r="AH42" s="240">
        <v>0</v>
      </c>
      <c r="AI42" s="18">
        <f t="shared" ref="AI42" si="61">O42+Q42+S42+U42+AA42+AC42+AE42+AG42</f>
        <v>446058</v>
      </c>
      <c r="AJ42" s="18">
        <f t="shared" ref="AJ42" si="62">(O42*P42+Q42*R42+S42*T42+U42*V42+AA42*AB42+AC42*AD42+AE42*AF42+AG42*AH42)/AI42</f>
        <v>189.56351144931597</v>
      </c>
      <c r="AL42" s="64">
        <v>43715</v>
      </c>
      <c r="AM42" s="64">
        <v>43712</v>
      </c>
      <c r="AN42" s="10">
        <v>36</v>
      </c>
      <c r="AO42" s="157">
        <v>123352</v>
      </c>
      <c r="AP42" s="157">
        <v>271277</v>
      </c>
      <c r="AQ42" s="157">
        <v>10445</v>
      </c>
      <c r="AR42" s="157">
        <v>18559</v>
      </c>
      <c r="AS42" s="157">
        <v>0</v>
      </c>
      <c r="AT42" s="157">
        <v>0</v>
      </c>
      <c r="AU42" s="157">
        <v>0</v>
      </c>
      <c r="AV42" s="157">
        <v>0</v>
      </c>
      <c r="AW42" s="157">
        <v>0</v>
      </c>
      <c r="AX42" s="157">
        <v>0</v>
      </c>
      <c r="AY42" s="18">
        <v>423633</v>
      </c>
      <c r="AZ42" s="157">
        <v>84405</v>
      </c>
      <c r="BA42" s="157">
        <v>91.845541999999995</v>
      </c>
      <c r="BB42" s="157">
        <v>166188</v>
      </c>
      <c r="BC42" s="157">
        <v>93.868053000000003</v>
      </c>
      <c r="BD42" s="157">
        <v>2496</v>
      </c>
      <c r="BE42" s="157">
        <v>118.330528</v>
      </c>
      <c r="BF42" s="157">
        <v>6525</v>
      </c>
      <c r="BG42" s="157">
        <v>82.566435999999996</v>
      </c>
      <c r="BH42" s="157">
        <v>0</v>
      </c>
      <c r="BI42" s="157">
        <v>0</v>
      </c>
      <c r="BJ42" s="157">
        <v>0</v>
      </c>
      <c r="BK42" s="157">
        <v>0</v>
      </c>
      <c r="BL42" s="157">
        <v>0</v>
      </c>
      <c r="BM42" s="157">
        <v>0</v>
      </c>
      <c r="BN42" s="157">
        <v>0</v>
      </c>
      <c r="BO42" s="157">
        <v>0</v>
      </c>
      <c r="BP42" s="157">
        <v>0</v>
      </c>
      <c r="BQ42" s="157">
        <v>0</v>
      </c>
      <c r="BR42" s="157">
        <v>0</v>
      </c>
      <c r="BS42" s="157">
        <v>0</v>
      </c>
      <c r="BT42" s="18">
        <v>259614</v>
      </c>
      <c r="BU42" s="18">
        <v>93.161639808569632</v>
      </c>
      <c r="BV42" s="26"/>
      <c r="BW42" s="13"/>
    </row>
    <row r="43" spans="1:75" ht="20" customHeight="1" x14ac:dyDescent="0.15">
      <c r="A43" s="241">
        <v>44086</v>
      </c>
      <c r="B43" s="241">
        <v>44083</v>
      </c>
      <c r="C43" s="3">
        <v>37</v>
      </c>
      <c r="D43" s="242">
        <v>247180</v>
      </c>
      <c r="E43" s="242">
        <v>134979</v>
      </c>
      <c r="F43" s="242">
        <v>18534</v>
      </c>
      <c r="G43" s="242">
        <v>24574</v>
      </c>
      <c r="H43" s="242">
        <v>0</v>
      </c>
      <c r="I43" s="242">
        <v>0</v>
      </c>
      <c r="J43" s="242">
        <v>0</v>
      </c>
      <c r="K43" s="242">
        <v>0</v>
      </c>
      <c r="L43" s="242">
        <v>0</v>
      </c>
      <c r="M43" s="242">
        <v>0</v>
      </c>
      <c r="N43" s="30">
        <f t="shared" si="28"/>
        <v>425267</v>
      </c>
      <c r="O43" s="242">
        <v>191547</v>
      </c>
      <c r="P43" s="242">
        <v>196.88369900000001</v>
      </c>
      <c r="Q43" s="242">
        <v>128943</v>
      </c>
      <c r="R43" s="242">
        <v>195.09653800000001</v>
      </c>
      <c r="S43" s="242">
        <v>18534</v>
      </c>
      <c r="T43" s="242">
        <v>162.04051999999999</v>
      </c>
      <c r="U43" s="242">
        <v>24574</v>
      </c>
      <c r="V43" s="242">
        <v>149.18381199999999</v>
      </c>
      <c r="W43" s="242">
        <v>0</v>
      </c>
      <c r="X43" s="242">
        <v>0</v>
      </c>
      <c r="Y43" s="242">
        <v>0</v>
      </c>
      <c r="Z43" s="242">
        <v>0</v>
      </c>
      <c r="AA43" s="242">
        <v>0</v>
      </c>
      <c r="AB43" s="242">
        <v>0</v>
      </c>
      <c r="AC43" s="242">
        <v>0</v>
      </c>
      <c r="AD43" s="242">
        <v>0</v>
      </c>
      <c r="AE43" s="242">
        <v>0</v>
      </c>
      <c r="AF43" s="242">
        <v>0</v>
      </c>
      <c r="AG43" s="242">
        <v>0</v>
      </c>
      <c r="AH43" s="242">
        <v>0</v>
      </c>
      <c r="AI43" s="18">
        <f t="shared" ref="AI43" si="63">O43+Q43+S43+U43+AA43+AC43+AE43+AG43</f>
        <v>363598</v>
      </c>
      <c r="AJ43" s="18">
        <f t="shared" ref="AJ43" si="64">(O43*P43+Q43*R43+S43*T43+U43*V43+AA43*AB43+AC43*AD43+AE43*AF43+AG43*AH43)/AI43</f>
        <v>191.24999803479392</v>
      </c>
      <c r="AL43" s="64">
        <v>43722</v>
      </c>
      <c r="AM43" s="64">
        <v>43719</v>
      </c>
      <c r="AN43" s="3">
        <v>37</v>
      </c>
      <c r="AO43" s="157">
        <v>112954</v>
      </c>
      <c r="AP43" s="157">
        <v>245925</v>
      </c>
      <c r="AQ43" s="157">
        <v>14721</v>
      </c>
      <c r="AR43" s="157">
        <v>13552</v>
      </c>
      <c r="AS43" s="157">
        <v>0</v>
      </c>
      <c r="AT43" s="157">
        <v>0</v>
      </c>
      <c r="AU43" s="157">
        <v>0</v>
      </c>
      <c r="AV43" s="157">
        <v>0</v>
      </c>
      <c r="AW43" s="157">
        <v>0</v>
      </c>
      <c r="AX43" s="157">
        <v>0</v>
      </c>
      <c r="AY43" s="18">
        <v>387152</v>
      </c>
      <c r="AZ43" s="157">
        <v>90630</v>
      </c>
      <c r="BA43" s="157">
        <v>86.820203000000006</v>
      </c>
      <c r="BB43" s="157">
        <v>172523</v>
      </c>
      <c r="BC43" s="157">
        <v>91.655315000000002</v>
      </c>
      <c r="BD43" s="157">
        <v>7312</v>
      </c>
      <c r="BE43" s="157">
        <v>125.388949</v>
      </c>
      <c r="BF43" s="157">
        <v>10022</v>
      </c>
      <c r="BG43" s="157">
        <v>85.631609999999995</v>
      </c>
      <c r="BH43" s="157">
        <v>0</v>
      </c>
      <c r="BI43" s="157">
        <v>0</v>
      </c>
      <c r="BJ43" s="157">
        <v>0</v>
      </c>
      <c r="BK43" s="157">
        <v>0</v>
      </c>
      <c r="BL43" s="157">
        <v>0</v>
      </c>
      <c r="BM43" s="157">
        <v>0</v>
      </c>
      <c r="BN43" s="157">
        <v>0</v>
      </c>
      <c r="BO43" s="157">
        <v>0</v>
      </c>
      <c r="BP43" s="157">
        <v>0</v>
      </c>
      <c r="BQ43" s="157">
        <v>0</v>
      </c>
      <c r="BR43" s="157">
        <v>0</v>
      </c>
      <c r="BS43" s="157">
        <v>0</v>
      </c>
      <c r="BT43" s="18">
        <v>280487</v>
      </c>
      <c r="BU43" s="18">
        <v>90.757179113980328</v>
      </c>
      <c r="BV43" s="26"/>
      <c r="BW43" s="13"/>
    </row>
    <row r="44" spans="1:75" ht="20" customHeight="1" x14ac:dyDescent="0.15">
      <c r="A44" s="64"/>
      <c r="B44" s="64"/>
      <c r="C44" s="3"/>
      <c r="D44" s="136"/>
      <c r="E44" s="136"/>
      <c r="F44" s="136"/>
      <c r="G44" s="136"/>
      <c r="H44" s="136"/>
      <c r="I44" s="136"/>
      <c r="J44" s="136"/>
      <c r="K44" s="136"/>
      <c r="L44" s="136"/>
      <c r="M44" s="136"/>
      <c r="N44" s="18"/>
      <c r="O44" s="136"/>
      <c r="P44" s="136"/>
      <c r="Q44" s="136"/>
      <c r="R44" s="136"/>
      <c r="S44" s="136"/>
      <c r="T44" s="136"/>
      <c r="U44" s="136"/>
      <c r="V44" s="136"/>
      <c r="W44" s="136"/>
      <c r="X44" s="136"/>
      <c r="Y44" s="136"/>
      <c r="Z44" s="136"/>
      <c r="AA44" s="136"/>
      <c r="AB44" s="136"/>
      <c r="AC44" s="136"/>
      <c r="AD44" s="136"/>
      <c r="AE44" s="136"/>
      <c r="AF44" s="136"/>
      <c r="AG44" s="136"/>
      <c r="AH44" s="136"/>
      <c r="AI44" s="18"/>
      <c r="AJ44" s="18"/>
      <c r="AL44" s="64">
        <v>43729</v>
      </c>
      <c r="AM44" s="64">
        <v>43726</v>
      </c>
      <c r="AN44" s="3">
        <v>38</v>
      </c>
      <c r="AO44" s="157">
        <v>86576</v>
      </c>
      <c r="AP44" s="157">
        <v>234763</v>
      </c>
      <c r="AQ44" s="157">
        <v>8448</v>
      </c>
      <c r="AR44" s="157">
        <v>13373</v>
      </c>
      <c r="AS44" s="157">
        <v>0</v>
      </c>
      <c r="AT44" s="157">
        <v>0</v>
      </c>
      <c r="AU44" s="157">
        <v>0</v>
      </c>
      <c r="AV44" s="157">
        <v>0</v>
      </c>
      <c r="AW44" s="157">
        <v>0</v>
      </c>
      <c r="AX44" s="157">
        <v>0</v>
      </c>
      <c r="AY44" s="18">
        <v>343160</v>
      </c>
      <c r="AZ44" s="157">
        <v>65348</v>
      </c>
      <c r="BA44" s="157">
        <v>92.196546999999995</v>
      </c>
      <c r="BB44" s="157">
        <v>192779</v>
      </c>
      <c r="BC44" s="157">
        <v>95.285050999999996</v>
      </c>
      <c r="BD44" s="157">
        <v>5331</v>
      </c>
      <c r="BE44" s="157">
        <v>104.44250599999999</v>
      </c>
      <c r="BF44" s="157">
        <v>5089</v>
      </c>
      <c r="BG44" s="157">
        <v>84.964629000000002</v>
      </c>
      <c r="BH44" s="157">
        <v>0</v>
      </c>
      <c r="BI44" s="157">
        <v>0</v>
      </c>
      <c r="BJ44" s="157">
        <v>0</v>
      </c>
      <c r="BK44" s="157">
        <v>0</v>
      </c>
      <c r="BL44" s="157">
        <v>0</v>
      </c>
      <c r="BM44" s="157">
        <v>0</v>
      </c>
      <c r="BN44" s="157">
        <v>0</v>
      </c>
      <c r="BO44" s="157">
        <v>0</v>
      </c>
      <c r="BP44" s="157">
        <v>0</v>
      </c>
      <c r="BQ44" s="157">
        <v>0</v>
      </c>
      <c r="BR44" s="157">
        <v>0</v>
      </c>
      <c r="BS44" s="157">
        <v>0</v>
      </c>
      <c r="BT44" s="18">
        <v>268547</v>
      </c>
      <c r="BU44" s="18">
        <v>94.519710875757312</v>
      </c>
      <c r="BV44" s="26"/>
      <c r="BW44" s="13"/>
    </row>
    <row r="45" spans="1:75" ht="20" customHeight="1" x14ac:dyDescent="0.15">
      <c r="A45" s="64"/>
      <c r="B45" s="64"/>
      <c r="C45" s="3"/>
      <c r="D45" s="137"/>
      <c r="E45" s="137"/>
      <c r="F45" s="137"/>
      <c r="G45" s="137"/>
      <c r="H45" s="137"/>
      <c r="I45" s="137"/>
      <c r="J45" s="137"/>
      <c r="K45" s="137"/>
      <c r="L45" s="137"/>
      <c r="M45" s="137"/>
      <c r="N45" s="18"/>
      <c r="O45" s="137"/>
      <c r="P45" s="137"/>
      <c r="Q45" s="137"/>
      <c r="R45" s="137"/>
      <c r="S45" s="137"/>
      <c r="T45" s="137"/>
      <c r="U45" s="137"/>
      <c r="V45" s="137"/>
      <c r="W45" s="137"/>
      <c r="X45" s="137"/>
      <c r="Y45" s="137"/>
      <c r="Z45" s="137"/>
      <c r="AA45" s="137"/>
      <c r="AB45" s="137"/>
      <c r="AC45" s="137"/>
      <c r="AD45" s="137"/>
      <c r="AE45" s="137"/>
      <c r="AF45" s="137"/>
      <c r="AG45" s="137"/>
      <c r="AH45" s="137"/>
      <c r="AI45" s="18"/>
      <c r="AJ45" s="18"/>
      <c r="AL45" s="64">
        <v>43736</v>
      </c>
      <c r="AM45" s="64">
        <v>43733</v>
      </c>
      <c r="AN45" s="3">
        <v>39</v>
      </c>
      <c r="AO45" s="157">
        <v>93965</v>
      </c>
      <c r="AP45" s="157">
        <v>229531</v>
      </c>
      <c r="AQ45" s="157">
        <v>20122</v>
      </c>
      <c r="AR45" s="157">
        <v>19275</v>
      </c>
      <c r="AS45" s="157">
        <v>0</v>
      </c>
      <c r="AT45" s="157">
        <v>0</v>
      </c>
      <c r="AU45" s="157">
        <v>0</v>
      </c>
      <c r="AV45" s="157">
        <v>0</v>
      </c>
      <c r="AW45" s="157">
        <v>0</v>
      </c>
      <c r="AX45" s="157">
        <v>0</v>
      </c>
      <c r="AY45" s="18">
        <v>362893</v>
      </c>
      <c r="AZ45" s="157">
        <v>75474</v>
      </c>
      <c r="BA45" s="157">
        <v>92.787594999999996</v>
      </c>
      <c r="BB45" s="157">
        <v>161333</v>
      </c>
      <c r="BC45" s="157">
        <v>95.875709999999998</v>
      </c>
      <c r="BD45" s="157">
        <v>8872</v>
      </c>
      <c r="BE45" s="157">
        <v>90.823263999999995</v>
      </c>
      <c r="BF45" s="157">
        <v>12436</v>
      </c>
      <c r="BG45" s="157">
        <v>85.848021000000003</v>
      </c>
      <c r="BH45" s="157">
        <v>0</v>
      </c>
      <c r="BI45" s="157">
        <v>0</v>
      </c>
      <c r="BJ45" s="157">
        <v>0</v>
      </c>
      <c r="BK45" s="157">
        <v>0</v>
      </c>
      <c r="BL45" s="157">
        <v>0</v>
      </c>
      <c r="BM45" s="157">
        <v>0</v>
      </c>
      <c r="BN45" s="157">
        <v>0</v>
      </c>
      <c r="BO45" s="157">
        <v>0</v>
      </c>
      <c r="BP45" s="157">
        <v>0</v>
      </c>
      <c r="BQ45" s="157">
        <v>0</v>
      </c>
      <c r="BR45" s="157">
        <v>0</v>
      </c>
      <c r="BS45" s="157">
        <v>0</v>
      </c>
      <c r="BT45" s="18">
        <v>258115</v>
      </c>
      <c r="BU45" s="18">
        <v>94.315932254320757</v>
      </c>
      <c r="BV45" s="26"/>
      <c r="BW45" s="13"/>
    </row>
    <row r="46" spans="1:75" ht="20" customHeight="1" x14ac:dyDescent="0.15">
      <c r="A46" s="64"/>
      <c r="B46" s="64"/>
      <c r="C46" s="3"/>
      <c r="D46" s="138"/>
      <c r="E46" s="138"/>
      <c r="F46" s="138"/>
      <c r="G46" s="138"/>
      <c r="H46" s="138"/>
      <c r="I46" s="138"/>
      <c r="J46" s="138"/>
      <c r="K46" s="138"/>
      <c r="L46" s="138"/>
      <c r="M46" s="138"/>
      <c r="N46" s="18"/>
      <c r="O46" s="138"/>
      <c r="P46" s="138"/>
      <c r="Q46" s="138"/>
      <c r="R46" s="138"/>
      <c r="S46" s="138"/>
      <c r="T46" s="138"/>
      <c r="U46" s="138"/>
      <c r="V46" s="138"/>
      <c r="W46" s="138"/>
      <c r="X46" s="138"/>
      <c r="Y46" s="138"/>
      <c r="Z46" s="138"/>
      <c r="AA46" s="138"/>
      <c r="AB46" s="138"/>
      <c r="AC46" s="138"/>
      <c r="AD46" s="138"/>
      <c r="AE46" s="138"/>
      <c r="AF46" s="138"/>
      <c r="AG46" s="138"/>
      <c r="AH46" s="138"/>
      <c r="AI46" s="18"/>
      <c r="AJ46" s="18"/>
      <c r="AL46" s="64">
        <v>43743</v>
      </c>
      <c r="AM46" s="64">
        <v>43741</v>
      </c>
      <c r="AN46" s="3">
        <v>40</v>
      </c>
      <c r="AO46" s="157">
        <v>102929</v>
      </c>
      <c r="AP46" s="157">
        <v>198032</v>
      </c>
      <c r="AQ46" s="157">
        <v>9366</v>
      </c>
      <c r="AR46" s="157">
        <v>13255</v>
      </c>
      <c r="AS46" s="157">
        <v>0</v>
      </c>
      <c r="AT46" s="157">
        <v>0</v>
      </c>
      <c r="AU46" s="157">
        <v>0</v>
      </c>
      <c r="AV46" s="157">
        <v>0</v>
      </c>
      <c r="AW46" s="157">
        <v>0</v>
      </c>
      <c r="AX46" s="157">
        <v>0</v>
      </c>
      <c r="AY46" s="18">
        <v>323582</v>
      </c>
      <c r="AZ46" s="157">
        <v>65311</v>
      </c>
      <c r="BA46" s="157">
        <v>92.841449999999995</v>
      </c>
      <c r="BB46" s="157">
        <v>148649</v>
      </c>
      <c r="BC46" s="157">
        <v>98.249371999999994</v>
      </c>
      <c r="BD46" s="157">
        <v>8023</v>
      </c>
      <c r="BE46" s="157">
        <v>112.462046</v>
      </c>
      <c r="BF46" s="157">
        <v>5527</v>
      </c>
      <c r="BG46" s="157">
        <v>90.947168000000005</v>
      </c>
      <c r="BH46" s="157">
        <v>0</v>
      </c>
      <c r="BI46" s="157">
        <v>0</v>
      </c>
      <c r="BJ46" s="157">
        <v>0</v>
      </c>
      <c r="BK46" s="157">
        <v>0</v>
      </c>
      <c r="BL46" s="157">
        <v>0</v>
      </c>
      <c r="BM46" s="157">
        <v>0</v>
      </c>
      <c r="BN46" s="157">
        <v>0</v>
      </c>
      <c r="BO46" s="157">
        <v>0</v>
      </c>
      <c r="BP46" s="157">
        <v>0</v>
      </c>
      <c r="BQ46" s="157">
        <v>0</v>
      </c>
      <c r="BR46" s="157">
        <v>0</v>
      </c>
      <c r="BS46" s="157">
        <v>0</v>
      </c>
      <c r="BT46" s="18">
        <v>227510</v>
      </c>
      <c r="BU46" s="18">
        <v>97.020732416034463</v>
      </c>
      <c r="BV46" s="26"/>
      <c r="BW46" s="13"/>
    </row>
    <row r="47" spans="1:75" ht="20" customHeight="1" x14ac:dyDescent="0.15">
      <c r="A47" s="64"/>
      <c r="B47" s="64"/>
      <c r="C47" s="3"/>
      <c r="D47" s="139"/>
      <c r="E47" s="139"/>
      <c r="F47" s="139"/>
      <c r="G47" s="139"/>
      <c r="H47" s="139"/>
      <c r="I47" s="139"/>
      <c r="J47" s="139"/>
      <c r="K47" s="139"/>
      <c r="L47" s="139"/>
      <c r="M47" s="139"/>
      <c r="N47" s="18"/>
      <c r="O47" s="139"/>
      <c r="P47" s="139"/>
      <c r="Q47" s="139"/>
      <c r="R47" s="139"/>
      <c r="S47" s="139"/>
      <c r="T47" s="139"/>
      <c r="U47" s="139"/>
      <c r="V47" s="139"/>
      <c r="W47" s="139"/>
      <c r="X47" s="139"/>
      <c r="Y47" s="139"/>
      <c r="Z47" s="139"/>
      <c r="AA47" s="139"/>
      <c r="AB47" s="139"/>
      <c r="AC47" s="139"/>
      <c r="AD47" s="139"/>
      <c r="AE47" s="139"/>
      <c r="AF47" s="139"/>
      <c r="AG47" s="139"/>
      <c r="AH47" s="139"/>
      <c r="AI47" s="18"/>
      <c r="AJ47" s="18"/>
      <c r="AL47" s="64">
        <v>43750</v>
      </c>
      <c r="AM47" s="64">
        <v>43747</v>
      </c>
      <c r="AN47" s="3">
        <v>41</v>
      </c>
      <c r="AO47" s="157">
        <v>110065</v>
      </c>
      <c r="AP47" s="157">
        <v>235936</v>
      </c>
      <c r="AQ47" s="157">
        <v>12453</v>
      </c>
      <c r="AR47" s="157">
        <v>15917</v>
      </c>
      <c r="AS47" s="157">
        <v>0</v>
      </c>
      <c r="AT47" s="157">
        <v>0</v>
      </c>
      <c r="AU47" s="157">
        <v>0</v>
      </c>
      <c r="AV47" s="157">
        <v>0</v>
      </c>
      <c r="AW47" s="157">
        <v>0</v>
      </c>
      <c r="AX47" s="157">
        <v>0</v>
      </c>
      <c r="AY47" s="18">
        <v>374371</v>
      </c>
      <c r="AZ47" s="157">
        <v>64907</v>
      </c>
      <c r="BA47" s="157">
        <v>90.636602999999994</v>
      </c>
      <c r="BB47" s="157">
        <v>149485</v>
      </c>
      <c r="BC47" s="157">
        <v>97.138254000000003</v>
      </c>
      <c r="BD47" s="157">
        <v>8052</v>
      </c>
      <c r="BE47" s="157">
        <v>102.119597</v>
      </c>
      <c r="BF47" s="157">
        <v>9424</v>
      </c>
      <c r="BG47" s="157">
        <v>84.464770000000001</v>
      </c>
      <c r="BH47" s="157">
        <v>0</v>
      </c>
      <c r="BI47" s="157">
        <v>0</v>
      </c>
      <c r="BJ47" s="157">
        <v>0</v>
      </c>
      <c r="BK47" s="157">
        <v>0</v>
      </c>
      <c r="BL47" s="157">
        <v>0</v>
      </c>
      <c r="BM47" s="157">
        <v>0</v>
      </c>
      <c r="BN47" s="157">
        <v>0</v>
      </c>
      <c r="BO47" s="157">
        <v>0</v>
      </c>
      <c r="BP47" s="157">
        <v>0</v>
      </c>
      <c r="BQ47" s="157">
        <v>0</v>
      </c>
      <c r="BR47" s="157">
        <v>0</v>
      </c>
      <c r="BS47" s="157">
        <v>0</v>
      </c>
      <c r="BT47" s="18">
        <v>231868</v>
      </c>
      <c r="BU47" s="18">
        <v>94.976128131674045</v>
      </c>
      <c r="BV47" s="26"/>
      <c r="BW47" s="13"/>
    </row>
    <row r="48" spans="1:75" ht="20" customHeight="1" x14ac:dyDescent="0.15">
      <c r="A48" s="64"/>
      <c r="B48" s="64"/>
      <c r="C48" s="3"/>
      <c r="D48" s="142"/>
      <c r="E48" s="142"/>
      <c r="F48" s="142"/>
      <c r="G48" s="142"/>
      <c r="H48" s="142"/>
      <c r="I48" s="142"/>
      <c r="J48" s="142"/>
      <c r="K48" s="142"/>
      <c r="L48" s="142"/>
      <c r="M48" s="142"/>
      <c r="N48" s="18"/>
      <c r="O48" s="142"/>
      <c r="P48" s="142"/>
      <c r="Q48" s="142"/>
      <c r="R48" s="142"/>
      <c r="S48" s="142"/>
      <c r="T48" s="142"/>
      <c r="U48" s="142"/>
      <c r="V48" s="142"/>
      <c r="W48" s="142"/>
      <c r="X48" s="142"/>
      <c r="Y48" s="142"/>
      <c r="Z48" s="142"/>
      <c r="AA48" s="142"/>
      <c r="AB48" s="142"/>
      <c r="AC48" s="142"/>
      <c r="AD48" s="142"/>
      <c r="AE48" s="142"/>
      <c r="AF48" s="142"/>
      <c r="AG48" s="142"/>
      <c r="AH48" s="142"/>
      <c r="AI48" s="18"/>
      <c r="AJ48" s="18"/>
      <c r="AL48" s="64">
        <v>43757</v>
      </c>
      <c r="AM48" s="64">
        <v>43754</v>
      </c>
      <c r="AN48" s="3">
        <v>42</v>
      </c>
      <c r="AO48" s="157">
        <v>101005</v>
      </c>
      <c r="AP48" s="157">
        <v>219436</v>
      </c>
      <c r="AQ48" s="157">
        <v>16178</v>
      </c>
      <c r="AR48" s="157">
        <v>15040</v>
      </c>
      <c r="AS48" s="157">
        <v>0</v>
      </c>
      <c r="AT48" s="157">
        <v>0</v>
      </c>
      <c r="AU48" s="157">
        <v>0</v>
      </c>
      <c r="AV48" s="157">
        <v>0</v>
      </c>
      <c r="AW48" s="157">
        <v>0</v>
      </c>
      <c r="AX48" s="157">
        <v>0</v>
      </c>
      <c r="AY48" s="18">
        <v>351659</v>
      </c>
      <c r="AZ48" s="157">
        <v>47764</v>
      </c>
      <c r="BA48" s="157">
        <v>90.993173999999996</v>
      </c>
      <c r="BB48" s="157">
        <v>186570</v>
      </c>
      <c r="BC48" s="157">
        <v>96.575885</v>
      </c>
      <c r="BD48" s="157">
        <v>9114</v>
      </c>
      <c r="BE48" s="157">
        <v>109.324665</v>
      </c>
      <c r="BF48" s="157">
        <v>9672</v>
      </c>
      <c r="BG48" s="157">
        <v>84.251654000000002</v>
      </c>
      <c r="BH48" s="157">
        <v>0</v>
      </c>
      <c r="BI48" s="157">
        <v>0</v>
      </c>
      <c r="BJ48" s="157">
        <v>0</v>
      </c>
      <c r="BK48" s="157">
        <v>0</v>
      </c>
      <c r="BL48" s="157">
        <v>0</v>
      </c>
      <c r="BM48" s="157">
        <v>0</v>
      </c>
      <c r="BN48" s="157">
        <v>0</v>
      </c>
      <c r="BO48" s="157">
        <v>0</v>
      </c>
      <c r="BP48" s="157">
        <v>0</v>
      </c>
      <c r="BQ48" s="157">
        <v>0</v>
      </c>
      <c r="BR48" s="157">
        <v>0</v>
      </c>
      <c r="BS48" s="157">
        <v>0</v>
      </c>
      <c r="BT48" s="18">
        <v>253120</v>
      </c>
      <c r="BU48" s="18">
        <v>95.510539750647908</v>
      </c>
      <c r="BV48" s="26"/>
      <c r="BW48" s="13"/>
    </row>
    <row r="49" spans="1:75" ht="20" customHeight="1" x14ac:dyDescent="0.15">
      <c r="A49" s="64"/>
      <c r="B49" s="64"/>
      <c r="C49" s="3"/>
      <c r="D49" s="143"/>
      <c r="E49" s="143"/>
      <c r="F49" s="143"/>
      <c r="G49" s="143"/>
      <c r="H49" s="143"/>
      <c r="I49" s="143"/>
      <c r="J49" s="143"/>
      <c r="K49" s="143"/>
      <c r="L49" s="143"/>
      <c r="M49" s="143"/>
      <c r="N49" s="18"/>
      <c r="O49" s="143"/>
      <c r="P49" s="143"/>
      <c r="Q49" s="143"/>
      <c r="R49" s="143"/>
      <c r="S49" s="143"/>
      <c r="T49" s="143"/>
      <c r="U49" s="143"/>
      <c r="V49" s="143"/>
      <c r="W49" s="143"/>
      <c r="X49" s="143"/>
      <c r="Y49" s="143"/>
      <c r="Z49" s="143"/>
      <c r="AA49" s="143"/>
      <c r="AB49" s="143"/>
      <c r="AC49" s="143"/>
      <c r="AD49" s="143"/>
      <c r="AE49" s="143"/>
      <c r="AF49" s="143"/>
      <c r="AG49" s="143"/>
      <c r="AH49" s="143"/>
      <c r="AI49" s="18"/>
      <c r="AJ49" s="18"/>
      <c r="AL49" s="64">
        <v>43764</v>
      </c>
      <c r="AM49" s="64">
        <v>43763</v>
      </c>
      <c r="AN49" s="3">
        <v>43</v>
      </c>
      <c r="AO49" s="157">
        <v>127901</v>
      </c>
      <c r="AP49" s="157">
        <v>250087</v>
      </c>
      <c r="AQ49" s="157">
        <v>14119</v>
      </c>
      <c r="AR49" s="157">
        <v>10837</v>
      </c>
      <c r="AS49" s="157">
        <v>0</v>
      </c>
      <c r="AT49" s="157">
        <v>0</v>
      </c>
      <c r="AU49" s="157">
        <v>0</v>
      </c>
      <c r="AV49" s="157">
        <v>0</v>
      </c>
      <c r="AW49" s="157">
        <v>0</v>
      </c>
      <c r="AX49" s="157">
        <v>0</v>
      </c>
      <c r="AY49" s="18">
        <v>402944</v>
      </c>
      <c r="AZ49" s="157">
        <v>51782</v>
      </c>
      <c r="BA49" s="157">
        <v>96.638484000000005</v>
      </c>
      <c r="BB49" s="157">
        <v>185214</v>
      </c>
      <c r="BC49" s="157">
        <v>95.609052000000005</v>
      </c>
      <c r="BD49" s="157">
        <v>8745</v>
      </c>
      <c r="BE49" s="157">
        <v>115.55414500000001</v>
      </c>
      <c r="BF49" s="157">
        <v>5388</v>
      </c>
      <c r="BG49" s="157">
        <v>86.904045999999994</v>
      </c>
      <c r="BH49" s="157">
        <v>0</v>
      </c>
      <c r="BI49" s="157">
        <v>0</v>
      </c>
      <c r="BJ49" s="157">
        <v>0</v>
      </c>
      <c r="BK49" s="157">
        <v>0</v>
      </c>
      <c r="BL49" s="157">
        <v>0</v>
      </c>
      <c r="BM49" s="157">
        <v>0</v>
      </c>
      <c r="BN49" s="157">
        <v>0</v>
      </c>
      <c r="BO49" s="157">
        <v>0</v>
      </c>
      <c r="BP49" s="157">
        <v>0</v>
      </c>
      <c r="BQ49" s="157">
        <v>0</v>
      </c>
      <c r="BR49" s="157">
        <v>0</v>
      </c>
      <c r="BS49" s="157">
        <v>0</v>
      </c>
      <c r="BT49" s="18">
        <v>251129</v>
      </c>
      <c r="BU49" s="18">
        <v>96.329093547495518</v>
      </c>
      <c r="BV49" s="26"/>
      <c r="BW49" s="13"/>
    </row>
    <row r="50" spans="1:75" ht="20" customHeight="1" x14ac:dyDescent="0.15">
      <c r="A50" s="64"/>
      <c r="B50" s="64"/>
      <c r="C50" s="3"/>
      <c r="D50" s="144"/>
      <c r="E50" s="144"/>
      <c r="F50" s="144"/>
      <c r="G50" s="144"/>
      <c r="H50" s="144"/>
      <c r="I50" s="144"/>
      <c r="J50" s="144"/>
      <c r="K50" s="144"/>
      <c r="L50" s="144"/>
      <c r="M50" s="144"/>
      <c r="N50" s="18"/>
      <c r="O50" s="144"/>
      <c r="P50" s="144"/>
      <c r="Q50" s="144"/>
      <c r="R50" s="144"/>
      <c r="S50" s="144"/>
      <c r="T50" s="144"/>
      <c r="U50" s="144"/>
      <c r="V50" s="144"/>
      <c r="W50" s="144"/>
      <c r="X50" s="144"/>
      <c r="Y50" s="144"/>
      <c r="Z50" s="144"/>
      <c r="AA50" s="144"/>
      <c r="AB50" s="144"/>
      <c r="AC50" s="144"/>
      <c r="AD50" s="144"/>
      <c r="AE50" s="144"/>
      <c r="AF50" s="144"/>
      <c r="AG50" s="144"/>
      <c r="AH50" s="144"/>
      <c r="AI50" s="18"/>
      <c r="AJ50" s="18"/>
      <c r="AL50" s="64">
        <v>43771</v>
      </c>
      <c r="AM50" s="64"/>
      <c r="AN50" s="3">
        <v>44</v>
      </c>
      <c r="AO50" s="157">
        <v>0</v>
      </c>
      <c r="AP50" s="157">
        <v>0</v>
      </c>
      <c r="AQ50" s="157">
        <v>0</v>
      </c>
      <c r="AR50" s="157">
        <v>0</v>
      </c>
      <c r="AS50" s="157">
        <v>0</v>
      </c>
      <c r="AT50" s="157">
        <v>0</v>
      </c>
      <c r="AU50" s="157">
        <v>0</v>
      </c>
      <c r="AV50" s="157">
        <v>0</v>
      </c>
      <c r="AW50" s="157">
        <v>0</v>
      </c>
      <c r="AX50" s="157">
        <v>0</v>
      </c>
      <c r="AY50" s="18">
        <v>0</v>
      </c>
      <c r="AZ50" s="157">
        <v>0</v>
      </c>
      <c r="BA50" s="157">
        <v>0</v>
      </c>
      <c r="BB50" s="157">
        <v>0</v>
      </c>
      <c r="BC50" s="157">
        <v>0</v>
      </c>
      <c r="BD50" s="157">
        <v>0</v>
      </c>
      <c r="BE50" s="157">
        <v>0</v>
      </c>
      <c r="BF50" s="157">
        <v>0</v>
      </c>
      <c r="BG50" s="157">
        <v>0</v>
      </c>
      <c r="BH50" s="157">
        <v>0</v>
      </c>
      <c r="BI50" s="157">
        <v>0</v>
      </c>
      <c r="BJ50" s="157">
        <v>0</v>
      </c>
      <c r="BK50" s="157">
        <v>0</v>
      </c>
      <c r="BL50" s="157">
        <v>0</v>
      </c>
      <c r="BM50" s="157">
        <v>0</v>
      </c>
      <c r="BN50" s="157">
        <v>0</v>
      </c>
      <c r="BO50" s="157">
        <v>0</v>
      </c>
      <c r="BP50" s="157">
        <v>0</v>
      </c>
      <c r="BQ50" s="157">
        <v>0</v>
      </c>
      <c r="BR50" s="157">
        <v>0</v>
      </c>
      <c r="BS50" s="157">
        <v>0</v>
      </c>
      <c r="BT50" s="18">
        <v>0</v>
      </c>
      <c r="BU50" s="18">
        <v>0</v>
      </c>
      <c r="BV50" s="26"/>
      <c r="BW50" s="13"/>
    </row>
    <row r="51" spans="1:75" ht="20" customHeight="1" x14ac:dyDescent="0.15">
      <c r="A51" s="64"/>
      <c r="B51" s="64"/>
      <c r="C51" s="3"/>
      <c r="D51" s="145"/>
      <c r="E51" s="145"/>
      <c r="F51" s="145"/>
      <c r="G51" s="145"/>
      <c r="H51" s="145"/>
      <c r="I51" s="145"/>
      <c r="J51" s="145"/>
      <c r="K51" s="145"/>
      <c r="L51" s="145"/>
      <c r="M51" s="145"/>
      <c r="N51" s="18"/>
      <c r="O51" s="145"/>
      <c r="P51" s="145"/>
      <c r="Q51" s="145"/>
      <c r="R51" s="145"/>
      <c r="S51" s="145"/>
      <c r="T51" s="145"/>
      <c r="U51" s="145"/>
      <c r="V51" s="145"/>
      <c r="W51" s="145"/>
      <c r="X51" s="145"/>
      <c r="Y51" s="145"/>
      <c r="Z51" s="145"/>
      <c r="AA51" s="145"/>
      <c r="AB51" s="145"/>
      <c r="AC51" s="145"/>
      <c r="AD51" s="145"/>
      <c r="AE51" s="145"/>
      <c r="AF51" s="145"/>
      <c r="AG51" s="145"/>
      <c r="AH51" s="145"/>
      <c r="AI51" s="18"/>
      <c r="AJ51" s="18"/>
      <c r="AL51" s="64">
        <v>43778</v>
      </c>
      <c r="AM51" s="64">
        <v>43775</v>
      </c>
      <c r="AN51" s="3">
        <v>45</v>
      </c>
      <c r="AO51" s="157">
        <v>132562</v>
      </c>
      <c r="AP51" s="157">
        <v>279754</v>
      </c>
      <c r="AQ51" s="157">
        <v>15069</v>
      </c>
      <c r="AR51" s="157">
        <v>20402</v>
      </c>
      <c r="AS51" s="157">
        <v>0</v>
      </c>
      <c r="AT51" s="157">
        <v>0</v>
      </c>
      <c r="AU51" s="157">
        <v>0</v>
      </c>
      <c r="AV51" s="157">
        <v>0</v>
      </c>
      <c r="AW51" s="157">
        <v>0</v>
      </c>
      <c r="AX51" s="157">
        <v>0</v>
      </c>
      <c r="AY51" s="18">
        <v>447787</v>
      </c>
      <c r="AZ51" s="157">
        <v>100470</v>
      </c>
      <c r="BA51" s="157">
        <v>93.038060999999999</v>
      </c>
      <c r="BB51" s="157">
        <v>221683</v>
      </c>
      <c r="BC51" s="157">
        <v>96.623548</v>
      </c>
      <c r="BD51" s="157">
        <v>14523</v>
      </c>
      <c r="BE51" s="157">
        <v>110.876265</v>
      </c>
      <c r="BF51" s="157">
        <v>13714</v>
      </c>
      <c r="BG51" s="157">
        <v>85.586043000000004</v>
      </c>
      <c r="BH51" s="157">
        <v>0</v>
      </c>
      <c r="BI51" s="157">
        <v>0</v>
      </c>
      <c r="BJ51" s="157">
        <v>0</v>
      </c>
      <c r="BK51" s="157">
        <v>0</v>
      </c>
      <c r="BL51" s="157">
        <v>0</v>
      </c>
      <c r="BM51" s="157">
        <v>0</v>
      </c>
      <c r="BN51" s="157">
        <v>0</v>
      </c>
      <c r="BO51" s="157">
        <v>0</v>
      </c>
      <c r="BP51" s="157">
        <v>0</v>
      </c>
      <c r="BQ51" s="157">
        <v>0</v>
      </c>
      <c r="BR51" s="157">
        <v>0</v>
      </c>
      <c r="BS51" s="157">
        <v>0</v>
      </c>
      <c r="BT51" s="18">
        <v>350390</v>
      </c>
      <c r="BU51" s="18">
        <v>95.754202375213339</v>
      </c>
      <c r="BV51" s="26"/>
      <c r="BW51" s="13"/>
    </row>
    <row r="52" spans="1:75" ht="20" customHeight="1" x14ac:dyDescent="0.15">
      <c r="A52" s="64"/>
      <c r="B52" s="64"/>
      <c r="C52" s="3"/>
      <c r="D52" s="146"/>
      <c r="E52" s="146"/>
      <c r="F52" s="146"/>
      <c r="G52" s="146"/>
      <c r="H52" s="146"/>
      <c r="I52" s="146"/>
      <c r="J52" s="146"/>
      <c r="K52" s="146"/>
      <c r="L52" s="146"/>
      <c r="M52" s="146"/>
      <c r="N52" s="18"/>
      <c r="O52" s="146"/>
      <c r="P52" s="146"/>
      <c r="Q52" s="146"/>
      <c r="R52" s="146"/>
      <c r="S52" s="146"/>
      <c r="T52" s="146"/>
      <c r="U52" s="146"/>
      <c r="V52" s="146"/>
      <c r="W52" s="146"/>
      <c r="X52" s="146"/>
      <c r="Y52" s="146"/>
      <c r="Z52" s="146"/>
      <c r="AA52" s="146"/>
      <c r="AB52" s="146"/>
      <c r="AC52" s="146"/>
      <c r="AD52" s="146"/>
      <c r="AE52" s="146"/>
      <c r="AF52" s="146"/>
      <c r="AG52" s="146"/>
      <c r="AH52" s="146"/>
      <c r="AI52" s="18"/>
      <c r="AJ52" s="18"/>
      <c r="AL52" s="64">
        <v>43785</v>
      </c>
      <c r="AM52" s="64">
        <v>43782</v>
      </c>
      <c r="AN52" s="3">
        <v>46</v>
      </c>
      <c r="AO52" s="157">
        <v>162709</v>
      </c>
      <c r="AP52" s="157">
        <v>268582</v>
      </c>
      <c r="AQ52" s="157">
        <v>11009</v>
      </c>
      <c r="AR52" s="157">
        <v>21683</v>
      </c>
      <c r="AS52" s="157">
        <v>0</v>
      </c>
      <c r="AT52" s="157">
        <v>0</v>
      </c>
      <c r="AU52" s="157">
        <v>0</v>
      </c>
      <c r="AV52" s="157">
        <v>0</v>
      </c>
      <c r="AW52" s="157">
        <v>0</v>
      </c>
      <c r="AX52" s="157">
        <v>0</v>
      </c>
      <c r="AY52" s="18">
        <v>463983</v>
      </c>
      <c r="AZ52" s="157">
        <v>108846</v>
      </c>
      <c r="BA52" s="157">
        <v>89.018291000000005</v>
      </c>
      <c r="BB52" s="157">
        <v>222523</v>
      </c>
      <c r="BC52" s="157">
        <v>94.614435</v>
      </c>
      <c r="BD52" s="157">
        <v>8730</v>
      </c>
      <c r="BE52" s="157">
        <v>111.675372</v>
      </c>
      <c r="BF52" s="157">
        <v>13565</v>
      </c>
      <c r="BG52" s="157">
        <v>87.169922</v>
      </c>
      <c r="BH52" s="157">
        <v>0</v>
      </c>
      <c r="BI52" s="157">
        <v>0</v>
      </c>
      <c r="BJ52" s="157">
        <v>0</v>
      </c>
      <c r="BK52" s="157">
        <v>0</v>
      </c>
      <c r="BL52" s="157">
        <v>0</v>
      </c>
      <c r="BM52" s="157">
        <v>0</v>
      </c>
      <c r="BN52" s="157">
        <v>0</v>
      </c>
      <c r="BO52" s="157">
        <v>0</v>
      </c>
      <c r="BP52" s="157">
        <v>0</v>
      </c>
      <c r="BQ52" s="157">
        <v>0</v>
      </c>
      <c r="BR52" s="157">
        <v>0</v>
      </c>
      <c r="BS52" s="157">
        <v>0</v>
      </c>
      <c r="BT52" s="18">
        <v>353664</v>
      </c>
      <c r="BU52" s="18">
        <v>93.027729175661079</v>
      </c>
      <c r="BV52" s="26"/>
      <c r="BW52" s="13"/>
    </row>
    <row r="53" spans="1:75" ht="20" customHeight="1" x14ac:dyDescent="0.15">
      <c r="A53" s="64"/>
      <c r="B53" s="64"/>
      <c r="C53" s="3"/>
      <c r="D53" s="147"/>
      <c r="E53" s="147"/>
      <c r="F53" s="147"/>
      <c r="G53" s="147"/>
      <c r="H53" s="108"/>
      <c r="I53" s="108"/>
      <c r="J53" s="108"/>
      <c r="K53" s="108"/>
      <c r="L53" s="108"/>
      <c r="M53" s="108"/>
      <c r="N53" s="18"/>
      <c r="O53" s="147"/>
      <c r="P53" s="147"/>
      <c r="Q53" s="147"/>
      <c r="R53" s="147"/>
      <c r="S53" s="147"/>
      <c r="T53" s="147"/>
      <c r="U53" s="147"/>
      <c r="V53" s="147"/>
      <c r="W53" s="108"/>
      <c r="X53" s="108"/>
      <c r="Y53" s="108"/>
      <c r="Z53" s="108"/>
      <c r="AA53" s="108"/>
      <c r="AB53" s="108"/>
      <c r="AC53" s="108"/>
      <c r="AD53" s="108"/>
      <c r="AE53" s="108"/>
      <c r="AF53" s="108"/>
      <c r="AG53" s="108"/>
      <c r="AH53" s="108"/>
      <c r="AI53" s="18"/>
      <c r="AJ53" s="18"/>
      <c r="AL53" s="64">
        <v>43792</v>
      </c>
      <c r="AM53" s="64">
        <v>43789</v>
      </c>
      <c r="AN53" s="3">
        <v>47</v>
      </c>
      <c r="AO53" s="157">
        <v>177349</v>
      </c>
      <c r="AP53" s="157">
        <v>292048</v>
      </c>
      <c r="AQ53" s="157">
        <v>10498</v>
      </c>
      <c r="AR53" s="157">
        <v>16941</v>
      </c>
      <c r="AS53" s="157">
        <v>0</v>
      </c>
      <c r="AT53" s="157">
        <v>0</v>
      </c>
      <c r="AU53" s="157">
        <v>0</v>
      </c>
      <c r="AV53" s="157">
        <v>0</v>
      </c>
      <c r="AW53" s="157">
        <v>0</v>
      </c>
      <c r="AX53" s="157">
        <v>0</v>
      </c>
      <c r="AY53" s="18">
        <v>496836</v>
      </c>
      <c r="AZ53" s="157">
        <v>57337</v>
      </c>
      <c r="BA53" s="157">
        <v>88.219787999999994</v>
      </c>
      <c r="BB53" s="157">
        <v>225171</v>
      </c>
      <c r="BC53" s="157">
        <v>96.722886000000003</v>
      </c>
      <c r="BD53" s="157">
        <v>9368</v>
      </c>
      <c r="BE53" s="157">
        <v>105.014517</v>
      </c>
      <c r="BF53" s="157">
        <v>7861</v>
      </c>
      <c r="BG53" s="157">
        <v>88.398421999999997</v>
      </c>
      <c r="BH53" s="157">
        <v>0</v>
      </c>
      <c r="BI53" s="157">
        <v>0</v>
      </c>
      <c r="BJ53" s="157">
        <v>0</v>
      </c>
      <c r="BK53" s="157">
        <v>0</v>
      </c>
      <c r="BL53" s="157">
        <v>0</v>
      </c>
      <c r="BM53" s="157">
        <v>0</v>
      </c>
      <c r="BN53" s="157">
        <v>0</v>
      </c>
      <c r="BO53" s="157">
        <v>0</v>
      </c>
      <c r="BP53" s="157">
        <v>0</v>
      </c>
      <c r="BQ53" s="157">
        <v>0</v>
      </c>
      <c r="BR53" s="157">
        <v>0</v>
      </c>
      <c r="BS53" s="157">
        <v>0</v>
      </c>
      <c r="BT53" s="18">
        <v>299737</v>
      </c>
      <c r="BU53" s="18">
        <v>95.137146694135197</v>
      </c>
      <c r="BV53" s="26"/>
      <c r="BW53" s="13"/>
    </row>
    <row r="54" spans="1:75" ht="20" customHeight="1" x14ac:dyDescent="0.15">
      <c r="A54" s="64"/>
      <c r="B54" s="64"/>
      <c r="C54" s="10"/>
      <c r="D54" s="148"/>
      <c r="E54" s="148"/>
      <c r="F54" s="148"/>
      <c r="G54" s="148"/>
      <c r="H54" s="148"/>
      <c r="I54" s="148"/>
      <c r="J54" s="148"/>
      <c r="K54" s="148"/>
      <c r="L54" s="148"/>
      <c r="M54" s="148"/>
      <c r="N54" s="18"/>
      <c r="O54" s="148"/>
      <c r="P54" s="148"/>
      <c r="Q54" s="148"/>
      <c r="R54" s="148"/>
      <c r="S54" s="148"/>
      <c r="T54" s="148"/>
      <c r="U54" s="148"/>
      <c r="V54" s="148"/>
      <c r="W54" s="148"/>
      <c r="X54" s="148"/>
      <c r="Y54" s="148"/>
      <c r="Z54" s="148"/>
      <c r="AA54" s="148"/>
      <c r="AB54" s="148"/>
      <c r="AC54" s="148"/>
      <c r="AD54" s="148"/>
      <c r="AE54" s="148"/>
      <c r="AF54" s="148"/>
      <c r="AG54" s="148"/>
      <c r="AH54" s="148"/>
      <c r="AI54" s="18"/>
      <c r="AJ54" s="18"/>
      <c r="AL54" s="64">
        <v>43799</v>
      </c>
      <c r="AM54" s="64">
        <v>43796</v>
      </c>
      <c r="AN54" s="10">
        <v>48</v>
      </c>
      <c r="AO54" s="157">
        <v>162533</v>
      </c>
      <c r="AP54" s="157">
        <v>261654</v>
      </c>
      <c r="AQ54" s="157">
        <v>12475</v>
      </c>
      <c r="AR54" s="157">
        <v>9361</v>
      </c>
      <c r="AS54" s="157">
        <v>0</v>
      </c>
      <c r="AT54" s="157">
        <v>0</v>
      </c>
      <c r="AU54" s="157">
        <v>0</v>
      </c>
      <c r="AV54" s="157">
        <v>0</v>
      </c>
      <c r="AW54" s="157">
        <v>0</v>
      </c>
      <c r="AX54" s="157">
        <v>0</v>
      </c>
      <c r="AY54" s="18">
        <v>446023</v>
      </c>
      <c r="AZ54" s="157">
        <v>85584</v>
      </c>
      <c r="BA54" s="157">
        <v>92.863022999999998</v>
      </c>
      <c r="BB54" s="157">
        <v>185135</v>
      </c>
      <c r="BC54" s="157">
        <v>96.212530999999998</v>
      </c>
      <c r="BD54" s="157">
        <v>2684</v>
      </c>
      <c r="BE54" s="157">
        <v>102.27235400000001</v>
      </c>
      <c r="BF54" s="157">
        <v>5292</v>
      </c>
      <c r="BG54" s="157">
        <v>78.150036999999998</v>
      </c>
      <c r="BH54" s="157">
        <v>0</v>
      </c>
      <c r="BI54" s="157">
        <v>0</v>
      </c>
      <c r="BJ54" s="157">
        <v>0</v>
      </c>
      <c r="BK54" s="157">
        <v>0</v>
      </c>
      <c r="BL54" s="157">
        <v>0</v>
      </c>
      <c r="BM54" s="157">
        <v>0</v>
      </c>
      <c r="BN54" s="157">
        <v>0</v>
      </c>
      <c r="BO54" s="157">
        <v>0</v>
      </c>
      <c r="BP54" s="157">
        <v>0</v>
      </c>
      <c r="BQ54" s="157">
        <v>0</v>
      </c>
      <c r="BR54" s="157">
        <v>0</v>
      </c>
      <c r="BS54" s="157">
        <v>0</v>
      </c>
      <c r="BT54" s="18">
        <v>278695</v>
      </c>
      <c r="BU54" s="18">
        <v>94.899316030273226</v>
      </c>
      <c r="BV54" s="26"/>
      <c r="BW54" s="13"/>
    </row>
    <row r="55" spans="1:75" ht="20" customHeight="1" x14ac:dyDescent="0.15">
      <c r="A55" s="64"/>
      <c r="B55" s="64"/>
      <c r="C55" s="3"/>
      <c r="D55" s="149"/>
      <c r="E55" s="149"/>
      <c r="F55" s="149"/>
      <c r="G55" s="149"/>
      <c r="H55" s="149"/>
      <c r="I55" s="149"/>
      <c r="J55" s="149"/>
      <c r="K55" s="149"/>
      <c r="L55" s="149"/>
      <c r="M55" s="149"/>
      <c r="N55" s="18"/>
      <c r="O55" s="149"/>
      <c r="P55" s="149"/>
      <c r="Q55" s="149"/>
      <c r="R55" s="149"/>
      <c r="S55" s="149"/>
      <c r="T55" s="149"/>
      <c r="U55" s="149"/>
      <c r="V55" s="149"/>
      <c r="W55" s="149"/>
      <c r="X55" s="149"/>
      <c r="Y55" s="149"/>
      <c r="Z55" s="149"/>
      <c r="AA55" s="149"/>
      <c r="AB55" s="149"/>
      <c r="AC55" s="149"/>
      <c r="AD55" s="149"/>
      <c r="AE55" s="149"/>
      <c r="AF55" s="149"/>
      <c r="AG55" s="149"/>
      <c r="AH55" s="149"/>
      <c r="AI55" s="18"/>
      <c r="AJ55" s="18"/>
      <c r="AL55" s="64">
        <v>43806</v>
      </c>
      <c r="AM55" s="64">
        <v>43803</v>
      </c>
      <c r="AN55" s="3">
        <v>49</v>
      </c>
      <c r="AO55" s="157">
        <v>147191</v>
      </c>
      <c r="AP55" s="157">
        <v>274822</v>
      </c>
      <c r="AQ55" s="157">
        <v>19851</v>
      </c>
      <c r="AR55" s="157">
        <v>16496</v>
      </c>
      <c r="AS55" s="157">
        <v>0</v>
      </c>
      <c r="AT55" s="157">
        <v>0</v>
      </c>
      <c r="AU55" s="157">
        <v>0</v>
      </c>
      <c r="AV55" s="157">
        <v>0</v>
      </c>
      <c r="AW55" s="157">
        <v>0</v>
      </c>
      <c r="AX55" s="157">
        <v>0</v>
      </c>
      <c r="AY55" s="18">
        <v>458360</v>
      </c>
      <c r="AZ55" s="157">
        <v>107345</v>
      </c>
      <c r="BA55" s="157">
        <v>87.537621000000001</v>
      </c>
      <c r="BB55" s="157">
        <v>162155</v>
      </c>
      <c r="BC55" s="157">
        <v>96.288477</v>
      </c>
      <c r="BD55" s="157">
        <v>12553</v>
      </c>
      <c r="BE55" s="157">
        <v>100.041265</v>
      </c>
      <c r="BF55" s="157">
        <v>4714</v>
      </c>
      <c r="BG55" s="157">
        <v>81.906024000000002</v>
      </c>
      <c r="BH55" s="157">
        <v>0</v>
      </c>
      <c r="BI55" s="157">
        <v>0</v>
      </c>
      <c r="BJ55" s="157">
        <v>0</v>
      </c>
      <c r="BK55" s="157">
        <v>0</v>
      </c>
      <c r="BL55" s="157">
        <v>0</v>
      </c>
      <c r="BM55" s="157">
        <v>0</v>
      </c>
      <c r="BN55" s="157">
        <v>0</v>
      </c>
      <c r="BO55" s="157">
        <v>0</v>
      </c>
      <c r="BP55" s="157">
        <v>0</v>
      </c>
      <c r="BQ55" s="157">
        <v>0</v>
      </c>
      <c r="BR55" s="157">
        <v>0</v>
      </c>
      <c r="BS55" s="157">
        <v>0</v>
      </c>
      <c r="BT55" s="18">
        <v>286767</v>
      </c>
      <c r="BU55" s="18">
        <v>92.940634420491207</v>
      </c>
      <c r="BV55" s="26"/>
      <c r="BW55" s="13"/>
    </row>
    <row r="56" spans="1:75" ht="20" customHeight="1" x14ac:dyDescent="0.15">
      <c r="A56" s="64"/>
      <c r="B56" s="64"/>
      <c r="C56" s="3"/>
      <c r="D56" s="152"/>
      <c r="E56" s="152"/>
      <c r="F56" s="152"/>
      <c r="G56" s="152"/>
      <c r="H56" s="152"/>
      <c r="I56" s="152"/>
      <c r="J56" s="152"/>
      <c r="K56" s="152"/>
      <c r="L56" s="152"/>
      <c r="M56" s="152"/>
      <c r="N56" s="18"/>
      <c r="O56" s="152"/>
      <c r="P56" s="152"/>
      <c r="Q56" s="152"/>
      <c r="R56" s="152"/>
      <c r="S56" s="152"/>
      <c r="T56" s="152"/>
      <c r="U56" s="152"/>
      <c r="V56" s="152"/>
      <c r="W56" s="152"/>
      <c r="X56" s="152"/>
      <c r="Y56" s="152"/>
      <c r="Z56" s="152"/>
      <c r="AA56" s="152"/>
      <c r="AB56" s="152"/>
      <c r="AC56" s="152"/>
      <c r="AD56" s="152"/>
      <c r="AE56" s="152"/>
      <c r="AF56" s="152"/>
      <c r="AG56" s="152"/>
      <c r="AH56" s="152"/>
      <c r="AI56" s="18"/>
      <c r="AJ56" s="18"/>
      <c r="AL56" s="64">
        <v>43813</v>
      </c>
      <c r="AM56" s="64">
        <v>43810</v>
      </c>
      <c r="AN56" s="3">
        <v>50</v>
      </c>
      <c r="AO56" s="157">
        <v>144535</v>
      </c>
      <c r="AP56" s="157">
        <v>257180</v>
      </c>
      <c r="AQ56" s="157">
        <v>19364</v>
      </c>
      <c r="AR56" s="157">
        <v>16653</v>
      </c>
      <c r="AS56" s="157">
        <v>0</v>
      </c>
      <c r="AT56" s="157">
        <v>0</v>
      </c>
      <c r="AU56" s="157">
        <v>0</v>
      </c>
      <c r="AV56" s="157">
        <v>0</v>
      </c>
      <c r="AW56" s="157">
        <v>0</v>
      </c>
      <c r="AX56" s="157">
        <v>0</v>
      </c>
      <c r="AY56" s="18">
        <v>437732</v>
      </c>
      <c r="AZ56" s="157">
        <v>119115</v>
      </c>
      <c r="BA56" s="157">
        <v>87.756326999999999</v>
      </c>
      <c r="BB56" s="157">
        <v>222016</v>
      </c>
      <c r="BC56" s="157">
        <v>93.828449000000006</v>
      </c>
      <c r="BD56" s="157">
        <v>16142</v>
      </c>
      <c r="BE56" s="157">
        <v>102.87857700000001</v>
      </c>
      <c r="BF56" s="157">
        <v>9094</v>
      </c>
      <c r="BG56" s="157">
        <v>88.673300999999995</v>
      </c>
      <c r="BH56" s="157">
        <v>0</v>
      </c>
      <c r="BI56" s="157">
        <v>0</v>
      </c>
      <c r="BJ56" s="157">
        <v>0</v>
      </c>
      <c r="BK56" s="157">
        <v>0</v>
      </c>
      <c r="BL56" s="157">
        <v>0</v>
      </c>
      <c r="BM56" s="157">
        <v>0</v>
      </c>
      <c r="BN56" s="157">
        <v>0</v>
      </c>
      <c r="BO56" s="157">
        <v>0</v>
      </c>
      <c r="BP56" s="157">
        <v>0</v>
      </c>
      <c r="BQ56" s="157">
        <v>0</v>
      </c>
      <c r="BR56" s="157">
        <v>0</v>
      </c>
      <c r="BS56" s="157">
        <v>0</v>
      </c>
      <c r="BT56" s="18">
        <v>366367</v>
      </c>
      <c r="BU56" s="18">
        <v>92.125035314362378</v>
      </c>
      <c r="BV56" s="26"/>
      <c r="BW56" s="13"/>
    </row>
    <row r="57" spans="1:75" ht="20" customHeight="1" x14ac:dyDescent="0.15">
      <c r="A57" s="64"/>
      <c r="B57" s="64"/>
      <c r="C57" s="3"/>
      <c r="D57" s="153"/>
      <c r="E57" s="153"/>
      <c r="F57" s="153"/>
      <c r="G57" s="153"/>
      <c r="H57" s="153"/>
      <c r="I57" s="153"/>
      <c r="J57" s="153"/>
      <c r="K57" s="153"/>
      <c r="L57" s="153"/>
      <c r="M57" s="153"/>
      <c r="N57" s="18"/>
      <c r="O57" s="153"/>
      <c r="P57" s="153"/>
      <c r="Q57" s="153"/>
      <c r="R57" s="153"/>
      <c r="S57" s="153"/>
      <c r="T57" s="153"/>
      <c r="U57" s="153"/>
      <c r="V57" s="153"/>
      <c r="W57" s="153"/>
      <c r="X57" s="153"/>
      <c r="Y57" s="153"/>
      <c r="Z57" s="153"/>
      <c r="AA57" s="153"/>
      <c r="AB57" s="153"/>
      <c r="AC57" s="153"/>
      <c r="AD57" s="153"/>
      <c r="AE57" s="153"/>
      <c r="AF57" s="153"/>
      <c r="AG57" s="153"/>
      <c r="AH57" s="153"/>
      <c r="AI57" s="18"/>
      <c r="AJ57" s="18"/>
      <c r="AL57" s="64">
        <v>43820</v>
      </c>
      <c r="AM57" s="64">
        <v>43817</v>
      </c>
      <c r="AN57" s="3">
        <v>51</v>
      </c>
      <c r="AO57" s="157">
        <v>144233</v>
      </c>
      <c r="AP57" s="157">
        <v>250595</v>
      </c>
      <c r="AQ57" s="157">
        <v>19636</v>
      </c>
      <c r="AR57" s="157">
        <v>19736</v>
      </c>
      <c r="AS57" s="157">
        <v>0</v>
      </c>
      <c r="AT57" s="157">
        <v>0</v>
      </c>
      <c r="AU57" s="157">
        <v>0</v>
      </c>
      <c r="AV57" s="157">
        <v>0</v>
      </c>
      <c r="AW57" s="157">
        <v>0</v>
      </c>
      <c r="AX57" s="157">
        <v>0</v>
      </c>
      <c r="AY57" s="18">
        <v>434200</v>
      </c>
      <c r="AZ57" s="157">
        <v>108227</v>
      </c>
      <c r="BA57" s="157">
        <v>89.789811999999998</v>
      </c>
      <c r="BB57" s="157">
        <v>218796</v>
      </c>
      <c r="BC57" s="157">
        <v>95.975748999999993</v>
      </c>
      <c r="BD57" s="157">
        <v>9954</v>
      </c>
      <c r="BE57" s="157">
        <v>106.91752</v>
      </c>
      <c r="BF57" s="157">
        <v>10878</v>
      </c>
      <c r="BG57" s="157">
        <v>90.760065999999995</v>
      </c>
      <c r="BH57" s="157">
        <v>0</v>
      </c>
      <c r="BI57" s="157">
        <v>0</v>
      </c>
      <c r="BJ57" s="157">
        <v>0</v>
      </c>
      <c r="BK57" s="157">
        <v>0</v>
      </c>
      <c r="BL57" s="157">
        <v>0</v>
      </c>
      <c r="BM57" s="157">
        <v>0</v>
      </c>
      <c r="BN57" s="157">
        <v>0</v>
      </c>
      <c r="BO57" s="157">
        <v>0</v>
      </c>
      <c r="BP57" s="157">
        <v>0</v>
      </c>
      <c r="BQ57" s="157">
        <v>0</v>
      </c>
      <c r="BR57" s="157">
        <v>0</v>
      </c>
      <c r="BS57" s="157">
        <v>0</v>
      </c>
      <c r="BT57" s="18">
        <v>347855</v>
      </c>
      <c r="BU57" s="18">
        <v>94.201138271854632</v>
      </c>
      <c r="BV57" s="26"/>
      <c r="BW57" s="13"/>
    </row>
    <row r="58" spans="1:75" x14ac:dyDescent="0.15">
      <c r="A58" s="64"/>
      <c r="B58" s="64"/>
      <c r="C58" s="3"/>
      <c r="D58" s="154"/>
      <c r="E58" s="154"/>
      <c r="F58" s="154"/>
      <c r="G58" s="154"/>
      <c r="H58" s="154"/>
      <c r="I58" s="154"/>
      <c r="J58" s="154"/>
      <c r="K58" s="154"/>
      <c r="L58" s="154"/>
      <c r="M58" s="154"/>
      <c r="N58" s="18"/>
      <c r="O58" s="154"/>
      <c r="P58" s="154"/>
      <c r="Q58" s="154"/>
      <c r="R58" s="154"/>
      <c r="S58" s="154"/>
      <c r="T58" s="154"/>
      <c r="U58" s="154"/>
      <c r="V58" s="154"/>
      <c r="W58" s="154"/>
      <c r="X58" s="154"/>
      <c r="Y58" s="154"/>
      <c r="Z58" s="154"/>
      <c r="AA58" s="154"/>
      <c r="AB58" s="154"/>
      <c r="AC58" s="154"/>
      <c r="AD58" s="154"/>
      <c r="AE58" s="154"/>
      <c r="AF58" s="154"/>
      <c r="AG58" s="154"/>
      <c r="AH58" s="154"/>
      <c r="AI58" s="18"/>
      <c r="AJ58" s="18"/>
      <c r="AL58" s="64">
        <v>43827</v>
      </c>
      <c r="AM58" s="64"/>
      <c r="AN58" s="3">
        <v>52</v>
      </c>
      <c r="AO58" s="157">
        <v>0</v>
      </c>
      <c r="AP58" s="157">
        <v>0</v>
      </c>
      <c r="AQ58" s="157">
        <v>0</v>
      </c>
      <c r="AR58" s="157">
        <v>0</v>
      </c>
      <c r="AS58" s="157">
        <v>0</v>
      </c>
      <c r="AT58" s="157">
        <v>0</v>
      </c>
      <c r="AU58" s="157">
        <v>0</v>
      </c>
      <c r="AV58" s="157">
        <v>0</v>
      </c>
      <c r="AW58" s="157">
        <v>0</v>
      </c>
      <c r="AX58" s="157">
        <v>0</v>
      </c>
      <c r="AY58" s="18">
        <v>0</v>
      </c>
      <c r="AZ58" s="157">
        <v>0</v>
      </c>
      <c r="BA58" s="157">
        <v>0</v>
      </c>
      <c r="BB58" s="157">
        <v>0</v>
      </c>
      <c r="BC58" s="157">
        <v>0</v>
      </c>
      <c r="BD58" s="157">
        <v>0</v>
      </c>
      <c r="BE58" s="157">
        <v>0</v>
      </c>
      <c r="BF58" s="157">
        <v>0</v>
      </c>
      <c r="BG58" s="157">
        <v>0</v>
      </c>
      <c r="BH58" s="157">
        <v>0</v>
      </c>
      <c r="BI58" s="157">
        <v>0</v>
      </c>
      <c r="BJ58" s="157">
        <v>0</v>
      </c>
      <c r="BK58" s="157">
        <v>0</v>
      </c>
      <c r="BL58" s="157">
        <v>0</v>
      </c>
      <c r="BM58" s="157">
        <v>0</v>
      </c>
      <c r="BN58" s="157">
        <v>0</v>
      </c>
      <c r="BO58" s="157">
        <v>0</v>
      </c>
      <c r="BP58" s="157">
        <v>0</v>
      </c>
      <c r="BQ58" s="157">
        <v>0</v>
      </c>
      <c r="BR58" s="157">
        <v>0</v>
      </c>
      <c r="BS58" s="157">
        <v>0</v>
      </c>
      <c r="BT58" s="18">
        <v>0</v>
      </c>
      <c r="BU58" s="18">
        <v>0</v>
      </c>
    </row>
    <row r="59" spans="1:75" x14ac:dyDescent="0.15">
      <c r="A59" s="64"/>
      <c r="B59" s="64"/>
      <c r="C59" s="3"/>
      <c r="D59" s="4"/>
      <c r="E59" s="4"/>
      <c r="F59" s="4"/>
      <c r="G59" s="4"/>
      <c r="H59" s="4"/>
      <c r="I59" s="80"/>
      <c r="J59" s="4"/>
      <c r="K59" s="4"/>
      <c r="L59" s="4"/>
      <c r="M59" s="4"/>
      <c r="N59" s="53"/>
      <c r="O59" s="4"/>
      <c r="P59" s="4"/>
      <c r="Q59" s="4"/>
      <c r="R59" s="4"/>
      <c r="S59" s="4"/>
      <c r="T59" s="4"/>
      <c r="U59" s="4"/>
      <c r="V59" s="4"/>
      <c r="W59" s="4"/>
      <c r="X59" s="4"/>
      <c r="Y59" s="80"/>
      <c r="Z59" s="80"/>
      <c r="AA59" s="4"/>
      <c r="AB59" s="4"/>
      <c r="AC59" s="4"/>
      <c r="AD59" s="4"/>
      <c r="AE59" s="4"/>
      <c r="AF59" s="4"/>
      <c r="AG59" s="4"/>
      <c r="AH59" s="4"/>
      <c r="AI59" s="53"/>
      <c r="AJ59" s="53"/>
      <c r="AL59" s="64"/>
      <c r="AM59" s="64"/>
      <c r="AN59" s="3"/>
      <c r="AO59" s="157"/>
      <c r="AP59" s="157"/>
      <c r="AQ59" s="157"/>
      <c r="AR59" s="157"/>
      <c r="AS59" s="157"/>
      <c r="AT59" s="157"/>
      <c r="AU59" s="157"/>
      <c r="AV59" s="157"/>
      <c r="AW59" s="157"/>
      <c r="AX59" s="157"/>
      <c r="AY59" s="53"/>
      <c r="AZ59" s="157"/>
      <c r="BA59" s="157"/>
      <c r="BB59" s="157"/>
      <c r="BC59" s="157"/>
      <c r="BD59" s="157"/>
      <c r="BE59" s="157"/>
      <c r="BF59" s="157"/>
      <c r="BG59" s="157"/>
      <c r="BH59" s="157"/>
      <c r="BI59" s="157"/>
      <c r="BJ59" s="157"/>
      <c r="BK59" s="157"/>
      <c r="BL59" s="157"/>
      <c r="BM59" s="157"/>
      <c r="BN59" s="157"/>
      <c r="BO59" s="157"/>
      <c r="BP59" s="157"/>
      <c r="BQ59" s="157"/>
      <c r="BR59" s="157"/>
      <c r="BS59" s="157"/>
      <c r="BT59" s="53"/>
      <c r="BU59" s="53"/>
    </row>
    <row r="60" spans="1:75" x14ac:dyDescent="0.15">
      <c r="AL60" s="33"/>
    </row>
  </sheetData>
  <mergeCells count="32">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 ref="A3:A5"/>
    <mergeCell ref="C3:C5"/>
    <mergeCell ref="O4:P4"/>
    <mergeCell ref="Q4:R4"/>
    <mergeCell ref="O3:AJ3"/>
    <mergeCell ref="S4:T4"/>
    <mergeCell ref="W4:X4"/>
    <mergeCell ref="AG4:AH4"/>
    <mergeCell ref="AC4:AD4"/>
    <mergeCell ref="Y4:Z4"/>
    <mergeCell ref="BL4:BM4"/>
    <mergeCell ref="BH4:BI4"/>
    <mergeCell ref="BF4:BG4"/>
    <mergeCell ref="AZ4:BA4"/>
    <mergeCell ref="AL3:AL5"/>
    <mergeCell ref="BJ4:BK4"/>
  </mergeCells>
  <phoneticPr fontId="2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U42"/>
  <sheetViews>
    <sheetView tabSelected="1" workbookViewId="0">
      <selection activeCell="N5" sqref="N4:N5"/>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2" bestFit="1" customWidth="1"/>
    <col min="40" max="40" width="9.1640625" style="17"/>
    <col min="41" max="41" width="9.5" bestFit="1" customWidth="1"/>
    <col min="42" max="42" width="10.6640625" bestFit="1" customWidth="1"/>
    <col min="43" max="43" width="9.6640625" bestFit="1" customWidth="1"/>
    <col min="44" max="44" width="10.6640625" bestFit="1" customWidth="1"/>
    <col min="45" max="45" width="12.1640625" bestFit="1" customWidth="1"/>
    <col min="46" max="46" width="12.1640625" customWidth="1"/>
    <col min="47" max="47" width="10.1640625" bestFit="1" customWidth="1"/>
    <col min="48" max="48" width="10.5" customWidth="1"/>
    <col min="49" max="49" width="11.1640625" bestFit="1" customWidth="1"/>
    <col min="50" max="50" width="11.1640625" customWidth="1"/>
    <col min="51" max="51" width="10.5" customWidth="1"/>
    <col min="52" max="53" width="9.5" bestFit="1" customWidth="1"/>
    <col min="54" max="54" width="10.6640625" bestFit="1" customWidth="1"/>
    <col min="55" max="55" width="9.5" bestFit="1" customWidth="1"/>
    <col min="56" max="56" width="9.6640625" bestFit="1" customWidth="1"/>
    <col min="57" max="59" width="9.5" bestFit="1" customWidth="1"/>
    <col min="60" max="63" width="9.5" customWidth="1"/>
    <col min="64" max="65" width="9.5" bestFit="1" customWidth="1"/>
    <col min="66" max="67" width="9.5" customWidth="1"/>
    <col min="68" max="69" width="9.5" bestFit="1" customWidth="1"/>
    <col min="70" max="71" width="9.5" customWidth="1"/>
    <col min="72" max="72" width="10.5" bestFit="1" customWidth="1"/>
    <col min="73" max="73" width="9.6640625" bestFit="1" customWidth="1"/>
  </cols>
  <sheetData>
    <row r="2" spans="1:73" ht="20" customHeight="1" x14ac:dyDescent="0.15">
      <c r="B2" s="254" t="s">
        <v>64</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45</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57" t="s">
        <v>10</v>
      </c>
      <c r="E3" s="258"/>
      <c r="F3" s="258"/>
      <c r="G3" s="258"/>
      <c r="H3" s="258"/>
      <c r="I3" s="258"/>
      <c r="J3" s="258"/>
      <c r="K3" s="258"/>
      <c r="L3" s="258"/>
      <c r="M3" s="258"/>
      <c r="N3" s="261"/>
      <c r="O3" s="265" t="s">
        <v>1</v>
      </c>
      <c r="P3" s="265"/>
      <c r="Q3" s="265"/>
      <c r="R3" s="265"/>
      <c r="S3" s="265"/>
      <c r="T3" s="265"/>
      <c r="U3" s="265"/>
      <c r="V3" s="265"/>
      <c r="W3" s="265"/>
      <c r="X3" s="265"/>
      <c r="Y3" s="265"/>
      <c r="Z3" s="265"/>
      <c r="AA3" s="265"/>
      <c r="AB3" s="265"/>
      <c r="AC3" s="265"/>
      <c r="AD3" s="265"/>
      <c r="AE3" s="265"/>
      <c r="AF3" s="265"/>
      <c r="AG3" s="265"/>
      <c r="AH3" s="265"/>
      <c r="AI3" s="265"/>
      <c r="AJ3" s="265"/>
      <c r="AL3" s="253" t="s">
        <v>14</v>
      </c>
      <c r="AM3" s="253" t="s">
        <v>9</v>
      </c>
      <c r="AN3" s="253" t="s">
        <v>17</v>
      </c>
      <c r="AO3" s="257" t="s">
        <v>10</v>
      </c>
      <c r="AP3" s="258"/>
      <c r="AQ3" s="258"/>
      <c r="AR3" s="258"/>
      <c r="AS3" s="258"/>
      <c r="AT3" s="258"/>
      <c r="AU3" s="258"/>
      <c r="AV3" s="258"/>
      <c r="AW3" s="258"/>
      <c r="AX3" s="258"/>
      <c r="AY3" s="261"/>
      <c r="AZ3" s="265" t="s">
        <v>1</v>
      </c>
      <c r="BA3" s="265"/>
      <c r="BB3" s="265"/>
      <c r="BC3" s="265"/>
      <c r="BD3" s="265"/>
      <c r="BE3" s="265"/>
      <c r="BF3" s="265"/>
      <c r="BG3" s="265"/>
      <c r="BH3" s="265"/>
      <c r="BI3" s="265"/>
      <c r="BJ3" s="265"/>
      <c r="BK3" s="265"/>
      <c r="BL3" s="265"/>
      <c r="BM3" s="265"/>
      <c r="BN3" s="265"/>
      <c r="BO3" s="265"/>
      <c r="BP3" s="265"/>
      <c r="BQ3" s="265"/>
      <c r="BR3" s="265"/>
      <c r="BS3" s="265"/>
      <c r="BT3" s="265"/>
      <c r="BU3" s="265"/>
    </row>
    <row r="4" spans="1:73" ht="33" customHeight="1" x14ac:dyDescent="0.15">
      <c r="A4" s="253"/>
      <c r="B4" s="253"/>
      <c r="C4" s="253"/>
      <c r="D4" s="47" t="s">
        <v>3</v>
      </c>
      <c r="E4" s="47" t="s">
        <v>4</v>
      </c>
      <c r="F4" s="47" t="s">
        <v>5</v>
      </c>
      <c r="G4" s="47" t="s">
        <v>6</v>
      </c>
      <c r="H4" s="47" t="s">
        <v>16</v>
      </c>
      <c r="I4" s="47" t="s">
        <v>21</v>
      </c>
      <c r="J4" s="100" t="s">
        <v>7</v>
      </c>
      <c r="K4" s="100" t="s">
        <v>8</v>
      </c>
      <c r="L4" s="29" t="s">
        <v>13</v>
      </c>
      <c r="M4" s="29" t="s">
        <v>19</v>
      </c>
      <c r="N4" s="38"/>
      <c r="O4" s="265" t="s">
        <v>3</v>
      </c>
      <c r="P4" s="265"/>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38"/>
      <c r="AJ4" s="38"/>
      <c r="AL4" s="253"/>
      <c r="AM4" s="253"/>
      <c r="AN4" s="253"/>
      <c r="AO4" s="47" t="s">
        <v>3</v>
      </c>
      <c r="AP4" s="47" t="s">
        <v>4</v>
      </c>
      <c r="AQ4" s="47" t="s">
        <v>5</v>
      </c>
      <c r="AR4" s="47" t="s">
        <v>6</v>
      </c>
      <c r="AS4" s="47" t="s">
        <v>16</v>
      </c>
      <c r="AT4" s="47" t="s">
        <v>21</v>
      </c>
      <c r="AU4" s="100" t="s">
        <v>7</v>
      </c>
      <c r="AV4" s="100" t="s">
        <v>8</v>
      </c>
      <c r="AW4" s="29" t="s">
        <v>13</v>
      </c>
      <c r="AX4" s="29" t="s">
        <v>19</v>
      </c>
      <c r="AY4" s="38"/>
      <c r="AZ4" s="265" t="s">
        <v>3</v>
      </c>
      <c r="BA4" s="265"/>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38"/>
      <c r="BU4" s="38"/>
    </row>
    <row r="5" spans="1:73" ht="29.25" customHeight="1" x14ac:dyDescent="0.15">
      <c r="A5" s="253"/>
      <c r="B5" s="253"/>
      <c r="C5" s="253"/>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40</v>
      </c>
      <c r="AJ5" s="32" t="s">
        <v>39</v>
      </c>
      <c r="AL5" s="253"/>
      <c r="AM5" s="253"/>
      <c r="AN5" s="253"/>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0" customHeight="1" x14ac:dyDescent="0.15">
      <c r="A6" s="280">
        <v>43834</v>
      </c>
      <c r="B6" s="20"/>
      <c r="C6" s="3">
        <v>1</v>
      </c>
      <c r="D6" s="279">
        <f>AVERAGE(D7:D10)</f>
        <v>35598</v>
      </c>
      <c r="E6" s="279">
        <f t="shared" ref="E6:V6" si="0">AVERAGE(E7:E10)</f>
        <v>1004649.0625</v>
      </c>
      <c r="F6" s="279">
        <f t="shared" si="0"/>
        <v>209564.75</v>
      </c>
      <c r="G6" s="279">
        <f t="shared" si="0"/>
        <v>10829.5</v>
      </c>
      <c r="H6" s="279">
        <f t="shared" si="0"/>
        <v>0</v>
      </c>
      <c r="I6" s="279">
        <f t="shared" si="0"/>
        <v>0</v>
      </c>
      <c r="J6" s="279">
        <f t="shared" si="0"/>
        <v>0</v>
      </c>
      <c r="K6" s="279">
        <f t="shared" si="0"/>
        <v>0</v>
      </c>
      <c r="L6" s="279">
        <f t="shared" si="0"/>
        <v>0</v>
      </c>
      <c r="M6" s="279">
        <f t="shared" si="0"/>
        <v>0</v>
      </c>
      <c r="N6" s="30">
        <f t="shared" ref="N6:N19" si="1">SUM(D6:M6)</f>
        <v>1260641.3125</v>
      </c>
      <c r="O6" s="279">
        <f t="shared" si="0"/>
        <v>26400.25</v>
      </c>
      <c r="P6" s="279">
        <f t="shared" si="0"/>
        <v>87.369615750000008</v>
      </c>
      <c r="Q6" s="279">
        <f t="shared" si="0"/>
        <v>870381.63750000007</v>
      </c>
      <c r="R6" s="279">
        <f t="shared" si="0"/>
        <v>116.573679</v>
      </c>
      <c r="S6" s="279">
        <f t="shared" si="0"/>
        <v>89090.75</v>
      </c>
      <c r="T6" s="279">
        <f t="shared" si="0"/>
        <v>142.68310675000001</v>
      </c>
      <c r="U6" s="279">
        <f t="shared" si="0"/>
        <v>3493.125</v>
      </c>
      <c r="V6" s="279">
        <f t="shared" si="0"/>
        <v>83.976396249999993</v>
      </c>
      <c r="W6" s="4"/>
      <c r="X6" s="4"/>
      <c r="Y6" s="80"/>
      <c r="Z6" s="80"/>
      <c r="AA6" s="4"/>
      <c r="AB6" s="4"/>
      <c r="AC6" s="4"/>
      <c r="AD6" s="4"/>
      <c r="AE6" s="4"/>
      <c r="AF6" s="4"/>
      <c r="AG6" s="4"/>
      <c r="AH6" s="4"/>
      <c r="AI6" s="18"/>
      <c r="AJ6" s="18"/>
      <c r="AL6" s="20"/>
      <c r="AM6" s="20"/>
      <c r="AN6" s="3"/>
      <c r="AO6" s="4"/>
      <c r="AP6" s="4"/>
      <c r="AQ6" s="4"/>
      <c r="AR6" s="4"/>
      <c r="AS6" s="4"/>
      <c r="AT6" s="99"/>
      <c r="AU6" s="4"/>
      <c r="AV6" s="4"/>
      <c r="AW6" s="4"/>
      <c r="AX6" s="4"/>
      <c r="AY6" s="18"/>
      <c r="AZ6" s="4"/>
      <c r="BA6" s="4"/>
      <c r="BB6" s="4"/>
      <c r="BC6" s="4"/>
      <c r="BD6" s="4"/>
      <c r="BE6" s="4"/>
      <c r="BF6" s="4"/>
      <c r="BG6" s="4"/>
      <c r="BH6" s="4"/>
      <c r="BI6" s="4"/>
      <c r="BJ6" s="99"/>
      <c r="BK6" s="99"/>
      <c r="BL6" s="4"/>
      <c r="BM6" s="4"/>
      <c r="BN6" s="4"/>
      <c r="BO6" s="4"/>
      <c r="BP6" s="4"/>
      <c r="BQ6" s="4"/>
      <c r="BR6" s="4"/>
      <c r="BS6" s="4"/>
      <c r="BT6" s="18"/>
      <c r="BU6" s="18"/>
    </row>
    <row r="7" spans="1:73" ht="20" customHeight="1" x14ac:dyDescent="0.15">
      <c r="A7" s="161">
        <v>43841</v>
      </c>
      <c r="B7" s="161">
        <v>43837</v>
      </c>
      <c r="C7" s="3">
        <f>C6+1</f>
        <v>2</v>
      </c>
      <c r="D7" s="162">
        <v>33042</v>
      </c>
      <c r="E7" s="162">
        <v>972037</v>
      </c>
      <c r="F7" s="162">
        <v>196162</v>
      </c>
      <c r="G7" s="162">
        <v>8798</v>
      </c>
      <c r="H7" s="162">
        <v>0</v>
      </c>
      <c r="I7" s="162">
        <v>0</v>
      </c>
      <c r="J7" s="162">
        <v>0</v>
      </c>
      <c r="K7" s="162">
        <v>0</v>
      </c>
      <c r="L7" s="162">
        <v>0</v>
      </c>
      <c r="M7" s="162">
        <v>0</v>
      </c>
      <c r="N7" s="30">
        <f t="shared" si="1"/>
        <v>1210039</v>
      </c>
      <c r="O7" s="162">
        <v>28324</v>
      </c>
      <c r="P7" s="162">
        <v>87.799816000000007</v>
      </c>
      <c r="Q7" s="164">
        <v>889265</v>
      </c>
      <c r="R7" s="164">
        <v>116.44809100000001</v>
      </c>
      <c r="S7" s="162">
        <v>85522</v>
      </c>
      <c r="T7" s="162">
        <v>138.15946700000001</v>
      </c>
      <c r="U7" s="162">
        <v>3270</v>
      </c>
      <c r="V7" s="162">
        <v>86.006116000000006</v>
      </c>
      <c r="W7" s="162">
        <v>0</v>
      </c>
      <c r="X7" s="162">
        <v>0</v>
      </c>
      <c r="Y7" s="162">
        <v>0</v>
      </c>
      <c r="Z7" s="162">
        <v>0</v>
      </c>
      <c r="AA7" s="162">
        <v>0</v>
      </c>
      <c r="AB7" s="162">
        <v>0</v>
      </c>
      <c r="AC7" s="162">
        <v>0</v>
      </c>
      <c r="AD7" s="162">
        <v>0</v>
      </c>
      <c r="AE7" s="162">
        <v>0</v>
      </c>
      <c r="AF7" s="162">
        <v>0</v>
      </c>
      <c r="AG7" s="162">
        <v>0</v>
      </c>
      <c r="AH7" s="162">
        <v>0</v>
      </c>
      <c r="AI7" s="18">
        <f t="shared" ref="AI7" si="2">O7+Q7+S7+U7+AA7+AC7+AE7+AG7</f>
        <v>1006381</v>
      </c>
      <c r="AJ7" s="18">
        <f t="shared" ref="AJ7" si="3">(O7*P7+Q7*R7+S7*T7+U7*V7+AA7*AB7+AC7*AD7+AE7*AF7+AG7*AH7)/AI7</f>
        <v>117.3879152801901</v>
      </c>
      <c r="AL7" s="64">
        <v>43477</v>
      </c>
      <c r="AM7" s="64">
        <v>43473</v>
      </c>
      <c r="AN7" s="3">
        <v>2</v>
      </c>
      <c r="AO7" s="157">
        <v>61210</v>
      </c>
      <c r="AP7" s="157">
        <v>1099504.5</v>
      </c>
      <c r="AQ7" s="157">
        <v>184576</v>
      </c>
      <c r="AR7" s="157">
        <v>10262</v>
      </c>
      <c r="AS7" s="157">
        <v>0</v>
      </c>
      <c r="AT7" s="157">
        <v>0</v>
      </c>
      <c r="AU7" s="157">
        <v>0</v>
      </c>
      <c r="AV7" s="157">
        <v>0</v>
      </c>
      <c r="AW7" s="157">
        <v>0</v>
      </c>
      <c r="AX7" s="157">
        <v>0</v>
      </c>
      <c r="AY7" s="30">
        <v>1355552.5</v>
      </c>
      <c r="AZ7" s="157">
        <v>46327</v>
      </c>
      <c r="BA7" s="157">
        <v>97.995035000000001</v>
      </c>
      <c r="BB7" s="157">
        <v>949550.4</v>
      </c>
      <c r="BC7" s="157">
        <v>124.087729</v>
      </c>
      <c r="BD7" s="157">
        <v>155015</v>
      </c>
      <c r="BE7" s="157">
        <v>158.42780999999999</v>
      </c>
      <c r="BF7" s="157">
        <v>9471</v>
      </c>
      <c r="BG7" s="157">
        <v>95.210747999999995</v>
      </c>
      <c r="BH7" s="157">
        <v>0</v>
      </c>
      <c r="BI7" s="157">
        <v>0</v>
      </c>
      <c r="BJ7" s="157">
        <v>0</v>
      </c>
      <c r="BK7" s="157">
        <v>0</v>
      </c>
      <c r="BL7" s="157">
        <v>0</v>
      </c>
      <c r="BM7" s="157">
        <v>0</v>
      </c>
      <c r="BN7" s="157">
        <v>0</v>
      </c>
      <c r="BO7" s="157">
        <v>0</v>
      </c>
      <c r="BP7" s="157">
        <v>0</v>
      </c>
      <c r="BQ7" s="157">
        <v>0</v>
      </c>
      <c r="BR7" s="157">
        <v>0</v>
      </c>
      <c r="BS7" s="157">
        <v>0</v>
      </c>
      <c r="BT7" s="18">
        <v>1160363.3999999999</v>
      </c>
      <c r="BU7" s="18">
        <v>127.39784506728203</v>
      </c>
    </row>
    <row r="8" spans="1:73" ht="20" customHeight="1" x14ac:dyDescent="0.15">
      <c r="A8" s="163">
        <v>43848</v>
      </c>
      <c r="B8" s="163">
        <v>43844</v>
      </c>
      <c r="C8" s="3">
        <f t="shared" ref="C8:C42" si="4">C7+1</f>
        <v>3</v>
      </c>
      <c r="D8" s="164">
        <v>40948</v>
      </c>
      <c r="E8" s="164">
        <v>1074478.25</v>
      </c>
      <c r="F8" s="164">
        <v>238642</v>
      </c>
      <c r="G8" s="164">
        <v>9071</v>
      </c>
      <c r="H8" s="164">
        <v>0</v>
      </c>
      <c r="I8" s="164">
        <v>0</v>
      </c>
      <c r="J8" s="164">
        <v>0</v>
      </c>
      <c r="K8" s="164">
        <v>0</v>
      </c>
      <c r="L8" s="164">
        <v>0</v>
      </c>
      <c r="M8" s="164">
        <v>0</v>
      </c>
      <c r="N8" s="30">
        <f t="shared" si="1"/>
        <v>1363139.25</v>
      </c>
      <c r="O8" s="164">
        <v>32122</v>
      </c>
      <c r="P8" s="164">
        <v>87.360873999999995</v>
      </c>
      <c r="Q8" s="166">
        <v>916339.25</v>
      </c>
      <c r="R8" s="166">
        <v>115.86538299999999</v>
      </c>
      <c r="S8" s="164">
        <v>107042</v>
      </c>
      <c r="T8" s="164">
        <v>146.63916900000001</v>
      </c>
      <c r="U8" s="78">
        <f>AVERAGE(U7, U9)</f>
        <v>2878.5</v>
      </c>
      <c r="V8" s="78">
        <f>AVERAGE(V7, V9)</f>
        <v>84.469684000000001</v>
      </c>
      <c r="W8" s="164">
        <v>0</v>
      </c>
      <c r="X8" s="164">
        <v>0</v>
      </c>
      <c r="Y8" s="164">
        <v>0</v>
      </c>
      <c r="Z8" s="164">
        <v>0</v>
      </c>
      <c r="AA8" s="164">
        <v>0</v>
      </c>
      <c r="AB8" s="164">
        <v>0</v>
      </c>
      <c r="AC8" s="164">
        <v>0</v>
      </c>
      <c r="AD8" s="164">
        <v>0</v>
      </c>
      <c r="AE8" s="164">
        <v>0</v>
      </c>
      <c r="AF8" s="164">
        <v>0</v>
      </c>
      <c r="AG8" s="164">
        <v>0</v>
      </c>
      <c r="AH8" s="164">
        <v>0</v>
      </c>
      <c r="AI8" s="18">
        <f t="shared" ref="AI8" si="5">O8+Q8+S8+U8+AA8+AC8+AE8+AG8</f>
        <v>1058381.75</v>
      </c>
      <c r="AJ8" s="18">
        <f t="shared" ref="AJ8" si="6">(O8*P8+Q8*R8+S8*T8+U8*V8+AA8*AB8+AC8*AD8+AE8*AF8+AG8*AH8)/AI8</f>
        <v>118.02726196601816</v>
      </c>
      <c r="AL8" s="64">
        <v>43484</v>
      </c>
      <c r="AM8" s="64">
        <v>43480</v>
      </c>
      <c r="AN8" s="3">
        <v>3</v>
      </c>
      <c r="AO8" s="157">
        <v>73943</v>
      </c>
      <c r="AP8" s="157">
        <v>1338913.2</v>
      </c>
      <c r="AQ8" s="157">
        <v>267658</v>
      </c>
      <c r="AR8" s="157">
        <v>6276</v>
      </c>
      <c r="AS8" s="157">
        <v>0</v>
      </c>
      <c r="AT8" s="157">
        <v>0</v>
      </c>
      <c r="AU8" s="157">
        <v>0</v>
      </c>
      <c r="AV8" s="157">
        <v>0</v>
      </c>
      <c r="AW8" s="157">
        <v>0</v>
      </c>
      <c r="AX8" s="157">
        <v>0</v>
      </c>
      <c r="AY8" s="30">
        <v>1686790.2</v>
      </c>
      <c r="AZ8" s="157">
        <v>57224</v>
      </c>
      <c r="BA8" s="157">
        <v>95.518732999999997</v>
      </c>
      <c r="BB8" s="157">
        <v>1184318</v>
      </c>
      <c r="BC8" s="157">
        <v>125.17228900000001</v>
      </c>
      <c r="BD8" s="157">
        <v>185176</v>
      </c>
      <c r="BE8" s="157">
        <v>157.73849200000001</v>
      </c>
      <c r="BF8" s="157">
        <v>2474</v>
      </c>
      <c r="BG8" s="157">
        <v>101.44704900000001</v>
      </c>
      <c r="BH8" s="157">
        <v>0</v>
      </c>
      <c r="BI8" s="157">
        <v>0</v>
      </c>
      <c r="BJ8" s="157">
        <v>0</v>
      </c>
      <c r="BK8" s="157">
        <v>0</v>
      </c>
      <c r="BL8" s="157">
        <v>0</v>
      </c>
      <c r="BM8" s="157">
        <v>0</v>
      </c>
      <c r="BN8" s="157">
        <v>0</v>
      </c>
      <c r="BO8" s="157">
        <v>0</v>
      </c>
      <c r="BP8" s="157">
        <v>0</v>
      </c>
      <c r="BQ8" s="157">
        <v>0</v>
      </c>
      <c r="BR8" s="157">
        <v>0</v>
      </c>
      <c r="BS8" s="157">
        <v>0</v>
      </c>
      <c r="BT8" s="18">
        <v>1429192</v>
      </c>
      <c r="BU8" s="18">
        <v>128.16341116862674</v>
      </c>
    </row>
    <row r="9" spans="1:73" ht="20" customHeight="1" x14ac:dyDescent="0.15">
      <c r="A9" s="165">
        <v>43855</v>
      </c>
      <c r="B9" s="165">
        <v>43850</v>
      </c>
      <c r="C9" s="3">
        <f t="shared" si="4"/>
        <v>4</v>
      </c>
      <c r="D9" s="166">
        <v>37942</v>
      </c>
      <c r="E9" s="166">
        <v>1030202.9</v>
      </c>
      <c r="F9" s="166">
        <v>227194</v>
      </c>
      <c r="G9" s="166">
        <v>8489</v>
      </c>
      <c r="H9" s="166">
        <v>0</v>
      </c>
      <c r="I9" s="166">
        <v>0</v>
      </c>
      <c r="J9" s="166">
        <v>0</v>
      </c>
      <c r="K9" s="166">
        <v>0</v>
      </c>
      <c r="L9" s="166">
        <v>0</v>
      </c>
      <c r="M9" s="166">
        <v>0</v>
      </c>
      <c r="N9" s="30">
        <f t="shared" si="1"/>
        <v>1303827.8999999999</v>
      </c>
      <c r="O9" s="166">
        <v>24849</v>
      </c>
      <c r="P9" s="166">
        <v>87.676485</v>
      </c>
      <c r="Q9" s="166">
        <v>856445.7</v>
      </c>
      <c r="R9" s="166">
        <v>116.031749</v>
      </c>
      <c r="S9" s="166">
        <v>95787</v>
      </c>
      <c r="T9" s="166">
        <v>141.052491</v>
      </c>
      <c r="U9" s="166">
        <v>2487</v>
      </c>
      <c r="V9" s="166">
        <v>82.933251999999996</v>
      </c>
      <c r="W9" s="166">
        <v>0</v>
      </c>
      <c r="X9" s="166">
        <v>0</v>
      </c>
      <c r="Y9" s="166">
        <v>0</v>
      </c>
      <c r="Z9" s="166">
        <v>0</v>
      </c>
      <c r="AA9" s="166">
        <v>0</v>
      </c>
      <c r="AB9" s="166">
        <v>0</v>
      </c>
      <c r="AC9" s="166">
        <v>0</v>
      </c>
      <c r="AD9" s="166">
        <v>0</v>
      </c>
      <c r="AE9" s="166">
        <v>0</v>
      </c>
      <c r="AF9" s="166">
        <v>0</v>
      </c>
      <c r="AG9" s="166">
        <v>0</v>
      </c>
      <c r="AH9" s="166">
        <v>0</v>
      </c>
      <c r="AI9" s="18">
        <f t="shared" ref="AI9" si="7">O9+Q9+S9+U9+AA9+AC9+AE9+AG9</f>
        <v>979568.7</v>
      </c>
      <c r="AJ9" s="18">
        <f t="shared" ref="AJ9" si="8">(O9*P9+Q9*R9+S9*T9+U9*V9+AA9*AB9+AC9*AD9+AE9*AF9+AG9*AH9)/AI9</f>
        <v>117.67507008281839</v>
      </c>
      <c r="AL9" s="64">
        <v>43491</v>
      </c>
      <c r="AM9" s="64">
        <v>43487</v>
      </c>
      <c r="AN9" s="3">
        <v>4</v>
      </c>
      <c r="AO9" s="157">
        <v>61410</v>
      </c>
      <c r="AP9" s="157">
        <v>1053239.6000000001</v>
      </c>
      <c r="AQ9" s="157">
        <v>210786</v>
      </c>
      <c r="AR9" s="157">
        <v>7995</v>
      </c>
      <c r="AS9" s="157">
        <v>0</v>
      </c>
      <c r="AT9" s="157">
        <v>0</v>
      </c>
      <c r="AU9" s="157">
        <v>0</v>
      </c>
      <c r="AV9" s="157">
        <v>0</v>
      </c>
      <c r="AW9" s="157">
        <v>0</v>
      </c>
      <c r="AX9" s="157">
        <v>0</v>
      </c>
      <c r="AY9" s="30">
        <v>1333430.6000000001</v>
      </c>
      <c r="AZ9" s="157">
        <v>54511</v>
      </c>
      <c r="BA9" s="157">
        <v>95.644750000000002</v>
      </c>
      <c r="BB9" s="157">
        <v>942805.5</v>
      </c>
      <c r="BC9" s="157">
        <v>127.100908</v>
      </c>
      <c r="BD9" s="157">
        <v>169597</v>
      </c>
      <c r="BE9" s="157">
        <v>158.33146199999999</v>
      </c>
      <c r="BF9" s="157">
        <v>7603</v>
      </c>
      <c r="BG9" s="157">
        <v>100.675522</v>
      </c>
      <c r="BH9" s="157">
        <v>0</v>
      </c>
      <c r="BI9" s="157">
        <v>0</v>
      </c>
      <c r="BJ9" s="157">
        <v>0</v>
      </c>
      <c r="BK9" s="157">
        <v>0</v>
      </c>
      <c r="BL9" s="157">
        <v>0</v>
      </c>
      <c r="BM9" s="157">
        <v>0</v>
      </c>
      <c r="BN9" s="157">
        <v>0</v>
      </c>
      <c r="BO9" s="157">
        <v>0</v>
      </c>
      <c r="BP9" s="157">
        <v>0</v>
      </c>
      <c r="BQ9" s="157">
        <v>0</v>
      </c>
      <c r="BR9" s="157">
        <v>0</v>
      </c>
      <c r="BS9" s="157">
        <v>0</v>
      </c>
      <c r="BT9" s="18">
        <v>1174516.5</v>
      </c>
      <c r="BU9" s="18">
        <v>129.97953033373651</v>
      </c>
    </row>
    <row r="10" spans="1:73" ht="20" customHeight="1" x14ac:dyDescent="0.15">
      <c r="A10" s="167">
        <v>43862</v>
      </c>
      <c r="B10" s="167">
        <v>43858</v>
      </c>
      <c r="C10" s="3">
        <f t="shared" si="4"/>
        <v>5</v>
      </c>
      <c r="D10" s="168">
        <v>30460</v>
      </c>
      <c r="E10" s="168">
        <v>941878.1</v>
      </c>
      <c r="F10" s="168">
        <v>176261</v>
      </c>
      <c r="G10" s="168">
        <v>16960</v>
      </c>
      <c r="H10" s="168">
        <v>0</v>
      </c>
      <c r="I10" s="168">
        <v>0</v>
      </c>
      <c r="J10" s="168">
        <v>0</v>
      </c>
      <c r="K10" s="168">
        <v>0</v>
      </c>
      <c r="L10" s="168">
        <v>0</v>
      </c>
      <c r="M10" s="168">
        <v>0</v>
      </c>
      <c r="N10" s="30">
        <f t="shared" si="1"/>
        <v>1165559.1000000001</v>
      </c>
      <c r="O10" s="168">
        <v>20306</v>
      </c>
      <c r="P10" s="168">
        <v>86.641288000000003</v>
      </c>
      <c r="Q10" s="168">
        <v>819476.6</v>
      </c>
      <c r="R10" s="168">
        <v>117.949493</v>
      </c>
      <c r="S10" s="168">
        <v>68012</v>
      </c>
      <c r="T10" s="168">
        <v>144.88130000000001</v>
      </c>
      <c r="U10" s="7">
        <v>5337</v>
      </c>
      <c r="V10" s="168">
        <v>82.496532999999999</v>
      </c>
      <c r="W10" s="168">
        <v>0</v>
      </c>
      <c r="X10" s="168">
        <v>0</v>
      </c>
      <c r="Y10" s="168">
        <v>0</v>
      </c>
      <c r="Z10" s="168">
        <v>0</v>
      </c>
      <c r="AA10" s="168">
        <v>0</v>
      </c>
      <c r="AB10" s="168">
        <v>0</v>
      </c>
      <c r="AC10" s="168">
        <v>0</v>
      </c>
      <c r="AD10" s="168">
        <v>0</v>
      </c>
      <c r="AE10" s="168">
        <v>0</v>
      </c>
      <c r="AF10" s="168">
        <v>0</v>
      </c>
      <c r="AG10" s="168">
        <v>0</v>
      </c>
      <c r="AH10" s="168">
        <v>0</v>
      </c>
      <c r="AI10" s="18">
        <f t="shared" ref="AI10" si="9">O10+Q10+S10+U10+AA10+AC10+AE10+AG10</f>
        <v>913131.6</v>
      </c>
      <c r="AJ10" s="18">
        <f t="shared" ref="AJ10" si="10">(O10*P10+Q10*R10+S10*T10+U10*V10+AA10*AB10+AC10*AD10+AE10*AF10+AG10*AH10)/AI10</f>
        <v>119.05199476363846</v>
      </c>
      <c r="AL10" s="64">
        <v>43498</v>
      </c>
      <c r="AM10" s="64">
        <v>43494</v>
      </c>
      <c r="AN10" s="3">
        <v>5</v>
      </c>
      <c r="AO10" s="157">
        <v>59684</v>
      </c>
      <c r="AP10" s="157">
        <v>914397.5</v>
      </c>
      <c r="AQ10" s="157">
        <v>149145</v>
      </c>
      <c r="AR10" s="157">
        <v>5934</v>
      </c>
      <c r="AS10" s="157">
        <v>0</v>
      </c>
      <c r="AT10" s="157">
        <v>0</v>
      </c>
      <c r="AU10" s="157">
        <v>0</v>
      </c>
      <c r="AV10" s="157">
        <v>0</v>
      </c>
      <c r="AW10" s="157">
        <v>0</v>
      </c>
      <c r="AX10" s="157">
        <v>0</v>
      </c>
      <c r="AY10" s="30">
        <v>1129160.5</v>
      </c>
      <c r="AZ10" s="157">
        <v>51550</v>
      </c>
      <c r="BA10" s="157">
        <v>96.703996000000004</v>
      </c>
      <c r="BB10" s="157">
        <v>838298.3</v>
      </c>
      <c r="BC10" s="157">
        <v>128.511483</v>
      </c>
      <c r="BD10" s="157">
        <v>121008</v>
      </c>
      <c r="BE10" s="157">
        <v>163.14599000000001</v>
      </c>
      <c r="BF10" s="157">
        <v>4254</v>
      </c>
      <c r="BG10" s="157">
        <v>106.752233</v>
      </c>
      <c r="BH10" s="157">
        <v>0</v>
      </c>
      <c r="BI10" s="157">
        <v>0</v>
      </c>
      <c r="BJ10" s="157">
        <v>0</v>
      </c>
      <c r="BK10" s="157">
        <v>0</v>
      </c>
      <c r="BL10" s="157">
        <v>0</v>
      </c>
      <c r="BM10" s="157">
        <v>0</v>
      </c>
      <c r="BN10" s="157">
        <v>0</v>
      </c>
      <c r="BO10" s="157">
        <v>0</v>
      </c>
      <c r="BP10" s="157">
        <v>0</v>
      </c>
      <c r="BQ10" s="157">
        <v>0</v>
      </c>
      <c r="BR10" s="157">
        <v>0</v>
      </c>
      <c r="BS10" s="157">
        <v>0</v>
      </c>
      <c r="BT10" s="18">
        <v>1015110.3</v>
      </c>
      <c r="BU10" s="18">
        <v>130.93369526472236</v>
      </c>
    </row>
    <row r="11" spans="1:73" ht="20" customHeight="1" x14ac:dyDescent="0.15">
      <c r="A11" s="170">
        <v>43869</v>
      </c>
      <c r="B11" s="170">
        <v>43865</v>
      </c>
      <c r="C11" s="3">
        <f t="shared" si="4"/>
        <v>6</v>
      </c>
      <c r="D11" s="171">
        <v>42711</v>
      </c>
      <c r="E11" s="171">
        <v>911773.7</v>
      </c>
      <c r="F11" s="171">
        <v>195092</v>
      </c>
      <c r="G11" s="171">
        <v>10592</v>
      </c>
      <c r="H11" s="171">
        <v>0</v>
      </c>
      <c r="I11" s="171">
        <v>0</v>
      </c>
      <c r="J11" s="171">
        <v>0</v>
      </c>
      <c r="K11" s="171">
        <v>0</v>
      </c>
      <c r="L11" s="171">
        <v>0</v>
      </c>
      <c r="M11" s="171">
        <v>0</v>
      </c>
      <c r="N11" s="30">
        <f t="shared" si="1"/>
        <v>1160168.7</v>
      </c>
      <c r="O11" s="171">
        <v>19824</v>
      </c>
      <c r="P11" s="171">
        <v>88.580054000000004</v>
      </c>
      <c r="Q11" s="171">
        <v>770647.9</v>
      </c>
      <c r="R11" s="171">
        <v>115.96016</v>
      </c>
      <c r="S11" s="171">
        <v>59519</v>
      </c>
      <c r="T11" s="171">
        <v>144.839832</v>
      </c>
      <c r="U11" s="171">
        <v>1780</v>
      </c>
      <c r="V11" s="171">
        <v>82.240448999999998</v>
      </c>
      <c r="W11" s="171">
        <v>0</v>
      </c>
      <c r="X11" s="171">
        <v>0</v>
      </c>
      <c r="Y11" s="171">
        <v>0</v>
      </c>
      <c r="Z11" s="171">
        <v>0</v>
      </c>
      <c r="AA11" s="171">
        <v>0</v>
      </c>
      <c r="AB11" s="171">
        <v>0</v>
      </c>
      <c r="AC11" s="171">
        <v>0</v>
      </c>
      <c r="AD11" s="171">
        <v>0</v>
      </c>
      <c r="AE11" s="171">
        <v>0</v>
      </c>
      <c r="AF11" s="171">
        <v>0</v>
      </c>
      <c r="AG11" s="171">
        <v>0</v>
      </c>
      <c r="AH11" s="171">
        <v>0</v>
      </c>
      <c r="AI11" s="18">
        <f t="shared" ref="AI11" si="11">O11+Q11+S11+U11+AA11+AC11+AE11+AG11</f>
        <v>851770.9</v>
      </c>
      <c r="AJ11" s="18">
        <f t="shared" ref="AJ11" si="12">(O11*P11+Q11*R11+S11*T11+U11*V11+AA11*AB11+AC11*AD11+AE11*AF11+AG11*AH11)/AI11</f>
        <v>117.2704711304272</v>
      </c>
      <c r="AL11" s="64">
        <v>43505</v>
      </c>
      <c r="AM11" s="64">
        <v>43501</v>
      </c>
      <c r="AN11" s="3">
        <v>6</v>
      </c>
      <c r="AO11" s="157">
        <v>61830</v>
      </c>
      <c r="AP11" s="157">
        <v>882676.9</v>
      </c>
      <c r="AQ11" s="157">
        <v>150285.5</v>
      </c>
      <c r="AR11" s="157">
        <v>11351</v>
      </c>
      <c r="AS11" s="157">
        <v>0</v>
      </c>
      <c r="AT11" s="157">
        <v>0</v>
      </c>
      <c r="AU11" s="157">
        <v>0</v>
      </c>
      <c r="AV11" s="157">
        <v>0</v>
      </c>
      <c r="AW11" s="157">
        <v>0</v>
      </c>
      <c r="AX11" s="157">
        <v>0</v>
      </c>
      <c r="AY11" s="30">
        <v>1106143.3999999999</v>
      </c>
      <c r="AZ11" s="157">
        <v>42576</v>
      </c>
      <c r="BA11" s="157">
        <v>96.585798999999994</v>
      </c>
      <c r="BB11" s="157">
        <v>725863.2</v>
      </c>
      <c r="BC11" s="157">
        <v>126.549072</v>
      </c>
      <c r="BD11" s="157">
        <v>116511.75</v>
      </c>
      <c r="BE11" s="157">
        <v>158.85866799999999</v>
      </c>
      <c r="BF11" s="157">
        <v>10063</v>
      </c>
      <c r="BG11" s="157">
        <v>97.254396999999997</v>
      </c>
      <c r="BH11" s="157">
        <v>0</v>
      </c>
      <c r="BI11" s="157">
        <v>0</v>
      </c>
      <c r="BJ11" s="157">
        <v>0</v>
      </c>
      <c r="BK11" s="157">
        <v>0</v>
      </c>
      <c r="BL11" s="157">
        <v>0</v>
      </c>
      <c r="BM11" s="157">
        <v>0</v>
      </c>
      <c r="BN11" s="157">
        <v>0</v>
      </c>
      <c r="BO11" s="157">
        <v>0</v>
      </c>
      <c r="BP11" s="157">
        <v>0</v>
      </c>
      <c r="BQ11" s="157">
        <v>0</v>
      </c>
      <c r="BR11" s="157">
        <v>0</v>
      </c>
      <c r="BS11" s="157">
        <v>0</v>
      </c>
      <c r="BT11" s="18">
        <v>895013.95</v>
      </c>
      <c r="BU11" s="18">
        <v>129.00036222400152</v>
      </c>
    </row>
    <row r="12" spans="1:73" s="12" customFormat="1" ht="20" customHeight="1" x14ac:dyDescent="0.15">
      <c r="A12" s="172">
        <v>43876</v>
      </c>
      <c r="B12" s="172">
        <v>43872</v>
      </c>
      <c r="C12" s="3">
        <f t="shared" si="4"/>
        <v>7</v>
      </c>
      <c r="D12" s="11">
        <v>40374</v>
      </c>
      <c r="E12" s="11">
        <v>852101.3</v>
      </c>
      <c r="F12" s="11">
        <v>156246</v>
      </c>
      <c r="G12" s="11">
        <v>12756</v>
      </c>
      <c r="H12" s="173">
        <v>0</v>
      </c>
      <c r="I12" s="173">
        <v>0</v>
      </c>
      <c r="J12" s="173">
        <v>0</v>
      </c>
      <c r="K12" s="173">
        <v>0</v>
      </c>
      <c r="L12" s="173">
        <v>0</v>
      </c>
      <c r="M12" s="173">
        <v>0</v>
      </c>
      <c r="N12" s="30">
        <f t="shared" si="1"/>
        <v>1061477.3</v>
      </c>
      <c r="O12" s="11">
        <v>22370</v>
      </c>
      <c r="P12" s="11">
        <v>85.209565999999995</v>
      </c>
      <c r="Q12" s="11">
        <v>681997.05</v>
      </c>
      <c r="R12" s="11">
        <v>115.81830600000001</v>
      </c>
      <c r="S12" s="11">
        <v>78630</v>
      </c>
      <c r="T12" s="11">
        <v>134.427966</v>
      </c>
      <c r="U12" s="11">
        <v>3442</v>
      </c>
      <c r="V12" s="11">
        <v>91.983729999999994</v>
      </c>
      <c r="W12" s="173">
        <v>0</v>
      </c>
      <c r="X12" s="173">
        <v>0</v>
      </c>
      <c r="Y12" s="173">
        <v>0</v>
      </c>
      <c r="Z12" s="173">
        <v>0</v>
      </c>
      <c r="AA12" s="173">
        <v>0</v>
      </c>
      <c r="AB12" s="173">
        <v>0</v>
      </c>
      <c r="AC12" s="173">
        <v>0</v>
      </c>
      <c r="AD12" s="173">
        <v>0</v>
      </c>
      <c r="AE12" s="173">
        <v>0</v>
      </c>
      <c r="AF12" s="173">
        <v>0</v>
      </c>
      <c r="AG12" s="173">
        <v>0</v>
      </c>
      <c r="AH12" s="173">
        <v>0</v>
      </c>
      <c r="AI12" s="18">
        <f t="shared" ref="AI12" si="13">O12+Q12+S12+U12+AA12+AC12+AE12+AG12</f>
        <v>786439.05</v>
      </c>
      <c r="AJ12" s="18">
        <f t="shared" ref="AJ12" si="14">(O12*P12+Q12*R12+S12*T12+U12*V12+AA12*AB12+AC12*AD12+AE12*AF12+AG12*AH12)/AI12</f>
        <v>116.70397087308585</v>
      </c>
      <c r="AL12" s="64">
        <v>43512</v>
      </c>
      <c r="AM12" s="64">
        <v>43508</v>
      </c>
      <c r="AN12" s="3">
        <v>7</v>
      </c>
      <c r="AO12" s="11">
        <v>64533</v>
      </c>
      <c r="AP12" s="11">
        <v>886475.6</v>
      </c>
      <c r="AQ12" s="11">
        <v>153141</v>
      </c>
      <c r="AR12" s="11">
        <v>7779</v>
      </c>
      <c r="AS12" s="157">
        <v>0</v>
      </c>
      <c r="AT12" s="157">
        <v>0</v>
      </c>
      <c r="AU12" s="157">
        <v>0</v>
      </c>
      <c r="AV12" s="157">
        <v>0</v>
      </c>
      <c r="AW12" s="157">
        <v>0</v>
      </c>
      <c r="AX12" s="157">
        <v>0</v>
      </c>
      <c r="AY12" s="30">
        <v>1111928.6000000001</v>
      </c>
      <c r="AZ12" s="11">
        <v>44901</v>
      </c>
      <c r="BA12" s="11">
        <v>92.990757000000002</v>
      </c>
      <c r="BB12" s="11">
        <v>696897.1</v>
      </c>
      <c r="BC12" s="11">
        <v>126.10229200000001</v>
      </c>
      <c r="BD12" s="11">
        <v>121476</v>
      </c>
      <c r="BE12" s="11">
        <v>165.61510899999999</v>
      </c>
      <c r="BF12" s="11">
        <v>6961</v>
      </c>
      <c r="BG12" s="11">
        <v>102.41157800000001</v>
      </c>
      <c r="BH12" s="157">
        <v>0</v>
      </c>
      <c r="BI12" s="157">
        <v>0</v>
      </c>
      <c r="BJ12" s="157">
        <v>0</v>
      </c>
      <c r="BK12" s="157">
        <v>0</v>
      </c>
      <c r="BL12" s="157">
        <v>0</v>
      </c>
      <c r="BM12" s="157">
        <v>0</v>
      </c>
      <c r="BN12" s="157">
        <v>0</v>
      </c>
      <c r="BO12" s="157">
        <v>0</v>
      </c>
      <c r="BP12" s="157">
        <v>0</v>
      </c>
      <c r="BQ12" s="157">
        <v>0</v>
      </c>
      <c r="BR12" s="157">
        <v>0</v>
      </c>
      <c r="BS12" s="157">
        <v>0</v>
      </c>
      <c r="BT12" s="18">
        <v>870235.1</v>
      </c>
      <c r="BU12" s="18">
        <v>129.71994298270917</v>
      </c>
    </row>
    <row r="13" spans="1:73" ht="20" customHeight="1" x14ac:dyDescent="0.15">
      <c r="A13" s="174">
        <v>43883</v>
      </c>
      <c r="B13" s="174">
        <v>43879</v>
      </c>
      <c r="C13" s="3">
        <f t="shared" si="4"/>
        <v>8</v>
      </c>
      <c r="D13" s="175">
        <v>43769</v>
      </c>
      <c r="E13" s="175">
        <v>912039.3</v>
      </c>
      <c r="F13" s="175">
        <v>173208</v>
      </c>
      <c r="G13" s="175">
        <v>5793</v>
      </c>
      <c r="H13" s="175">
        <v>0</v>
      </c>
      <c r="I13" s="175">
        <v>0</v>
      </c>
      <c r="J13" s="175">
        <v>0</v>
      </c>
      <c r="K13" s="175">
        <v>0</v>
      </c>
      <c r="L13" s="175">
        <v>0</v>
      </c>
      <c r="M13" s="175">
        <v>0</v>
      </c>
      <c r="N13" s="30">
        <f t="shared" si="1"/>
        <v>1134809.3</v>
      </c>
      <c r="O13" s="175">
        <v>23619</v>
      </c>
      <c r="P13" s="175">
        <v>82.524196000000003</v>
      </c>
      <c r="Q13" s="175">
        <v>756499.7</v>
      </c>
      <c r="R13" s="175">
        <v>114.976973</v>
      </c>
      <c r="S13" s="175">
        <v>55762</v>
      </c>
      <c r="T13" s="175">
        <v>142.917416</v>
      </c>
      <c r="U13" s="175">
        <v>2132</v>
      </c>
      <c r="V13" s="175">
        <v>90.802531999999999</v>
      </c>
      <c r="W13" s="175">
        <v>0</v>
      </c>
      <c r="X13" s="175">
        <v>0</v>
      </c>
      <c r="Y13" s="175">
        <v>0</v>
      </c>
      <c r="Z13" s="175">
        <v>0</v>
      </c>
      <c r="AA13" s="175">
        <v>0</v>
      </c>
      <c r="AB13" s="175">
        <v>0</v>
      </c>
      <c r="AC13" s="175">
        <v>0</v>
      </c>
      <c r="AD13" s="175">
        <v>0</v>
      </c>
      <c r="AE13" s="175">
        <v>0</v>
      </c>
      <c r="AF13" s="175">
        <v>0</v>
      </c>
      <c r="AG13" s="175">
        <v>0</v>
      </c>
      <c r="AH13" s="175">
        <v>0</v>
      </c>
      <c r="AI13" s="18">
        <f t="shared" ref="AI13" si="15">O13+Q13+S13+U13+AA13+AC13+AE13+AG13</f>
        <v>838012.7</v>
      </c>
      <c r="AJ13" s="18">
        <f t="shared" ref="AJ13" si="16">(O13*P13+Q13*R13+S13*T13+U13*V13+AA13*AB13+AC13*AD13+AE13*AF13+AG13*AH13)/AI13</f>
        <v>115.85998221261815</v>
      </c>
      <c r="AL13" s="64">
        <v>43519</v>
      </c>
      <c r="AM13" s="64">
        <v>43515</v>
      </c>
      <c r="AN13" s="3">
        <v>8</v>
      </c>
      <c r="AO13" s="157">
        <v>70766</v>
      </c>
      <c r="AP13" s="157">
        <v>952565</v>
      </c>
      <c r="AQ13" s="157">
        <v>169832.7</v>
      </c>
      <c r="AR13" s="157">
        <v>14016</v>
      </c>
      <c r="AS13" s="157">
        <v>0</v>
      </c>
      <c r="AT13" s="157">
        <v>0</v>
      </c>
      <c r="AU13" s="157">
        <v>0</v>
      </c>
      <c r="AV13" s="157">
        <v>0</v>
      </c>
      <c r="AW13" s="157">
        <v>0</v>
      </c>
      <c r="AX13" s="157">
        <v>0</v>
      </c>
      <c r="AY13" s="30">
        <v>1207179.7</v>
      </c>
      <c r="AZ13" s="157">
        <v>50588</v>
      </c>
      <c r="BA13" s="157">
        <v>92.025756999999999</v>
      </c>
      <c r="BB13" s="157">
        <v>715784</v>
      </c>
      <c r="BC13" s="157">
        <v>125.024232</v>
      </c>
      <c r="BD13" s="157">
        <v>135805</v>
      </c>
      <c r="BE13" s="157">
        <v>151.31917799999999</v>
      </c>
      <c r="BF13" s="157">
        <v>12582</v>
      </c>
      <c r="BG13" s="157">
        <v>98.458034999999995</v>
      </c>
      <c r="BH13" s="157">
        <v>0</v>
      </c>
      <c r="BI13" s="157">
        <v>0</v>
      </c>
      <c r="BJ13" s="157">
        <v>0</v>
      </c>
      <c r="BK13" s="157">
        <v>0</v>
      </c>
      <c r="BL13" s="157">
        <v>0</v>
      </c>
      <c r="BM13" s="157">
        <v>0</v>
      </c>
      <c r="BN13" s="157">
        <v>0</v>
      </c>
      <c r="BO13" s="157">
        <v>0</v>
      </c>
      <c r="BP13" s="157">
        <v>0</v>
      </c>
      <c r="BQ13" s="157">
        <v>0</v>
      </c>
      <c r="BR13" s="157">
        <v>0</v>
      </c>
      <c r="BS13" s="157">
        <v>0</v>
      </c>
      <c r="BT13" s="18">
        <v>914759</v>
      </c>
      <c r="BU13" s="18">
        <v>126.73769138938671</v>
      </c>
    </row>
    <row r="14" spans="1:73" ht="20" customHeight="1" x14ac:dyDescent="0.15">
      <c r="A14" s="176">
        <v>43890</v>
      </c>
      <c r="B14" s="176">
        <v>43886</v>
      </c>
      <c r="C14" s="3">
        <f t="shared" si="4"/>
        <v>9</v>
      </c>
      <c r="D14" s="177">
        <v>39446</v>
      </c>
      <c r="E14" s="177">
        <v>902862.1</v>
      </c>
      <c r="F14" s="177">
        <v>160197</v>
      </c>
      <c r="G14" s="177">
        <v>8662</v>
      </c>
      <c r="H14" s="177">
        <v>0</v>
      </c>
      <c r="I14" s="177">
        <v>0</v>
      </c>
      <c r="J14" s="177">
        <v>0</v>
      </c>
      <c r="K14" s="177">
        <v>0</v>
      </c>
      <c r="L14" s="177">
        <v>0</v>
      </c>
      <c r="M14" s="177">
        <v>0</v>
      </c>
      <c r="N14" s="30">
        <f t="shared" si="1"/>
        <v>1111167.1000000001</v>
      </c>
      <c r="O14" s="177">
        <v>22157</v>
      </c>
      <c r="P14" s="177">
        <v>84.936948999999998</v>
      </c>
      <c r="Q14" s="177">
        <v>732125.8</v>
      </c>
      <c r="R14" s="177">
        <v>114.958507</v>
      </c>
      <c r="S14" s="177">
        <v>70588</v>
      </c>
      <c r="T14" s="177">
        <v>132.63323700000001</v>
      </c>
      <c r="U14" s="177">
        <v>3427</v>
      </c>
      <c r="V14" s="177">
        <v>84.470382000000001</v>
      </c>
      <c r="W14" s="177">
        <v>0</v>
      </c>
      <c r="X14" s="177">
        <v>0</v>
      </c>
      <c r="Y14" s="177">
        <v>0</v>
      </c>
      <c r="Z14" s="177">
        <v>0</v>
      </c>
      <c r="AA14" s="177">
        <v>0</v>
      </c>
      <c r="AB14" s="177">
        <v>0</v>
      </c>
      <c r="AC14" s="177">
        <v>0</v>
      </c>
      <c r="AD14" s="177">
        <v>0</v>
      </c>
      <c r="AE14" s="177">
        <v>0</v>
      </c>
      <c r="AF14" s="177">
        <v>0</v>
      </c>
      <c r="AG14" s="177">
        <v>0</v>
      </c>
      <c r="AH14" s="177">
        <v>0</v>
      </c>
      <c r="AI14" s="18">
        <f t="shared" ref="AI14" si="17">O14+Q14+S14+U14+AA14+AC14+AE14+AG14</f>
        <v>828297.8</v>
      </c>
      <c r="AJ14" s="18">
        <f t="shared" ref="AJ14" si="18">(O14*P14+Q14*R14+S14*T14+U14*V14+AA14*AB14+AC14*AD14+AE14*AF14+AG14*AH14)/AI14</f>
        <v>115.53553784115279</v>
      </c>
      <c r="AL14" s="64">
        <v>43526</v>
      </c>
      <c r="AM14" s="64">
        <v>43522</v>
      </c>
      <c r="AN14" s="3">
        <v>9</v>
      </c>
      <c r="AO14" s="157">
        <v>62543</v>
      </c>
      <c r="AP14" s="157">
        <v>890622.4</v>
      </c>
      <c r="AQ14" s="157">
        <v>122509.15</v>
      </c>
      <c r="AR14" s="157">
        <v>7847</v>
      </c>
      <c r="AS14" s="157">
        <v>0</v>
      </c>
      <c r="AT14" s="157">
        <v>0</v>
      </c>
      <c r="AU14" s="157">
        <v>0</v>
      </c>
      <c r="AV14" s="157">
        <v>0</v>
      </c>
      <c r="AW14" s="157">
        <v>0</v>
      </c>
      <c r="AX14" s="157">
        <v>0</v>
      </c>
      <c r="AY14" s="18">
        <v>1083521.55</v>
      </c>
      <c r="AZ14" s="157">
        <v>54328</v>
      </c>
      <c r="BA14" s="157">
        <v>93.279892000000004</v>
      </c>
      <c r="BB14" s="7">
        <v>792781</v>
      </c>
      <c r="BC14" s="157">
        <v>124.671594</v>
      </c>
      <c r="BD14" s="157">
        <v>105647</v>
      </c>
      <c r="BE14" s="157">
        <v>157.431624</v>
      </c>
      <c r="BF14" s="157">
        <v>7109</v>
      </c>
      <c r="BG14" s="157">
        <v>95.795750999999996</v>
      </c>
      <c r="BH14" s="157">
        <v>0</v>
      </c>
      <c r="BI14" s="157">
        <v>0</v>
      </c>
      <c r="BJ14" s="157">
        <v>0</v>
      </c>
      <c r="BK14" s="157">
        <v>0</v>
      </c>
      <c r="BL14" s="157">
        <v>0</v>
      </c>
      <c r="BM14" s="157">
        <v>0</v>
      </c>
      <c r="BN14" s="157">
        <v>0</v>
      </c>
      <c r="BO14" s="157">
        <v>0</v>
      </c>
      <c r="BP14" s="157">
        <v>0</v>
      </c>
      <c r="BQ14" s="157">
        <v>0</v>
      </c>
      <c r="BR14" s="157">
        <v>0</v>
      </c>
      <c r="BS14" s="157">
        <v>0</v>
      </c>
      <c r="BT14" s="18">
        <v>959865</v>
      </c>
      <c r="BU14" s="18">
        <v>126.28668793015372</v>
      </c>
    </row>
    <row r="15" spans="1:73" ht="20" customHeight="1" x14ac:dyDescent="0.15">
      <c r="A15" s="178">
        <v>43897</v>
      </c>
      <c r="B15" s="178">
        <v>43893</v>
      </c>
      <c r="C15" s="3">
        <f t="shared" si="4"/>
        <v>10</v>
      </c>
      <c r="D15" s="179">
        <v>34076</v>
      </c>
      <c r="E15" s="179">
        <v>893721.55</v>
      </c>
      <c r="F15" s="179">
        <v>172010.9</v>
      </c>
      <c r="G15" s="179">
        <v>9177</v>
      </c>
      <c r="H15" s="179">
        <v>0</v>
      </c>
      <c r="I15" s="179">
        <v>0</v>
      </c>
      <c r="J15" s="179">
        <v>0</v>
      </c>
      <c r="K15" s="179">
        <v>0</v>
      </c>
      <c r="L15" s="179">
        <v>0</v>
      </c>
      <c r="M15" s="179">
        <v>0</v>
      </c>
      <c r="N15" s="30">
        <f t="shared" si="1"/>
        <v>1108985.45</v>
      </c>
      <c r="O15" s="179">
        <v>21221</v>
      </c>
      <c r="P15" s="179">
        <v>82.471513999999999</v>
      </c>
      <c r="Q15" s="179">
        <v>730454.85</v>
      </c>
      <c r="R15" s="179">
        <v>115.07503800000001</v>
      </c>
      <c r="S15" s="179">
        <v>93770</v>
      </c>
      <c r="T15" s="179">
        <v>136.942657</v>
      </c>
      <c r="U15" s="179">
        <v>4411</v>
      </c>
      <c r="V15" s="179">
        <v>83.458625999999995</v>
      </c>
      <c r="W15" s="179">
        <v>0</v>
      </c>
      <c r="X15" s="179">
        <v>0</v>
      </c>
      <c r="Y15" s="179">
        <v>0</v>
      </c>
      <c r="Z15" s="179">
        <v>0</v>
      </c>
      <c r="AA15" s="179">
        <v>0</v>
      </c>
      <c r="AB15" s="179">
        <v>0</v>
      </c>
      <c r="AC15" s="179">
        <v>0</v>
      </c>
      <c r="AD15" s="179">
        <v>0</v>
      </c>
      <c r="AE15" s="179">
        <v>0</v>
      </c>
      <c r="AF15" s="179">
        <v>0</v>
      </c>
      <c r="AG15" s="179">
        <v>0</v>
      </c>
      <c r="AH15" s="179">
        <v>0</v>
      </c>
      <c r="AI15" s="18">
        <f t="shared" ref="AI15" si="19">O15+Q15+S15+U15+AA15+AC15+AE15+AG15</f>
        <v>849856.85</v>
      </c>
      <c r="AJ15" s="18">
        <f t="shared" ref="AJ15" si="20">(O15*P15+Q15*R15+S15*T15+U15*V15+AA15*AB15+AC15*AD15+AE15*AF15+AG15*AH15)/AI15</f>
        <v>116.50961755006658</v>
      </c>
      <c r="AL15" s="64">
        <v>43533</v>
      </c>
      <c r="AM15" s="64">
        <v>43529</v>
      </c>
      <c r="AN15" s="3">
        <v>10</v>
      </c>
      <c r="AO15" s="157">
        <v>53522</v>
      </c>
      <c r="AP15" s="157">
        <v>832780.80000000005</v>
      </c>
      <c r="AQ15" s="157">
        <v>148004</v>
      </c>
      <c r="AR15" s="157">
        <v>9541</v>
      </c>
      <c r="AS15" s="157">
        <v>0</v>
      </c>
      <c r="AT15" s="157">
        <v>0</v>
      </c>
      <c r="AU15" s="157">
        <v>0</v>
      </c>
      <c r="AV15" s="157">
        <v>0</v>
      </c>
      <c r="AW15" s="157">
        <v>0</v>
      </c>
      <c r="AX15" s="157">
        <v>0</v>
      </c>
      <c r="AY15" s="18">
        <v>1043847.8</v>
      </c>
      <c r="AZ15" s="157">
        <v>44469</v>
      </c>
      <c r="BA15" s="157">
        <v>97.200094000000007</v>
      </c>
      <c r="BB15" s="157">
        <v>721591.7</v>
      </c>
      <c r="BC15" s="157">
        <v>123.672594</v>
      </c>
      <c r="BD15" s="157">
        <v>119058</v>
      </c>
      <c r="BE15" s="157">
        <v>162.14030099999999</v>
      </c>
      <c r="BF15" s="157">
        <v>8253</v>
      </c>
      <c r="BG15" s="157">
        <v>92.453288999999998</v>
      </c>
      <c r="BH15" s="157">
        <v>0</v>
      </c>
      <c r="BI15" s="157">
        <v>0</v>
      </c>
      <c r="BJ15" s="157">
        <v>0</v>
      </c>
      <c r="BK15" s="157">
        <v>0</v>
      </c>
      <c r="BL15" s="157">
        <v>0</v>
      </c>
      <c r="BM15" s="157">
        <v>0</v>
      </c>
      <c r="BN15" s="157">
        <v>0</v>
      </c>
      <c r="BO15" s="157">
        <v>0</v>
      </c>
      <c r="BP15" s="157">
        <v>0</v>
      </c>
      <c r="BQ15" s="157">
        <v>0</v>
      </c>
      <c r="BR15" s="157">
        <v>0</v>
      </c>
      <c r="BS15" s="157">
        <v>0</v>
      </c>
      <c r="BT15" s="18">
        <v>893371.7</v>
      </c>
      <c r="BU15" s="18">
        <v>127.19299847815955</v>
      </c>
    </row>
    <row r="16" spans="1:73" ht="20" customHeight="1" x14ac:dyDescent="0.15">
      <c r="A16" s="181">
        <v>43904</v>
      </c>
      <c r="B16" s="181">
        <v>43900</v>
      </c>
      <c r="C16" s="3">
        <f t="shared" si="4"/>
        <v>11</v>
      </c>
      <c r="D16" s="182">
        <v>50081</v>
      </c>
      <c r="E16" s="182">
        <v>873597.7</v>
      </c>
      <c r="F16" s="182">
        <v>162410.9</v>
      </c>
      <c r="G16" s="182">
        <v>10460</v>
      </c>
      <c r="H16" s="182">
        <v>0</v>
      </c>
      <c r="I16" s="182">
        <v>0</v>
      </c>
      <c r="J16" s="182">
        <v>0</v>
      </c>
      <c r="K16" s="182">
        <v>0</v>
      </c>
      <c r="L16" s="182">
        <v>0</v>
      </c>
      <c r="M16" s="182">
        <v>0</v>
      </c>
      <c r="N16" s="30">
        <f t="shared" si="1"/>
        <v>1096549.5999999999</v>
      </c>
      <c r="O16" s="182">
        <v>29124</v>
      </c>
      <c r="P16" s="182">
        <v>79.048756999999995</v>
      </c>
      <c r="Q16" s="182">
        <v>659344.80000000005</v>
      </c>
      <c r="R16" s="182">
        <v>113.88376</v>
      </c>
      <c r="S16" s="182">
        <v>72160.899999999994</v>
      </c>
      <c r="T16" s="182">
        <v>129.33078699999999</v>
      </c>
      <c r="U16" s="182">
        <v>3850</v>
      </c>
      <c r="V16" s="182">
        <v>83.382857000000001</v>
      </c>
      <c r="W16" s="182">
        <v>0</v>
      </c>
      <c r="X16" s="182">
        <v>0</v>
      </c>
      <c r="Y16" s="182">
        <v>0</v>
      </c>
      <c r="Z16" s="182">
        <v>0</v>
      </c>
      <c r="AA16" s="182">
        <v>0</v>
      </c>
      <c r="AB16" s="182">
        <v>0</v>
      </c>
      <c r="AC16" s="182">
        <v>0</v>
      </c>
      <c r="AD16" s="182">
        <v>0</v>
      </c>
      <c r="AE16" s="182">
        <v>0</v>
      </c>
      <c r="AF16" s="182">
        <v>0</v>
      </c>
      <c r="AG16" s="182">
        <v>0</v>
      </c>
      <c r="AH16" s="182">
        <v>0</v>
      </c>
      <c r="AI16" s="18">
        <f t="shared" ref="AI16" si="21">O16+Q16+S16+U16+AA16+AC16+AE16+AG16</f>
        <v>764479.70000000007</v>
      </c>
      <c r="AJ16" s="18">
        <f t="shared" ref="AJ16" si="22">(O16*P16+Q16*R16+S16*T16+U16*V16+AA16*AB16+AC16*AD16+AE16*AF16+AG16*AH16)/AI16</f>
        <v>113.86114104324064</v>
      </c>
      <c r="AL16" s="64">
        <v>43540</v>
      </c>
      <c r="AM16" s="64">
        <v>43536</v>
      </c>
      <c r="AN16" s="3">
        <v>11</v>
      </c>
      <c r="AO16" s="157">
        <v>49003</v>
      </c>
      <c r="AP16" s="157">
        <v>845454.5</v>
      </c>
      <c r="AQ16" s="157">
        <v>143216.9</v>
      </c>
      <c r="AR16" s="157">
        <v>5705</v>
      </c>
      <c r="AS16" s="157">
        <v>0</v>
      </c>
      <c r="AT16" s="157">
        <v>0</v>
      </c>
      <c r="AU16" s="157">
        <v>0</v>
      </c>
      <c r="AV16" s="157">
        <v>0</v>
      </c>
      <c r="AW16" s="157">
        <v>0</v>
      </c>
      <c r="AX16" s="157">
        <v>0</v>
      </c>
      <c r="AY16" s="18">
        <v>1043379.4</v>
      </c>
      <c r="AZ16" s="157">
        <v>45363</v>
      </c>
      <c r="BA16" s="157">
        <v>97.779709999999994</v>
      </c>
      <c r="BB16" s="157">
        <v>712354.3</v>
      </c>
      <c r="BC16" s="157">
        <v>123.757569</v>
      </c>
      <c r="BD16" s="157">
        <v>102141.9</v>
      </c>
      <c r="BE16" s="157">
        <v>168.849762</v>
      </c>
      <c r="BF16" s="157">
        <v>2938</v>
      </c>
      <c r="BG16" s="157">
        <v>98.420012999999997</v>
      </c>
      <c r="BH16" s="157">
        <v>0</v>
      </c>
      <c r="BI16" s="157">
        <v>0</v>
      </c>
      <c r="BJ16" s="157">
        <v>0</v>
      </c>
      <c r="BK16" s="157">
        <v>0</v>
      </c>
      <c r="BL16" s="157">
        <v>0</v>
      </c>
      <c r="BM16" s="157">
        <v>0</v>
      </c>
      <c r="BN16" s="157">
        <v>0</v>
      </c>
      <c r="BO16" s="157">
        <v>0</v>
      </c>
      <c r="BP16" s="157">
        <v>0</v>
      </c>
      <c r="BQ16" s="157">
        <v>0</v>
      </c>
      <c r="BR16" s="157">
        <v>0</v>
      </c>
      <c r="BS16" s="157">
        <v>0</v>
      </c>
      <c r="BT16" s="18">
        <v>862797.20000000007</v>
      </c>
      <c r="BU16" s="18">
        <v>127.64368141534129</v>
      </c>
    </row>
    <row r="17" spans="1:73" ht="20" customHeight="1" x14ac:dyDescent="0.15">
      <c r="A17" s="183">
        <v>43911</v>
      </c>
      <c r="B17" s="184">
        <v>43907</v>
      </c>
      <c r="C17" s="3">
        <f t="shared" si="4"/>
        <v>12</v>
      </c>
      <c r="D17" s="185">
        <v>46591</v>
      </c>
      <c r="E17" s="185">
        <v>884849.9</v>
      </c>
      <c r="F17" s="185">
        <v>153948.9</v>
      </c>
      <c r="G17" s="185">
        <v>9781</v>
      </c>
      <c r="H17" s="185">
        <v>0</v>
      </c>
      <c r="I17" s="185">
        <v>0</v>
      </c>
      <c r="J17" s="185">
        <v>0</v>
      </c>
      <c r="K17" s="185">
        <v>0</v>
      </c>
      <c r="L17" s="185">
        <v>0</v>
      </c>
      <c r="M17" s="185">
        <v>0</v>
      </c>
      <c r="N17" s="30">
        <f t="shared" si="1"/>
        <v>1095170.8</v>
      </c>
      <c r="O17" s="185">
        <v>32340</v>
      </c>
      <c r="P17" s="185">
        <v>77.585621000000003</v>
      </c>
      <c r="Q17" s="185">
        <v>594751.4</v>
      </c>
      <c r="R17" s="185">
        <v>112.724526</v>
      </c>
      <c r="S17" s="185">
        <v>79782</v>
      </c>
      <c r="T17" s="185">
        <v>139.01838699999999</v>
      </c>
      <c r="U17" s="185">
        <v>1774</v>
      </c>
      <c r="V17" s="185">
        <v>81.466177999999999</v>
      </c>
      <c r="W17" s="185">
        <v>0</v>
      </c>
      <c r="X17" s="185">
        <v>0</v>
      </c>
      <c r="Y17" s="185">
        <v>0</v>
      </c>
      <c r="Z17" s="185">
        <v>0</v>
      </c>
      <c r="AA17" s="185">
        <v>0</v>
      </c>
      <c r="AB17" s="185">
        <v>0</v>
      </c>
      <c r="AC17" s="185">
        <v>0</v>
      </c>
      <c r="AD17" s="185">
        <v>0</v>
      </c>
      <c r="AE17" s="185">
        <v>0</v>
      </c>
      <c r="AF17" s="185">
        <v>0</v>
      </c>
      <c r="AG17" s="185">
        <v>0</v>
      </c>
      <c r="AH17" s="185">
        <v>0</v>
      </c>
      <c r="AI17" s="18">
        <f t="shared" ref="AI17" si="23">O17+Q17+S17+U17+AA17+AC17+AE17+AG17</f>
        <v>708647.4</v>
      </c>
      <c r="AJ17" s="18">
        <f t="shared" ref="AJ17" si="24">(O17*P17+Q17*R17+S17*T17+U17*V17+AA17*AB17+AC17*AD17+AE17*AF17+AG17*AH17)/AI17</f>
        <v>114.00292245111237</v>
      </c>
      <c r="AL17" s="64">
        <v>43547</v>
      </c>
      <c r="AM17" s="64">
        <v>43543</v>
      </c>
      <c r="AN17" s="3">
        <v>12</v>
      </c>
      <c r="AO17" s="157">
        <v>48463</v>
      </c>
      <c r="AP17" s="157">
        <v>836439.05</v>
      </c>
      <c r="AQ17" s="157">
        <v>102928.25</v>
      </c>
      <c r="AR17" s="157">
        <v>2918</v>
      </c>
      <c r="AS17" s="157">
        <v>0</v>
      </c>
      <c r="AT17" s="157">
        <v>0</v>
      </c>
      <c r="AU17" s="157">
        <v>0</v>
      </c>
      <c r="AV17" s="157">
        <v>0</v>
      </c>
      <c r="AW17" s="157">
        <v>0</v>
      </c>
      <c r="AX17" s="157">
        <v>0</v>
      </c>
      <c r="AY17" s="18">
        <v>990748.3</v>
      </c>
      <c r="AZ17" s="157">
        <v>42920</v>
      </c>
      <c r="BA17" s="157">
        <v>97.575115999999994</v>
      </c>
      <c r="BB17" s="157">
        <v>682717.05</v>
      </c>
      <c r="BC17" s="157">
        <v>124.13999</v>
      </c>
      <c r="BD17" s="157">
        <v>92468.25</v>
      </c>
      <c r="BE17" s="157">
        <v>173.05414500000001</v>
      </c>
      <c r="BF17" s="157">
        <v>2918</v>
      </c>
      <c r="BG17" s="157">
        <v>102.295407</v>
      </c>
      <c r="BH17" s="157">
        <v>0</v>
      </c>
      <c r="BI17" s="157">
        <v>0</v>
      </c>
      <c r="BJ17" s="157">
        <v>0</v>
      </c>
      <c r="BK17" s="157">
        <v>0</v>
      </c>
      <c r="BL17" s="157">
        <v>0</v>
      </c>
      <c r="BM17" s="157">
        <v>0</v>
      </c>
      <c r="BN17" s="157">
        <v>0</v>
      </c>
      <c r="BO17" s="157">
        <v>0</v>
      </c>
      <c r="BP17" s="157">
        <v>0</v>
      </c>
      <c r="BQ17" s="157">
        <v>0</v>
      </c>
      <c r="BR17" s="157">
        <v>0</v>
      </c>
      <c r="BS17" s="157">
        <v>0</v>
      </c>
      <c r="BT17" s="18">
        <v>821023.3</v>
      </c>
      <c r="BU17" s="18">
        <v>128.18262731346573</v>
      </c>
    </row>
    <row r="18" spans="1:73" ht="20" customHeight="1" x14ac:dyDescent="0.15">
      <c r="A18" s="243">
        <v>43918</v>
      </c>
      <c r="B18" s="244">
        <v>43914</v>
      </c>
      <c r="C18" s="3">
        <f t="shared" si="4"/>
        <v>13</v>
      </c>
      <c r="D18" s="78">
        <f>AVERAGE(D15:D17)</f>
        <v>43582.666666666664</v>
      </c>
      <c r="E18" s="78">
        <f t="shared" ref="E18:G18" si="25">AVERAGE(E15:E17)</f>
        <v>884056.3833333333</v>
      </c>
      <c r="F18" s="78">
        <f t="shared" si="25"/>
        <v>162790.23333333331</v>
      </c>
      <c r="G18" s="78">
        <f t="shared" si="25"/>
        <v>9806</v>
      </c>
      <c r="H18" s="187">
        <v>0</v>
      </c>
      <c r="I18" s="187">
        <v>0</v>
      </c>
      <c r="J18" s="187">
        <v>0</v>
      </c>
      <c r="K18" s="187">
        <v>0</v>
      </c>
      <c r="L18" s="187">
        <v>0</v>
      </c>
      <c r="M18" s="187">
        <v>0</v>
      </c>
      <c r="N18" s="30">
        <f t="shared" si="1"/>
        <v>1100235.2833333332</v>
      </c>
      <c r="O18" s="78">
        <f>AVERAGE(O15:O17)</f>
        <v>27561.666666666668</v>
      </c>
      <c r="P18" s="78">
        <f t="shared" ref="P18:V18" si="26">AVERAGE(P15:P17)</f>
        <v>79.70196399999999</v>
      </c>
      <c r="Q18" s="78">
        <f t="shared" si="26"/>
        <v>661517.0166666666</v>
      </c>
      <c r="R18" s="78">
        <f t="shared" si="26"/>
        <v>113.89444133333332</v>
      </c>
      <c r="S18" s="78">
        <f t="shared" si="26"/>
        <v>81904.3</v>
      </c>
      <c r="T18" s="78">
        <f t="shared" si="26"/>
        <v>135.09727699999999</v>
      </c>
      <c r="U18" s="78">
        <f t="shared" si="26"/>
        <v>3345</v>
      </c>
      <c r="V18" s="78">
        <f t="shared" si="26"/>
        <v>82.769220333333337</v>
      </c>
      <c r="W18" s="187">
        <v>0</v>
      </c>
      <c r="X18" s="187">
        <v>0</v>
      </c>
      <c r="Y18" s="187">
        <v>0</v>
      </c>
      <c r="Z18" s="187">
        <v>0</v>
      </c>
      <c r="AA18" s="187">
        <v>0</v>
      </c>
      <c r="AB18" s="187">
        <v>0</v>
      </c>
      <c r="AC18" s="187">
        <v>0</v>
      </c>
      <c r="AD18" s="187">
        <v>0</v>
      </c>
      <c r="AE18" s="187">
        <v>0</v>
      </c>
      <c r="AF18" s="187">
        <v>0</v>
      </c>
      <c r="AG18" s="187">
        <v>0</v>
      </c>
      <c r="AH18" s="187">
        <v>0</v>
      </c>
      <c r="AI18" s="78">
        <v>0</v>
      </c>
      <c r="AJ18" s="78">
        <v>0</v>
      </c>
      <c r="AL18" s="64">
        <v>43554</v>
      </c>
      <c r="AM18" s="64">
        <v>43550</v>
      </c>
      <c r="AN18" s="10">
        <v>13</v>
      </c>
      <c r="AO18" s="157">
        <v>45647</v>
      </c>
      <c r="AP18" s="157">
        <v>964607.4</v>
      </c>
      <c r="AQ18" s="157">
        <v>83763</v>
      </c>
      <c r="AR18" s="157">
        <v>12002</v>
      </c>
      <c r="AS18" s="157">
        <v>18750</v>
      </c>
      <c r="AT18" s="157">
        <v>4963</v>
      </c>
      <c r="AU18" s="157">
        <v>0</v>
      </c>
      <c r="AV18" s="157">
        <v>0</v>
      </c>
      <c r="AW18" s="157">
        <v>0</v>
      </c>
      <c r="AX18" s="157">
        <v>0</v>
      </c>
      <c r="AY18" s="18">
        <v>1129732.3999999999</v>
      </c>
      <c r="AZ18" s="157">
        <v>39887</v>
      </c>
      <c r="BA18" s="157">
        <v>96.445333000000005</v>
      </c>
      <c r="BB18" s="157">
        <v>828238.4</v>
      </c>
      <c r="BC18" s="157">
        <v>123.249503</v>
      </c>
      <c r="BD18" s="157">
        <v>68905</v>
      </c>
      <c r="BE18" s="157">
        <v>168.31645</v>
      </c>
      <c r="BF18" s="157">
        <v>10718</v>
      </c>
      <c r="BG18" s="157">
        <v>99.614666</v>
      </c>
      <c r="BH18" s="157">
        <v>13071</v>
      </c>
      <c r="BI18" s="157">
        <v>169.25828100000001</v>
      </c>
      <c r="BJ18" s="157">
        <v>1950</v>
      </c>
      <c r="BK18" s="157">
        <v>122.76922999999999</v>
      </c>
      <c r="BL18" s="157">
        <v>0</v>
      </c>
      <c r="BM18" s="157">
        <v>0</v>
      </c>
      <c r="BN18" s="157">
        <v>0</v>
      </c>
      <c r="BO18" s="157">
        <v>0</v>
      </c>
      <c r="BP18" s="157">
        <v>0</v>
      </c>
      <c r="BQ18" s="157">
        <v>0</v>
      </c>
      <c r="BR18" s="157">
        <v>0</v>
      </c>
      <c r="BS18" s="157">
        <v>0</v>
      </c>
      <c r="BT18" s="18">
        <v>949698.4</v>
      </c>
      <c r="BU18" s="18">
        <v>125.12583062035716</v>
      </c>
    </row>
    <row r="19" spans="1:73" ht="20" customHeight="1" x14ac:dyDescent="0.15">
      <c r="A19" s="243">
        <v>43925</v>
      </c>
      <c r="B19" s="244">
        <v>43921</v>
      </c>
      <c r="C19" s="3">
        <f t="shared" si="4"/>
        <v>14</v>
      </c>
      <c r="D19" s="78">
        <f>AVERAGE(D16:D18)</f>
        <v>46751.555555555555</v>
      </c>
      <c r="E19" s="78">
        <f t="shared" ref="E19:G19" si="27">AVERAGE(E16:E18)</f>
        <v>880834.66111111117</v>
      </c>
      <c r="F19" s="78">
        <f t="shared" si="27"/>
        <v>159716.67777777778</v>
      </c>
      <c r="G19" s="78">
        <f t="shared" si="27"/>
        <v>10015.666666666666</v>
      </c>
      <c r="H19" s="187">
        <v>0</v>
      </c>
      <c r="I19" s="187">
        <v>0</v>
      </c>
      <c r="J19" s="187">
        <v>0</v>
      </c>
      <c r="K19" s="187">
        <v>0</v>
      </c>
      <c r="L19" s="187">
        <v>0</v>
      </c>
      <c r="M19" s="187">
        <v>0</v>
      </c>
      <c r="N19" s="30">
        <f t="shared" si="1"/>
        <v>1097318.5611111112</v>
      </c>
      <c r="O19" s="78">
        <f>AVERAGE(O16:O18)</f>
        <v>29675.222222222223</v>
      </c>
      <c r="P19" s="78">
        <f t="shared" ref="P19:V19" si="28">AVERAGE(P16:P18)</f>
        <v>78.778780666666663</v>
      </c>
      <c r="Q19" s="78">
        <f t="shared" si="28"/>
        <v>638537.73888888897</v>
      </c>
      <c r="R19" s="78">
        <f t="shared" si="28"/>
        <v>113.50090911111111</v>
      </c>
      <c r="S19" s="78">
        <f t="shared" si="28"/>
        <v>77949.066666666666</v>
      </c>
      <c r="T19" s="78">
        <f t="shared" si="28"/>
        <v>134.48215033333329</v>
      </c>
      <c r="U19" s="78">
        <f t="shared" si="28"/>
        <v>2989.6666666666665</v>
      </c>
      <c r="V19" s="78">
        <f t="shared" si="28"/>
        <v>82.539418444444451</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43561</v>
      </c>
      <c r="AM19" s="64">
        <v>43557</v>
      </c>
      <c r="AN19" s="86">
        <v>14</v>
      </c>
      <c r="AO19" s="157">
        <v>32131</v>
      </c>
      <c r="AP19" s="157">
        <v>728320.2</v>
      </c>
      <c r="AQ19" s="157">
        <v>96153</v>
      </c>
      <c r="AR19" s="157">
        <v>1288</v>
      </c>
      <c r="AS19" s="157">
        <v>0</v>
      </c>
      <c r="AT19" s="157">
        <v>0</v>
      </c>
      <c r="AU19" s="157">
        <v>0</v>
      </c>
      <c r="AV19" s="157">
        <v>0</v>
      </c>
      <c r="AW19" s="157">
        <v>0</v>
      </c>
      <c r="AX19" s="157">
        <v>0</v>
      </c>
      <c r="AY19" s="18">
        <v>857892.2</v>
      </c>
      <c r="AZ19" s="157">
        <v>19729</v>
      </c>
      <c r="BA19" s="157">
        <v>97.919002000000006</v>
      </c>
      <c r="BB19" s="157">
        <v>657310.4</v>
      </c>
      <c r="BC19" s="157">
        <v>123.01295399999999</v>
      </c>
      <c r="BD19" s="157">
        <v>73404</v>
      </c>
      <c r="BE19" s="157">
        <v>176.45455200000001</v>
      </c>
      <c r="BF19" s="157">
        <v>1288</v>
      </c>
      <c r="BG19" s="157">
        <v>101.22981299999999</v>
      </c>
      <c r="BH19" s="157">
        <v>0</v>
      </c>
      <c r="BI19" s="157">
        <v>0</v>
      </c>
      <c r="BJ19" s="157">
        <v>0</v>
      </c>
      <c r="BK19" s="157">
        <v>0</v>
      </c>
      <c r="BL19" s="157">
        <v>0</v>
      </c>
      <c r="BM19" s="157">
        <v>0</v>
      </c>
      <c r="BN19" s="157">
        <v>0</v>
      </c>
      <c r="BO19" s="157">
        <v>0</v>
      </c>
      <c r="BP19" s="157">
        <v>0</v>
      </c>
      <c r="BQ19" s="157">
        <v>0</v>
      </c>
      <c r="BR19" s="157">
        <v>0</v>
      </c>
      <c r="BS19" s="157">
        <v>0</v>
      </c>
      <c r="BT19" s="18">
        <v>751731.4</v>
      </c>
      <c r="BU19" s="18">
        <v>127.53543609264108</v>
      </c>
    </row>
    <row r="20" spans="1:73" ht="20" customHeight="1" x14ac:dyDescent="0.15">
      <c r="A20" s="186">
        <v>43932</v>
      </c>
      <c r="B20" s="186">
        <v>43928</v>
      </c>
      <c r="C20" s="3">
        <f t="shared" si="4"/>
        <v>15</v>
      </c>
      <c r="D20" s="78">
        <f>AVERAGE(D17:D19)</f>
        <v>45641.740740740737</v>
      </c>
      <c r="E20" s="187">
        <v>885556.7</v>
      </c>
      <c r="F20" s="187">
        <v>188969.4</v>
      </c>
      <c r="G20" s="187">
        <v>4384</v>
      </c>
      <c r="H20" s="187">
        <v>0</v>
      </c>
      <c r="I20" s="187">
        <v>0</v>
      </c>
      <c r="J20" s="187">
        <v>0</v>
      </c>
      <c r="K20" s="187">
        <v>0</v>
      </c>
      <c r="L20" s="187">
        <v>0</v>
      </c>
      <c r="M20" s="187">
        <v>0</v>
      </c>
      <c r="N20" s="30">
        <f t="shared" ref="N20:N42" si="29">SUM(D20:M20)</f>
        <v>1124551.8407407408</v>
      </c>
      <c r="O20" s="189">
        <v>20944</v>
      </c>
      <c r="P20" s="189">
        <v>78.262986999999995</v>
      </c>
      <c r="Q20" s="189">
        <v>815401.9</v>
      </c>
      <c r="R20" s="189">
        <v>121.091759</v>
      </c>
      <c r="S20" s="189">
        <v>70986</v>
      </c>
      <c r="T20" s="189">
        <v>142.16984299999999</v>
      </c>
      <c r="U20" s="189">
        <v>3988</v>
      </c>
      <c r="V20" s="189">
        <v>82.216649000000004</v>
      </c>
      <c r="W20" s="187">
        <v>0</v>
      </c>
      <c r="X20" s="187">
        <v>0</v>
      </c>
      <c r="Y20" s="187">
        <v>0</v>
      </c>
      <c r="Z20" s="187">
        <v>0</v>
      </c>
      <c r="AA20" s="187">
        <v>0</v>
      </c>
      <c r="AB20" s="187">
        <v>0</v>
      </c>
      <c r="AC20" s="187">
        <v>0</v>
      </c>
      <c r="AD20" s="187">
        <v>0</v>
      </c>
      <c r="AE20" s="187">
        <v>0</v>
      </c>
      <c r="AF20" s="187">
        <v>0</v>
      </c>
      <c r="AG20" s="187">
        <v>0</v>
      </c>
      <c r="AH20" s="187">
        <v>0</v>
      </c>
      <c r="AI20" s="18">
        <f t="shared" ref="AI20" si="30">O20+Q20+S20+U20+AA20+AC20+AE20+AG20</f>
        <v>911319.9</v>
      </c>
      <c r="AJ20" s="18">
        <f t="shared" ref="AJ20" si="31">(O20*P20+Q20*R20+S20*T20+U20*V20+AA20*AB20+AC20*AD20+AE20*AF20+AG20*AH20)/AI20</f>
        <v>121.57919390773766</v>
      </c>
      <c r="AL20" s="64">
        <v>43568</v>
      </c>
      <c r="AM20" s="64">
        <v>43564</v>
      </c>
      <c r="AN20" s="3">
        <v>15</v>
      </c>
      <c r="AO20" s="157">
        <v>46826</v>
      </c>
      <c r="AP20" s="157">
        <v>779153</v>
      </c>
      <c r="AQ20" s="157">
        <v>123732.3</v>
      </c>
      <c r="AR20" s="157">
        <v>8764</v>
      </c>
      <c r="AS20" s="157">
        <v>0</v>
      </c>
      <c r="AT20" s="157">
        <v>0</v>
      </c>
      <c r="AU20" s="157">
        <v>0</v>
      </c>
      <c r="AV20" s="157">
        <v>0</v>
      </c>
      <c r="AW20" s="157">
        <v>0</v>
      </c>
      <c r="AX20" s="157">
        <v>0</v>
      </c>
      <c r="AY20" s="18">
        <v>958475.3</v>
      </c>
      <c r="AZ20" s="157">
        <v>41758</v>
      </c>
      <c r="BA20" s="157">
        <v>99.372957999999997</v>
      </c>
      <c r="BB20" s="157">
        <v>723724.3</v>
      </c>
      <c r="BC20" s="157">
        <v>125.17742</v>
      </c>
      <c r="BD20" s="157">
        <v>90395.3</v>
      </c>
      <c r="BE20" s="157">
        <v>169.69505599999999</v>
      </c>
      <c r="BF20" s="157">
        <v>6980</v>
      </c>
      <c r="BG20" s="157">
        <v>99.126074000000003</v>
      </c>
      <c r="BH20" s="157">
        <v>0</v>
      </c>
      <c r="BI20" s="157">
        <v>0</v>
      </c>
      <c r="BJ20" s="157">
        <v>0</v>
      </c>
      <c r="BK20" s="157">
        <v>0</v>
      </c>
      <c r="BL20" s="157">
        <v>0</v>
      </c>
      <c r="BM20" s="157">
        <v>0</v>
      </c>
      <c r="BN20" s="157">
        <v>0</v>
      </c>
      <c r="BO20" s="157">
        <v>0</v>
      </c>
      <c r="BP20" s="157">
        <v>0</v>
      </c>
      <c r="BQ20" s="157">
        <v>0</v>
      </c>
      <c r="BR20" s="157">
        <v>0</v>
      </c>
      <c r="BS20" s="157">
        <v>0</v>
      </c>
      <c r="BT20" s="18">
        <v>862857.60000000009</v>
      </c>
      <c r="BU20" s="18">
        <v>128.38166128179992</v>
      </c>
    </row>
    <row r="21" spans="1:73" ht="20" customHeight="1" x14ac:dyDescent="0.15">
      <c r="A21" s="188">
        <v>43939</v>
      </c>
      <c r="B21" s="190">
        <v>43937</v>
      </c>
      <c r="C21" s="3">
        <f t="shared" si="4"/>
        <v>16</v>
      </c>
      <c r="D21" s="78">
        <f>AVERAGE(D18:D20)</f>
        <v>45325.320987654319</v>
      </c>
      <c r="E21" s="191">
        <v>854326.4</v>
      </c>
      <c r="F21" s="78">
        <f>AVERAGE(F18:F20)</f>
        <v>170492.1037037037</v>
      </c>
      <c r="G21" s="191">
        <v>3917</v>
      </c>
      <c r="H21" s="189">
        <v>0</v>
      </c>
      <c r="I21" s="189">
        <v>0</v>
      </c>
      <c r="J21" s="189">
        <v>0</v>
      </c>
      <c r="K21" s="189">
        <v>0</v>
      </c>
      <c r="L21" s="189">
        <v>0</v>
      </c>
      <c r="M21" s="189">
        <v>0</v>
      </c>
      <c r="N21" s="30">
        <f t="shared" si="29"/>
        <v>1074060.824691358</v>
      </c>
      <c r="O21" s="78">
        <f>AVERAGE(O18:O20)</f>
        <v>26060.296296296296</v>
      </c>
      <c r="P21" s="78">
        <f>AVERAGE(P18:P20)</f>
        <v>78.914577222222206</v>
      </c>
      <c r="Q21" s="189">
        <v>812199.4</v>
      </c>
      <c r="R21" s="189">
        <v>130.48243099999999</v>
      </c>
      <c r="S21" s="78">
        <f>AVERAGE(S18:S20)</f>
        <v>76946.455555555556</v>
      </c>
      <c r="T21" s="78">
        <f>AVERAGE(T18:T20)</f>
        <v>137.24975677777775</v>
      </c>
      <c r="U21" s="189">
        <v>3917</v>
      </c>
      <c r="V21" s="189">
        <v>87.088076999999998</v>
      </c>
      <c r="W21" s="189">
        <v>0</v>
      </c>
      <c r="X21" s="189">
        <v>0</v>
      </c>
      <c r="Y21" s="189">
        <v>0</v>
      </c>
      <c r="Z21" s="189">
        <v>0</v>
      </c>
      <c r="AA21" s="189">
        <v>0</v>
      </c>
      <c r="AB21" s="189">
        <v>0</v>
      </c>
      <c r="AC21" s="189">
        <v>0</v>
      </c>
      <c r="AD21" s="189">
        <v>0</v>
      </c>
      <c r="AE21" s="189">
        <v>0</v>
      </c>
      <c r="AF21" s="189">
        <v>0</v>
      </c>
      <c r="AG21" s="189">
        <v>0</v>
      </c>
      <c r="AH21" s="189">
        <v>0</v>
      </c>
      <c r="AI21" s="18">
        <f t="shared" ref="AI21:AI27" si="32">O21+Q21+S21+U21+AA21+AC21+AE21+AG21+W21+Y21</f>
        <v>919123.15185185184</v>
      </c>
      <c r="AJ21" s="18">
        <f t="shared" ref="AJ21" si="33">(O21*P21+Q21*R21+S21*T21+U21*V21+AA21*AB21+AC21*AD21+AE21*AF21+AG21*AH21)/AI21</f>
        <v>129.40191475009348</v>
      </c>
      <c r="AL21" s="64">
        <v>43575</v>
      </c>
      <c r="AM21" s="64"/>
      <c r="AN21" s="86">
        <v>16</v>
      </c>
      <c r="AO21" s="157">
        <v>0</v>
      </c>
      <c r="AP21" s="157">
        <v>0</v>
      </c>
      <c r="AQ21" s="157">
        <v>0</v>
      </c>
      <c r="AR21" s="157">
        <v>0</v>
      </c>
      <c r="AS21" s="157">
        <v>0</v>
      </c>
      <c r="AT21" s="157">
        <v>0</v>
      </c>
      <c r="AU21" s="157">
        <v>0</v>
      </c>
      <c r="AV21" s="157">
        <v>0</v>
      </c>
      <c r="AW21" s="157">
        <v>0</v>
      </c>
      <c r="AX21" s="157">
        <v>0</v>
      </c>
      <c r="AY21" s="18">
        <v>0</v>
      </c>
      <c r="AZ21" s="157">
        <v>0</v>
      </c>
      <c r="BA21" s="157">
        <v>0</v>
      </c>
      <c r="BB21" s="157">
        <v>0</v>
      </c>
      <c r="BC21" s="157">
        <v>0</v>
      </c>
      <c r="BD21" s="157">
        <v>0</v>
      </c>
      <c r="BE21" s="157">
        <v>0</v>
      </c>
      <c r="BF21" s="157">
        <v>0</v>
      </c>
      <c r="BG21" s="157">
        <v>0</v>
      </c>
      <c r="BH21" s="157">
        <v>0</v>
      </c>
      <c r="BI21" s="157">
        <v>0</v>
      </c>
      <c r="BJ21" s="157">
        <v>0</v>
      </c>
      <c r="BK21" s="157">
        <v>0</v>
      </c>
      <c r="BL21" s="157">
        <v>0</v>
      </c>
      <c r="BM21" s="157">
        <v>0</v>
      </c>
      <c r="BN21" s="157">
        <v>0</v>
      </c>
      <c r="BO21" s="157">
        <v>0</v>
      </c>
      <c r="BP21" s="157">
        <v>0</v>
      </c>
      <c r="BQ21" s="157">
        <v>0</v>
      </c>
      <c r="BR21" s="157">
        <v>0</v>
      </c>
      <c r="BS21" s="157">
        <v>0</v>
      </c>
      <c r="BT21" s="18">
        <v>0</v>
      </c>
      <c r="BU21" s="18">
        <v>0</v>
      </c>
    </row>
    <row r="22" spans="1:73" ht="20" customHeight="1" x14ac:dyDescent="0.15">
      <c r="A22" s="188">
        <v>43946</v>
      </c>
      <c r="B22" s="188">
        <v>43943</v>
      </c>
      <c r="C22" s="3">
        <f t="shared" si="4"/>
        <v>17</v>
      </c>
      <c r="D22" s="191">
        <v>37000</v>
      </c>
      <c r="E22" s="191">
        <v>1041748</v>
      </c>
      <c r="F22" s="191">
        <v>143907.9</v>
      </c>
      <c r="G22" s="191">
        <v>12690</v>
      </c>
      <c r="H22" s="191">
        <v>25076</v>
      </c>
      <c r="I22" s="191">
        <v>8364</v>
      </c>
      <c r="J22" s="189">
        <v>0</v>
      </c>
      <c r="K22" s="189">
        <v>0</v>
      </c>
      <c r="L22" s="189">
        <v>0</v>
      </c>
      <c r="M22" s="189">
        <v>0</v>
      </c>
      <c r="N22" s="30">
        <f t="shared" si="29"/>
        <v>1268785.8999999999</v>
      </c>
      <c r="O22" s="191">
        <v>28180</v>
      </c>
      <c r="P22" s="191">
        <v>86.728281999999993</v>
      </c>
      <c r="Q22" s="191">
        <v>910871</v>
      </c>
      <c r="R22" s="191">
        <v>121.584867</v>
      </c>
      <c r="S22" s="191">
        <v>89156</v>
      </c>
      <c r="T22" s="191">
        <v>147.31253000000001</v>
      </c>
      <c r="U22" s="191">
        <v>7117</v>
      </c>
      <c r="V22" s="191">
        <v>82.112125000000006</v>
      </c>
      <c r="W22" s="191">
        <v>9157</v>
      </c>
      <c r="X22" s="191">
        <v>161.39379700000001</v>
      </c>
      <c r="Y22" s="191">
        <v>1915</v>
      </c>
      <c r="Z22" s="191">
        <v>136.130548</v>
      </c>
      <c r="AA22" s="189">
        <v>0</v>
      </c>
      <c r="AB22" s="189">
        <v>0</v>
      </c>
      <c r="AC22" s="189">
        <v>0</v>
      </c>
      <c r="AD22" s="189">
        <v>0</v>
      </c>
      <c r="AE22" s="189">
        <v>0</v>
      </c>
      <c r="AF22" s="189">
        <v>0</v>
      </c>
      <c r="AG22" s="189">
        <v>0</v>
      </c>
      <c r="AH22" s="189">
        <v>0</v>
      </c>
      <c r="AI22" s="18">
        <f t="shared" si="32"/>
        <v>1046396</v>
      </c>
      <c r="AJ22" s="18">
        <f t="shared" ref="AJ22" si="34">(O22*P22+Q22*R22+S22*T22+U22*V22+AA22*AB22+AC22*AD22+AE22*AF22+AG22*AH22)/AI22</f>
        <v>121.28326206734543</v>
      </c>
      <c r="AL22" s="64">
        <v>43582</v>
      </c>
      <c r="AM22" s="64">
        <v>43577</v>
      </c>
      <c r="AN22" s="10">
        <v>17</v>
      </c>
      <c r="AO22" s="157">
        <v>38416</v>
      </c>
      <c r="AP22" s="157">
        <v>889121.7</v>
      </c>
      <c r="AQ22" s="157">
        <v>173269</v>
      </c>
      <c r="AR22" s="157">
        <v>12737</v>
      </c>
      <c r="AS22" s="157">
        <v>0</v>
      </c>
      <c r="AT22" s="157">
        <v>0</v>
      </c>
      <c r="AU22" s="157">
        <v>0</v>
      </c>
      <c r="AV22" s="157">
        <v>0</v>
      </c>
      <c r="AW22" s="157">
        <v>0</v>
      </c>
      <c r="AX22" s="157">
        <v>0</v>
      </c>
      <c r="AY22" s="18">
        <v>1113543.7</v>
      </c>
      <c r="AZ22" s="157">
        <v>24520</v>
      </c>
      <c r="BA22" s="157">
        <v>95.317862000000005</v>
      </c>
      <c r="BB22" s="157">
        <v>780405.15</v>
      </c>
      <c r="BC22" s="157">
        <v>125.113393</v>
      </c>
      <c r="BD22" s="157">
        <v>112742</v>
      </c>
      <c r="BE22" s="157">
        <v>165.739609</v>
      </c>
      <c r="BF22" s="157">
        <v>5088</v>
      </c>
      <c r="BG22" s="157">
        <v>97.787538999999995</v>
      </c>
      <c r="BH22" s="157">
        <v>0</v>
      </c>
      <c r="BI22" s="157">
        <v>0</v>
      </c>
      <c r="BJ22" s="157">
        <v>0</v>
      </c>
      <c r="BK22" s="157">
        <v>0</v>
      </c>
      <c r="BL22" s="157">
        <v>0</v>
      </c>
      <c r="BM22" s="157">
        <v>0</v>
      </c>
      <c r="BN22" s="157">
        <v>0</v>
      </c>
      <c r="BO22" s="157">
        <v>0</v>
      </c>
      <c r="BP22" s="157">
        <v>0</v>
      </c>
      <c r="BQ22" s="157">
        <v>0</v>
      </c>
      <c r="BR22" s="157">
        <v>0</v>
      </c>
      <c r="BS22" s="157">
        <v>0</v>
      </c>
      <c r="BT22" s="18">
        <v>922755.15</v>
      </c>
      <c r="BU22" s="18">
        <v>129.13467695490394</v>
      </c>
    </row>
    <row r="23" spans="1:73" ht="20" customHeight="1" x14ac:dyDescent="0.15">
      <c r="A23" s="192">
        <v>43953</v>
      </c>
      <c r="B23" s="194">
        <v>43948</v>
      </c>
      <c r="C23" s="3">
        <f t="shared" si="4"/>
        <v>18</v>
      </c>
      <c r="D23" s="195">
        <v>58092</v>
      </c>
      <c r="E23" s="78">
        <f t="shared" ref="E23" si="35">AVERAGE(E20:E22)</f>
        <v>927210.3666666667</v>
      </c>
      <c r="F23" s="195">
        <v>121894.9</v>
      </c>
      <c r="G23" s="78">
        <f t="shared" ref="G23" si="36">AVERAGE(G20:G22)</f>
        <v>6997</v>
      </c>
      <c r="H23" s="195">
        <v>0</v>
      </c>
      <c r="I23" s="195">
        <v>0</v>
      </c>
      <c r="J23" s="195">
        <v>0</v>
      </c>
      <c r="K23" s="195">
        <v>0</v>
      </c>
      <c r="L23" s="195">
        <v>0</v>
      </c>
      <c r="M23" s="195">
        <v>0</v>
      </c>
      <c r="N23" s="30">
        <f t="shared" si="29"/>
        <v>1114194.2666666666</v>
      </c>
      <c r="O23" s="195">
        <v>52877</v>
      </c>
      <c r="P23" s="195">
        <v>90.051817999999997</v>
      </c>
      <c r="Q23" s="78">
        <f>AVERAGE(Q20:Q22)</f>
        <v>846157.43333333323</v>
      </c>
      <c r="R23" s="78">
        <f>AVERAGE(R20:R22)</f>
        <v>124.38635233333332</v>
      </c>
      <c r="S23" s="195">
        <v>92553</v>
      </c>
      <c r="T23" s="195">
        <v>146.45080100000001</v>
      </c>
      <c r="U23" s="78">
        <f>AVERAGE(U20:U22)</f>
        <v>5007.333333333333</v>
      </c>
      <c r="V23" s="78">
        <f>AVERAGE(V20:V22)</f>
        <v>83.805616999999998</v>
      </c>
      <c r="W23" s="127">
        <v>0</v>
      </c>
      <c r="X23" s="127">
        <v>0</v>
      </c>
      <c r="Y23" s="127">
        <v>0</v>
      </c>
      <c r="Z23" s="127">
        <v>0</v>
      </c>
      <c r="AA23" s="127">
        <v>0</v>
      </c>
      <c r="AB23" s="127">
        <v>0</v>
      </c>
      <c r="AC23" s="195">
        <v>0</v>
      </c>
      <c r="AD23" s="195">
        <v>0</v>
      </c>
      <c r="AE23" s="195">
        <v>0</v>
      </c>
      <c r="AF23" s="195">
        <v>0</v>
      </c>
      <c r="AG23" s="195">
        <v>0</v>
      </c>
      <c r="AH23" s="195">
        <v>0</v>
      </c>
      <c r="AI23" s="18">
        <f t="shared" si="32"/>
        <v>996594.7666666666</v>
      </c>
      <c r="AJ23" s="18">
        <f t="shared" ref="AJ23" si="37">(O23*P23+Q23*R23+S23*T23+U23*V23+AA23*AB23+AC23*AD23+AE23*AF23+AG23*AH23)/AI23</f>
        <v>124.40985484163457</v>
      </c>
      <c r="AL23" s="64">
        <v>43589</v>
      </c>
      <c r="AM23" s="64">
        <v>43585</v>
      </c>
      <c r="AN23" s="3">
        <v>18</v>
      </c>
      <c r="AO23" s="157">
        <v>41708</v>
      </c>
      <c r="AP23" s="157">
        <v>782582</v>
      </c>
      <c r="AQ23" s="157">
        <v>138824</v>
      </c>
      <c r="AR23" s="157">
        <v>8507</v>
      </c>
      <c r="AS23" s="157">
        <v>0</v>
      </c>
      <c r="AT23" s="157">
        <v>0</v>
      </c>
      <c r="AU23" s="157">
        <v>0</v>
      </c>
      <c r="AV23" s="157">
        <v>0</v>
      </c>
      <c r="AW23" s="157">
        <v>0</v>
      </c>
      <c r="AX23" s="157">
        <v>0</v>
      </c>
      <c r="AY23" s="18">
        <v>971621</v>
      </c>
      <c r="AZ23" s="157">
        <v>22066</v>
      </c>
      <c r="BA23" s="157">
        <v>96.417928000000003</v>
      </c>
      <c r="BB23" s="157">
        <v>714314</v>
      </c>
      <c r="BC23" s="157">
        <v>125.556876</v>
      </c>
      <c r="BD23" s="157">
        <v>111432</v>
      </c>
      <c r="BE23" s="157">
        <v>164.875089</v>
      </c>
      <c r="BF23" s="157">
        <v>6904</v>
      </c>
      <c r="BG23" s="157">
        <v>100.955243</v>
      </c>
      <c r="BH23" s="157">
        <v>0</v>
      </c>
      <c r="BI23" s="157">
        <v>0</v>
      </c>
      <c r="BJ23" s="157">
        <v>0</v>
      </c>
      <c r="BK23" s="157">
        <v>0</v>
      </c>
      <c r="BL23" s="157">
        <v>0</v>
      </c>
      <c r="BM23" s="157">
        <v>0</v>
      </c>
      <c r="BN23" s="157">
        <v>0</v>
      </c>
      <c r="BO23" s="157">
        <v>0</v>
      </c>
      <c r="BP23" s="157">
        <v>0</v>
      </c>
      <c r="BQ23" s="157">
        <v>0</v>
      </c>
      <c r="BR23" s="157">
        <v>0</v>
      </c>
      <c r="BS23" s="157">
        <v>0</v>
      </c>
      <c r="BT23" s="18">
        <v>854716</v>
      </c>
      <c r="BU23" s="18">
        <v>129.73192058816261</v>
      </c>
    </row>
    <row r="24" spans="1:73" ht="20" customHeight="1" x14ac:dyDescent="0.15">
      <c r="A24" s="196">
        <v>43960</v>
      </c>
      <c r="B24" s="198">
        <v>43956</v>
      </c>
      <c r="C24" s="3">
        <f t="shared" si="4"/>
        <v>19</v>
      </c>
      <c r="D24" s="199">
        <v>73664</v>
      </c>
      <c r="E24" s="199">
        <v>1014240.9</v>
      </c>
      <c r="F24" s="199">
        <v>152844.9</v>
      </c>
      <c r="G24" s="199">
        <v>12968</v>
      </c>
      <c r="H24" s="199">
        <v>0</v>
      </c>
      <c r="I24" s="199">
        <v>0</v>
      </c>
      <c r="J24" s="199">
        <v>0</v>
      </c>
      <c r="K24" s="199">
        <v>0</v>
      </c>
      <c r="L24" s="199">
        <v>0</v>
      </c>
      <c r="M24" s="199">
        <v>0</v>
      </c>
      <c r="N24" s="30">
        <f t="shared" si="29"/>
        <v>1253717.7999999998</v>
      </c>
      <c r="O24" s="199">
        <v>39000</v>
      </c>
      <c r="P24" s="199">
        <v>90.903178999999994</v>
      </c>
      <c r="Q24" s="201">
        <v>865553</v>
      </c>
      <c r="R24" s="201">
        <v>120.388015</v>
      </c>
      <c r="S24" s="199">
        <v>108360</v>
      </c>
      <c r="T24" s="199">
        <v>148.81542999999999</v>
      </c>
      <c r="U24" s="199">
        <v>5990</v>
      </c>
      <c r="V24" s="199">
        <v>81.684473999999994</v>
      </c>
      <c r="W24" s="199">
        <v>0</v>
      </c>
      <c r="X24" s="199">
        <v>0</v>
      </c>
      <c r="Y24" s="199">
        <v>0</v>
      </c>
      <c r="Z24" s="199">
        <v>0</v>
      </c>
      <c r="AA24" s="199">
        <v>0</v>
      </c>
      <c r="AB24" s="199">
        <v>0</v>
      </c>
      <c r="AC24" s="199">
        <v>0</v>
      </c>
      <c r="AD24" s="199">
        <v>0</v>
      </c>
      <c r="AE24" s="199">
        <v>0</v>
      </c>
      <c r="AF24" s="199">
        <v>0</v>
      </c>
      <c r="AG24" s="199">
        <v>0</v>
      </c>
      <c r="AH24" s="199">
        <v>0</v>
      </c>
      <c r="AI24" s="18">
        <f t="shared" si="32"/>
        <v>1018903</v>
      </c>
      <c r="AJ24" s="18">
        <f t="shared" ref="AJ24" si="38">(O24*P24+Q24*R24+S24*T24+U24*V24+AA24*AB24+AC24*AD24+AE24*AF24+AG24*AH24)/AI24</f>
        <v>122.05515296584169</v>
      </c>
      <c r="AL24" s="64">
        <v>43596</v>
      </c>
      <c r="AM24" s="64">
        <v>43592</v>
      </c>
      <c r="AN24" s="3">
        <v>19</v>
      </c>
      <c r="AO24" s="157">
        <v>30793</v>
      </c>
      <c r="AP24" s="157">
        <v>932192.1</v>
      </c>
      <c r="AQ24" s="157">
        <v>174908</v>
      </c>
      <c r="AR24" s="157">
        <v>12606</v>
      </c>
      <c r="AS24" s="157">
        <v>0</v>
      </c>
      <c r="AT24" s="157">
        <v>0</v>
      </c>
      <c r="AU24" s="157">
        <v>0</v>
      </c>
      <c r="AV24" s="157">
        <v>0</v>
      </c>
      <c r="AW24" s="157">
        <v>0</v>
      </c>
      <c r="AX24" s="157">
        <v>0</v>
      </c>
      <c r="AY24" s="18">
        <v>1150499.1000000001</v>
      </c>
      <c r="AZ24" s="157">
        <v>26593</v>
      </c>
      <c r="BA24" s="157">
        <v>97.527017999999998</v>
      </c>
      <c r="BB24" s="157">
        <v>847070.3</v>
      </c>
      <c r="BC24" s="157">
        <v>124.000569</v>
      </c>
      <c r="BD24" s="157">
        <v>118430</v>
      </c>
      <c r="BE24" s="157">
        <v>163.906206</v>
      </c>
      <c r="BF24" s="157">
        <v>9085</v>
      </c>
      <c r="BG24" s="157">
        <v>101.942432</v>
      </c>
      <c r="BH24" s="157">
        <v>0</v>
      </c>
      <c r="BI24" s="157">
        <v>0</v>
      </c>
      <c r="BJ24" s="157">
        <v>0</v>
      </c>
      <c r="BK24" s="157">
        <v>0</v>
      </c>
      <c r="BL24" s="157">
        <v>0</v>
      </c>
      <c r="BM24" s="157">
        <v>0</v>
      </c>
      <c r="BN24" s="157">
        <v>0</v>
      </c>
      <c r="BO24" s="157">
        <v>0</v>
      </c>
      <c r="BP24" s="157">
        <v>0</v>
      </c>
      <c r="BQ24" s="157">
        <v>0</v>
      </c>
      <c r="BR24" s="157">
        <v>0</v>
      </c>
      <c r="BS24" s="157">
        <v>0</v>
      </c>
      <c r="BT24" s="18">
        <v>1001178.3</v>
      </c>
      <c r="BU24" s="18">
        <v>127.81768656389646</v>
      </c>
    </row>
    <row r="25" spans="1:73" ht="20" customHeight="1" x14ac:dyDescent="0.15">
      <c r="A25" s="200">
        <v>43967</v>
      </c>
      <c r="B25" s="200">
        <v>43963</v>
      </c>
      <c r="C25" s="3">
        <f t="shared" si="4"/>
        <v>20</v>
      </c>
      <c r="D25" s="201">
        <v>69694</v>
      </c>
      <c r="E25" s="201">
        <v>1020380</v>
      </c>
      <c r="F25" s="201">
        <v>109240</v>
      </c>
      <c r="G25" s="201">
        <v>5247</v>
      </c>
      <c r="H25" s="201">
        <v>0</v>
      </c>
      <c r="I25" s="201">
        <v>0</v>
      </c>
      <c r="J25" s="201">
        <v>0</v>
      </c>
      <c r="K25" s="201">
        <v>0</v>
      </c>
      <c r="L25" s="201">
        <v>0</v>
      </c>
      <c r="M25" s="201">
        <v>0</v>
      </c>
      <c r="N25" s="30">
        <f t="shared" si="29"/>
        <v>1204561</v>
      </c>
      <c r="O25" s="201">
        <v>42605</v>
      </c>
      <c r="P25" s="201">
        <v>88.680577</v>
      </c>
      <c r="Q25" s="201">
        <v>843877</v>
      </c>
      <c r="R25" s="201">
        <v>114.453253</v>
      </c>
      <c r="S25" s="201">
        <v>88522</v>
      </c>
      <c r="T25" s="201">
        <v>149.977305</v>
      </c>
      <c r="U25" s="201">
        <v>3406</v>
      </c>
      <c r="V25" s="201">
        <v>77.036405999999999</v>
      </c>
      <c r="W25" s="201">
        <v>0</v>
      </c>
      <c r="X25" s="201">
        <v>0</v>
      </c>
      <c r="Y25" s="201">
        <v>0</v>
      </c>
      <c r="Z25" s="201">
        <v>0</v>
      </c>
      <c r="AA25" s="201">
        <v>0</v>
      </c>
      <c r="AB25" s="201">
        <v>0</v>
      </c>
      <c r="AC25" s="201">
        <v>0</v>
      </c>
      <c r="AD25" s="201">
        <v>0</v>
      </c>
      <c r="AE25" s="201">
        <v>0</v>
      </c>
      <c r="AF25" s="201">
        <v>0</v>
      </c>
      <c r="AG25" s="201">
        <v>0</v>
      </c>
      <c r="AH25" s="201">
        <v>0</v>
      </c>
      <c r="AI25" s="18">
        <f t="shared" si="32"/>
        <v>978410</v>
      </c>
      <c r="AJ25" s="18">
        <f t="shared" ref="AJ25" si="39">(O25*P25+Q25*R25+S25*T25+U25*V25+AA25*AB25+AC25*AD25+AE25*AF25+AG25*AH25)/AI25</f>
        <v>116.41477576579554</v>
      </c>
      <c r="AL25" s="64">
        <v>43603</v>
      </c>
      <c r="AM25" s="64">
        <v>43599</v>
      </c>
      <c r="AN25" s="3">
        <v>20</v>
      </c>
      <c r="AO25" s="157">
        <v>42315</v>
      </c>
      <c r="AP25" s="157">
        <v>788717.5</v>
      </c>
      <c r="AQ25" s="157">
        <v>123375</v>
      </c>
      <c r="AR25" s="157">
        <v>7420</v>
      </c>
      <c r="AS25" s="157">
        <v>0</v>
      </c>
      <c r="AT25" s="157">
        <v>0</v>
      </c>
      <c r="AU25" s="157">
        <v>0</v>
      </c>
      <c r="AV25" s="157">
        <v>0</v>
      </c>
      <c r="AW25" s="157">
        <v>0</v>
      </c>
      <c r="AX25" s="157">
        <v>0</v>
      </c>
      <c r="AY25" s="18">
        <v>961827.5</v>
      </c>
      <c r="AZ25" s="157">
        <v>37608</v>
      </c>
      <c r="BA25" s="157">
        <v>97.289512000000002</v>
      </c>
      <c r="BB25" s="157">
        <v>690549.5</v>
      </c>
      <c r="BC25" s="157">
        <v>124.526381</v>
      </c>
      <c r="BD25" s="157">
        <v>92202</v>
      </c>
      <c r="BE25" s="157">
        <v>164.29954799999999</v>
      </c>
      <c r="BF25" s="157">
        <v>4460</v>
      </c>
      <c r="BG25" s="157">
        <v>100.888789</v>
      </c>
      <c r="BH25" s="157">
        <v>0</v>
      </c>
      <c r="BI25" s="157">
        <v>0</v>
      </c>
      <c r="BJ25" s="157">
        <v>0</v>
      </c>
      <c r="BK25" s="157">
        <v>0</v>
      </c>
      <c r="BL25" s="157">
        <v>0</v>
      </c>
      <c r="BM25" s="157">
        <v>0</v>
      </c>
      <c r="BN25" s="157">
        <v>0</v>
      </c>
      <c r="BO25" s="157">
        <v>0</v>
      </c>
      <c r="BP25" s="157">
        <v>0</v>
      </c>
      <c r="BQ25" s="157">
        <v>0</v>
      </c>
      <c r="BR25" s="157">
        <v>0</v>
      </c>
      <c r="BS25" s="157">
        <v>0</v>
      </c>
      <c r="BT25" s="18">
        <v>824819.5</v>
      </c>
      <c r="BU25" s="18">
        <v>127.60271189913854</v>
      </c>
    </row>
    <row r="26" spans="1:73" ht="20" customHeight="1" x14ac:dyDescent="0.15">
      <c r="A26" s="202">
        <v>43974</v>
      </c>
      <c r="B26" s="202">
        <v>43970</v>
      </c>
      <c r="C26" s="3">
        <f t="shared" si="4"/>
        <v>21</v>
      </c>
      <c r="D26" s="203">
        <v>60669</v>
      </c>
      <c r="E26" s="203">
        <v>951978</v>
      </c>
      <c r="F26" s="203">
        <v>134244</v>
      </c>
      <c r="G26" s="203">
        <v>19592</v>
      </c>
      <c r="H26" s="203">
        <v>0</v>
      </c>
      <c r="I26" s="203">
        <v>0</v>
      </c>
      <c r="J26" s="203">
        <v>0</v>
      </c>
      <c r="K26" s="203">
        <v>0</v>
      </c>
      <c r="L26" s="203">
        <v>0</v>
      </c>
      <c r="M26" s="203">
        <v>0</v>
      </c>
      <c r="N26" s="30">
        <f t="shared" si="29"/>
        <v>1166483</v>
      </c>
      <c r="O26" s="203">
        <v>50319</v>
      </c>
      <c r="P26" s="203">
        <v>89.974641000000005</v>
      </c>
      <c r="Q26" s="203">
        <v>750323</v>
      </c>
      <c r="R26" s="203">
        <v>112.31020700000001</v>
      </c>
      <c r="S26" s="203">
        <v>101698</v>
      </c>
      <c r="T26" s="203">
        <v>149.071495</v>
      </c>
      <c r="U26" s="203">
        <v>9652</v>
      </c>
      <c r="V26" s="203">
        <v>78.670534000000004</v>
      </c>
      <c r="W26" s="203">
        <v>0</v>
      </c>
      <c r="X26" s="203">
        <v>0</v>
      </c>
      <c r="Y26" s="203">
        <v>0</v>
      </c>
      <c r="Z26" s="203">
        <v>0</v>
      </c>
      <c r="AA26" s="203">
        <v>0</v>
      </c>
      <c r="AB26" s="203">
        <v>0</v>
      </c>
      <c r="AC26" s="203">
        <v>0</v>
      </c>
      <c r="AD26" s="203">
        <v>0</v>
      </c>
      <c r="AE26" s="203">
        <v>0</v>
      </c>
      <c r="AF26" s="203">
        <v>0</v>
      </c>
      <c r="AG26" s="203">
        <v>0</v>
      </c>
      <c r="AH26" s="203">
        <v>0</v>
      </c>
      <c r="AI26" s="18">
        <f t="shared" si="32"/>
        <v>911992</v>
      </c>
      <c r="AJ26" s="18">
        <f t="shared" ref="AJ26" si="40">(O26*P26+Q26*R26+S26*T26+U26*V26+AA26*AB26+AC26*AD26+AE26*AF26+AG26*AH26)/AI26</f>
        <v>114.82114568989421</v>
      </c>
      <c r="AL26" s="64">
        <v>43610</v>
      </c>
      <c r="AM26" s="64">
        <v>43606</v>
      </c>
      <c r="AN26" s="3">
        <v>21</v>
      </c>
      <c r="AO26" s="157">
        <v>34488</v>
      </c>
      <c r="AP26" s="157">
        <v>759995.1</v>
      </c>
      <c r="AQ26" s="157">
        <v>123116</v>
      </c>
      <c r="AR26" s="157">
        <v>11398</v>
      </c>
      <c r="AS26" s="157">
        <v>0</v>
      </c>
      <c r="AT26" s="157">
        <v>0</v>
      </c>
      <c r="AU26" s="157">
        <v>0</v>
      </c>
      <c r="AV26" s="157">
        <v>0</v>
      </c>
      <c r="AW26" s="157">
        <v>0</v>
      </c>
      <c r="AX26" s="157">
        <v>0</v>
      </c>
      <c r="AY26" s="18">
        <v>928997.1</v>
      </c>
      <c r="AZ26" s="157">
        <v>25859</v>
      </c>
      <c r="BA26" s="157">
        <v>97.472639999999998</v>
      </c>
      <c r="BB26" s="157">
        <v>638364.1</v>
      </c>
      <c r="BC26" s="157">
        <v>123.947672</v>
      </c>
      <c r="BD26" s="157">
        <v>90315</v>
      </c>
      <c r="BE26" s="157">
        <v>164.60602299999999</v>
      </c>
      <c r="BF26" s="157">
        <v>3674</v>
      </c>
      <c r="BG26" s="157">
        <v>97.992378000000002</v>
      </c>
      <c r="BH26" s="157">
        <v>0</v>
      </c>
      <c r="BI26" s="157">
        <v>0</v>
      </c>
      <c r="BJ26" s="157">
        <v>0</v>
      </c>
      <c r="BK26" s="157">
        <v>0</v>
      </c>
      <c r="BL26" s="157">
        <v>0</v>
      </c>
      <c r="BM26" s="157">
        <v>0</v>
      </c>
      <c r="BN26" s="157">
        <v>0</v>
      </c>
      <c r="BO26" s="157">
        <v>0</v>
      </c>
      <c r="BP26" s="157">
        <v>0</v>
      </c>
      <c r="BQ26" s="157">
        <v>0</v>
      </c>
      <c r="BR26" s="157">
        <v>0</v>
      </c>
      <c r="BS26" s="157">
        <v>0</v>
      </c>
      <c r="BT26" s="18">
        <v>758212.1</v>
      </c>
      <c r="BU26" s="18">
        <v>127.76201546394763</v>
      </c>
    </row>
    <row r="27" spans="1:73" ht="20" customHeight="1" x14ac:dyDescent="0.15">
      <c r="A27" s="202">
        <v>43981</v>
      </c>
      <c r="B27" s="202">
        <v>43977</v>
      </c>
      <c r="C27" s="3">
        <f t="shared" si="4"/>
        <v>22</v>
      </c>
      <c r="D27" s="203">
        <v>58704</v>
      </c>
      <c r="E27" s="203">
        <v>1267735.8500000001</v>
      </c>
      <c r="F27" s="203">
        <v>150158</v>
      </c>
      <c r="G27" s="203">
        <v>22897</v>
      </c>
      <c r="H27" s="203">
        <v>0</v>
      </c>
      <c r="I27" s="203">
        <v>0</v>
      </c>
      <c r="J27" s="203">
        <v>0</v>
      </c>
      <c r="K27" s="203">
        <v>0</v>
      </c>
      <c r="L27" s="203">
        <v>0</v>
      </c>
      <c r="M27" s="203">
        <v>0</v>
      </c>
      <c r="N27" s="30">
        <f t="shared" si="29"/>
        <v>1499494.85</v>
      </c>
      <c r="O27" s="203">
        <v>47088</v>
      </c>
      <c r="P27" s="203">
        <v>90.752527000000001</v>
      </c>
      <c r="Q27" s="203">
        <v>967608.75</v>
      </c>
      <c r="R27" s="203">
        <v>107.33982399999999</v>
      </c>
      <c r="S27" s="203">
        <v>122698</v>
      </c>
      <c r="T27" s="203">
        <v>140.932737</v>
      </c>
      <c r="U27" s="203">
        <v>8323</v>
      </c>
      <c r="V27" s="203">
        <v>77.355639999999994</v>
      </c>
      <c r="W27" s="203">
        <v>0</v>
      </c>
      <c r="X27" s="203">
        <v>0</v>
      </c>
      <c r="Y27" s="203">
        <v>0</v>
      </c>
      <c r="Z27" s="203">
        <v>0</v>
      </c>
      <c r="AA27" s="203">
        <v>0</v>
      </c>
      <c r="AB27" s="203">
        <v>0</v>
      </c>
      <c r="AC27" s="203">
        <v>0</v>
      </c>
      <c r="AD27" s="203">
        <v>0</v>
      </c>
      <c r="AE27" s="203">
        <v>0</v>
      </c>
      <c r="AF27" s="203">
        <v>0</v>
      </c>
      <c r="AG27" s="203">
        <v>0</v>
      </c>
      <c r="AH27" s="203">
        <v>0</v>
      </c>
      <c r="AI27" s="18">
        <f t="shared" si="32"/>
        <v>1145717.75</v>
      </c>
      <c r="AJ27" s="18">
        <f t="shared" ref="AJ27" si="41">(O27*P27+Q27*R27+S27*T27+U27*V27+AA27*AB27+AC27*AD27+AE27*AF27+AG27*AH27)/AI27</f>
        <v>110.03783774265693</v>
      </c>
      <c r="AL27" s="64">
        <v>43617</v>
      </c>
      <c r="AM27" s="64">
        <v>43613</v>
      </c>
      <c r="AN27" s="39">
        <v>22</v>
      </c>
      <c r="AO27" s="157">
        <v>27697</v>
      </c>
      <c r="AP27" s="157">
        <v>900659</v>
      </c>
      <c r="AQ27" s="157">
        <v>140970</v>
      </c>
      <c r="AR27" s="157">
        <v>10602</v>
      </c>
      <c r="AS27" s="157">
        <v>0</v>
      </c>
      <c r="AT27" s="157">
        <v>0</v>
      </c>
      <c r="AU27" s="157">
        <v>0</v>
      </c>
      <c r="AV27" s="157">
        <v>0</v>
      </c>
      <c r="AW27" s="157">
        <v>0</v>
      </c>
      <c r="AX27" s="157">
        <v>0</v>
      </c>
      <c r="AY27" s="18">
        <v>1079928</v>
      </c>
      <c r="AZ27" s="157">
        <v>18698</v>
      </c>
      <c r="BA27" s="157">
        <v>96.368114000000006</v>
      </c>
      <c r="BB27" s="157">
        <v>753688</v>
      </c>
      <c r="BC27" s="157">
        <v>123.62113600000001</v>
      </c>
      <c r="BD27" s="157">
        <v>107798</v>
      </c>
      <c r="BE27" s="157">
        <v>167.13362000000001</v>
      </c>
      <c r="BF27" s="157">
        <v>3870</v>
      </c>
      <c r="BG27" s="157">
        <v>94.977777000000003</v>
      </c>
      <c r="BH27" s="157">
        <v>0</v>
      </c>
      <c r="BI27" s="157">
        <v>0</v>
      </c>
      <c r="BJ27" s="157">
        <v>0</v>
      </c>
      <c r="BK27" s="157">
        <v>0</v>
      </c>
      <c r="BL27" s="157">
        <v>0</v>
      </c>
      <c r="BM27" s="157">
        <v>0</v>
      </c>
      <c r="BN27" s="157">
        <v>0</v>
      </c>
      <c r="BO27" s="157">
        <v>0</v>
      </c>
      <c r="BP27" s="157">
        <v>0</v>
      </c>
      <c r="BQ27" s="157">
        <v>0</v>
      </c>
      <c r="BR27" s="157">
        <v>0</v>
      </c>
      <c r="BS27" s="157">
        <v>0</v>
      </c>
      <c r="BT27" s="18">
        <v>884054</v>
      </c>
      <c r="BU27" s="18">
        <v>128.22507642167787</v>
      </c>
    </row>
    <row r="28" spans="1:73" ht="20" customHeight="1" x14ac:dyDescent="0.15">
      <c r="A28" s="204">
        <v>43988</v>
      </c>
      <c r="B28" s="204">
        <v>43984</v>
      </c>
      <c r="C28" s="3">
        <f t="shared" si="4"/>
        <v>23</v>
      </c>
      <c r="D28" s="205">
        <v>63621</v>
      </c>
      <c r="E28" s="205">
        <v>1390704.6</v>
      </c>
      <c r="F28" s="205">
        <v>232118.9</v>
      </c>
      <c r="G28" s="205">
        <v>26090</v>
      </c>
      <c r="H28" s="205">
        <v>0</v>
      </c>
      <c r="I28" s="205">
        <v>0</v>
      </c>
      <c r="J28" s="205">
        <v>0</v>
      </c>
      <c r="K28" s="205">
        <v>0</v>
      </c>
      <c r="L28" s="205">
        <v>0</v>
      </c>
      <c r="M28" s="205">
        <v>0</v>
      </c>
      <c r="N28" s="30">
        <f t="shared" si="29"/>
        <v>1712534.5</v>
      </c>
      <c r="O28" s="205">
        <v>59077</v>
      </c>
      <c r="P28" s="205">
        <v>89.922557999999995</v>
      </c>
      <c r="Q28" s="205">
        <v>986133.8</v>
      </c>
      <c r="R28" s="205">
        <v>103.310773</v>
      </c>
      <c r="S28" s="205">
        <v>182285</v>
      </c>
      <c r="T28" s="205">
        <v>149.24545599999999</v>
      </c>
      <c r="U28" s="205">
        <v>11122</v>
      </c>
      <c r="V28" s="205">
        <v>77.869446999999994</v>
      </c>
      <c r="W28" s="205">
        <v>0</v>
      </c>
      <c r="X28" s="205">
        <v>0</v>
      </c>
      <c r="Y28" s="205">
        <v>0</v>
      </c>
      <c r="Z28" s="205">
        <v>0</v>
      </c>
      <c r="AA28" s="205">
        <v>0</v>
      </c>
      <c r="AB28" s="205">
        <v>0</v>
      </c>
      <c r="AC28" s="205">
        <v>0</v>
      </c>
      <c r="AD28" s="205">
        <v>0</v>
      </c>
      <c r="AE28" s="205">
        <v>0</v>
      </c>
      <c r="AF28" s="205">
        <v>0</v>
      </c>
      <c r="AG28" s="205">
        <v>0</v>
      </c>
      <c r="AH28" s="205">
        <v>0</v>
      </c>
      <c r="AI28" s="18">
        <f t="shared" ref="AI28" si="42">O28+Q28+S28+U28+AA28+AC28+AE28+AG28+W28+Y28</f>
        <v>1238617.8</v>
      </c>
      <c r="AJ28" s="18">
        <f t="shared" ref="AJ28" si="43">(O28*P28+Q28*R28+S28*T28+U28*V28+AA28*AB28+AC28*AD28+AE28*AF28+AG28*AH28)/AI28</f>
        <v>109.20388198432751</v>
      </c>
      <c r="AL28" s="64">
        <v>43624</v>
      </c>
      <c r="AM28" s="64">
        <v>43620</v>
      </c>
      <c r="AN28" s="10">
        <v>23</v>
      </c>
      <c r="AO28" s="157">
        <v>36630</v>
      </c>
      <c r="AP28" s="157">
        <v>981409.4</v>
      </c>
      <c r="AQ28" s="157">
        <v>183859</v>
      </c>
      <c r="AR28" s="157">
        <v>13518</v>
      </c>
      <c r="AS28" s="157">
        <v>0</v>
      </c>
      <c r="AT28" s="157">
        <v>0</v>
      </c>
      <c r="AU28" s="157">
        <v>0</v>
      </c>
      <c r="AV28" s="157">
        <v>0</v>
      </c>
      <c r="AW28" s="157">
        <v>0</v>
      </c>
      <c r="AX28" s="157">
        <v>0</v>
      </c>
      <c r="AY28" s="18">
        <v>1215416.3999999999</v>
      </c>
      <c r="AZ28" s="157">
        <v>29072</v>
      </c>
      <c r="BA28" s="157">
        <v>94.083447000000007</v>
      </c>
      <c r="BB28" s="157">
        <v>761263.8</v>
      </c>
      <c r="BC28" s="157">
        <v>121.252582</v>
      </c>
      <c r="BD28" s="157">
        <v>133558</v>
      </c>
      <c r="BE28" s="157">
        <v>166.74588499999999</v>
      </c>
      <c r="BF28" s="157">
        <v>3602</v>
      </c>
      <c r="BG28" s="157">
        <v>91.091615000000004</v>
      </c>
      <c r="BH28" s="157">
        <v>0</v>
      </c>
      <c r="BI28" s="157">
        <v>0</v>
      </c>
      <c r="BJ28" s="157">
        <v>0</v>
      </c>
      <c r="BK28" s="157">
        <v>0</v>
      </c>
      <c r="BL28" s="157">
        <v>0</v>
      </c>
      <c r="BM28" s="157">
        <v>0</v>
      </c>
      <c r="BN28" s="157">
        <v>0</v>
      </c>
      <c r="BO28" s="157">
        <v>0</v>
      </c>
      <c r="BP28" s="157">
        <v>0</v>
      </c>
      <c r="BQ28" s="157">
        <v>0</v>
      </c>
      <c r="BR28" s="157">
        <v>0</v>
      </c>
      <c r="BS28" s="157">
        <v>0</v>
      </c>
      <c r="BT28" s="18">
        <v>927495.8</v>
      </c>
      <c r="BU28" s="18">
        <v>126.83481069173101</v>
      </c>
    </row>
    <row r="29" spans="1:73" ht="20" customHeight="1" x14ac:dyDescent="0.15">
      <c r="A29" s="206">
        <v>43995</v>
      </c>
      <c r="B29" s="206">
        <v>43991</v>
      </c>
      <c r="C29" s="3">
        <f t="shared" si="4"/>
        <v>24</v>
      </c>
      <c r="D29" s="207">
        <v>51724</v>
      </c>
      <c r="E29" s="207">
        <v>1166390.2</v>
      </c>
      <c r="F29" s="207">
        <v>223422</v>
      </c>
      <c r="G29" s="207">
        <v>19244</v>
      </c>
      <c r="H29" s="207">
        <v>0</v>
      </c>
      <c r="I29" s="207">
        <v>0</v>
      </c>
      <c r="J29" s="207">
        <v>0</v>
      </c>
      <c r="K29" s="207">
        <v>0</v>
      </c>
      <c r="L29" s="207">
        <v>0</v>
      </c>
      <c r="M29" s="207">
        <v>0</v>
      </c>
      <c r="N29" s="30">
        <f t="shared" si="29"/>
        <v>1460780.2</v>
      </c>
      <c r="O29" s="207">
        <v>47007</v>
      </c>
      <c r="P29" s="207">
        <v>91.911756999999994</v>
      </c>
      <c r="Q29" s="207">
        <v>798705</v>
      </c>
      <c r="R29" s="207">
        <v>104.50196699999999</v>
      </c>
      <c r="S29" s="207">
        <v>173421</v>
      </c>
      <c r="T29" s="207">
        <v>149.929483</v>
      </c>
      <c r="U29" s="207">
        <v>14338</v>
      </c>
      <c r="V29" s="207">
        <v>86.223741000000004</v>
      </c>
      <c r="W29" s="207">
        <v>0</v>
      </c>
      <c r="X29" s="207">
        <v>0</v>
      </c>
      <c r="Y29" s="207">
        <v>0</v>
      </c>
      <c r="Z29" s="207">
        <v>0</v>
      </c>
      <c r="AA29" s="207">
        <v>0</v>
      </c>
      <c r="AB29" s="207">
        <v>0</v>
      </c>
      <c r="AC29" s="207">
        <v>0</v>
      </c>
      <c r="AD29" s="207">
        <v>0</v>
      </c>
      <c r="AE29" s="207">
        <v>0</v>
      </c>
      <c r="AF29" s="207">
        <v>0</v>
      </c>
      <c r="AG29" s="207">
        <v>0</v>
      </c>
      <c r="AH29" s="207">
        <v>0</v>
      </c>
      <c r="AI29" s="18">
        <f t="shared" ref="AI29" si="44">O29+Q29+S29+U29+AA29+AC29+AE29+AG29+W29+Y29</f>
        <v>1033471</v>
      </c>
      <c r="AJ29" s="18">
        <f t="shared" ref="AJ29" si="45">(O29*P29+Q29*R29+S29*T29+U29*V29+AA29*AB29+AC29*AD29+AE29*AF29+AG29*AH29)/AI29</f>
        <v>111.29865896946794</v>
      </c>
      <c r="AL29" s="64">
        <v>43631</v>
      </c>
      <c r="AM29" s="64">
        <v>43627</v>
      </c>
      <c r="AN29" s="3">
        <v>24</v>
      </c>
      <c r="AO29" s="157">
        <v>36211</v>
      </c>
      <c r="AP29" s="157">
        <v>1020517.8</v>
      </c>
      <c r="AQ29" s="157">
        <v>190890</v>
      </c>
      <c r="AR29" s="157">
        <v>15126</v>
      </c>
      <c r="AS29" s="157">
        <v>0</v>
      </c>
      <c r="AT29" s="157">
        <v>0</v>
      </c>
      <c r="AU29" s="157">
        <v>0</v>
      </c>
      <c r="AV29" s="157">
        <v>0</v>
      </c>
      <c r="AW29" s="157">
        <v>0</v>
      </c>
      <c r="AX29" s="157">
        <v>0</v>
      </c>
      <c r="AY29" s="18">
        <v>1262744.8</v>
      </c>
      <c r="AZ29" s="157">
        <v>22800</v>
      </c>
      <c r="BA29" s="157">
        <v>91.181842000000003</v>
      </c>
      <c r="BB29" s="157">
        <v>821332.1</v>
      </c>
      <c r="BC29" s="157">
        <v>117.226074</v>
      </c>
      <c r="BD29" s="157">
        <v>121624</v>
      </c>
      <c r="BE29" s="157">
        <v>169.61809299999999</v>
      </c>
      <c r="BF29" s="157">
        <v>3045</v>
      </c>
      <c r="BG29" s="157">
        <v>95.081772999999998</v>
      </c>
      <c r="BH29" s="157">
        <v>0</v>
      </c>
      <c r="BI29" s="157">
        <v>0</v>
      </c>
      <c r="BJ29" s="157">
        <v>0</v>
      </c>
      <c r="BK29" s="157">
        <v>0</v>
      </c>
      <c r="BL29" s="157">
        <v>0</v>
      </c>
      <c r="BM29" s="157">
        <v>0</v>
      </c>
      <c r="BN29" s="157">
        <v>0</v>
      </c>
      <c r="BO29" s="157">
        <v>0</v>
      </c>
      <c r="BP29" s="157">
        <v>0</v>
      </c>
      <c r="BQ29" s="157">
        <v>0</v>
      </c>
      <c r="BR29" s="157">
        <v>0</v>
      </c>
      <c r="BS29" s="157">
        <v>0</v>
      </c>
      <c r="BT29" s="18">
        <v>968801.1</v>
      </c>
      <c r="BU29" s="18">
        <v>123.12087431836359</v>
      </c>
    </row>
    <row r="30" spans="1:73" ht="20" customHeight="1" x14ac:dyDescent="0.15">
      <c r="A30" s="208">
        <v>44002</v>
      </c>
      <c r="B30" s="208">
        <v>43998</v>
      </c>
      <c r="C30" s="3">
        <f t="shared" si="4"/>
        <v>25</v>
      </c>
      <c r="D30" s="209">
        <v>74261</v>
      </c>
      <c r="E30" s="209">
        <v>1093577.3</v>
      </c>
      <c r="F30" s="209">
        <v>264181</v>
      </c>
      <c r="G30" s="209">
        <v>23998</v>
      </c>
      <c r="H30" s="209">
        <v>0</v>
      </c>
      <c r="I30" s="209">
        <v>0</v>
      </c>
      <c r="J30" s="209">
        <v>0</v>
      </c>
      <c r="K30" s="209">
        <v>0</v>
      </c>
      <c r="L30" s="209">
        <v>0</v>
      </c>
      <c r="M30" s="209">
        <v>0</v>
      </c>
      <c r="N30" s="30">
        <f t="shared" si="29"/>
        <v>1456017.3</v>
      </c>
      <c r="O30" s="209">
        <v>73363</v>
      </c>
      <c r="P30" s="209">
        <v>102.66237700000001</v>
      </c>
      <c r="Q30" s="209">
        <v>821362.7</v>
      </c>
      <c r="R30" s="209">
        <v>103.516091</v>
      </c>
      <c r="S30" s="209">
        <v>217943</v>
      </c>
      <c r="T30" s="209">
        <v>154.19070500000001</v>
      </c>
      <c r="U30" s="209">
        <v>16180</v>
      </c>
      <c r="V30" s="209">
        <v>79.237762000000004</v>
      </c>
      <c r="W30" s="209">
        <v>0</v>
      </c>
      <c r="X30" s="209">
        <v>0</v>
      </c>
      <c r="Y30" s="209">
        <v>0</v>
      </c>
      <c r="Z30" s="209">
        <v>0</v>
      </c>
      <c r="AA30" s="209">
        <v>0</v>
      </c>
      <c r="AB30" s="209">
        <v>0</v>
      </c>
      <c r="AC30" s="209">
        <v>0</v>
      </c>
      <c r="AD30" s="209">
        <v>0</v>
      </c>
      <c r="AE30" s="209">
        <v>0</v>
      </c>
      <c r="AF30" s="209">
        <v>0</v>
      </c>
      <c r="AG30" s="209">
        <v>0</v>
      </c>
      <c r="AH30" s="209">
        <v>0</v>
      </c>
      <c r="AI30" s="18">
        <f t="shared" ref="AI30" si="46">O30+Q30+S30+U30+AA30+AC30+AE30+AG30+W30+Y30</f>
        <v>1128848.7</v>
      </c>
      <c r="AJ30" s="18">
        <f t="shared" ref="AJ30" si="47">(O30*P30+Q30*R30+S30*T30+U30*V30+AA30*AB30+AC30*AD30+AE30*AF30+AG30*AH30)/AI30</f>
        <v>112.89619926038957</v>
      </c>
      <c r="AL30" s="64">
        <v>43638</v>
      </c>
      <c r="AM30" s="64">
        <v>43634</v>
      </c>
      <c r="AN30" s="10">
        <v>25</v>
      </c>
      <c r="AO30" s="157">
        <v>41942</v>
      </c>
      <c r="AP30" s="157">
        <v>1215762.2</v>
      </c>
      <c r="AQ30" s="157">
        <v>254515</v>
      </c>
      <c r="AR30" s="157">
        <v>16876</v>
      </c>
      <c r="AS30" s="157">
        <v>0</v>
      </c>
      <c r="AT30" s="157">
        <v>0</v>
      </c>
      <c r="AU30" s="157">
        <v>0</v>
      </c>
      <c r="AV30" s="157">
        <v>0</v>
      </c>
      <c r="AW30" s="157">
        <v>0</v>
      </c>
      <c r="AX30" s="157">
        <v>0</v>
      </c>
      <c r="AY30" s="18">
        <v>1529095.2</v>
      </c>
      <c r="AZ30" s="157">
        <v>31263</v>
      </c>
      <c r="BA30" s="157">
        <v>88.771359000000004</v>
      </c>
      <c r="BB30" s="157">
        <v>944765</v>
      </c>
      <c r="BC30" s="157">
        <v>114.835669</v>
      </c>
      <c r="BD30" s="157">
        <v>152099</v>
      </c>
      <c r="BE30" s="157">
        <v>163.63104899999999</v>
      </c>
      <c r="BF30" s="157">
        <v>6017</v>
      </c>
      <c r="BG30" s="157">
        <v>94.351504000000006</v>
      </c>
      <c r="BH30" s="157">
        <v>0</v>
      </c>
      <c r="BI30" s="157">
        <v>0</v>
      </c>
      <c r="BJ30" s="157">
        <v>0</v>
      </c>
      <c r="BK30" s="157">
        <v>0</v>
      </c>
      <c r="BL30" s="157">
        <v>0</v>
      </c>
      <c r="BM30" s="157">
        <v>0</v>
      </c>
      <c r="BN30" s="157">
        <v>0</v>
      </c>
      <c r="BO30" s="157">
        <v>0</v>
      </c>
      <c r="BP30" s="157">
        <v>0</v>
      </c>
      <c r="BQ30" s="157">
        <v>0</v>
      </c>
      <c r="BR30" s="157">
        <v>0</v>
      </c>
      <c r="BS30" s="157">
        <v>0</v>
      </c>
      <c r="BT30" s="18">
        <v>1134144</v>
      </c>
      <c r="BU30" s="18">
        <v>120.55242697631074</v>
      </c>
    </row>
    <row r="31" spans="1:73" ht="20" customHeight="1" x14ac:dyDescent="0.15">
      <c r="A31" s="210">
        <v>44009</v>
      </c>
      <c r="B31" s="210">
        <v>44004</v>
      </c>
      <c r="C31" s="3">
        <f t="shared" si="4"/>
        <v>26</v>
      </c>
      <c r="D31" s="211">
        <v>74989</v>
      </c>
      <c r="E31" s="211">
        <v>938735.3</v>
      </c>
      <c r="F31" s="211">
        <v>273843</v>
      </c>
      <c r="G31" s="211">
        <v>10598</v>
      </c>
      <c r="H31" s="211">
        <v>0</v>
      </c>
      <c r="I31" s="211">
        <v>0</v>
      </c>
      <c r="J31" s="211">
        <v>0</v>
      </c>
      <c r="K31" s="211">
        <v>0</v>
      </c>
      <c r="L31" s="211">
        <v>0</v>
      </c>
      <c r="M31" s="211">
        <v>0</v>
      </c>
      <c r="N31" s="30">
        <f t="shared" si="29"/>
        <v>1298165.3</v>
      </c>
      <c r="O31" s="211">
        <v>73119</v>
      </c>
      <c r="P31" s="211">
        <v>108.268466</v>
      </c>
      <c r="Q31" s="211">
        <v>617950</v>
      </c>
      <c r="R31" s="211">
        <v>106.70675199999999</v>
      </c>
      <c r="S31" s="211">
        <v>222140</v>
      </c>
      <c r="T31" s="211">
        <v>149.451953</v>
      </c>
      <c r="U31" s="211">
        <v>6218</v>
      </c>
      <c r="V31" s="211">
        <v>87.863299999999995</v>
      </c>
      <c r="W31" s="211">
        <v>0</v>
      </c>
      <c r="X31" s="211">
        <v>0</v>
      </c>
      <c r="Y31" s="211">
        <v>0</v>
      </c>
      <c r="Z31" s="211">
        <v>0</v>
      </c>
      <c r="AA31" s="211">
        <v>0</v>
      </c>
      <c r="AB31" s="211">
        <v>0</v>
      </c>
      <c r="AC31" s="211">
        <v>0</v>
      </c>
      <c r="AD31" s="211">
        <v>0</v>
      </c>
      <c r="AE31" s="211">
        <v>0</v>
      </c>
      <c r="AF31" s="211">
        <v>0</v>
      </c>
      <c r="AG31" s="211">
        <v>0</v>
      </c>
      <c r="AH31" s="211">
        <v>0</v>
      </c>
      <c r="AI31" s="18">
        <f t="shared" ref="AI31" si="48">O31+Q31+S31+U31+AA31+AC31+AE31+AG31+W31+Y31</f>
        <v>919427</v>
      </c>
      <c r="AJ31" s="18">
        <f t="shared" ref="AJ31" si="49">(O31*P31+Q31*R31+S31*T31+U31*V31+AA31*AB31+AC31*AD31+AE31*AF31+AG31*AH31)/AI31</f>
        <v>117.03105325672837</v>
      </c>
      <c r="AL31" s="64">
        <v>43645</v>
      </c>
      <c r="AM31" s="64">
        <v>43641</v>
      </c>
      <c r="AN31" s="3">
        <v>26</v>
      </c>
      <c r="AO31" s="157">
        <v>33991</v>
      </c>
      <c r="AP31" s="157">
        <v>1110380.3</v>
      </c>
      <c r="AQ31" s="157">
        <v>273747</v>
      </c>
      <c r="AR31" s="157">
        <v>19214</v>
      </c>
      <c r="AS31" s="157">
        <v>0</v>
      </c>
      <c r="AT31" s="157">
        <v>0</v>
      </c>
      <c r="AU31" s="157">
        <v>0</v>
      </c>
      <c r="AV31" s="157">
        <v>0</v>
      </c>
      <c r="AW31" s="157">
        <v>0</v>
      </c>
      <c r="AX31" s="157">
        <v>0</v>
      </c>
      <c r="AY31" s="18">
        <v>1437332.3</v>
      </c>
      <c r="AZ31" s="157">
        <v>20968</v>
      </c>
      <c r="BA31" s="157">
        <v>87.494038000000003</v>
      </c>
      <c r="BB31" s="157">
        <v>875227.1</v>
      </c>
      <c r="BC31" s="157">
        <v>113.428391</v>
      </c>
      <c r="BD31" s="157">
        <v>116749</v>
      </c>
      <c r="BE31" s="157">
        <v>152.38776300000001</v>
      </c>
      <c r="BF31" s="157">
        <v>5666</v>
      </c>
      <c r="BG31" s="157">
        <v>92.950228999999993</v>
      </c>
      <c r="BH31" s="157">
        <v>0</v>
      </c>
      <c r="BI31" s="157">
        <v>0</v>
      </c>
      <c r="BJ31" s="157">
        <v>0</v>
      </c>
      <c r="BK31" s="157">
        <v>0</v>
      </c>
      <c r="BL31" s="157">
        <v>0</v>
      </c>
      <c r="BM31" s="157">
        <v>0</v>
      </c>
      <c r="BN31" s="157">
        <v>0</v>
      </c>
      <c r="BO31" s="157">
        <v>0</v>
      </c>
      <c r="BP31" s="157">
        <v>0</v>
      </c>
      <c r="BQ31" s="157">
        <v>0</v>
      </c>
      <c r="BR31" s="157">
        <v>0</v>
      </c>
      <c r="BS31" s="157">
        <v>0</v>
      </c>
      <c r="BT31" s="18">
        <v>1018610.1</v>
      </c>
      <c r="BU31" s="18">
        <v>117.24599200555846</v>
      </c>
    </row>
    <row r="32" spans="1:73" ht="20" customHeight="1" x14ac:dyDescent="0.15">
      <c r="A32" s="212">
        <v>44016</v>
      </c>
      <c r="B32" s="212">
        <v>44012</v>
      </c>
      <c r="C32" s="3">
        <f t="shared" si="4"/>
        <v>27</v>
      </c>
      <c r="D32" s="213">
        <v>88320</v>
      </c>
      <c r="E32" s="213">
        <v>917818.7</v>
      </c>
      <c r="F32" s="213">
        <v>269412</v>
      </c>
      <c r="G32" s="213">
        <v>9849</v>
      </c>
      <c r="H32" s="213">
        <v>0</v>
      </c>
      <c r="I32" s="213">
        <v>0</v>
      </c>
      <c r="J32" s="213">
        <v>0</v>
      </c>
      <c r="K32" s="213">
        <v>0</v>
      </c>
      <c r="L32" s="213">
        <v>0</v>
      </c>
      <c r="M32" s="213">
        <v>0</v>
      </c>
      <c r="N32" s="30">
        <f t="shared" si="29"/>
        <v>1285399.7</v>
      </c>
      <c r="O32" s="213">
        <v>86091</v>
      </c>
      <c r="P32" s="213">
        <v>113.886875</v>
      </c>
      <c r="Q32" s="213">
        <v>721910.9</v>
      </c>
      <c r="R32" s="213">
        <v>110.09987599999999</v>
      </c>
      <c r="S32" s="213">
        <v>248166</v>
      </c>
      <c r="T32" s="213">
        <v>161.865477</v>
      </c>
      <c r="U32" s="213">
        <v>8265</v>
      </c>
      <c r="V32" s="213">
        <v>81.921475999999998</v>
      </c>
      <c r="W32" s="213">
        <v>0</v>
      </c>
      <c r="X32" s="213">
        <v>0</v>
      </c>
      <c r="Y32" s="213">
        <v>0</v>
      </c>
      <c r="Z32" s="213">
        <v>0</v>
      </c>
      <c r="AA32" s="213">
        <v>0</v>
      </c>
      <c r="AB32" s="213">
        <v>0</v>
      </c>
      <c r="AC32" s="213">
        <v>0</v>
      </c>
      <c r="AD32" s="213">
        <v>0</v>
      </c>
      <c r="AE32" s="213">
        <v>0</v>
      </c>
      <c r="AF32" s="213">
        <v>0</v>
      </c>
      <c r="AG32" s="213">
        <v>0</v>
      </c>
      <c r="AH32" s="213">
        <v>0</v>
      </c>
      <c r="AI32" s="18">
        <f t="shared" ref="AI32" si="50">O32+Q32+S32+U32+AA32+AC32+AE32+AG32+W32+Y32</f>
        <v>1064432.8999999999</v>
      </c>
      <c r="AJ32" s="18">
        <f t="shared" ref="AJ32" si="51">(O32*P32+Q32*R32+S32*T32+U32*V32+AA32*AB32+AC32*AD32+AE32*AF32+AG32*AH32)/AI32</f>
        <v>122.25620280338515</v>
      </c>
      <c r="AL32" s="64">
        <v>43652</v>
      </c>
      <c r="AM32" s="64">
        <v>43648</v>
      </c>
      <c r="AN32" s="3">
        <v>27</v>
      </c>
      <c r="AO32" s="157">
        <v>42612</v>
      </c>
      <c r="AP32" s="157">
        <v>1145040</v>
      </c>
      <c r="AQ32" s="157">
        <v>223269</v>
      </c>
      <c r="AR32" s="157">
        <v>9500</v>
      </c>
      <c r="AS32" s="157">
        <v>0</v>
      </c>
      <c r="AT32" s="157">
        <v>0</v>
      </c>
      <c r="AU32" s="157">
        <v>0</v>
      </c>
      <c r="AV32" s="157">
        <v>0</v>
      </c>
      <c r="AW32" s="157">
        <v>0</v>
      </c>
      <c r="AX32" s="157">
        <v>0</v>
      </c>
      <c r="AY32" s="18">
        <v>1420421</v>
      </c>
      <c r="AZ32" s="157">
        <v>25389</v>
      </c>
      <c r="BA32" s="157">
        <v>86.397060999999994</v>
      </c>
      <c r="BB32" s="157">
        <v>817516</v>
      </c>
      <c r="BC32" s="157">
        <v>112.104437</v>
      </c>
      <c r="BD32" s="157">
        <v>120745</v>
      </c>
      <c r="BE32" s="157">
        <v>153.16887600000001</v>
      </c>
      <c r="BF32" s="157">
        <v>3459</v>
      </c>
      <c r="BG32" s="157">
        <v>90.012431000000007</v>
      </c>
      <c r="BH32" s="157">
        <v>0</v>
      </c>
      <c r="BI32" s="157">
        <v>0</v>
      </c>
      <c r="BJ32" s="157">
        <v>0</v>
      </c>
      <c r="BK32" s="157">
        <v>0</v>
      </c>
      <c r="BL32" s="157">
        <v>0</v>
      </c>
      <c r="BM32" s="157">
        <v>0</v>
      </c>
      <c r="BN32" s="157">
        <v>0</v>
      </c>
      <c r="BO32" s="157">
        <v>0</v>
      </c>
      <c r="BP32" s="157">
        <v>0</v>
      </c>
      <c r="BQ32" s="157">
        <v>0</v>
      </c>
      <c r="BR32" s="157">
        <v>0</v>
      </c>
      <c r="BS32" s="157">
        <v>0</v>
      </c>
      <c r="BT32" s="18">
        <v>967109</v>
      </c>
      <c r="BU32" s="18">
        <v>116.47749615779608</v>
      </c>
    </row>
    <row r="33" spans="1:73" ht="20" customHeight="1" x14ac:dyDescent="0.15">
      <c r="A33" s="214">
        <v>44023</v>
      </c>
      <c r="B33" s="214">
        <v>44019</v>
      </c>
      <c r="C33" s="3">
        <f t="shared" si="4"/>
        <v>28</v>
      </c>
      <c r="D33" s="215">
        <v>63331</v>
      </c>
      <c r="E33" s="215">
        <v>732936.4</v>
      </c>
      <c r="F33" s="215">
        <v>277254</v>
      </c>
      <c r="G33" s="215">
        <v>15413</v>
      </c>
      <c r="H33" s="215">
        <v>0</v>
      </c>
      <c r="I33" s="215">
        <v>0</v>
      </c>
      <c r="J33" s="215">
        <v>0</v>
      </c>
      <c r="K33" s="215">
        <v>0</v>
      </c>
      <c r="L33" s="215">
        <v>0</v>
      </c>
      <c r="M33" s="215">
        <v>0</v>
      </c>
      <c r="N33" s="30">
        <f t="shared" si="29"/>
        <v>1088934.3999999999</v>
      </c>
      <c r="O33" s="215">
        <v>62195</v>
      </c>
      <c r="P33" s="215">
        <v>127.46547099999999</v>
      </c>
      <c r="Q33" s="215">
        <v>644689.4</v>
      </c>
      <c r="R33" s="215">
        <v>118.10187999999999</v>
      </c>
      <c r="S33" s="215">
        <v>243276</v>
      </c>
      <c r="T33" s="215">
        <v>164.33281099999999</v>
      </c>
      <c r="U33" s="215">
        <v>7152</v>
      </c>
      <c r="V33" s="215">
        <v>85.718958999999998</v>
      </c>
      <c r="W33" s="215">
        <v>0</v>
      </c>
      <c r="X33" s="215">
        <v>0</v>
      </c>
      <c r="Y33" s="215">
        <v>0</v>
      </c>
      <c r="Z33" s="215">
        <v>0</v>
      </c>
      <c r="AA33" s="215">
        <v>0</v>
      </c>
      <c r="AB33" s="215">
        <v>0</v>
      </c>
      <c r="AC33" s="215">
        <v>0</v>
      </c>
      <c r="AD33" s="215">
        <v>0</v>
      </c>
      <c r="AE33" s="215">
        <v>0</v>
      </c>
      <c r="AF33" s="215">
        <v>0</v>
      </c>
      <c r="AG33" s="215">
        <v>0</v>
      </c>
      <c r="AH33" s="215">
        <v>0</v>
      </c>
      <c r="AI33" s="18">
        <f t="shared" ref="AI33" si="52">O33+Q33+S33+U33+AA33+AC33+AE33+AG33+W33+Y33</f>
        <v>957312.4</v>
      </c>
      <c r="AJ33" s="18">
        <f t="shared" ref="AJ33" si="53">(O33*P33+Q33*R33+S33*T33+U33*V33+AA33*AB33+AC33*AD33+AE33*AF33+AG33*AH33)/AI33</f>
        <v>130.21667331220297</v>
      </c>
      <c r="AL33" s="64">
        <v>43659</v>
      </c>
      <c r="AM33" s="64">
        <v>43655</v>
      </c>
      <c r="AN33" s="3">
        <v>28</v>
      </c>
      <c r="AO33" s="157">
        <v>37106</v>
      </c>
      <c r="AP33" s="157">
        <v>1123904.3</v>
      </c>
      <c r="AQ33" s="157">
        <v>246008</v>
      </c>
      <c r="AR33" s="157">
        <v>9603</v>
      </c>
      <c r="AS33" s="157">
        <v>0</v>
      </c>
      <c r="AT33" s="157">
        <v>0</v>
      </c>
      <c r="AU33" s="157">
        <v>0</v>
      </c>
      <c r="AV33" s="157">
        <v>0</v>
      </c>
      <c r="AW33" s="157">
        <v>0</v>
      </c>
      <c r="AX33" s="157">
        <v>0</v>
      </c>
      <c r="AY33" s="18">
        <v>1416621.3</v>
      </c>
      <c r="AZ33" s="157">
        <v>26203</v>
      </c>
      <c r="BA33" s="157">
        <v>85.247985999999997</v>
      </c>
      <c r="BB33" s="157">
        <v>810614.5</v>
      </c>
      <c r="BC33" s="157">
        <v>109.965765</v>
      </c>
      <c r="BD33" s="157">
        <v>101598</v>
      </c>
      <c r="BE33" s="157">
        <v>149.922685</v>
      </c>
      <c r="BF33" s="157">
        <v>6931</v>
      </c>
      <c r="BG33" s="157">
        <v>93.586350999999993</v>
      </c>
      <c r="BH33" s="157">
        <v>0</v>
      </c>
      <c r="BI33" s="157">
        <v>0</v>
      </c>
      <c r="BJ33" s="157">
        <v>0</v>
      </c>
      <c r="BK33" s="157">
        <v>0</v>
      </c>
      <c r="BL33" s="157">
        <v>0</v>
      </c>
      <c r="BM33" s="157">
        <v>0</v>
      </c>
      <c r="BN33" s="157">
        <v>0</v>
      </c>
      <c r="BO33" s="157">
        <v>0</v>
      </c>
      <c r="BP33" s="157">
        <v>0</v>
      </c>
      <c r="BQ33" s="157">
        <v>0</v>
      </c>
      <c r="BR33" s="157">
        <v>0</v>
      </c>
      <c r="BS33" s="157">
        <v>0</v>
      </c>
      <c r="BT33" s="18">
        <v>945346.5</v>
      </c>
      <c r="BU33" s="18">
        <v>113.45478989890108</v>
      </c>
    </row>
    <row r="34" spans="1:73" ht="20" customHeight="1" x14ac:dyDescent="0.15">
      <c r="A34" s="216">
        <v>44030</v>
      </c>
      <c r="B34" s="218">
        <v>44026</v>
      </c>
      <c r="C34" s="3">
        <f t="shared" si="4"/>
        <v>29</v>
      </c>
      <c r="D34" s="219">
        <v>84773</v>
      </c>
      <c r="E34" s="219">
        <v>739189.9</v>
      </c>
      <c r="F34" s="219">
        <v>263756.90000000002</v>
      </c>
      <c r="G34" s="219">
        <v>20289</v>
      </c>
      <c r="H34" s="219">
        <v>0</v>
      </c>
      <c r="I34" s="219">
        <v>0</v>
      </c>
      <c r="J34" s="219">
        <v>0</v>
      </c>
      <c r="K34" s="219">
        <v>0</v>
      </c>
      <c r="L34" s="219">
        <v>0</v>
      </c>
      <c r="M34" s="219">
        <v>0</v>
      </c>
      <c r="N34" s="30">
        <f t="shared" si="29"/>
        <v>1108008.8</v>
      </c>
      <c r="O34" s="219">
        <v>83366</v>
      </c>
      <c r="P34" s="219">
        <v>134.06213500000001</v>
      </c>
      <c r="Q34" s="219">
        <v>631431.4</v>
      </c>
      <c r="R34" s="219">
        <v>126.329649</v>
      </c>
      <c r="S34" s="219">
        <v>207734.9</v>
      </c>
      <c r="T34" s="219">
        <v>162.661382</v>
      </c>
      <c r="U34" s="219">
        <v>15539</v>
      </c>
      <c r="V34" s="219">
        <v>90.281034000000005</v>
      </c>
      <c r="W34" s="219">
        <v>0</v>
      </c>
      <c r="X34" s="219">
        <v>0</v>
      </c>
      <c r="Y34" s="219">
        <v>0</v>
      </c>
      <c r="Z34" s="219">
        <v>0</v>
      </c>
      <c r="AA34" s="219">
        <v>0</v>
      </c>
      <c r="AB34" s="219">
        <v>0</v>
      </c>
      <c r="AC34" s="219">
        <v>0</v>
      </c>
      <c r="AD34" s="219">
        <v>0</v>
      </c>
      <c r="AE34" s="219">
        <v>0</v>
      </c>
      <c r="AF34" s="219">
        <v>0</v>
      </c>
      <c r="AG34" s="219">
        <v>0</v>
      </c>
      <c r="AH34" s="219">
        <v>0</v>
      </c>
      <c r="AI34" s="18">
        <f t="shared" ref="AI34" si="54">O34+Q34+S34+U34+AA34+AC34+AE34+AG34+W34+Y34</f>
        <v>938071.3</v>
      </c>
      <c r="AJ34" s="18">
        <f t="shared" ref="AJ34" si="55">(O34*P34+Q34*R34+S34*T34+U34*V34+AA34*AB34+AC34*AD34+AE34*AF34+AG34*AH34)/AI34</f>
        <v>134.46531621524548</v>
      </c>
      <c r="AL34" s="64">
        <v>43666</v>
      </c>
      <c r="AM34" s="64">
        <v>43662</v>
      </c>
      <c r="AN34" s="3">
        <v>29</v>
      </c>
      <c r="AO34" s="157">
        <v>41259</v>
      </c>
      <c r="AP34" s="157">
        <v>1115664.8999999999</v>
      </c>
      <c r="AQ34" s="157">
        <v>228645</v>
      </c>
      <c r="AR34" s="157">
        <v>13002</v>
      </c>
      <c r="AS34" s="157">
        <v>0</v>
      </c>
      <c r="AT34" s="157">
        <v>0</v>
      </c>
      <c r="AU34" s="157">
        <v>0</v>
      </c>
      <c r="AV34" s="157">
        <v>0</v>
      </c>
      <c r="AW34" s="157">
        <v>0</v>
      </c>
      <c r="AX34" s="157">
        <v>0</v>
      </c>
      <c r="AY34" s="18">
        <v>1398570.9</v>
      </c>
      <c r="AZ34" s="157">
        <v>32607</v>
      </c>
      <c r="BA34" s="157">
        <v>82.197411000000002</v>
      </c>
      <c r="BB34" s="157">
        <v>866230.2</v>
      </c>
      <c r="BC34" s="157">
        <v>108.627579</v>
      </c>
      <c r="BD34" s="157">
        <v>130445</v>
      </c>
      <c r="BE34" s="157">
        <v>146.427605</v>
      </c>
      <c r="BF34" s="157">
        <v>9392</v>
      </c>
      <c r="BG34" s="157">
        <v>93.881601000000003</v>
      </c>
      <c r="BH34" s="157">
        <v>0</v>
      </c>
      <c r="BI34" s="157">
        <v>0</v>
      </c>
      <c r="BJ34" s="157">
        <v>0</v>
      </c>
      <c r="BK34" s="157">
        <v>0</v>
      </c>
      <c r="BL34" s="157">
        <v>0</v>
      </c>
      <c r="BM34" s="157">
        <v>0</v>
      </c>
      <c r="BN34" s="157">
        <v>0</v>
      </c>
      <c r="BO34" s="157">
        <v>0</v>
      </c>
      <c r="BP34" s="157">
        <v>0</v>
      </c>
      <c r="BQ34" s="157">
        <v>0</v>
      </c>
      <c r="BR34" s="157">
        <v>0</v>
      </c>
      <c r="BS34" s="157">
        <v>0</v>
      </c>
      <c r="BT34" s="18">
        <v>1038674.2</v>
      </c>
      <c r="BU34" s="18">
        <v>112.41175085891207</v>
      </c>
    </row>
    <row r="35" spans="1:73" ht="20" customHeight="1" x14ac:dyDescent="0.15">
      <c r="A35" s="220">
        <v>44037</v>
      </c>
      <c r="B35" s="220">
        <v>44033</v>
      </c>
      <c r="C35" s="3">
        <f t="shared" si="4"/>
        <v>30</v>
      </c>
      <c r="D35" s="221">
        <v>97899</v>
      </c>
      <c r="E35" s="221">
        <v>662026.4</v>
      </c>
      <c r="F35" s="221">
        <v>263580</v>
      </c>
      <c r="G35" s="221">
        <v>12361</v>
      </c>
      <c r="H35" s="221">
        <v>0</v>
      </c>
      <c r="I35" s="221">
        <v>0</v>
      </c>
      <c r="J35" s="221">
        <v>0</v>
      </c>
      <c r="K35" s="221">
        <v>0</v>
      </c>
      <c r="L35" s="221">
        <v>0</v>
      </c>
      <c r="M35" s="221">
        <v>0</v>
      </c>
      <c r="N35" s="30">
        <f t="shared" si="29"/>
        <v>1035866.4</v>
      </c>
      <c r="O35" s="221">
        <v>91153</v>
      </c>
      <c r="P35" s="221">
        <v>139.52398700000001</v>
      </c>
      <c r="Q35" s="221">
        <v>609601.1</v>
      </c>
      <c r="R35" s="221">
        <v>130.610873</v>
      </c>
      <c r="S35" s="221">
        <v>154678</v>
      </c>
      <c r="T35" s="221">
        <v>170.37986000000001</v>
      </c>
      <c r="U35" s="221">
        <v>8042</v>
      </c>
      <c r="V35" s="221">
        <v>100.705794</v>
      </c>
      <c r="W35" s="221">
        <v>0</v>
      </c>
      <c r="X35" s="221">
        <v>0</v>
      </c>
      <c r="Y35" s="221">
        <v>0</v>
      </c>
      <c r="Z35" s="221">
        <v>0</v>
      </c>
      <c r="AA35" s="221">
        <v>0</v>
      </c>
      <c r="AB35" s="221">
        <v>0</v>
      </c>
      <c r="AC35" s="221">
        <v>0</v>
      </c>
      <c r="AD35" s="221">
        <v>0</v>
      </c>
      <c r="AE35" s="221">
        <v>0</v>
      </c>
      <c r="AF35" s="221">
        <v>0</v>
      </c>
      <c r="AG35" s="221">
        <v>0</v>
      </c>
      <c r="AH35" s="221">
        <v>0</v>
      </c>
      <c r="AI35" s="18">
        <f t="shared" ref="AI35" si="56">O35+Q35+S35+U35+AA35+AC35+AE35+AG35+W35+Y35</f>
        <v>863474.1</v>
      </c>
      <c r="AJ35" s="18">
        <f t="shared" ref="AJ35" si="57">(O35*P35+Q35*R35+S35*T35+U35*V35+AA35*AB35+AC35*AD35+AE35*AF35+AG35*AH35)/AI35</f>
        <v>138.39726497899511</v>
      </c>
      <c r="AL35" s="64">
        <v>43673</v>
      </c>
      <c r="AM35" s="64">
        <v>43669</v>
      </c>
      <c r="AN35" s="3">
        <v>30</v>
      </c>
      <c r="AO35" s="157">
        <v>45702</v>
      </c>
      <c r="AP35" s="157">
        <v>1029014.8</v>
      </c>
      <c r="AQ35" s="157">
        <v>183666</v>
      </c>
      <c r="AR35" s="157">
        <v>10686</v>
      </c>
      <c r="AS35" s="157">
        <v>0</v>
      </c>
      <c r="AT35" s="157">
        <v>0</v>
      </c>
      <c r="AU35" s="157">
        <v>0</v>
      </c>
      <c r="AV35" s="157">
        <v>0</v>
      </c>
      <c r="AW35" s="157">
        <v>0</v>
      </c>
      <c r="AX35" s="157">
        <v>0</v>
      </c>
      <c r="AY35" s="18">
        <v>1269068.8</v>
      </c>
      <c r="AZ35" s="157">
        <v>33746</v>
      </c>
      <c r="BA35" s="157">
        <v>80.963431999999997</v>
      </c>
      <c r="BB35" s="157">
        <v>750916.9</v>
      </c>
      <c r="BC35" s="157">
        <v>110.737374</v>
      </c>
      <c r="BD35" s="157">
        <v>107767</v>
      </c>
      <c r="BE35" s="157">
        <v>157.69472999999999</v>
      </c>
      <c r="BF35" s="157">
        <v>7815</v>
      </c>
      <c r="BG35" s="157">
        <v>97.747280000000003</v>
      </c>
      <c r="BH35" s="157">
        <v>0</v>
      </c>
      <c r="BI35" s="157">
        <v>0</v>
      </c>
      <c r="BJ35" s="157">
        <v>0</v>
      </c>
      <c r="BK35" s="157">
        <v>0</v>
      </c>
      <c r="BL35" s="157">
        <v>0</v>
      </c>
      <c r="BM35" s="157">
        <v>0</v>
      </c>
      <c r="BN35" s="157">
        <v>0</v>
      </c>
      <c r="BO35" s="157">
        <v>0</v>
      </c>
      <c r="BP35" s="157">
        <v>0</v>
      </c>
      <c r="BQ35" s="157">
        <v>0</v>
      </c>
      <c r="BR35" s="157">
        <v>0</v>
      </c>
      <c r="BS35" s="157">
        <v>0</v>
      </c>
      <c r="BT35" s="18">
        <v>900244.9</v>
      </c>
      <c r="BU35" s="18">
        <v>115.12971696435336</v>
      </c>
    </row>
    <row r="36" spans="1:73" ht="20" customHeight="1" x14ac:dyDescent="0.15">
      <c r="A36" s="222">
        <v>44044</v>
      </c>
      <c r="B36" s="222">
        <v>44040</v>
      </c>
      <c r="C36" s="3">
        <f t="shared" si="4"/>
        <v>31</v>
      </c>
      <c r="D36" s="223">
        <v>78869</v>
      </c>
      <c r="E36" s="223">
        <v>675622.40000000002</v>
      </c>
      <c r="F36" s="223">
        <v>268514</v>
      </c>
      <c r="G36" s="78">
        <f>AVERAGE(G33:G35)</f>
        <v>16021</v>
      </c>
      <c r="H36" s="223">
        <v>0</v>
      </c>
      <c r="I36" s="223">
        <v>0</v>
      </c>
      <c r="J36" s="223">
        <v>0</v>
      </c>
      <c r="K36" s="223">
        <v>0</v>
      </c>
      <c r="L36" s="223">
        <v>0</v>
      </c>
      <c r="M36" s="223">
        <v>0</v>
      </c>
      <c r="N36" s="30">
        <f t="shared" si="29"/>
        <v>1039026.4</v>
      </c>
      <c r="O36" s="223">
        <v>78556</v>
      </c>
      <c r="P36" s="223">
        <v>141.39799600000001</v>
      </c>
      <c r="Q36" s="223">
        <v>554867.1</v>
      </c>
      <c r="R36" s="223">
        <v>133.01375300000001</v>
      </c>
      <c r="S36" s="223">
        <v>212230</v>
      </c>
      <c r="T36" s="223">
        <v>152.74056400000001</v>
      </c>
      <c r="U36" s="223">
        <v>12359</v>
      </c>
      <c r="V36" s="223">
        <v>94.682579000000004</v>
      </c>
      <c r="W36" s="223">
        <v>0</v>
      </c>
      <c r="X36" s="223">
        <v>0</v>
      </c>
      <c r="Y36" s="223">
        <v>0</v>
      </c>
      <c r="Z36" s="223">
        <v>0</v>
      </c>
      <c r="AA36" s="223">
        <v>0</v>
      </c>
      <c r="AB36" s="223">
        <v>0</v>
      </c>
      <c r="AC36" s="223">
        <v>0</v>
      </c>
      <c r="AD36" s="223">
        <v>0</v>
      </c>
      <c r="AE36" s="223">
        <v>0</v>
      </c>
      <c r="AF36" s="223">
        <v>0</v>
      </c>
      <c r="AG36" s="223">
        <v>0</v>
      </c>
      <c r="AH36" s="223">
        <v>0</v>
      </c>
      <c r="AI36" s="18">
        <f t="shared" ref="AI36" si="58">O36+Q36+S36+U36+AA36+AC36+AE36+AG36+W36+Y36</f>
        <v>858012.1</v>
      </c>
      <c r="AJ36" s="18">
        <f t="shared" ref="AJ36" si="59">(O36*P36+Q36*R36+S36*T36+U36*V36+AA36*AB36+AC36*AD36+AE36*AF36+AG36*AH36)/AI36</f>
        <v>138.10869130235264</v>
      </c>
      <c r="AL36" s="64">
        <v>43680</v>
      </c>
      <c r="AM36" s="64">
        <v>43676</v>
      </c>
      <c r="AN36" s="3">
        <v>31</v>
      </c>
      <c r="AO36" s="157">
        <v>43815</v>
      </c>
      <c r="AP36" s="157">
        <v>1055935.3999999999</v>
      </c>
      <c r="AQ36" s="157">
        <v>192379</v>
      </c>
      <c r="AR36" s="157">
        <v>13392</v>
      </c>
      <c r="AS36" s="157">
        <v>0</v>
      </c>
      <c r="AT36" s="157">
        <v>0</v>
      </c>
      <c r="AU36" s="157">
        <v>0</v>
      </c>
      <c r="AV36" s="157">
        <v>0</v>
      </c>
      <c r="AW36" s="157">
        <v>0</v>
      </c>
      <c r="AX36" s="157">
        <v>0</v>
      </c>
      <c r="AY36" s="18">
        <v>1305521.3999999999</v>
      </c>
      <c r="AZ36" s="157">
        <v>31993</v>
      </c>
      <c r="BA36" s="157">
        <v>81.471289999999996</v>
      </c>
      <c r="BB36" s="157">
        <v>851969.5</v>
      </c>
      <c r="BC36" s="157">
        <v>110.757783</v>
      </c>
      <c r="BD36" s="157">
        <v>111508</v>
      </c>
      <c r="BE36" s="157">
        <v>143.08825300000001</v>
      </c>
      <c r="BF36" s="157">
        <v>12354</v>
      </c>
      <c r="BG36" s="157">
        <v>86.190869000000006</v>
      </c>
      <c r="BH36" s="157">
        <v>0</v>
      </c>
      <c r="BI36" s="157">
        <v>0</v>
      </c>
      <c r="BJ36" s="157">
        <v>0</v>
      </c>
      <c r="BK36" s="157">
        <v>0</v>
      </c>
      <c r="BL36" s="157">
        <v>0</v>
      </c>
      <c r="BM36" s="157">
        <v>0</v>
      </c>
      <c r="BN36" s="157">
        <v>0</v>
      </c>
      <c r="BO36" s="157">
        <v>0</v>
      </c>
      <c r="BP36" s="157">
        <v>0</v>
      </c>
      <c r="BQ36" s="157">
        <v>0</v>
      </c>
      <c r="BR36" s="157">
        <v>0</v>
      </c>
      <c r="BS36" s="157">
        <v>0</v>
      </c>
      <c r="BT36" s="18">
        <v>1007824.5</v>
      </c>
      <c r="BU36" s="18">
        <v>113.10406811477446</v>
      </c>
    </row>
    <row r="37" spans="1:73" ht="20" customHeight="1" x14ac:dyDescent="0.15">
      <c r="A37" s="224">
        <v>44051</v>
      </c>
      <c r="B37" s="226">
        <v>44050</v>
      </c>
      <c r="C37" s="3">
        <f t="shared" si="4"/>
        <v>32</v>
      </c>
      <c r="D37" s="227">
        <v>97035</v>
      </c>
      <c r="E37" s="227">
        <v>548834.19999999995</v>
      </c>
      <c r="F37" s="227">
        <v>237395.5</v>
      </c>
      <c r="G37" s="227">
        <v>10984</v>
      </c>
      <c r="H37" s="227">
        <v>0</v>
      </c>
      <c r="I37" s="227">
        <v>0</v>
      </c>
      <c r="J37" s="227">
        <v>0</v>
      </c>
      <c r="K37" s="227">
        <v>0</v>
      </c>
      <c r="L37" s="227">
        <v>0</v>
      </c>
      <c r="M37" s="227">
        <v>0</v>
      </c>
      <c r="N37" s="30">
        <f t="shared" si="29"/>
        <v>894248.7</v>
      </c>
      <c r="O37" s="227">
        <v>96735</v>
      </c>
      <c r="P37" s="227">
        <v>152.025678</v>
      </c>
      <c r="Q37" s="227">
        <v>538753.30000000005</v>
      </c>
      <c r="R37" s="227">
        <v>141.753569</v>
      </c>
      <c r="S37" s="230">
        <v>221508</v>
      </c>
      <c r="T37" s="230">
        <v>149.92452599999999</v>
      </c>
      <c r="U37" s="227">
        <v>10984</v>
      </c>
      <c r="V37" s="227">
        <v>104.15085500000001</v>
      </c>
      <c r="W37" s="227">
        <v>0</v>
      </c>
      <c r="X37" s="227">
        <v>0</v>
      </c>
      <c r="Y37" s="227">
        <v>0</v>
      </c>
      <c r="Z37" s="227">
        <v>0</v>
      </c>
      <c r="AA37" s="227">
        <v>0</v>
      </c>
      <c r="AB37" s="227">
        <v>0</v>
      </c>
      <c r="AC37" s="227">
        <v>0</v>
      </c>
      <c r="AD37" s="227">
        <v>0</v>
      </c>
      <c r="AE37" s="227">
        <v>0</v>
      </c>
      <c r="AF37" s="227">
        <v>0</v>
      </c>
      <c r="AG37" s="227">
        <v>0</v>
      </c>
      <c r="AH37" s="227">
        <v>0</v>
      </c>
      <c r="AI37" s="18">
        <f t="shared" ref="AI37" si="60">O37+Q37+S37+U37+AA37+AC37+AE37+AG37+W37+Y37</f>
        <v>867980.3</v>
      </c>
      <c r="AJ37" s="18">
        <f t="shared" ref="AJ37" si="61">(O37*P37+Q37*R37+S37*T37+U37*V37+AA37*AB37+AC37*AD37+AE37*AF37+AG37*AH37)/AI37</f>
        <v>144.50775201163631</v>
      </c>
      <c r="AL37" s="64">
        <v>43687</v>
      </c>
      <c r="AM37" s="64">
        <v>43683</v>
      </c>
      <c r="AN37" s="3">
        <v>32</v>
      </c>
      <c r="AO37" s="157">
        <v>37678</v>
      </c>
      <c r="AP37" s="157">
        <v>1070225.1000000001</v>
      </c>
      <c r="AQ37" s="157">
        <v>180113</v>
      </c>
      <c r="AR37" s="157">
        <v>4348</v>
      </c>
      <c r="AS37" s="157">
        <v>0</v>
      </c>
      <c r="AT37" s="157">
        <v>0</v>
      </c>
      <c r="AU37" s="157">
        <v>0</v>
      </c>
      <c r="AV37" s="157">
        <v>0</v>
      </c>
      <c r="AW37" s="157">
        <v>0</v>
      </c>
      <c r="AX37" s="157">
        <v>0</v>
      </c>
      <c r="AY37" s="18">
        <v>1292364.1000000001</v>
      </c>
      <c r="AZ37" s="157">
        <v>25676</v>
      </c>
      <c r="BA37" s="157">
        <v>82.427052000000003</v>
      </c>
      <c r="BB37" s="157">
        <v>711949.6</v>
      </c>
      <c r="BC37" s="157">
        <v>109.488327</v>
      </c>
      <c r="BD37" s="157">
        <v>86955</v>
      </c>
      <c r="BE37" s="157">
        <v>150.65306100000001</v>
      </c>
      <c r="BF37" s="157">
        <v>2564</v>
      </c>
      <c r="BG37" s="157">
        <v>97.329953000000003</v>
      </c>
      <c r="BH37" s="157">
        <v>0</v>
      </c>
      <c r="BI37" s="157">
        <v>0</v>
      </c>
      <c r="BJ37" s="157">
        <v>0</v>
      </c>
      <c r="BK37" s="157">
        <v>0</v>
      </c>
      <c r="BL37" s="157">
        <v>0</v>
      </c>
      <c r="BM37" s="157">
        <v>0</v>
      </c>
      <c r="BN37" s="157">
        <v>0</v>
      </c>
      <c r="BO37" s="157">
        <v>0</v>
      </c>
      <c r="BP37" s="157">
        <v>0</v>
      </c>
      <c r="BQ37" s="157">
        <v>0</v>
      </c>
      <c r="BR37" s="157">
        <v>0</v>
      </c>
      <c r="BS37" s="157">
        <v>0</v>
      </c>
      <c r="BT37" s="18">
        <v>827144.6</v>
      </c>
      <c r="BU37" s="18">
        <v>112.93812293306178</v>
      </c>
    </row>
    <row r="38" spans="1:73" ht="20" customHeight="1" x14ac:dyDescent="0.15">
      <c r="A38" s="228">
        <v>44058</v>
      </c>
      <c r="B38" s="228">
        <v>44056</v>
      </c>
      <c r="C38" s="3">
        <f t="shared" si="4"/>
        <v>33</v>
      </c>
      <c r="D38" s="229">
        <v>93637</v>
      </c>
      <c r="E38" s="229">
        <v>538844.5</v>
      </c>
      <c r="F38" s="229">
        <v>235178.7</v>
      </c>
      <c r="G38" s="229">
        <v>16094</v>
      </c>
      <c r="H38" s="229">
        <v>0</v>
      </c>
      <c r="I38" s="229">
        <v>0</v>
      </c>
      <c r="J38" s="229">
        <v>0</v>
      </c>
      <c r="K38" s="229">
        <v>0</v>
      </c>
      <c r="L38" s="229">
        <v>0</v>
      </c>
      <c r="M38" s="229">
        <v>0</v>
      </c>
      <c r="N38" s="30">
        <f t="shared" si="29"/>
        <v>883754.2</v>
      </c>
      <c r="O38" s="229">
        <v>92640</v>
      </c>
      <c r="P38" s="229">
        <v>165.099568</v>
      </c>
      <c r="Q38" s="7">
        <v>518933.5</v>
      </c>
      <c r="R38" s="229">
        <v>156.227284</v>
      </c>
      <c r="S38" s="229">
        <v>231513.7</v>
      </c>
      <c r="T38" s="229">
        <v>167.08538899999999</v>
      </c>
      <c r="U38" s="229">
        <v>13393</v>
      </c>
      <c r="V38" s="229">
        <v>100.696557</v>
      </c>
      <c r="W38" s="229">
        <v>0</v>
      </c>
      <c r="X38" s="229">
        <v>0</v>
      </c>
      <c r="Y38" s="229">
        <v>0</v>
      </c>
      <c r="Z38" s="229">
        <v>0</v>
      </c>
      <c r="AA38" s="229">
        <v>0</v>
      </c>
      <c r="AB38" s="229">
        <v>0</v>
      </c>
      <c r="AC38" s="229">
        <v>0</v>
      </c>
      <c r="AD38" s="229">
        <v>0</v>
      </c>
      <c r="AE38" s="229">
        <v>0</v>
      </c>
      <c r="AF38" s="229">
        <v>0</v>
      </c>
      <c r="AG38" s="229">
        <v>0</v>
      </c>
      <c r="AH38" s="229">
        <v>0</v>
      </c>
      <c r="AI38" s="18">
        <f t="shared" ref="AI38" si="62">O38+Q38+S38+U38+AA38+AC38+AE38+AG38+W38+Y38</f>
        <v>856480.2</v>
      </c>
      <c r="AJ38" s="18">
        <f t="shared" ref="AJ38" si="63">(O38*P38+Q38*R38+S38*T38+U38*V38+AA38*AB38+AC38*AD38+AE38*AF38+AG38*AH38)/AI38</f>
        <v>159.25362999911067</v>
      </c>
      <c r="AL38" s="64">
        <v>43694</v>
      </c>
      <c r="AM38" s="64">
        <v>43690</v>
      </c>
      <c r="AN38" s="10">
        <v>33</v>
      </c>
      <c r="AO38" s="157">
        <v>50590</v>
      </c>
      <c r="AP38" s="157">
        <v>1145603.5</v>
      </c>
      <c r="AQ38" s="157">
        <v>227044</v>
      </c>
      <c r="AR38" s="157">
        <v>8330</v>
      </c>
      <c r="AS38" s="157">
        <v>0</v>
      </c>
      <c r="AT38" s="157">
        <v>0</v>
      </c>
      <c r="AU38" s="157">
        <v>0</v>
      </c>
      <c r="AV38" s="157">
        <v>0</v>
      </c>
      <c r="AW38" s="157">
        <v>0</v>
      </c>
      <c r="AX38" s="157">
        <v>0</v>
      </c>
      <c r="AY38" s="18">
        <v>1431567.5</v>
      </c>
      <c r="AZ38" s="157">
        <v>31469</v>
      </c>
      <c r="BA38" s="157">
        <v>81.309892000000005</v>
      </c>
      <c r="BB38" s="7">
        <v>584668.80000000005</v>
      </c>
      <c r="BC38" s="157">
        <v>106.39790499999999</v>
      </c>
      <c r="BD38" s="157">
        <v>131296</v>
      </c>
      <c r="BE38" s="157">
        <v>145.258903</v>
      </c>
      <c r="BF38" s="157">
        <v>5010</v>
      </c>
      <c r="BG38" s="157">
        <v>88.858682000000002</v>
      </c>
      <c r="BH38" s="157">
        <v>0</v>
      </c>
      <c r="BI38" s="157">
        <v>0</v>
      </c>
      <c r="BJ38" s="157">
        <v>0</v>
      </c>
      <c r="BK38" s="157">
        <v>0</v>
      </c>
      <c r="BL38" s="157">
        <v>0</v>
      </c>
      <c r="BM38" s="157">
        <v>0</v>
      </c>
      <c r="BN38" s="157">
        <v>0</v>
      </c>
      <c r="BO38" s="157">
        <v>0</v>
      </c>
      <c r="BP38" s="157">
        <v>0</v>
      </c>
      <c r="BQ38" s="157">
        <v>0</v>
      </c>
      <c r="BR38" s="157">
        <v>0</v>
      </c>
      <c r="BS38" s="157">
        <v>0</v>
      </c>
      <c r="BT38" s="18">
        <v>752443.8</v>
      </c>
      <c r="BU38" s="18">
        <v>112.01284581695005</v>
      </c>
    </row>
    <row r="39" spans="1:73" ht="20" customHeight="1" x14ac:dyDescent="0.15">
      <c r="A39" s="234">
        <v>44065</v>
      </c>
      <c r="B39" s="234">
        <v>44063</v>
      </c>
      <c r="C39" s="3">
        <f t="shared" si="4"/>
        <v>34</v>
      </c>
      <c r="D39" s="135">
        <v>96829</v>
      </c>
      <c r="E39" s="235">
        <v>484433</v>
      </c>
      <c r="F39" s="235">
        <v>208580</v>
      </c>
      <c r="G39" s="235">
        <v>11358</v>
      </c>
      <c r="H39" s="235">
        <v>0</v>
      </c>
      <c r="I39" s="235">
        <v>0</v>
      </c>
      <c r="J39" s="235">
        <v>0</v>
      </c>
      <c r="K39" s="235">
        <v>0</v>
      </c>
      <c r="L39" s="235">
        <v>0</v>
      </c>
      <c r="M39" s="235">
        <v>0</v>
      </c>
      <c r="N39" s="30">
        <f t="shared" si="29"/>
        <v>801200</v>
      </c>
      <c r="O39" s="235">
        <v>92338</v>
      </c>
      <c r="P39" s="235">
        <v>174.02672699999999</v>
      </c>
      <c r="Q39" s="237">
        <v>471044</v>
      </c>
      <c r="R39" s="237">
        <v>166.861942</v>
      </c>
      <c r="S39" s="235">
        <v>202190</v>
      </c>
      <c r="T39" s="235">
        <v>184.971101</v>
      </c>
      <c r="U39" s="235">
        <v>10691</v>
      </c>
      <c r="V39" s="235">
        <v>109.347488</v>
      </c>
      <c r="W39" s="235">
        <v>0</v>
      </c>
      <c r="X39" s="235">
        <v>0</v>
      </c>
      <c r="Y39" s="235">
        <v>0</v>
      </c>
      <c r="Z39" s="235">
        <v>0</v>
      </c>
      <c r="AA39" s="235">
        <v>0</v>
      </c>
      <c r="AB39" s="235">
        <v>0</v>
      </c>
      <c r="AC39" s="235">
        <v>0</v>
      </c>
      <c r="AD39" s="235">
        <v>0</v>
      </c>
      <c r="AE39" s="235">
        <v>0</v>
      </c>
      <c r="AF39" s="235">
        <v>0</v>
      </c>
      <c r="AG39" s="235">
        <v>0</v>
      </c>
      <c r="AH39" s="235">
        <v>0</v>
      </c>
      <c r="AI39" s="18">
        <f t="shared" ref="AI39" si="64">O39+Q39+S39+U39+AA39+AC39+AE39+AG39+W39+Y39</f>
        <v>776263</v>
      </c>
      <c r="AJ39" s="18">
        <f t="shared" ref="AJ39" si="65">(O39*P39+Q39*R39+S39*T39+U39*V39+AA39*AB39+AC39*AD39+AE39*AF39+AG39*AH39)/AI39</f>
        <v>171.63891288206702</v>
      </c>
      <c r="AL39" s="64">
        <v>43701</v>
      </c>
      <c r="AM39" s="64">
        <v>43697</v>
      </c>
      <c r="AN39" s="3">
        <v>34</v>
      </c>
      <c r="AO39" s="157">
        <v>45303</v>
      </c>
      <c r="AP39" s="157">
        <v>1066552.1000000001</v>
      </c>
      <c r="AQ39" s="157">
        <v>193886</v>
      </c>
      <c r="AR39" s="157">
        <v>8947</v>
      </c>
      <c r="AS39" s="157">
        <v>0</v>
      </c>
      <c r="AT39" s="157">
        <v>0</v>
      </c>
      <c r="AU39" s="157">
        <v>0</v>
      </c>
      <c r="AV39" s="157">
        <v>0</v>
      </c>
      <c r="AW39" s="157">
        <v>0</v>
      </c>
      <c r="AX39" s="157">
        <v>0</v>
      </c>
      <c r="AY39" s="18">
        <v>1314688.1000000001</v>
      </c>
      <c r="AZ39" s="157">
        <v>35365</v>
      </c>
      <c r="BA39" s="157">
        <v>79.958573999999999</v>
      </c>
      <c r="BB39" s="157">
        <v>676768</v>
      </c>
      <c r="BC39" s="157">
        <v>108.48910600000001</v>
      </c>
      <c r="BD39" s="157">
        <v>83940</v>
      </c>
      <c r="BE39" s="157">
        <v>145.32737599999999</v>
      </c>
      <c r="BF39" s="157">
        <v>3096</v>
      </c>
      <c r="BG39" s="157">
        <v>89.413436000000004</v>
      </c>
      <c r="BH39" s="157">
        <v>0</v>
      </c>
      <c r="BI39" s="157">
        <v>0</v>
      </c>
      <c r="BJ39" s="157">
        <v>0</v>
      </c>
      <c r="BK39" s="157">
        <v>0</v>
      </c>
      <c r="BL39" s="157">
        <v>0</v>
      </c>
      <c r="BM39" s="157">
        <v>0</v>
      </c>
      <c r="BN39" s="157">
        <v>0</v>
      </c>
      <c r="BO39" s="157">
        <v>0</v>
      </c>
      <c r="BP39" s="157">
        <v>0</v>
      </c>
      <c r="BQ39" s="157">
        <v>0</v>
      </c>
      <c r="BR39" s="157">
        <v>0</v>
      </c>
      <c r="BS39" s="157">
        <v>0</v>
      </c>
      <c r="BT39" s="18">
        <v>799169</v>
      </c>
      <c r="BU39" s="18">
        <v>111.02194178980167</v>
      </c>
    </row>
    <row r="40" spans="1:73" ht="20" customHeight="1" x14ac:dyDescent="0.15">
      <c r="A40" s="236">
        <v>44072</v>
      </c>
      <c r="B40" s="236">
        <v>44069</v>
      </c>
      <c r="C40" s="3">
        <f t="shared" si="4"/>
        <v>35</v>
      </c>
      <c r="D40" s="237">
        <v>91799</v>
      </c>
      <c r="E40" s="237">
        <v>379988.7</v>
      </c>
      <c r="F40" s="237">
        <v>171253</v>
      </c>
      <c r="G40" s="237">
        <v>14299</v>
      </c>
      <c r="H40" s="237">
        <v>0</v>
      </c>
      <c r="I40" s="237">
        <v>0</v>
      </c>
      <c r="J40" s="237">
        <v>0</v>
      </c>
      <c r="K40" s="237">
        <v>0</v>
      </c>
      <c r="L40" s="237">
        <v>0</v>
      </c>
      <c r="M40" s="237">
        <v>0</v>
      </c>
      <c r="N40" s="30">
        <f t="shared" si="29"/>
        <v>657339.69999999995</v>
      </c>
      <c r="O40" s="237">
        <v>89785</v>
      </c>
      <c r="P40" s="237">
        <v>179.36225400000001</v>
      </c>
      <c r="Q40" s="77">
        <v>374948.7</v>
      </c>
      <c r="R40" s="77">
        <v>179.911754</v>
      </c>
      <c r="S40" s="237">
        <v>163475</v>
      </c>
      <c r="T40" s="237">
        <v>189.84796399999999</v>
      </c>
      <c r="U40" s="237">
        <v>14299</v>
      </c>
      <c r="V40" s="237">
        <v>118.84670199999999</v>
      </c>
      <c r="W40" s="237">
        <v>0</v>
      </c>
      <c r="X40" s="237">
        <v>0</v>
      </c>
      <c r="Y40" s="237">
        <v>0</v>
      </c>
      <c r="Z40" s="237">
        <v>0</v>
      </c>
      <c r="AA40" s="237">
        <v>0</v>
      </c>
      <c r="AB40" s="237">
        <v>0</v>
      </c>
      <c r="AC40" s="237">
        <v>0</v>
      </c>
      <c r="AD40" s="237">
        <v>0</v>
      </c>
      <c r="AE40" s="237">
        <v>0</v>
      </c>
      <c r="AF40" s="237">
        <v>0</v>
      </c>
      <c r="AG40" s="237">
        <v>0</v>
      </c>
      <c r="AH40" s="237">
        <v>0</v>
      </c>
      <c r="AI40" s="18">
        <f t="shared" ref="AI40" si="66">O40+Q40+S40+U40+AA40+AC40+AE40+AG40+W40+Y40</f>
        <v>642507.69999999995</v>
      </c>
      <c r="AJ40" s="18">
        <f t="shared" ref="AJ40" si="67">(O40*P40+Q40*R40+S40*T40+U40*V40+AA40*AB40+AC40*AD40+AE40*AF40+AG40*AH40)/AI40</f>
        <v>181.00406136643622</v>
      </c>
      <c r="AL40" s="64">
        <v>43708</v>
      </c>
      <c r="AM40" s="64">
        <v>43704</v>
      </c>
      <c r="AN40" s="3">
        <v>35</v>
      </c>
      <c r="AO40" s="157">
        <v>23802</v>
      </c>
      <c r="AP40" s="157">
        <v>838533.7</v>
      </c>
      <c r="AQ40" s="157">
        <v>147033</v>
      </c>
      <c r="AR40" s="157">
        <v>9716</v>
      </c>
      <c r="AS40" s="157">
        <v>0</v>
      </c>
      <c r="AT40" s="157">
        <v>0</v>
      </c>
      <c r="AU40" s="157">
        <v>0</v>
      </c>
      <c r="AV40" s="157">
        <v>0</v>
      </c>
      <c r="AW40" s="157">
        <v>0</v>
      </c>
      <c r="AX40" s="157">
        <v>0</v>
      </c>
      <c r="AY40" s="18">
        <v>1019084.7</v>
      </c>
      <c r="AZ40" s="157">
        <v>22962</v>
      </c>
      <c r="BA40" s="157">
        <v>82.751023000000004</v>
      </c>
      <c r="BB40" s="77">
        <v>647414</v>
      </c>
      <c r="BC40" s="77">
        <v>110.39196699999999</v>
      </c>
      <c r="BD40" s="157">
        <v>68187</v>
      </c>
      <c r="BE40" s="157">
        <v>139.00759600000001</v>
      </c>
      <c r="BF40" s="157">
        <v>4609</v>
      </c>
      <c r="BG40" s="157">
        <v>89.642221000000006</v>
      </c>
      <c r="BH40" s="157">
        <v>0</v>
      </c>
      <c r="BI40" s="157">
        <v>0</v>
      </c>
      <c r="BJ40" s="157">
        <v>0</v>
      </c>
      <c r="BK40" s="157">
        <v>0</v>
      </c>
      <c r="BL40" s="157">
        <v>0</v>
      </c>
      <c r="BM40" s="157">
        <v>0</v>
      </c>
      <c r="BN40" s="157">
        <v>0</v>
      </c>
      <c r="BO40" s="157">
        <v>0</v>
      </c>
      <c r="BP40" s="157">
        <v>0</v>
      </c>
      <c r="BQ40" s="157">
        <v>0</v>
      </c>
      <c r="BR40" s="157">
        <v>0</v>
      </c>
      <c r="BS40" s="157">
        <v>0</v>
      </c>
      <c r="BT40" s="18">
        <v>743172</v>
      </c>
      <c r="BU40" s="18">
        <v>112.03477237907913</v>
      </c>
    </row>
    <row r="41" spans="1:73" ht="20" customHeight="1" x14ac:dyDescent="0.15">
      <c r="A41" s="239">
        <v>44079</v>
      </c>
      <c r="B41" s="244">
        <v>44075</v>
      </c>
      <c r="C41" s="3">
        <f t="shared" si="4"/>
        <v>36</v>
      </c>
      <c r="D41" s="78">
        <f>AVERAGE(D38:D40)</f>
        <v>94088.333333333328</v>
      </c>
      <c r="E41" s="78">
        <f t="shared" ref="E41:G41" si="68">AVERAGE(E38:E40)</f>
        <v>467755.39999999997</v>
      </c>
      <c r="F41" s="78">
        <f t="shared" si="68"/>
        <v>205003.9</v>
      </c>
      <c r="G41" s="78">
        <f t="shared" si="68"/>
        <v>13917</v>
      </c>
      <c r="H41" s="240">
        <v>0</v>
      </c>
      <c r="I41" s="240">
        <v>0</v>
      </c>
      <c r="J41" s="240">
        <v>0</v>
      </c>
      <c r="K41" s="240">
        <v>0</v>
      </c>
      <c r="L41" s="240">
        <v>0</v>
      </c>
      <c r="M41" s="240">
        <v>0</v>
      </c>
      <c r="N41" s="30">
        <f t="shared" si="29"/>
        <v>780764.6333333333</v>
      </c>
      <c r="O41" s="78">
        <f>AVERAGE(O38:O40)</f>
        <v>91587.666666666672</v>
      </c>
      <c r="P41" s="78">
        <f t="shared" ref="P41:V41" si="69">AVERAGE(P38:P40)</f>
        <v>172.82951633333334</v>
      </c>
      <c r="Q41" s="78">
        <f t="shared" si="69"/>
        <v>454975.39999999997</v>
      </c>
      <c r="R41" s="78">
        <f t="shared" si="69"/>
        <v>167.66699333333335</v>
      </c>
      <c r="S41" s="78">
        <f t="shared" si="69"/>
        <v>199059.56666666665</v>
      </c>
      <c r="T41" s="78">
        <f t="shared" si="69"/>
        <v>180.634818</v>
      </c>
      <c r="U41" s="78">
        <f t="shared" si="69"/>
        <v>12794.333333333334</v>
      </c>
      <c r="V41" s="78">
        <f t="shared" si="69"/>
        <v>109.63024899999999</v>
      </c>
      <c r="W41" s="240">
        <v>0</v>
      </c>
      <c r="X41" s="240">
        <v>0</v>
      </c>
      <c r="Y41" s="240">
        <v>0</v>
      </c>
      <c r="Z41" s="240">
        <v>0</v>
      </c>
      <c r="AA41" s="240">
        <v>0</v>
      </c>
      <c r="AB41" s="240">
        <v>0</v>
      </c>
      <c r="AC41" s="240">
        <v>0</v>
      </c>
      <c r="AD41" s="240">
        <v>0</v>
      </c>
      <c r="AE41" s="240">
        <v>0</v>
      </c>
      <c r="AF41" s="240">
        <v>0</v>
      </c>
      <c r="AG41" s="240">
        <v>0</v>
      </c>
      <c r="AH41" s="240">
        <v>0</v>
      </c>
      <c r="AI41" s="78">
        <v>0</v>
      </c>
      <c r="AJ41" s="78">
        <v>0</v>
      </c>
      <c r="AL41" s="64">
        <v>43715</v>
      </c>
      <c r="AM41" s="64">
        <v>43711</v>
      </c>
      <c r="AN41" s="10">
        <v>36</v>
      </c>
      <c r="AO41" s="157">
        <v>44754</v>
      </c>
      <c r="AP41" s="157">
        <v>947433.5</v>
      </c>
      <c r="AQ41" s="157">
        <v>146647</v>
      </c>
      <c r="AR41" s="157">
        <v>10813</v>
      </c>
      <c r="AS41" s="157">
        <v>0</v>
      </c>
      <c r="AT41" s="157">
        <v>0</v>
      </c>
      <c r="AU41" s="157">
        <v>0</v>
      </c>
      <c r="AV41" s="157">
        <v>0</v>
      </c>
      <c r="AW41" s="157">
        <v>0</v>
      </c>
      <c r="AX41" s="157">
        <v>0</v>
      </c>
      <c r="AY41" s="18">
        <v>1149647.5</v>
      </c>
      <c r="AZ41" s="157">
        <v>31649</v>
      </c>
      <c r="BA41" s="157">
        <v>81.148060999999998</v>
      </c>
      <c r="BB41" s="157">
        <v>671276.3</v>
      </c>
      <c r="BC41" s="157">
        <v>109.397305</v>
      </c>
      <c r="BD41" s="157">
        <v>72122</v>
      </c>
      <c r="BE41" s="157">
        <v>134.77969200000001</v>
      </c>
      <c r="BF41" s="157">
        <v>2173</v>
      </c>
      <c r="BG41" s="157">
        <v>91.682466000000005</v>
      </c>
      <c r="BH41" s="157">
        <v>0</v>
      </c>
      <c r="BI41" s="157">
        <v>0</v>
      </c>
      <c r="BJ41" s="157">
        <v>0</v>
      </c>
      <c r="BK41" s="157">
        <v>0</v>
      </c>
      <c r="BL41" s="157">
        <v>0</v>
      </c>
      <c r="BM41" s="157">
        <v>0</v>
      </c>
      <c r="BN41" s="157">
        <v>0</v>
      </c>
      <c r="BO41" s="157">
        <v>0</v>
      </c>
      <c r="BP41" s="157">
        <v>0</v>
      </c>
      <c r="BQ41" s="157">
        <v>0</v>
      </c>
      <c r="BR41" s="157">
        <v>0</v>
      </c>
      <c r="BS41" s="157">
        <v>0</v>
      </c>
      <c r="BT41" s="18">
        <v>777220.3</v>
      </c>
      <c r="BU41" s="18">
        <v>110.5527995833389</v>
      </c>
    </row>
    <row r="42" spans="1:73" ht="20" customHeight="1" x14ac:dyDescent="0.15">
      <c r="A42" s="241">
        <v>44086</v>
      </c>
      <c r="B42" s="241">
        <v>44082</v>
      </c>
      <c r="C42" s="3">
        <f t="shared" si="4"/>
        <v>37</v>
      </c>
      <c r="D42" s="242">
        <v>93485</v>
      </c>
      <c r="E42" s="242">
        <v>327573</v>
      </c>
      <c r="F42" s="242">
        <v>152450</v>
      </c>
      <c r="G42" s="242">
        <v>11051</v>
      </c>
      <c r="H42" s="242">
        <v>0</v>
      </c>
      <c r="I42" s="242">
        <v>0</v>
      </c>
      <c r="J42" s="242">
        <v>0</v>
      </c>
      <c r="K42" s="242">
        <v>0</v>
      </c>
      <c r="L42" s="242">
        <v>0</v>
      </c>
      <c r="M42" s="242">
        <v>0</v>
      </c>
      <c r="N42" s="30">
        <f t="shared" si="29"/>
        <v>584559</v>
      </c>
      <c r="O42" s="242">
        <v>91607</v>
      </c>
      <c r="P42" s="242">
        <v>190.658006</v>
      </c>
      <c r="Q42" s="242">
        <v>322915</v>
      </c>
      <c r="R42" s="242">
        <v>198.416539</v>
      </c>
      <c r="S42" s="242">
        <v>130432</v>
      </c>
      <c r="T42" s="242">
        <v>211.06303600000001</v>
      </c>
      <c r="U42" s="242">
        <v>11051</v>
      </c>
      <c r="V42" s="242">
        <v>132.10279600000001</v>
      </c>
      <c r="W42" s="242">
        <v>0</v>
      </c>
      <c r="X42" s="242">
        <v>0</v>
      </c>
      <c r="Y42" s="242">
        <v>0</v>
      </c>
      <c r="Z42" s="242">
        <v>0</v>
      </c>
      <c r="AA42" s="242">
        <v>0</v>
      </c>
      <c r="AB42" s="242">
        <v>0</v>
      </c>
      <c r="AC42" s="242">
        <v>0</v>
      </c>
      <c r="AD42" s="242">
        <v>0</v>
      </c>
      <c r="AE42" s="242">
        <v>0</v>
      </c>
      <c r="AF42" s="242">
        <v>0</v>
      </c>
      <c r="AG42" s="242">
        <v>0</v>
      </c>
      <c r="AH42" s="242">
        <v>0</v>
      </c>
      <c r="AI42" s="18">
        <f t="shared" ref="AI42" si="70">O42+Q42+S42+U42+AA42+AC42+AE42+AG42+W42+Y42</f>
        <v>556005</v>
      </c>
      <c r="AJ42" s="18">
        <f t="shared" ref="AJ42" si="71">(O42*P42+Q42*R42+S42*T42+U42*V42+AA42*AB42+AC42*AD42+AE42*AF42+AG42*AH42)/AI42</f>
        <v>198.78692917685092</v>
      </c>
      <c r="AL42" s="64">
        <v>43722</v>
      </c>
      <c r="AM42" s="64"/>
      <c r="AN42" s="3">
        <v>37</v>
      </c>
      <c r="AO42" s="157">
        <v>0</v>
      </c>
      <c r="AP42" s="157">
        <v>0</v>
      </c>
      <c r="AQ42" s="157">
        <v>0</v>
      </c>
      <c r="AR42" s="157">
        <v>0</v>
      </c>
      <c r="AS42" s="157">
        <v>0</v>
      </c>
      <c r="AT42" s="157">
        <v>0</v>
      </c>
      <c r="AU42" s="157">
        <v>0</v>
      </c>
      <c r="AV42" s="157">
        <v>0</v>
      </c>
      <c r="AW42" s="157">
        <v>0</v>
      </c>
      <c r="AX42" s="157">
        <v>0</v>
      </c>
      <c r="AY42" s="18">
        <v>0</v>
      </c>
      <c r="AZ42" s="157">
        <v>0</v>
      </c>
      <c r="BA42" s="157">
        <v>0</v>
      </c>
      <c r="BB42" s="157">
        <v>0</v>
      </c>
      <c r="BC42" s="157">
        <v>0</v>
      </c>
      <c r="BD42" s="157">
        <v>0</v>
      </c>
      <c r="BE42" s="157">
        <v>0</v>
      </c>
      <c r="BF42" s="157">
        <v>0</v>
      </c>
      <c r="BG42" s="157">
        <v>0</v>
      </c>
      <c r="BH42" s="157">
        <v>0</v>
      </c>
      <c r="BI42" s="157">
        <v>0</v>
      </c>
      <c r="BJ42" s="157">
        <v>0</v>
      </c>
      <c r="BK42" s="157">
        <v>0</v>
      </c>
      <c r="BL42" s="157">
        <v>0</v>
      </c>
      <c r="BM42" s="157">
        <v>0</v>
      </c>
      <c r="BN42" s="157">
        <v>0</v>
      </c>
      <c r="BO42" s="157">
        <v>0</v>
      </c>
      <c r="BP42" s="157">
        <v>0</v>
      </c>
      <c r="BQ42" s="157">
        <v>0</v>
      </c>
      <c r="BR42" s="157">
        <v>0</v>
      </c>
      <c r="BS42" s="157">
        <v>0</v>
      </c>
      <c r="BT42" s="18">
        <v>0</v>
      </c>
      <c r="BU42" s="18">
        <v>0</v>
      </c>
    </row>
  </sheetData>
  <mergeCells count="32">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 ref="A3:A5"/>
    <mergeCell ref="Q4:R4"/>
    <mergeCell ref="AA4:AB4"/>
    <mergeCell ref="AE4:AF4"/>
    <mergeCell ref="W4:X4"/>
    <mergeCell ref="B3:B5"/>
    <mergeCell ref="C3:C5"/>
    <mergeCell ref="S4:T4"/>
    <mergeCell ref="U4:V4"/>
    <mergeCell ref="AC4:AD4"/>
    <mergeCell ref="Y4:Z4"/>
    <mergeCell ref="BJ4:BK4"/>
    <mergeCell ref="BB4:BC4"/>
    <mergeCell ref="BD4:BE4"/>
    <mergeCell ref="BF4:BG4"/>
    <mergeCell ref="AZ4:BA4"/>
  </mergeCells>
  <phoneticPr fontId="2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S61"/>
  <sheetViews>
    <sheetView topLeftCell="A28" workbookViewId="0">
      <selection activeCell="A44" sqref="A44"/>
    </sheetView>
  </sheetViews>
  <sheetFormatPr baseColWidth="10" defaultColWidth="8.83203125" defaultRowHeight="13" x14ac:dyDescent="0.15"/>
  <cols>
    <col min="1" max="1" width="9.6640625" bestFit="1" customWidth="1"/>
    <col min="2" max="2" width="8.1640625" bestFit="1"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4" width="10.5" customWidth="1"/>
    <col min="45" max="45" width="10.1640625" bestFit="1" customWidth="1"/>
    <col min="47" max="47" width="11.1640625" bestFit="1" customWidth="1"/>
    <col min="48" max="48" width="11.1640625" customWidth="1"/>
    <col min="49" max="50" width="11.5" bestFit="1" customWidth="1"/>
    <col min="51" max="51" width="12.5" bestFit="1" customWidth="1"/>
    <col min="52" max="52" width="11.5" bestFit="1" customWidth="1"/>
    <col min="53" max="53" width="9.33203125" bestFit="1" customWidth="1"/>
    <col min="54" max="54" width="10.5" bestFit="1" customWidth="1"/>
    <col min="55" max="57" width="9.33203125" bestFit="1" customWidth="1"/>
    <col min="58" max="61" width="9.33203125" customWidth="1"/>
    <col min="67" max="67" width="10.5" bestFit="1" customWidth="1"/>
    <col min="68" max="69" width="10.5" customWidth="1"/>
    <col min="70" max="70" width="12.5" bestFit="1" customWidth="1"/>
    <col min="71" max="71" width="9.6640625" bestFit="1" customWidth="1"/>
  </cols>
  <sheetData>
    <row r="2" spans="1:71" ht="12.75" customHeight="1" x14ac:dyDescent="0.15">
      <c r="B2" s="254" t="s">
        <v>65</v>
      </c>
      <c r="C2" s="255"/>
      <c r="D2" s="255"/>
      <c r="E2" s="255"/>
      <c r="F2" s="255"/>
      <c r="G2" s="255"/>
      <c r="H2" s="255"/>
      <c r="I2" s="255"/>
      <c r="J2" s="255"/>
      <c r="K2" s="255"/>
      <c r="L2" s="255"/>
      <c r="M2" s="255"/>
      <c r="N2" s="256"/>
      <c r="O2" s="256"/>
      <c r="P2" s="256"/>
      <c r="Q2" s="256"/>
      <c r="R2" s="256"/>
      <c r="S2" s="256"/>
      <c r="T2" s="256"/>
      <c r="U2" s="256"/>
      <c r="V2" s="256"/>
      <c r="W2" s="256"/>
      <c r="X2" s="256"/>
      <c r="Y2" s="256"/>
      <c r="Z2" s="256"/>
      <c r="AA2" s="256"/>
      <c r="AB2" s="256"/>
      <c r="AC2" s="256"/>
      <c r="AD2" s="256"/>
      <c r="AE2" s="256"/>
      <c r="AF2" s="256"/>
      <c r="AG2" s="256"/>
      <c r="AH2" s="45"/>
      <c r="AI2" s="45"/>
      <c r="AL2" s="254" t="s">
        <v>44</v>
      </c>
      <c r="AM2" s="255"/>
      <c r="AN2" s="255"/>
      <c r="AO2" s="255"/>
      <c r="AP2" s="255"/>
      <c r="AQ2" s="255"/>
      <c r="AR2" s="255"/>
      <c r="AS2" s="255"/>
      <c r="AT2" s="255"/>
      <c r="AU2" s="255"/>
      <c r="AV2" s="255"/>
      <c r="AW2" s="255"/>
      <c r="AX2" s="256"/>
      <c r="AY2" s="256"/>
      <c r="AZ2" s="256"/>
      <c r="BA2" s="256"/>
      <c r="BB2" s="256"/>
      <c r="BC2" s="256"/>
      <c r="BD2" s="256"/>
      <c r="BE2" s="256"/>
      <c r="BF2" s="256"/>
      <c r="BG2" s="256"/>
      <c r="BH2" s="256"/>
      <c r="BI2" s="256"/>
      <c r="BJ2" s="256"/>
      <c r="BK2" s="256"/>
      <c r="BL2" s="256"/>
      <c r="BM2" s="256"/>
      <c r="BN2" s="256"/>
      <c r="BO2" s="256"/>
      <c r="BP2" s="27"/>
      <c r="BQ2" s="27"/>
    </row>
    <row r="3" spans="1:71" ht="33" customHeight="1" x14ac:dyDescent="0.15">
      <c r="A3" s="253" t="s">
        <v>14</v>
      </c>
      <c r="B3" s="253" t="s">
        <v>18</v>
      </c>
      <c r="C3" s="257" t="s">
        <v>10</v>
      </c>
      <c r="D3" s="258"/>
      <c r="E3" s="258"/>
      <c r="F3" s="258"/>
      <c r="G3" s="258"/>
      <c r="H3" s="258"/>
      <c r="I3" s="258"/>
      <c r="J3" s="258"/>
      <c r="K3" s="258"/>
      <c r="L3" s="258"/>
      <c r="M3" s="261"/>
      <c r="N3" s="252" t="s">
        <v>1</v>
      </c>
      <c r="O3" s="273"/>
      <c r="P3" s="273"/>
      <c r="Q3" s="273"/>
      <c r="R3" s="273"/>
      <c r="S3" s="273"/>
      <c r="T3" s="273"/>
      <c r="U3" s="273"/>
      <c r="V3" s="273"/>
      <c r="W3" s="273"/>
      <c r="X3" s="273"/>
      <c r="Y3" s="273"/>
      <c r="Z3" s="273"/>
      <c r="AA3" s="273"/>
      <c r="AB3" s="273"/>
      <c r="AC3" s="273"/>
      <c r="AD3" s="273"/>
      <c r="AE3" s="273"/>
      <c r="AF3" s="273"/>
      <c r="AG3" s="273"/>
      <c r="AH3" s="273"/>
      <c r="AI3" s="273"/>
      <c r="AK3" s="253" t="s">
        <v>14</v>
      </c>
      <c r="AL3" s="253" t="s">
        <v>18</v>
      </c>
      <c r="AM3" s="257" t="s">
        <v>10</v>
      </c>
      <c r="AN3" s="258"/>
      <c r="AO3" s="258"/>
      <c r="AP3" s="258"/>
      <c r="AQ3" s="258"/>
      <c r="AR3" s="258"/>
      <c r="AS3" s="258"/>
      <c r="AT3" s="258"/>
      <c r="AU3" s="258"/>
      <c r="AV3" s="258"/>
      <c r="AW3" s="261"/>
      <c r="AX3" s="252" t="s">
        <v>1</v>
      </c>
      <c r="AY3" s="273"/>
      <c r="AZ3" s="273"/>
      <c r="BA3" s="273"/>
      <c r="BB3" s="273"/>
      <c r="BC3" s="273"/>
      <c r="BD3" s="273"/>
      <c r="BE3" s="273"/>
      <c r="BF3" s="273"/>
      <c r="BG3" s="273"/>
      <c r="BH3" s="273"/>
      <c r="BI3" s="273"/>
      <c r="BJ3" s="273"/>
      <c r="BK3" s="273"/>
      <c r="BL3" s="273"/>
      <c r="BM3" s="273"/>
      <c r="BN3" s="273"/>
      <c r="BO3" s="273"/>
      <c r="BP3" s="273"/>
      <c r="BQ3" s="273"/>
      <c r="BR3" s="273"/>
      <c r="BS3" s="273"/>
    </row>
    <row r="4" spans="1:71" ht="33" customHeight="1" x14ac:dyDescent="0.15">
      <c r="A4" s="253"/>
      <c r="B4" s="253"/>
      <c r="C4" s="47" t="s">
        <v>3</v>
      </c>
      <c r="D4" s="47" t="s">
        <v>4</v>
      </c>
      <c r="E4" s="47" t="s">
        <v>5</v>
      </c>
      <c r="F4" s="47" t="s">
        <v>6</v>
      </c>
      <c r="G4" s="47" t="s">
        <v>16</v>
      </c>
      <c r="H4" s="47" t="s">
        <v>21</v>
      </c>
      <c r="I4" s="46" t="s">
        <v>7</v>
      </c>
      <c r="J4" s="46" t="s">
        <v>8</v>
      </c>
      <c r="K4" s="48" t="s">
        <v>13</v>
      </c>
      <c r="L4" s="48" t="s">
        <v>19</v>
      </c>
      <c r="M4" s="82"/>
      <c r="N4" s="252" t="s">
        <v>3</v>
      </c>
      <c r="O4" s="252"/>
      <c r="P4" s="252" t="s">
        <v>4</v>
      </c>
      <c r="Q4" s="252"/>
      <c r="R4" s="252" t="s">
        <v>5</v>
      </c>
      <c r="S4" s="252"/>
      <c r="T4" s="252" t="s">
        <v>6</v>
      </c>
      <c r="U4" s="252"/>
      <c r="V4" s="252" t="s">
        <v>16</v>
      </c>
      <c r="W4" s="252"/>
      <c r="X4" s="252" t="s">
        <v>21</v>
      </c>
      <c r="Y4" s="252"/>
      <c r="Z4" s="252" t="s">
        <v>7</v>
      </c>
      <c r="AA4" s="252"/>
      <c r="AB4" s="252" t="s">
        <v>8</v>
      </c>
      <c r="AC4" s="252"/>
      <c r="AD4" s="252" t="s">
        <v>13</v>
      </c>
      <c r="AE4" s="252"/>
      <c r="AF4" s="252" t="s">
        <v>19</v>
      </c>
      <c r="AG4" s="252"/>
      <c r="AH4" s="82"/>
      <c r="AI4" s="82"/>
      <c r="AK4" s="253"/>
      <c r="AL4" s="253"/>
      <c r="AM4" s="47" t="s">
        <v>3</v>
      </c>
      <c r="AN4" s="47" t="s">
        <v>4</v>
      </c>
      <c r="AO4" s="47" t="s">
        <v>5</v>
      </c>
      <c r="AP4" s="47" t="s">
        <v>6</v>
      </c>
      <c r="AQ4" s="47" t="s">
        <v>16</v>
      </c>
      <c r="AR4" s="47" t="s">
        <v>21</v>
      </c>
      <c r="AS4" s="46" t="s">
        <v>7</v>
      </c>
      <c r="AT4" s="46" t="s">
        <v>8</v>
      </c>
      <c r="AU4" s="48" t="s">
        <v>13</v>
      </c>
      <c r="AV4" s="48" t="s">
        <v>19</v>
      </c>
      <c r="AW4" s="82"/>
      <c r="AX4" s="252" t="s">
        <v>3</v>
      </c>
      <c r="AY4" s="252"/>
      <c r="AZ4" s="252" t="s">
        <v>4</v>
      </c>
      <c r="BA4" s="252"/>
      <c r="BB4" s="252" t="s">
        <v>5</v>
      </c>
      <c r="BC4" s="252"/>
      <c r="BD4" s="252" t="s">
        <v>6</v>
      </c>
      <c r="BE4" s="252"/>
      <c r="BF4" s="252" t="s">
        <v>16</v>
      </c>
      <c r="BG4" s="252"/>
      <c r="BH4" s="252" t="s">
        <v>21</v>
      </c>
      <c r="BI4" s="252"/>
      <c r="BJ4" s="252" t="s">
        <v>7</v>
      </c>
      <c r="BK4" s="252"/>
      <c r="BL4" s="252" t="s">
        <v>8</v>
      </c>
      <c r="BM4" s="252"/>
      <c r="BN4" s="252" t="s">
        <v>13</v>
      </c>
      <c r="BO4" s="252"/>
      <c r="BP4" s="252" t="s">
        <v>19</v>
      </c>
      <c r="BQ4" s="252"/>
      <c r="BR4" s="82"/>
      <c r="BS4" s="82"/>
    </row>
    <row r="5" spans="1:71" ht="29.25" customHeight="1" x14ac:dyDescent="0.15">
      <c r="A5" s="253"/>
      <c r="B5" s="253"/>
      <c r="C5" s="46" t="s">
        <v>0</v>
      </c>
      <c r="D5" s="46" t="s">
        <v>0</v>
      </c>
      <c r="E5" s="46" t="s">
        <v>0</v>
      </c>
      <c r="F5" s="46" t="s">
        <v>0</v>
      </c>
      <c r="G5" s="46" t="s">
        <v>0</v>
      </c>
      <c r="H5" s="46" t="s">
        <v>0</v>
      </c>
      <c r="I5" s="46" t="s">
        <v>0</v>
      </c>
      <c r="J5" s="46" t="s">
        <v>0</v>
      </c>
      <c r="K5" s="46" t="s">
        <v>0</v>
      </c>
      <c r="L5" s="46" t="s">
        <v>0</v>
      </c>
      <c r="M5" s="83" t="s">
        <v>56</v>
      </c>
      <c r="N5" s="46" t="s">
        <v>0</v>
      </c>
      <c r="O5" s="46" t="s">
        <v>2</v>
      </c>
      <c r="P5" s="46" t="s">
        <v>0</v>
      </c>
      <c r="Q5" s="46" t="s">
        <v>2</v>
      </c>
      <c r="R5" s="46" t="s">
        <v>0</v>
      </c>
      <c r="S5" s="46" t="s">
        <v>2</v>
      </c>
      <c r="T5" s="46" t="s">
        <v>0</v>
      </c>
      <c r="U5" s="46" t="s">
        <v>2</v>
      </c>
      <c r="V5" s="46" t="s">
        <v>0</v>
      </c>
      <c r="W5" s="46" t="s">
        <v>2</v>
      </c>
      <c r="X5" s="46" t="s">
        <v>0</v>
      </c>
      <c r="Y5" s="46" t="s">
        <v>2</v>
      </c>
      <c r="Z5" s="46" t="s">
        <v>0</v>
      </c>
      <c r="AA5" s="46" t="s">
        <v>2</v>
      </c>
      <c r="AB5" s="46" t="s">
        <v>0</v>
      </c>
      <c r="AC5" s="46" t="s">
        <v>2</v>
      </c>
      <c r="AD5" s="46" t="s">
        <v>0</v>
      </c>
      <c r="AE5" s="46" t="s">
        <v>2</v>
      </c>
      <c r="AF5" s="46" t="s">
        <v>0</v>
      </c>
      <c r="AG5" s="46" t="s">
        <v>2</v>
      </c>
      <c r="AH5" s="83" t="s">
        <v>57</v>
      </c>
      <c r="AI5" s="83" t="s">
        <v>58</v>
      </c>
      <c r="AK5" s="253"/>
      <c r="AL5" s="253"/>
      <c r="AM5" s="46" t="s">
        <v>0</v>
      </c>
      <c r="AN5" s="46" t="s">
        <v>0</v>
      </c>
      <c r="AO5" s="46" t="s">
        <v>0</v>
      </c>
      <c r="AP5" s="46" t="s">
        <v>0</v>
      </c>
      <c r="AQ5" s="46" t="s">
        <v>0</v>
      </c>
      <c r="AR5" s="46" t="s">
        <v>0</v>
      </c>
      <c r="AS5" s="46" t="s">
        <v>0</v>
      </c>
      <c r="AT5" s="46" t="s">
        <v>0</v>
      </c>
      <c r="AU5" s="46" t="s">
        <v>0</v>
      </c>
      <c r="AV5" s="46" t="s">
        <v>0</v>
      </c>
      <c r="AW5" s="83" t="s">
        <v>41</v>
      </c>
      <c r="AX5" s="46" t="s">
        <v>0</v>
      </c>
      <c r="AY5" s="46" t="s">
        <v>2</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83" t="s">
        <v>40</v>
      </c>
      <c r="BS5" s="83" t="s">
        <v>39</v>
      </c>
    </row>
    <row r="6" spans="1:71" ht="29.25" customHeight="1" x14ac:dyDescent="0.15">
      <c r="A6" s="16"/>
      <c r="B6" s="16"/>
      <c r="C6" s="46"/>
      <c r="D6" s="46"/>
      <c r="E6" s="46"/>
      <c r="F6" s="46"/>
      <c r="G6" s="46"/>
      <c r="H6" s="46"/>
      <c r="I6" s="46"/>
      <c r="J6" s="46"/>
      <c r="K6" s="46"/>
      <c r="L6" s="46"/>
      <c r="M6" s="83"/>
      <c r="N6" s="46"/>
      <c r="O6" s="46"/>
      <c r="P6" s="46"/>
      <c r="Q6" s="46"/>
      <c r="R6" s="46"/>
      <c r="S6" s="46"/>
      <c r="T6" s="46"/>
      <c r="U6" s="46"/>
      <c r="V6" s="46"/>
      <c r="W6" s="46"/>
      <c r="X6" s="46"/>
      <c r="Y6" s="46"/>
      <c r="Z6" s="46"/>
      <c r="AA6" s="46"/>
      <c r="AB6" s="46"/>
      <c r="AC6" s="46"/>
      <c r="AD6" s="46"/>
      <c r="AE6" s="46"/>
      <c r="AF6" s="46"/>
      <c r="AG6" s="46"/>
      <c r="AH6" s="83"/>
      <c r="AI6" s="83"/>
      <c r="AK6" s="16"/>
      <c r="AL6" s="16"/>
      <c r="AM6" s="5"/>
      <c r="AN6" s="5"/>
      <c r="AO6" s="5"/>
      <c r="AP6" s="5"/>
      <c r="AQ6" s="46"/>
      <c r="AR6" s="46"/>
      <c r="AS6" s="5"/>
      <c r="AT6" s="5"/>
      <c r="AU6" s="5"/>
      <c r="AV6" s="76"/>
      <c r="AW6" s="32"/>
      <c r="AX6" s="5"/>
      <c r="AY6" s="5"/>
      <c r="AZ6" s="5"/>
      <c r="BA6" s="5"/>
      <c r="BB6" s="5"/>
      <c r="BC6" s="5"/>
      <c r="BD6" s="5"/>
      <c r="BE6" s="5"/>
      <c r="BF6" s="46"/>
      <c r="BG6" s="46"/>
      <c r="BH6" s="46"/>
      <c r="BI6" s="46"/>
      <c r="BJ6" s="5"/>
      <c r="BK6" s="5"/>
      <c r="BL6" s="5"/>
      <c r="BM6" s="5"/>
      <c r="BN6" s="5"/>
      <c r="BO6" s="5"/>
      <c r="BP6" s="76"/>
      <c r="BQ6" s="76"/>
      <c r="BR6" s="54"/>
      <c r="BS6" s="54"/>
    </row>
    <row r="7" spans="1:71" ht="20" customHeight="1" x14ac:dyDescent="0.15">
      <c r="A7" s="159">
        <v>43834</v>
      </c>
      <c r="B7" s="3">
        <v>1</v>
      </c>
      <c r="C7" s="4">
        <f>Kol!D7+Siliguri!D7+Guwahati!D7+Jalpiguri!D7</f>
        <v>12021315.4</v>
      </c>
      <c r="D7" s="4">
        <f>Kol!E7+Siliguri!E7+Guwahati!E7+Jalpiguri!E7</f>
        <v>2695721.3499999996</v>
      </c>
      <c r="E7" s="4">
        <f>Kol!F7+Siliguri!F7+Guwahati!F7+Jalpiguri!F7</f>
        <v>1225324.7</v>
      </c>
      <c r="F7" s="4">
        <f>Kol!G7+Siliguri!G7+Guwahati!G7+Jalpiguri!G7</f>
        <v>89821.1</v>
      </c>
      <c r="G7" s="4">
        <f>Kol!H7+Siliguri!H7+Guwahati!H7+Jalpiguri!H7</f>
        <v>0</v>
      </c>
      <c r="H7" s="81">
        <f>Kol!I7+Siliguri!I7+Guwahati!I7+Jalpiguri!I7</f>
        <v>0</v>
      </c>
      <c r="I7" s="4">
        <f>Kol!J7+Siliguri!J7+Guwahati!J7+Jalpiguri!J7</f>
        <v>51937.1</v>
      </c>
      <c r="J7" s="4">
        <f>Kol!K7+Siliguri!K7+Guwahati!K7+Jalpiguri!K7</f>
        <v>0</v>
      </c>
      <c r="K7" s="4">
        <f>Kol!L7+Siliguri!L7+Guwahati!L7+Jalpiguri!L7</f>
        <v>1113.7</v>
      </c>
      <c r="L7" s="4">
        <f>Kol!M7+Siliguri!M7+Guwahati!M7+Jalpiguri!M7</f>
        <v>0</v>
      </c>
      <c r="M7" s="78">
        <f t="shared" ref="M7" si="0">SUM(C7:L7)</f>
        <v>16085233.349999998</v>
      </c>
      <c r="N7" s="4">
        <f>Kol!O7+Siliguri!O7+Guwahati!O7+Jalpiguri!O7</f>
        <v>8866005</v>
      </c>
      <c r="O7" s="4">
        <f>(Kol!O7*Kol!P7+Siliguri!O7*Siliguri!P7+Guwahati!O7*Guwahati!P7+Jalpiguri!O7*Jalpiguri!P7)/N7</f>
        <v>133.53094998125925</v>
      </c>
      <c r="P7" s="4">
        <f>Kol!Q7+Siliguri!Q7+Guwahati!Q7+Jalpiguri!Q7</f>
        <v>2102261.75</v>
      </c>
      <c r="Q7" s="4">
        <f>(Kol!Q7*Kol!R7+Siliguri!Q7*Siliguri!R7+Guwahati!Q7*Guwahati!R7+Jalpiguri!Q7*Jalpiguri!R7)/P7</f>
        <v>143.99558757682274</v>
      </c>
      <c r="R7" s="4">
        <f>Kol!S7+Siliguri!S7+Guwahati!S7+Jalpiguri!S7</f>
        <v>840660.1</v>
      </c>
      <c r="S7" s="4">
        <f>(Kol!S7*Kol!T7+Siliguri!S7*Siliguri!T7+Guwahati!S7*Guwahati!T7+Jalpiguri!S7*Jalpiguri!T7)/R7</f>
        <v>179.09073342972729</v>
      </c>
      <c r="T7" s="4">
        <f>Kol!U7+Siliguri!U7+Guwahati!U7+Jalpiguri!U7</f>
        <v>57235.700000000004</v>
      </c>
      <c r="U7" s="4">
        <f>(Kol!U7*Kol!V7+Siliguri!U7*Siliguri!V7+Guwahati!U7*Guwahati!V7+Jalpiguri!U7*Jalpiguri!V7)/T7</f>
        <v>114.04898140231883</v>
      </c>
      <c r="V7" s="4">
        <f>Kol!W7+Siliguri!W7+Guwahati!W7+Jalpiguri!W7</f>
        <v>0</v>
      </c>
      <c r="W7" s="4">
        <v>0</v>
      </c>
      <c r="X7" s="81">
        <v>0</v>
      </c>
      <c r="Y7" s="81">
        <v>0</v>
      </c>
      <c r="Z7" s="4">
        <f>Kol!AA7+Siliguri!AA7+Guwahati!AA7+Jalpiguri!AA7</f>
        <v>18822.599999999999</v>
      </c>
      <c r="AA7" s="79">
        <f>(Kol!AA7*Kol!AB7+Siliguri!AA7*Siliguri!AB7+Guwahati!AA7*Guwahati!AB7+Jalpiguri!AA7*Jalpiguri!AB7)/Z7</f>
        <v>234.536652</v>
      </c>
      <c r="AB7" s="4">
        <f>Kol!AC7+Siliguri!AC7+Guwahati!AC7+Jalpiguri!AC7</f>
        <v>0</v>
      </c>
      <c r="AC7" s="4">
        <v>0</v>
      </c>
      <c r="AD7" s="4">
        <f>Kol!AE7+Siliguri!AE7+Guwahati!AE7+Jalpiguri!AE7</f>
        <v>1016.2</v>
      </c>
      <c r="AE7" s="79">
        <f>(Kol!AE7*Kol!AF7+Siliguri!AE7*Siliguri!AF7+Guwahati!AE7*Guwahati!AF7+Jalpiguri!AE7*Jalpiguri!AF7)/AD7</f>
        <v>291.86045999999999</v>
      </c>
      <c r="AF7" s="4">
        <f>Kol!AG7+Siliguri!AG7+Guwahati!AG7+Jalpiguri!AG7</f>
        <v>0</v>
      </c>
      <c r="AG7" s="4">
        <v>0</v>
      </c>
      <c r="AH7" s="78">
        <f t="shared" ref="AH7" si="1">N7+P7+R7+T7+V7+Z7+AB7+AD7+AF7</f>
        <v>11886001.349999998</v>
      </c>
      <c r="AI7" s="78">
        <f t="shared" ref="AI7" si="2">(N7*O7+P7*Q7+R7*S7+T7*U7+V7*W7+Z7*AA7+AD7*AE7+AF7*AG7)/AH7</f>
        <v>138.68379473677814</v>
      </c>
      <c r="AJ7" s="7"/>
      <c r="AK7" s="64">
        <v>43470</v>
      </c>
      <c r="AL7" s="3">
        <v>1</v>
      </c>
      <c r="AM7" s="157">
        <v>11540744.199999999</v>
      </c>
      <c r="AN7" s="157">
        <v>3435568.8</v>
      </c>
      <c r="AO7" s="157">
        <v>749932.10000000009</v>
      </c>
      <c r="AP7" s="157">
        <v>32460.399999999998</v>
      </c>
      <c r="AQ7" s="157">
        <v>0</v>
      </c>
      <c r="AR7" s="157">
        <v>0</v>
      </c>
      <c r="AS7" s="157">
        <v>42469.599999999999</v>
      </c>
      <c r="AT7" s="157">
        <v>0</v>
      </c>
      <c r="AU7" s="157">
        <v>1682.6</v>
      </c>
      <c r="AV7" s="157">
        <v>0</v>
      </c>
      <c r="AW7" s="78">
        <v>15802857.699999999</v>
      </c>
      <c r="AX7" s="157">
        <v>8840487.1999999993</v>
      </c>
      <c r="AY7" s="157">
        <v>137.99845732534607</v>
      </c>
      <c r="AZ7" s="157">
        <v>2366770</v>
      </c>
      <c r="BA7" s="157">
        <v>138.61045360579973</v>
      </c>
      <c r="BB7" s="157">
        <v>667655.70000000007</v>
      </c>
      <c r="BC7" s="157">
        <v>190.53118128119522</v>
      </c>
      <c r="BD7" s="157">
        <v>31523.200000000001</v>
      </c>
      <c r="BE7" s="157">
        <v>114.54770390085397</v>
      </c>
      <c r="BF7" s="157">
        <v>0</v>
      </c>
      <c r="BG7" s="157">
        <v>0</v>
      </c>
      <c r="BH7" s="157">
        <v>0</v>
      </c>
      <c r="BI7" s="157">
        <v>0</v>
      </c>
      <c r="BJ7" s="157">
        <v>14882.4</v>
      </c>
      <c r="BK7" s="157">
        <v>222.30939900000001</v>
      </c>
      <c r="BL7" s="157">
        <v>0</v>
      </c>
      <c r="BM7" s="157">
        <v>0</v>
      </c>
      <c r="BN7" s="157">
        <v>366</v>
      </c>
      <c r="BO7" s="157">
        <v>404.21502700000002</v>
      </c>
      <c r="BP7" s="157">
        <v>0</v>
      </c>
      <c r="BQ7" s="157">
        <v>0</v>
      </c>
      <c r="BR7" s="78">
        <v>11921684.499999998</v>
      </c>
      <c r="BS7" s="78">
        <v>141.11338363084153</v>
      </c>
    </row>
    <row r="8" spans="1:71" ht="20" customHeight="1" x14ac:dyDescent="0.15">
      <c r="A8" s="161">
        <v>43841</v>
      </c>
      <c r="B8" s="3">
        <v>2</v>
      </c>
      <c r="C8" s="162">
        <f>Kol!D8+Siliguri!D8+Guwahati!D8+Jalpiguri!D8</f>
        <v>12196686</v>
      </c>
      <c r="D8" s="162">
        <f>Kol!E8+Siliguri!E8+Guwahati!E8+Jalpiguri!E8</f>
        <v>3099589</v>
      </c>
      <c r="E8" s="162">
        <f>Kol!F8+Siliguri!F8+Guwahati!F8+Jalpiguri!F8</f>
        <v>1239448.6000000001</v>
      </c>
      <c r="F8" s="162">
        <f>Kol!G8+Siliguri!G8+Guwahati!G8+Jalpiguri!G8</f>
        <v>110347.90000000001</v>
      </c>
      <c r="G8" s="162">
        <f>Kol!H8+Siliguri!H8+Guwahati!H8+Jalpiguri!H8</f>
        <v>0</v>
      </c>
      <c r="H8" s="162">
        <f>Kol!I8+Siliguri!I8+Guwahati!I8+Jalpiguri!I8</f>
        <v>0</v>
      </c>
      <c r="I8" s="162">
        <f>Kol!J8+Siliguri!J8+Guwahati!J8+Jalpiguri!J8</f>
        <v>58398.9</v>
      </c>
      <c r="J8" s="162">
        <f>Kol!K8+Siliguri!K8+Guwahati!K8+Jalpiguri!K8</f>
        <v>0</v>
      </c>
      <c r="K8" s="162">
        <f>Kol!L8+Siliguri!L8+Guwahati!L8+Jalpiguri!L8</f>
        <v>2045</v>
      </c>
      <c r="L8" s="162">
        <f>Kol!M8+Siliguri!M8+Guwahati!M8+Jalpiguri!M8</f>
        <v>97.8</v>
      </c>
      <c r="M8" s="78">
        <f t="shared" ref="M8" si="3">SUM(C8:L8)</f>
        <v>16706613.200000001</v>
      </c>
      <c r="N8" s="162">
        <f>Kol!O8+Siliguri!O8+Guwahati!O8+Jalpiguri!O8</f>
        <v>8431556.1999999993</v>
      </c>
      <c r="O8" s="162">
        <f>(Kol!O8*Kol!P8+Siliguri!O8*Siliguri!P8+Guwahati!O8*Guwahati!P8+Jalpiguri!O8*Jalpiguri!P8)/N8</f>
        <v>128.07312929582682</v>
      </c>
      <c r="P8" s="162">
        <f>Kol!Q8+Siliguri!Q8+Guwahati!Q8+Jalpiguri!Q8</f>
        <v>2260647.4000000004</v>
      </c>
      <c r="Q8" s="162">
        <f>(Kol!Q8*Kol!R8+Siliguri!Q8*Siliguri!R8+Guwahati!Q8*Guwahati!R8+Jalpiguri!Q8*Jalpiguri!R8)/P8</f>
        <v>140.0326315073595</v>
      </c>
      <c r="R8" s="162">
        <f>Kol!S8+Siliguri!S8+Guwahati!S8+Jalpiguri!S8</f>
        <v>729788.5</v>
      </c>
      <c r="S8" s="162">
        <f>(Kol!S8*Kol!T8+Siliguri!S8*Siliguri!T8+Guwahati!S8*Guwahati!T8+Jalpiguri!S8*Jalpiguri!T8)/R8</f>
        <v>154.39315833981706</v>
      </c>
      <c r="T8" s="162">
        <f>Kol!U8+Siliguri!U8+Guwahati!U8+Jalpiguri!U8</f>
        <v>34409.4</v>
      </c>
      <c r="U8" s="162">
        <f>(Kol!U8*Kol!V8+Siliguri!U8*Siliguri!V8+Guwahati!U8*Guwahati!V8+Jalpiguri!U8*Jalpiguri!V8)/T8</f>
        <v>105.89596710089104</v>
      </c>
      <c r="V8" s="162">
        <f>Kol!W8+Siliguri!W8+Guwahati!W8+Jalpiguri!W8</f>
        <v>0</v>
      </c>
      <c r="W8" s="162">
        <v>0</v>
      </c>
      <c r="X8" s="162">
        <v>0</v>
      </c>
      <c r="Y8" s="162">
        <v>0</v>
      </c>
      <c r="Z8" s="162">
        <f>Kol!AA8+Siliguri!AA8+Guwahati!AA8+Jalpiguri!AA8</f>
        <v>27343.599999999999</v>
      </c>
      <c r="AA8" s="162">
        <f>(Kol!AA8*Kol!AB8+Siliguri!AA8*Siliguri!AB8+Guwahati!AA8*Guwahati!AB8+Jalpiguri!AA8*Jalpiguri!AB8)/Z8</f>
        <v>194.82348300000001</v>
      </c>
      <c r="AB8" s="162">
        <f>Kol!AC8+Siliguri!AC8+Guwahati!AC8+Jalpiguri!AC8</f>
        <v>0</v>
      </c>
      <c r="AC8" s="162">
        <v>0</v>
      </c>
      <c r="AD8" s="162">
        <f>Kol!AE8+Siliguri!AE8+Guwahati!AE8+Jalpiguri!AE8</f>
        <v>1475.2</v>
      </c>
      <c r="AE8" s="162">
        <f>(Kol!AE8*Kol!AF8+Siliguri!AE8*Siliguri!AF8+Guwahati!AE8*Guwahati!AF8+Jalpiguri!AE8*Jalpiguri!AF8)/AD8</f>
        <v>213.17950058541217</v>
      </c>
      <c r="AF8" s="162">
        <f>Kol!AG8+Siliguri!AG8+Guwahati!AG8+Jalpiguri!AG8</f>
        <v>0</v>
      </c>
      <c r="AG8" s="162">
        <v>0</v>
      </c>
      <c r="AH8" s="78">
        <f t="shared" ref="AH8" si="4">N8+P8+R8+T8+V8+Z8+AB8+AD8+AF8</f>
        <v>11485220.299999999</v>
      </c>
      <c r="AI8" s="78">
        <f t="shared" ref="AI8" si="5">(N8*O8+P8*Q8+R8*S8+T8*U8+V8*W8+Z8*AA8+AD8*AE8+AF8*AG8)/AH8</f>
        <v>132.20295109309853</v>
      </c>
      <c r="AJ8" s="7"/>
      <c r="AK8" s="64">
        <v>43477</v>
      </c>
      <c r="AL8" s="3">
        <v>2</v>
      </c>
      <c r="AM8" s="157">
        <v>11540668.100000001</v>
      </c>
      <c r="AN8" s="157">
        <v>3854273.5999999996</v>
      </c>
      <c r="AO8" s="157">
        <v>815021.8</v>
      </c>
      <c r="AP8" s="157">
        <v>94317.8</v>
      </c>
      <c r="AQ8" s="157">
        <v>0</v>
      </c>
      <c r="AR8" s="157">
        <v>0</v>
      </c>
      <c r="AS8" s="157">
        <v>72803.5</v>
      </c>
      <c r="AT8" s="157">
        <v>0</v>
      </c>
      <c r="AU8" s="157">
        <v>2833.1</v>
      </c>
      <c r="AV8" s="157">
        <v>0</v>
      </c>
      <c r="AW8" s="78">
        <v>16379917.900000002</v>
      </c>
      <c r="AX8" s="157">
        <v>8876607</v>
      </c>
      <c r="AY8" s="157">
        <v>135.81247290400245</v>
      </c>
      <c r="AZ8" s="157">
        <v>2668482.5999999996</v>
      </c>
      <c r="BA8" s="157">
        <v>133.45974490682065</v>
      </c>
      <c r="BB8" s="157">
        <v>719074.9</v>
      </c>
      <c r="BC8" s="157">
        <v>195.06289897818473</v>
      </c>
      <c r="BD8" s="157">
        <v>91945.600000000006</v>
      </c>
      <c r="BE8" s="157">
        <v>111.68114382573172</v>
      </c>
      <c r="BF8" s="157">
        <v>0</v>
      </c>
      <c r="BG8" s="157">
        <v>0</v>
      </c>
      <c r="BH8" s="157">
        <v>0</v>
      </c>
      <c r="BI8" s="157">
        <v>0</v>
      </c>
      <c r="BJ8" s="157">
        <v>29551.200000000001</v>
      </c>
      <c r="BK8" s="157">
        <v>252.743188</v>
      </c>
      <c r="BL8" s="157">
        <v>0</v>
      </c>
      <c r="BM8" s="157">
        <v>0</v>
      </c>
      <c r="BN8" s="157">
        <v>1380.9</v>
      </c>
      <c r="BO8" s="157">
        <v>166.973061</v>
      </c>
      <c r="BP8" s="157">
        <v>0</v>
      </c>
      <c r="BQ8" s="157">
        <v>0</v>
      </c>
      <c r="BR8" s="78">
        <v>12387042.199999999</v>
      </c>
      <c r="BS8" s="78">
        <v>138.84846672296149</v>
      </c>
    </row>
    <row r="9" spans="1:71" ht="20" customHeight="1" x14ac:dyDescent="0.15">
      <c r="A9" s="163">
        <v>43848</v>
      </c>
      <c r="B9" s="3">
        <v>3</v>
      </c>
      <c r="C9" s="164">
        <f>Kol!D9+Siliguri!D9+Guwahati!D9+Jalpiguri!D9</f>
        <v>12607417.199999999</v>
      </c>
      <c r="D9" s="164">
        <f>Kol!E9+Siliguri!E9+Guwahati!E9+Jalpiguri!E9</f>
        <v>3380823.5999999996</v>
      </c>
      <c r="E9" s="164">
        <f>Kol!F9+Siliguri!F9+Guwahati!F9+Jalpiguri!F9</f>
        <v>1289332.5</v>
      </c>
      <c r="F9" s="164">
        <f>Kol!G9+Siliguri!G9+Guwahati!G9+Jalpiguri!G9</f>
        <v>147230.9</v>
      </c>
      <c r="G9" s="164">
        <f>Kol!H9+Siliguri!H9+Guwahati!H9+Jalpiguri!H9</f>
        <v>0</v>
      </c>
      <c r="H9" s="164">
        <f>Kol!I9+Siliguri!I9+Guwahati!I9+Jalpiguri!I9</f>
        <v>0</v>
      </c>
      <c r="I9" s="164">
        <f>Kol!J9+Siliguri!J9+Guwahati!J9+Jalpiguri!J9</f>
        <v>38910.199999999997</v>
      </c>
      <c r="J9" s="164">
        <f>Kol!K9+Siliguri!K9+Guwahati!K9+Jalpiguri!K9</f>
        <v>0</v>
      </c>
      <c r="K9" s="164">
        <f>Kol!L9+Siliguri!L9+Guwahati!L9+Jalpiguri!L9</f>
        <v>1828.9</v>
      </c>
      <c r="L9" s="164">
        <f>Kol!M9+Siliguri!M9+Guwahati!M9+Jalpiguri!M9</f>
        <v>0</v>
      </c>
      <c r="M9" s="78">
        <f t="shared" ref="M9" si="6">SUM(C9:L9)</f>
        <v>17465543.299999993</v>
      </c>
      <c r="N9" s="164">
        <f>Kol!O9+Siliguri!O9+Guwahati!O9+Jalpiguri!O9</f>
        <v>8727087.1999999993</v>
      </c>
      <c r="O9" s="164">
        <f>(Kol!O9*Kol!P9+Siliguri!O9*Siliguri!P9+Guwahati!O9*Guwahati!P9+Jalpiguri!O9*Jalpiguri!P9)/N9</f>
        <v>121.95852827423256</v>
      </c>
      <c r="P9" s="164">
        <f>Kol!Q9+Siliguri!Q9+Guwahati!Q9+Jalpiguri!Q9</f>
        <v>2270269.2999999998</v>
      </c>
      <c r="Q9" s="164">
        <f>(Kol!Q9*Kol!R9+Siliguri!Q9*Siliguri!R9+Guwahati!Q9*Guwahati!R9+Jalpiguri!Q9*Jalpiguri!R9)/P9</f>
        <v>130.10017318359908</v>
      </c>
      <c r="R9" s="164">
        <f>Kol!S9+Siliguri!S9+Guwahati!S9+Jalpiguri!S9</f>
        <v>840521.6</v>
      </c>
      <c r="S9" s="164">
        <f>(Kol!S9*Kol!T9+Siliguri!S9*Siliguri!T9+Guwahati!S9*Guwahati!T9+Jalpiguri!S9*Jalpiguri!T9)/R9</f>
        <v>142.74088402822389</v>
      </c>
      <c r="T9" s="164">
        <f>Kol!U9+Siliguri!U9+Guwahati!U9+Jalpiguri!U9</f>
        <v>88007.4</v>
      </c>
      <c r="U9" s="164">
        <f>(Kol!U9*Kol!V9+Siliguri!U9*Siliguri!V9+Guwahati!U9*Guwahati!V9+Jalpiguri!U9*Jalpiguri!V9)/T9</f>
        <v>93.688003851951095</v>
      </c>
      <c r="V9" s="164">
        <f>Kol!W9+Siliguri!W9+Guwahati!W9+Jalpiguri!W9</f>
        <v>0</v>
      </c>
      <c r="W9" s="164">
        <v>0</v>
      </c>
      <c r="X9" s="164">
        <v>0</v>
      </c>
      <c r="Y9" s="164">
        <v>0</v>
      </c>
      <c r="Z9" s="164">
        <f>Kol!AA9+Siliguri!AA9+Guwahati!AA9+Jalpiguri!AA9</f>
        <v>9818.6</v>
      </c>
      <c r="AA9" s="164">
        <f>(Kol!AA9*Kol!AB9+Siliguri!AA9*Siliguri!AB9+Guwahati!AA9*Guwahati!AB9+Jalpiguri!AA9*Jalpiguri!AB9)/Z9</f>
        <v>154.76285799999999</v>
      </c>
      <c r="AB9" s="164">
        <f>Kol!AC9+Siliguri!AC9+Guwahati!AC9+Jalpiguri!AC9</f>
        <v>0</v>
      </c>
      <c r="AC9" s="164">
        <v>0</v>
      </c>
      <c r="AD9" s="164">
        <f>Kol!AE9+Siliguri!AE9+Guwahati!AE9+Jalpiguri!AE9</f>
        <v>1638.1</v>
      </c>
      <c r="AE9" s="164">
        <f>(Kol!AE9*Kol!AF9+Siliguri!AE9*Siliguri!AF9+Guwahati!AE9*Guwahati!AF9+Jalpiguri!AE9*Jalpiguri!AF9)/AD9</f>
        <v>264.84646800000002</v>
      </c>
      <c r="AF9" s="164">
        <f>Kol!AG9+Siliguri!AG9+Guwahati!AG9+Jalpiguri!AG9</f>
        <v>0</v>
      </c>
      <c r="AG9" s="164">
        <v>0</v>
      </c>
      <c r="AH9" s="78">
        <f t="shared" ref="AH9" si="7">N9+P9+R9+T9+V9+Z9+AB9+AD9+AF9</f>
        <v>11937342.199999999</v>
      </c>
      <c r="AI9" s="78">
        <f t="shared" ref="AI9" si="8">(N9*O9+P9*Q9+R9*S9+T9*U9+V9*W9+Z9*AA9+AD9*AE9+AF9*AG9)/AH9</f>
        <v>124.80839944356359</v>
      </c>
      <c r="AJ9" s="7"/>
      <c r="AK9" s="64">
        <v>43484</v>
      </c>
      <c r="AL9" s="3">
        <v>3</v>
      </c>
      <c r="AM9" s="157">
        <v>10420025.699999999</v>
      </c>
      <c r="AN9" s="157">
        <v>3593318.9</v>
      </c>
      <c r="AO9" s="157">
        <v>618395.5</v>
      </c>
      <c r="AP9" s="157">
        <v>58715.100000000006</v>
      </c>
      <c r="AQ9" s="157">
        <v>0</v>
      </c>
      <c r="AR9" s="157">
        <v>0</v>
      </c>
      <c r="AS9" s="157">
        <v>59752.5</v>
      </c>
      <c r="AT9" s="157">
        <v>0</v>
      </c>
      <c r="AU9" s="157">
        <v>2125.6</v>
      </c>
      <c r="AV9" s="157">
        <v>0</v>
      </c>
      <c r="AW9" s="78">
        <v>14752333.299999999</v>
      </c>
      <c r="AX9" s="157">
        <v>8065256.5</v>
      </c>
      <c r="AY9" s="157">
        <v>133.31424638024893</v>
      </c>
      <c r="AZ9" s="157">
        <v>2446067</v>
      </c>
      <c r="BA9" s="157">
        <v>128.97056354576503</v>
      </c>
      <c r="BB9" s="157">
        <v>502976.60000000003</v>
      </c>
      <c r="BC9" s="157">
        <v>195.37330216946393</v>
      </c>
      <c r="BD9" s="157">
        <v>50489.299999999996</v>
      </c>
      <c r="BE9" s="157">
        <v>110.80649132574031</v>
      </c>
      <c r="BF9" s="157">
        <v>0</v>
      </c>
      <c r="BG9" s="157">
        <v>0</v>
      </c>
      <c r="BH9" s="157">
        <v>0</v>
      </c>
      <c r="BI9" s="157">
        <v>0</v>
      </c>
      <c r="BJ9" s="157">
        <v>24442.3</v>
      </c>
      <c r="BK9" s="157">
        <v>219.003097</v>
      </c>
      <c r="BL9" s="157">
        <v>0</v>
      </c>
      <c r="BM9" s="157">
        <v>0</v>
      </c>
      <c r="BN9" s="157">
        <v>1822.7</v>
      </c>
      <c r="BO9" s="157">
        <v>282.07916799999998</v>
      </c>
      <c r="BP9" s="157">
        <v>0</v>
      </c>
      <c r="BQ9" s="157">
        <v>0</v>
      </c>
      <c r="BR9" s="78">
        <v>11091054.4</v>
      </c>
      <c r="BS9" s="78">
        <v>135.28146234296551</v>
      </c>
    </row>
    <row r="10" spans="1:71" ht="20" customHeight="1" x14ac:dyDescent="0.15">
      <c r="A10" s="165">
        <v>43855</v>
      </c>
      <c r="B10" s="3">
        <v>4</v>
      </c>
      <c r="C10" s="166">
        <f>Kol!D10+Siliguri!D10+Guwahati!D10+Jalpiguri!D10</f>
        <v>11910384.199999999</v>
      </c>
      <c r="D10" s="166">
        <f>Kol!E10+Siliguri!E10+Guwahati!E10+Jalpiguri!E10</f>
        <v>3007850.9</v>
      </c>
      <c r="E10" s="166">
        <f>Kol!F10+Siliguri!F10+Guwahati!F10+Jalpiguri!F10</f>
        <v>1421152.4</v>
      </c>
      <c r="F10" s="166">
        <f>Kol!G10+Siliguri!G10+Guwahati!G10+Jalpiguri!G10</f>
        <v>177131.8</v>
      </c>
      <c r="G10" s="166">
        <f>Kol!H10+Siliguri!H10+Guwahati!H10+Jalpiguri!H10</f>
        <v>0</v>
      </c>
      <c r="H10" s="166">
        <f>Kol!I10+Siliguri!I10+Guwahati!I10+Jalpiguri!I10</f>
        <v>0</v>
      </c>
      <c r="I10" s="166">
        <f>Kol!J10+Siliguri!J10+Guwahati!J10+Jalpiguri!J10</f>
        <v>40689.199999999997</v>
      </c>
      <c r="J10" s="166">
        <f>Kol!K10+Siliguri!K10+Guwahati!K10+Jalpiguri!K10</f>
        <v>0</v>
      </c>
      <c r="K10" s="166">
        <f>Kol!L10+Siliguri!L10+Guwahati!L10+Jalpiguri!L10</f>
        <v>1464</v>
      </c>
      <c r="L10" s="166">
        <f>Kol!M10+Siliguri!M10+Guwahati!M10+Jalpiguri!M10</f>
        <v>0</v>
      </c>
      <c r="M10" s="78">
        <f t="shared" ref="M10" si="9">SUM(C10:L10)</f>
        <v>16558672.5</v>
      </c>
      <c r="N10" s="166">
        <f>Kol!O10+Siliguri!O10+Guwahati!O10+Jalpiguri!O10</f>
        <v>8262265.7999999989</v>
      </c>
      <c r="O10" s="166">
        <f>(Kol!O10*Kol!P10+Siliguri!O10*Siliguri!P10+Guwahati!O10*Guwahati!P10+Jalpiguri!O10*Jalpiguri!P10)/N10</f>
        <v>117.12687259653922</v>
      </c>
      <c r="P10" s="166">
        <f>Kol!Q10+Siliguri!Q10+Guwahati!Q10+Jalpiguri!Q10</f>
        <v>1941619.6</v>
      </c>
      <c r="Q10" s="166">
        <f>(Kol!Q10*Kol!R10+Siliguri!Q10*Siliguri!R10+Guwahati!Q10*Guwahati!R10+Jalpiguri!Q10*Jalpiguri!R10)/P10</f>
        <v>121.4951817578694</v>
      </c>
      <c r="R10" s="166">
        <f>Kol!S10+Siliguri!S10+Guwahati!S10+Jalpiguri!S10</f>
        <v>900940.5</v>
      </c>
      <c r="S10" s="166">
        <f>(Kol!S10*Kol!T10+Siliguri!S10*Siliguri!T10+Guwahati!S10*Guwahati!T10+Jalpiguri!S10*Jalpiguri!T10)/R10</f>
        <v>132.5366886347004</v>
      </c>
      <c r="T10" s="166">
        <f>Kol!U10+Siliguri!U10+Guwahati!U10+Jalpiguri!U10</f>
        <v>93621.1</v>
      </c>
      <c r="U10" s="166">
        <f>(Kol!U10*Kol!V10+Siliguri!U10*Siliguri!V10+Guwahati!U10*Guwahati!V10+Jalpiguri!U10*Jalpiguri!V10)/T10</f>
        <v>84.14634183844133</v>
      </c>
      <c r="V10" s="166">
        <f>Kol!W10+Siliguri!W10+Guwahati!W10+Jalpiguri!W10</f>
        <v>0</v>
      </c>
      <c r="W10" s="166">
        <v>0</v>
      </c>
      <c r="X10" s="166">
        <v>0</v>
      </c>
      <c r="Y10" s="166">
        <v>0</v>
      </c>
      <c r="Z10" s="166">
        <f>Kol!AA10+Siliguri!AA10+Guwahati!AA10+Jalpiguri!AA10</f>
        <v>11037.5</v>
      </c>
      <c r="AA10" s="166">
        <f>(Kol!AA10*Kol!AB10+Siliguri!AA10*Siliguri!AB10+Guwahati!AA10*Guwahati!AB10+Jalpiguri!AA10*Jalpiguri!AB10)/Z10</f>
        <v>194.64349699999997</v>
      </c>
      <c r="AB10" s="166">
        <f>Kol!AC10+Siliguri!AC10+Guwahati!AC10+Jalpiguri!AC10</f>
        <v>0</v>
      </c>
      <c r="AC10" s="166">
        <v>0</v>
      </c>
      <c r="AD10" s="166">
        <f>Kol!AE10+Siliguri!AE10+Guwahati!AE10+Jalpiguri!AE10</f>
        <v>1330.1</v>
      </c>
      <c r="AE10" s="166">
        <f>(Kol!AE10*Kol!AF10+Siliguri!AE10*Siliguri!AF10+Guwahati!AE10*Guwahati!AF10+Jalpiguri!AE10*Jalpiguri!AF10)/AD10</f>
        <v>261.55898000000002</v>
      </c>
      <c r="AF10" s="166">
        <f>Kol!AG10+Siliguri!AG10+Guwahati!AG10+Jalpiguri!AG10</f>
        <v>0</v>
      </c>
      <c r="AG10" s="166">
        <v>0</v>
      </c>
      <c r="AH10" s="78">
        <f t="shared" ref="AH10" si="10">N10+P10+R10+T10+V10+Z10+AB10+AD10+AF10</f>
        <v>11210814.599999998</v>
      </c>
      <c r="AI10" s="78">
        <f t="shared" ref="AI10" si="11">(N10*O10+P10*Q10+R10*S10+T10*U10+V10*W10+Z10*AA10+AD10*AE10+AF10*AG10)/AH10</f>
        <v>118.9398494494952</v>
      </c>
      <c r="AJ10" s="7"/>
      <c r="AK10" s="64">
        <v>43491</v>
      </c>
      <c r="AL10" s="3">
        <v>4</v>
      </c>
      <c r="AM10" s="157">
        <v>8349097.6999999993</v>
      </c>
      <c r="AN10" s="157">
        <v>2417914.48</v>
      </c>
      <c r="AO10" s="157">
        <v>589565.9</v>
      </c>
      <c r="AP10" s="157">
        <v>49574.8</v>
      </c>
      <c r="AQ10" s="157">
        <v>0</v>
      </c>
      <c r="AR10" s="157">
        <v>0</v>
      </c>
      <c r="AS10" s="157">
        <v>88120.6</v>
      </c>
      <c r="AT10" s="157">
        <v>0</v>
      </c>
      <c r="AU10" s="157">
        <v>1584</v>
      </c>
      <c r="AV10" s="157">
        <v>0</v>
      </c>
      <c r="AW10" s="78">
        <v>11495857.48</v>
      </c>
      <c r="AX10" s="157">
        <v>6311064.9000000004</v>
      </c>
      <c r="AY10" s="157">
        <v>129.52358187428561</v>
      </c>
      <c r="AZ10" s="157">
        <v>1716632.58</v>
      </c>
      <c r="BA10" s="157">
        <v>127.75120206796285</v>
      </c>
      <c r="BB10" s="157">
        <v>470057.2</v>
      </c>
      <c r="BC10" s="157">
        <v>177.66183148493758</v>
      </c>
      <c r="BD10" s="157">
        <v>47100.2</v>
      </c>
      <c r="BE10" s="157">
        <v>108.31640126302649</v>
      </c>
      <c r="BF10" s="157">
        <v>0</v>
      </c>
      <c r="BG10" s="157">
        <v>0</v>
      </c>
      <c r="BH10" s="157">
        <v>0</v>
      </c>
      <c r="BI10" s="157">
        <v>0</v>
      </c>
      <c r="BJ10" s="157">
        <v>25889</v>
      </c>
      <c r="BK10" s="157">
        <v>180.67750000000001</v>
      </c>
      <c r="BL10" s="157">
        <v>0</v>
      </c>
      <c r="BM10" s="157">
        <v>0</v>
      </c>
      <c r="BN10" s="157">
        <v>1584</v>
      </c>
      <c r="BO10" s="157">
        <v>288.491287</v>
      </c>
      <c r="BP10" s="157">
        <v>0</v>
      </c>
      <c r="BQ10" s="157">
        <v>0</v>
      </c>
      <c r="BR10" s="78">
        <v>8572327.879999999</v>
      </c>
      <c r="BS10" s="78">
        <v>131.8756235099429</v>
      </c>
    </row>
    <row r="11" spans="1:71" ht="20" customHeight="1" x14ac:dyDescent="0.15">
      <c r="A11" s="167">
        <v>43862</v>
      </c>
      <c r="B11" s="3">
        <v>5</v>
      </c>
      <c r="C11" s="168">
        <f>Kol!D11+Siliguri!D11+Guwahati!D11+Jalpiguri!D11</f>
        <v>11310927.199999999</v>
      </c>
      <c r="D11" s="168">
        <f>Kol!E11+Siliguri!E11+Guwahati!E11+Jalpiguri!E11</f>
        <v>2874091.7</v>
      </c>
      <c r="E11" s="168">
        <f>Kol!F11+Siliguri!F11+Guwahati!F11+Jalpiguri!F11</f>
        <v>1390797.63</v>
      </c>
      <c r="F11" s="168">
        <f>Kol!G11+Siliguri!G11+Guwahati!G11+Jalpiguri!G11</f>
        <v>237493.9</v>
      </c>
      <c r="G11" s="168">
        <f>Kol!H11+Siliguri!H11+Guwahati!H11+Jalpiguri!H11</f>
        <v>0</v>
      </c>
      <c r="H11" s="168">
        <f>Kol!I11+Siliguri!I11+Guwahati!I11+Jalpiguri!I11</f>
        <v>0</v>
      </c>
      <c r="I11" s="168">
        <f>Kol!J11+Siliguri!J11+Guwahati!J11+Jalpiguri!J11</f>
        <v>30705.9</v>
      </c>
      <c r="J11" s="168">
        <f>Kol!K11+Siliguri!K11+Guwahati!K11+Jalpiguri!K11</f>
        <v>0</v>
      </c>
      <c r="K11" s="168">
        <f>Kol!L11+Siliguri!L11+Guwahati!L11+Jalpiguri!L11</f>
        <v>1645.7</v>
      </c>
      <c r="L11" s="168">
        <f>Kol!M11+Siliguri!M11+Guwahati!M11+Jalpiguri!M11</f>
        <v>0</v>
      </c>
      <c r="M11" s="78">
        <f t="shared" ref="M11" si="12">SUM(C11:L11)</f>
        <v>15845662.029999997</v>
      </c>
      <c r="N11" s="168">
        <f>Kol!O11+Siliguri!O11+Guwahati!O11+Jalpiguri!O11</f>
        <v>7368810.2000000002</v>
      </c>
      <c r="O11" s="168">
        <f>(Kol!O11*Kol!P11+Siliguri!O11*Siliguri!P11+Guwahati!O11*Guwahati!P11+Jalpiguri!O11*Jalpiguri!P11)/N11</f>
        <v>110.68870875891393</v>
      </c>
      <c r="P11" s="168">
        <f>Kol!Q11+Siliguri!Q11+Guwahati!Q11+Jalpiguri!Q11</f>
        <v>1916984.5</v>
      </c>
      <c r="Q11" s="168">
        <f>(Kol!Q11*Kol!R11+Siliguri!Q11*Siliguri!R11+Guwahati!Q11*Guwahati!R11+Jalpiguri!Q11*Jalpiguri!R11)/P11</f>
        <v>113.12900971615639</v>
      </c>
      <c r="R11" s="168">
        <f>Kol!S11+Siliguri!S11+Guwahati!S11+Jalpiguri!S11</f>
        <v>993580.83</v>
      </c>
      <c r="S11" s="168">
        <f>(Kol!S11*Kol!T11+Siliguri!S11*Siliguri!T11+Guwahati!S11*Guwahati!T11+Jalpiguri!S11*Jalpiguri!T11)/R11</f>
        <v>135.69954888619498</v>
      </c>
      <c r="T11" s="168">
        <f>Kol!U11+Siliguri!U11+Guwahati!U11+Jalpiguri!U11</f>
        <v>107352.59999999999</v>
      </c>
      <c r="U11" s="168">
        <f>(Kol!U11*Kol!V11+Siliguri!U11*Siliguri!V11+Guwahati!U11*Guwahati!V11+Jalpiguri!U11*Jalpiguri!V11)/T11</f>
        <v>73.80190563059675</v>
      </c>
      <c r="V11" s="168">
        <f>Kol!W11+Siliguri!W11+Guwahati!W11+Jalpiguri!W11</f>
        <v>0</v>
      </c>
      <c r="W11" s="168">
        <v>0</v>
      </c>
      <c r="X11" s="168">
        <v>0</v>
      </c>
      <c r="Y11" s="168">
        <v>0</v>
      </c>
      <c r="Z11" s="168">
        <f>Kol!AA11+Siliguri!AA11+Guwahati!AA11+Jalpiguri!AA11</f>
        <v>5926.6</v>
      </c>
      <c r="AA11" s="168">
        <f>(Kol!AA11*Kol!AB11+Siliguri!AA11*Siliguri!AB11+Guwahati!AA11*Guwahati!AB11+Jalpiguri!AA11*Jalpiguri!AB11)/Z11</f>
        <v>196.86626300000003</v>
      </c>
      <c r="AB11" s="168">
        <f>Kol!AC11+Siliguri!AC11+Guwahati!AC11+Jalpiguri!AC11</f>
        <v>0</v>
      </c>
      <c r="AC11" s="168">
        <v>0</v>
      </c>
      <c r="AD11" s="168">
        <f>Kol!AE11+Siliguri!AE11+Guwahati!AE11+Jalpiguri!AE11</f>
        <v>1343.2</v>
      </c>
      <c r="AE11" s="168">
        <f>(Kol!AE11*Kol!AF11+Siliguri!AE11*Siliguri!AF11+Guwahati!AE11*Guwahati!AF11+Jalpiguri!AE11*Jalpiguri!AF11)/AD11</f>
        <v>225.34321</v>
      </c>
      <c r="AF11" s="168">
        <f>Kol!AG11+Siliguri!AG11+Guwahati!AG11+Jalpiguri!AG11</f>
        <v>0</v>
      </c>
      <c r="AG11" s="168">
        <v>0</v>
      </c>
      <c r="AH11" s="78">
        <f t="shared" ref="AH11" si="13">N11+P11+R11+T11+V11+Z11+AB11+AD11+AF11</f>
        <v>10393997.929999998</v>
      </c>
      <c r="AI11" s="78">
        <f t="shared" ref="AI11" si="14">(N11*O11+P11*Q11+R11*S11+T11*U11+V11*W11+Z11*AA11+AD11*AE11+AF11*AG11)/AH11</f>
        <v>113.21258457428554</v>
      </c>
      <c r="AJ11" s="7"/>
      <c r="AK11" s="64">
        <v>43498</v>
      </c>
      <c r="AL11" s="3">
        <v>5</v>
      </c>
      <c r="AM11" s="157">
        <v>8664064.0999999996</v>
      </c>
      <c r="AN11" s="157">
        <v>2816875.6</v>
      </c>
      <c r="AO11" s="157">
        <v>398866.69</v>
      </c>
      <c r="AP11" s="157">
        <v>58841.200000000004</v>
      </c>
      <c r="AQ11" s="157">
        <v>0</v>
      </c>
      <c r="AR11" s="157">
        <v>0</v>
      </c>
      <c r="AS11" s="157">
        <v>56750.6</v>
      </c>
      <c r="AT11" s="157">
        <v>0</v>
      </c>
      <c r="AU11" s="157">
        <v>1371.2</v>
      </c>
      <c r="AV11" s="157">
        <v>0</v>
      </c>
      <c r="AW11" s="78">
        <v>11996769.389999997</v>
      </c>
      <c r="AX11" s="157">
        <v>6214954.4000000004</v>
      </c>
      <c r="AY11" s="157">
        <v>124.31158103863207</v>
      </c>
      <c r="AZ11" s="157">
        <v>1709014.2</v>
      </c>
      <c r="BA11" s="157">
        <v>120.79536837363493</v>
      </c>
      <c r="BB11" s="157">
        <v>308604</v>
      </c>
      <c r="BC11" s="157">
        <v>147.15997689004485</v>
      </c>
      <c r="BD11" s="157">
        <v>58476.4</v>
      </c>
      <c r="BE11" s="157">
        <v>109.75354984083152</v>
      </c>
      <c r="BF11" s="157">
        <v>0</v>
      </c>
      <c r="BG11" s="157">
        <v>0</v>
      </c>
      <c r="BH11" s="157">
        <v>0</v>
      </c>
      <c r="BI11" s="157">
        <v>0</v>
      </c>
      <c r="BJ11" s="157">
        <v>19661.2</v>
      </c>
      <c r="BK11" s="157">
        <v>136.200771</v>
      </c>
      <c r="BL11" s="157">
        <v>0</v>
      </c>
      <c r="BM11" s="157">
        <v>0</v>
      </c>
      <c r="BN11" s="157">
        <v>340</v>
      </c>
      <c r="BO11" s="157">
        <v>495.00588199999999</v>
      </c>
      <c r="BP11" s="157">
        <v>0</v>
      </c>
      <c r="BQ11" s="157">
        <v>0</v>
      </c>
      <c r="BR11" s="78">
        <v>8311050.2000000011</v>
      </c>
      <c r="BS11" s="78">
        <v>124.37779884671239</v>
      </c>
    </row>
    <row r="12" spans="1:71" ht="20" customHeight="1" x14ac:dyDescent="0.15">
      <c r="A12" s="170">
        <v>43869</v>
      </c>
      <c r="B12" s="3">
        <v>6</v>
      </c>
      <c r="C12" s="171">
        <f>Kol!D12+Siliguri!D12+Guwahati!D12+Jalpiguri!D12</f>
        <v>11059874.100000001</v>
      </c>
      <c r="D12" s="171">
        <f>Kol!E12+Siliguri!E12+Guwahati!E12+Jalpiguri!E12</f>
        <v>3289427</v>
      </c>
      <c r="E12" s="171">
        <f>Kol!F12+Siliguri!F12+Guwahati!F12+Jalpiguri!F12</f>
        <v>1303143.2</v>
      </c>
      <c r="F12" s="171">
        <f>Kol!G12+Siliguri!G12+Guwahati!G12+Jalpiguri!G12</f>
        <v>318227.09999999998</v>
      </c>
      <c r="G12" s="171">
        <f>Kol!H12+Siliguri!H12+Guwahati!H12+Jalpiguri!H12</f>
        <v>0</v>
      </c>
      <c r="H12" s="171">
        <f>Kol!I12+Siliguri!I12+Guwahati!I12+Jalpiguri!I12</f>
        <v>0</v>
      </c>
      <c r="I12" s="171">
        <f>Kol!J12+Siliguri!J12+Guwahati!J12+Jalpiguri!J12</f>
        <v>16341.5</v>
      </c>
      <c r="J12" s="171">
        <f>Kol!K12+Siliguri!K12+Guwahati!K12+Jalpiguri!K12</f>
        <v>0</v>
      </c>
      <c r="K12" s="171">
        <f>Kol!L12+Siliguri!L12+Guwahati!L12+Jalpiguri!L12</f>
        <v>2338.4</v>
      </c>
      <c r="L12" s="171">
        <f>Kol!M12+Siliguri!M12+Guwahati!M12+Jalpiguri!M12</f>
        <v>0</v>
      </c>
      <c r="M12" s="78">
        <f t="shared" ref="M12" si="15">SUM(C12:L12)</f>
        <v>15989351.300000001</v>
      </c>
      <c r="N12" s="171">
        <f>Kol!O12+Siliguri!O12+Guwahati!O12+Jalpiguri!O12</f>
        <v>7067751.8999999994</v>
      </c>
      <c r="O12" s="171">
        <f>(Kol!O12*Kol!P12+Siliguri!O12*Siliguri!P12+Guwahati!O12*Guwahati!P12+Jalpiguri!O12*Jalpiguri!P12)/N12</f>
        <v>105.18212742591513</v>
      </c>
      <c r="P12" s="171">
        <f>Kol!Q12+Siliguri!Q12+Guwahati!Q12+Jalpiguri!Q12</f>
        <v>2195300</v>
      </c>
      <c r="Q12" s="171">
        <f>(Kol!Q12*Kol!R12+Siliguri!Q12*Siliguri!R12+Guwahati!Q12*Guwahati!R12+Jalpiguri!Q12*Jalpiguri!R12)/P12</f>
        <v>105.68420883868437</v>
      </c>
      <c r="R12" s="171">
        <f>Kol!S12+Siliguri!S12+Guwahati!S12+Jalpiguri!S12</f>
        <v>934682.4</v>
      </c>
      <c r="S12" s="171">
        <f>(Kol!S12*Kol!T12+Siliguri!S12*Siliguri!T12+Guwahati!S12*Guwahati!T12+Jalpiguri!S12*Jalpiguri!T12)/R12</f>
        <v>127.29630739229754</v>
      </c>
      <c r="T12" s="171">
        <f>Kol!U12+Siliguri!U12+Guwahati!U12+Jalpiguri!U12</f>
        <v>149159.9</v>
      </c>
      <c r="U12" s="171">
        <f>(Kol!U12*Kol!V12+Siliguri!U12*Siliguri!V12+Guwahati!U12*Guwahati!V12+Jalpiguri!U12*Jalpiguri!V12)/T12</f>
        <v>64.103278770100417</v>
      </c>
      <c r="V12" s="171">
        <f>Kol!W12+Siliguri!W12+Guwahati!W12+Jalpiguri!W12</f>
        <v>0</v>
      </c>
      <c r="W12" s="171">
        <v>0</v>
      </c>
      <c r="X12" s="171">
        <v>0</v>
      </c>
      <c r="Y12" s="171">
        <v>0</v>
      </c>
      <c r="Z12" s="171">
        <f>Kol!AA12+Siliguri!AA12+Guwahati!AA12+Jalpiguri!AA12</f>
        <v>5861</v>
      </c>
      <c r="AA12" s="171">
        <f>(Kol!AA12*Kol!AB12+Siliguri!AA12*Siliguri!AB12+Guwahati!AA12*Guwahati!AB12+Jalpiguri!AA12*Jalpiguri!AB12)/Z12</f>
        <v>165.58058299999999</v>
      </c>
      <c r="AB12" s="171">
        <f>Kol!AC12+Siliguri!AC12+Guwahati!AC12+Jalpiguri!AC12</f>
        <v>0</v>
      </c>
      <c r="AC12" s="171">
        <v>0</v>
      </c>
      <c r="AD12" s="171">
        <f>Kol!AE12+Siliguri!AE12+Guwahati!AE12+Jalpiguri!AE12</f>
        <v>2235.6</v>
      </c>
      <c r="AE12" s="171">
        <f>(Kol!AE12*Kol!AF12+Siliguri!AE12*Siliguri!AF12+Guwahati!AE12*Guwahati!AF12+Jalpiguri!AE12*Jalpiguri!AF12)/AD12</f>
        <v>235.16765000000001</v>
      </c>
      <c r="AF12" s="171">
        <f>Kol!AG12+Siliguri!AG12+Guwahati!AG12+Jalpiguri!AG12</f>
        <v>0</v>
      </c>
      <c r="AG12" s="171">
        <v>0</v>
      </c>
      <c r="AH12" s="78">
        <f t="shared" ref="AH12" si="16">N12+P12+R12+T12+V12+Z12+AB12+AD12+AF12</f>
        <v>10354990.799999999</v>
      </c>
      <c r="AI12" s="78">
        <f t="shared" ref="AI12" si="17">(N12*O12+P12*Q12+R12*S12+T12*U12+V12*W12+Z12*AA12+AD12*AE12+AF12*AG12)/AH12</f>
        <v>106.75520735132002</v>
      </c>
      <c r="AJ12" s="7"/>
      <c r="AK12" s="64">
        <v>43505</v>
      </c>
      <c r="AL12" s="3">
        <v>6</v>
      </c>
      <c r="AM12" s="157">
        <v>7692955.1000000006</v>
      </c>
      <c r="AN12" s="157">
        <v>2386123.7000000002</v>
      </c>
      <c r="AO12" s="157">
        <v>203550.22</v>
      </c>
      <c r="AP12" s="157">
        <v>56898.100000000006</v>
      </c>
      <c r="AQ12" s="157">
        <v>0</v>
      </c>
      <c r="AR12" s="157">
        <v>0</v>
      </c>
      <c r="AS12" s="157">
        <v>35966.300000000003</v>
      </c>
      <c r="AT12" s="157">
        <v>0</v>
      </c>
      <c r="AU12" s="157">
        <v>1809.5</v>
      </c>
      <c r="AV12" s="157">
        <v>0</v>
      </c>
      <c r="AW12" s="78">
        <v>10377302.920000002</v>
      </c>
      <c r="AX12" s="157">
        <v>5688934.4000000004</v>
      </c>
      <c r="AY12" s="157">
        <v>121.05300505339383</v>
      </c>
      <c r="AZ12" s="157">
        <v>1701051.4</v>
      </c>
      <c r="BA12" s="157">
        <v>118.21144202725598</v>
      </c>
      <c r="BB12" s="157">
        <v>137025.35</v>
      </c>
      <c r="BC12" s="157">
        <v>171.00627089177405</v>
      </c>
      <c r="BD12" s="157">
        <v>55261.7</v>
      </c>
      <c r="BE12" s="157">
        <v>112.77759439563025</v>
      </c>
      <c r="BF12" s="157">
        <v>0</v>
      </c>
      <c r="BG12" s="157">
        <v>0</v>
      </c>
      <c r="BH12" s="157">
        <v>0</v>
      </c>
      <c r="BI12" s="157">
        <v>0</v>
      </c>
      <c r="BJ12" s="157">
        <v>10866.3</v>
      </c>
      <c r="BK12" s="157">
        <v>167.287936</v>
      </c>
      <c r="BL12" s="157">
        <v>0</v>
      </c>
      <c r="BM12" s="157">
        <v>0</v>
      </c>
      <c r="BN12" s="157">
        <v>1511.5</v>
      </c>
      <c r="BO12" s="157">
        <v>304.527489</v>
      </c>
      <c r="BP12" s="157">
        <v>0</v>
      </c>
      <c r="BQ12" s="157">
        <v>0</v>
      </c>
      <c r="BR12" s="78">
        <v>7594650.6500000004</v>
      </c>
      <c r="BS12" s="78">
        <v>121.36027791298631</v>
      </c>
    </row>
    <row r="13" spans="1:71" ht="20" customHeight="1" x14ac:dyDescent="0.15">
      <c r="A13" s="172">
        <v>43876</v>
      </c>
      <c r="B13" s="3">
        <v>7</v>
      </c>
      <c r="C13" s="173">
        <f>Kol!D13+Siliguri!D13+Guwahati!D13+Jalpiguri!D13</f>
        <v>10395578</v>
      </c>
      <c r="D13" s="173">
        <f>Kol!E13+Siliguri!E13+Guwahati!E13+Jalpiguri!E13</f>
        <v>3686448.6</v>
      </c>
      <c r="E13" s="173">
        <f>Kol!F13+Siliguri!F13+Guwahati!F13+Jalpiguri!F13</f>
        <v>1041825.1</v>
      </c>
      <c r="F13" s="173">
        <f>Kol!G13+Siliguri!G13+Guwahati!G13+Jalpiguri!G13</f>
        <v>251768.1</v>
      </c>
      <c r="G13" s="173">
        <f>Kol!H13+Siliguri!H13+Guwahati!H13+Jalpiguri!H13</f>
        <v>0</v>
      </c>
      <c r="H13" s="173">
        <f>Kol!I13+Siliguri!I13+Guwahati!I13+Jalpiguri!I13</f>
        <v>0</v>
      </c>
      <c r="I13" s="173">
        <f>Kol!J13+Siliguri!J13+Guwahati!J13+Jalpiguri!J13</f>
        <v>27555.599999999999</v>
      </c>
      <c r="J13" s="173">
        <f>Kol!K13+Siliguri!K13+Guwahati!K13+Jalpiguri!K13</f>
        <v>0</v>
      </c>
      <c r="K13" s="173">
        <f>Kol!L13+Siliguri!L13+Guwahati!L13+Jalpiguri!L13</f>
        <v>1149.0999999999999</v>
      </c>
      <c r="L13" s="173">
        <f>Kol!M13+Siliguri!M13+Guwahati!M13+Jalpiguri!M13</f>
        <v>0</v>
      </c>
      <c r="M13" s="78">
        <f t="shared" ref="M13" si="18">SUM(C13:L13)</f>
        <v>15404324.499999998</v>
      </c>
      <c r="N13" s="173">
        <f>Kol!O13+Siliguri!O13+Guwahati!O13+Jalpiguri!O13</f>
        <v>6535910</v>
      </c>
      <c r="O13" s="173">
        <f>(Kol!O13*Kol!P13+Siliguri!O13*Siliguri!P13+Guwahati!O13*Guwahati!P13+Jalpiguri!O13*Jalpiguri!P13)/N13</f>
        <v>97.838913438038276</v>
      </c>
      <c r="P13" s="173">
        <f>Kol!Q13+Siliguri!Q13+Guwahati!Q13+Jalpiguri!Q13</f>
        <v>2310336.5999999996</v>
      </c>
      <c r="Q13" s="173">
        <f>(Kol!Q13*Kol!R13+Siliguri!Q13*Siliguri!R13+Guwahati!Q13*Guwahati!R13+Jalpiguri!Q13*Jalpiguri!R13)/P13</f>
        <v>97.736239035325767</v>
      </c>
      <c r="R13" s="173">
        <f>Kol!S13+Siliguri!S13+Guwahati!S13+Jalpiguri!S13</f>
        <v>813388.29999999993</v>
      </c>
      <c r="S13" s="173">
        <f>(Kol!S13*Kol!T13+Siliguri!S13*Siliguri!T13+Guwahati!S13*Guwahati!T13+Jalpiguri!S13*Jalpiguri!T13)/R13</f>
        <v>129.47971035391254</v>
      </c>
      <c r="T13" s="173">
        <f>Kol!U13+Siliguri!U13+Guwahati!U13+Jalpiguri!U13</f>
        <v>101164.5</v>
      </c>
      <c r="U13" s="173">
        <f>(Kol!U13*Kol!V13+Siliguri!U13*Siliguri!V13+Guwahati!U13*Guwahati!V13+Jalpiguri!U13*Jalpiguri!V13)/T13</f>
        <v>64.045298283990917</v>
      </c>
      <c r="V13" s="173">
        <f>Kol!W13+Siliguri!W13+Guwahati!W13+Jalpiguri!W13</f>
        <v>0</v>
      </c>
      <c r="W13" s="173">
        <v>0</v>
      </c>
      <c r="X13" s="173">
        <v>0</v>
      </c>
      <c r="Y13" s="173">
        <v>0</v>
      </c>
      <c r="Z13" s="173">
        <f>Kol!AA13+Siliguri!AA13+Guwahati!AA13+Jalpiguri!AA13</f>
        <v>16113.6</v>
      </c>
      <c r="AA13" s="173">
        <f>(Kol!AA13*Kol!AB13+Siliguri!AA13*Siliguri!AB13+Guwahati!AA13*Guwahati!AB13+Jalpiguri!AA13*Jalpiguri!AB13)/Z13</f>
        <v>153.87952999999999</v>
      </c>
      <c r="AB13" s="173">
        <f>Kol!AC13+Siliguri!AC13+Guwahati!AC13+Jalpiguri!AC13</f>
        <v>0</v>
      </c>
      <c r="AC13" s="173">
        <v>0</v>
      </c>
      <c r="AD13" s="173">
        <f>Kol!AE13+Siliguri!AE13+Guwahati!AE13+Jalpiguri!AE13</f>
        <v>801</v>
      </c>
      <c r="AE13" s="173">
        <f>(Kol!AE13*Kol!AF13+Siliguri!AE13*Siliguri!AF13+Guwahati!AE13*Guwahati!AF13+Jalpiguri!AE13*Jalpiguri!AF13)/AD13</f>
        <v>289.57827700000001</v>
      </c>
      <c r="AF13" s="173">
        <f>Kol!AG13+Siliguri!AG13+Guwahati!AG13+Jalpiguri!AG13</f>
        <v>0</v>
      </c>
      <c r="AG13" s="173">
        <v>0</v>
      </c>
      <c r="AH13" s="78">
        <f t="shared" ref="AH13" si="19">N13+P13+R13+T13+V13+Z13+AB13+AD13+AF13</f>
        <v>9777714</v>
      </c>
      <c r="AI13" s="78">
        <f t="shared" ref="AI13" si="20">(N13*O13+P13*Q13+R13*S13+T13*U13+V13*W13+Z13*AA13+AD13*AE13+AF13*AG13)/AH13</f>
        <v>100.20520546831985</v>
      </c>
      <c r="AJ13" s="7"/>
      <c r="AK13" s="64">
        <v>43512</v>
      </c>
      <c r="AL13" s="3">
        <v>7</v>
      </c>
      <c r="AM13" s="157">
        <v>7175838.2999999998</v>
      </c>
      <c r="AN13" s="157">
        <v>2095461.35</v>
      </c>
      <c r="AO13" s="157">
        <v>148641.80000000002</v>
      </c>
      <c r="AP13" s="157">
        <v>32746.799999999999</v>
      </c>
      <c r="AQ13" s="157">
        <v>0</v>
      </c>
      <c r="AR13" s="157">
        <v>0</v>
      </c>
      <c r="AS13" s="157">
        <v>48937.7</v>
      </c>
      <c r="AT13" s="157">
        <v>0</v>
      </c>
      <c r="AU13" s="157">
        <v>1253.5999999999999</v>
      </c>
      <c r="AV13" s="157">
        <v>0</v>
      </c>
      <c r="AW13" s="78">
        <v>9502879.5500000007</v>
      </c>
      <c r="AX13" s="157">
        <v>5024567</v>
      </c>
      <c r="AY13" s="157">
        <v>116.31905741573513</v>
      </c>
      <c r="AZ13" s="157">
        <v>1569894.15</v>
      </c>
      <c r="BA13" s="157">
        <v>115.79833192095353</v>
      </c>
      <c r="BB13" s="157">
        <v>109818.25</v>
      </c>
      <c r="BC13" s="157">
        <v>152.55867576900786</v>
      </c>
      <c r="BD13" s="157">
        <v>27887</v>
      </c>
      <c r="BE13" s="157">
        <v>107.65726999999998</v>
      </c>
      <c r="BF13" s="157">
        <v>0</v>
      </c>
      <c r="BG13" s="157">
        <v>0</v>
      </c>
      <c r="BH13" s="157">
        <v>0</v>
      </c>
      <c r="BI13" s="157">
        <v>0</v>
      </c>
      <c r="BJ13" s="157">
        <v>17141.7</v>
      </c>
      <c r="BK13" s="157">
        <v>162.155474</v>
      </c>
      <c r="BL13" s="157">
        <v>0</v>
      </c>
      <c r="BM13" s="157">
        <v>0</v>
      </c>
      <c r="BN13" s="157">
        <v>877</v>
      </c>
      <c r="BO13" s="157">
        <v>427.85541599999999</v>
      </c>
      <c r="BP13" s="157">
        <v>0</v>
      </c>
      <c r="BQ13" s="157">
        <v>0</v>
      </c>
      <c r="BR13" s="78">
        <v>6750185.1000000006</v>
      </c>
      <c r="BS13" s="78">
        <v>116.90862166089769</v>
      </c>
    </row>
    <row r="14" spans="1:71" ht="20" customHeight="1" x14ac:dyDescent="0.15">
      <c r="A14" s="174">
        <v>43883</v>
      </c>
      <c r="B14" s="3">
        <v>8</v>
      </c>
      <c r="C14" s="175">
        <f>Kol!D14+Siliguri!D14+Guwahati!D14+Jalpiguri!D14</f>
        <v>7909836.6999999993</v>
      </c>
      <c r="D14" s="175">
        <f>Kol!E14+Siliguri!E14+Guwahati!E14+Jalpiguri!E14</f>
        <v>3391323.65</v>
      </c>
      <c r="E14" s="175">
        <f>Kol!F14+Siliguri!F14+Guwahati!F14+Jalpiguri!F14</f>
        <v>1106185.3</v>
      </c>
      <c r="F14" s="175">
        <f>Kol!G14+Siliguri!G14+Guwahati!G14+Jalpiguri!G14</f>
        <v>190650.90000000002</v>
      </c>
      <c r="G14" s="175">
        <f>Kol!H14+Siliguri!H14+Guwahati!H14+Jalpiguri!H14</f>
        <v>0</v>
      </c>
      <c r="H14" s="175">
        <f>Kol!I14+Siliguri!I14+Guwahati!I14+Jalpiguri!I14</f>
        <v>0</v>
      </c>
      <c r="I14" s="175">
        <f>Kol!J14+Siliguri!J14+Guwahati!J14+Jalpiguri!J14</f>
        <v>2232.6</v>
      </c>
      <c r="J14" s="175">
        <f>Kol!K14+Siliguri!K14+Guwahati!K14+Jalpiguri!K14</f>
        <v>0</v>
      </c>
      <c r="K14" s="175">
        <f>Kol!L14+Siliguri!L14+Guwahati!L14+Jalpiguri!L14</f>
        <v>1063.3</v>
      </c>
      <c r="L14" s="175">
        <f>Kol!M14+Siliguri!M14+Guwahati!M14+Jalpiguri!M14</f>
        <v>0</v>
      </c>
      <c r="M14" s="78">
        <f t="shared" ref="M14" si="21">SUM(C14:L14)</f>
        <v>12601292.450000001</v>
      </c>
      <c r="N14" s="175">
        <f>Kol!O14+Siliguri!O14+Guwahati!O14+Jalpiguri!O14</f>
        <v>5668465.5</v>
      </c>
      <c r="O14" s="175">
        <f>(Kol!O14*Kol!P14+Siliguri!O14*Siliguri!P14+Guwahati!O14*Guwahati!P14+Jalpiguri!O14*Jalpiguri!P14)/N14</f>
        <v>91.639273631126301</v>
      </c>
      <c r="P14" s="175">
        <f>Kol!Q14+Siliguri!Q14+Guwahati!Q14+Jalpiguri!Q14</f>
        <v>2125610</v>
      </c>
      <c r="Q14" s="175">
        <f>(Kol!Q14*Kol!R14+Siliguri!Q14*Siliguri!R14+Guwahati!Q14*Guwahati!R14+Jalpiguri!Q14*Jalpiguri!R14)/P14</f>
        <v>93.192296206167839</v>
      </c>
      <c r="R14" s="175">
        <f>Kol!S14+Siliguri!S14+Guwahati!S14+Jalpiguri!S14</f>
        <v>955468.5</v>
      </c>
      <c r="S14" s="175">
        <f>(Kol!S14*Kol!T14+Siliguri!S14*Siliguri!T14+Guwahati!S14*Guwahati!T14+Jalpiguri!S14*Jalpiguri!T14)/R14</f>
        <v>133.11758200631041</v>
      </c>
      <c r="T14" s="175">
        <f>Kol!U14+Siliguri!U14+Guwahati!U14+Jalpiguri!U14</f>
        <v>37746.299999999996</v>
      </c>
      <c r="U14" s="175">
        <f>(Kol!U14*Kol!V14+Siliguri!U14*Siliguri!V14+Guwahati!U14*Guwahati!V14+Jalpiguri!U14*Jalpiguri!V14)/T14</f>
        <v>60.681438422568576</v>
      </c>
      <c r="V14" s="175">
        <f>Kol!W14+Siliguri!W14+Guwahati!W14+Jalpiguri!W14</f>
        <v>0</v>
      </c>
      <c r="W14" s="175">
        <v>0</v>
      </c>
      <c r="X14" s="175">
        <v>0</v>
      </c>
      <c r="Y14" s="175">
        <v>0</v>
      </c>
      <c r="Z14" s="175">
        <f>Kol!AA14+Siliguri!AA14+Guwahati!AA14+Jalpiguri!AA14</f>
        <v>572.6</v>
      </c>
      <c r="AA14" s="175">
        <f>(Kol!AA14*Kol!AB14+Siliguri!AA14*Siliguri!AB14+Guwahati!AA14*Guwahati!AB14+Jalpiguri!AA14*Jalpiguri!AB14)/Z14</f>
        <v>88.648270999999994</v>
      </c>
      <c r="AB14" s="175">
        <f>Kol!AC14+Siliguri!AC14+Guwahati!AC14+Jalpiguri!AC14</f>
        <v>0</v>
      </c>
      <c r="AC14" s="175">
        <v>0</v>
      </c>
      <c r="AD14" s="175">
        <f>Kol!AE14+Siliguri!AE14+Guwahati!AE14+Jalpiguri!AE14</f>
        <v>742.6</v>
      </c>
      <c r="AE14" s="175">
        <f>(Kol!AE14*Kol!AF14+Siliguri!AE14*Siliguri!AF14+Guwahati!AE14*Guwahati!AF14+Jalpiguri!AE14*Jalpiguri!AF14)/AD14</f>
        <v>177.29733300000001</v>
      </c>
      <c r="AF14" s="175">
        <f>Kol!AG14+Siliguri!AG14+Guwahati!AG14+Jalpiguri!AG14</f>
        <v>0</v>
      </c>
      <c r="AG14" s="175">
        <v>0</v>
      </c>
      <c r="AH14" s="78">
        <f t="shared" ref="AH14" si="22">N14+P14+R14+T14+V14+Z14+AB14+AD14+AF14</f>
        <v>8788605.5</v>
      </c>
      <c r="AI14" s="78">
        <f t="shared" ref="AI14" si="23">(N14*O14+P14*Q14+R14*S14+T14*U14+V14*W14+Z14*AA14+AD14*AE14+AF14*AG14)/AH14</f>
        <v>96.398355227536172</v>
      </c>
      <c r="AJ14" s="7"/>
      <c r="AK14" s="64">
        <v>43519</v>
      </c>
      <c r="AL14" s="3">
        <v>8</v>
      </c>
      <c r="AM14" s="157">
        <v>5883373.4700000007</v>
      </c>
      <c r="AN14" s="157">
        <v>1787943.77</v>
      </c>
      <c r="AO14" s="157">
        <v>134494.79</v>
      </c>
      <c r="AP14" s="157">
        <v>47273.3</v>
      </c>
      <c r="AQ14" s="157">
        <v>0</v>
      </c>
      <c r="AR14" s="157">
        <v>0</v>
      </c>
      <c r="AS14" s="157">
        <v>0</v>
      </c>
      <c r="AT14" s="157">
        <v>0</v>
      </c>
      <c r="AU14" s="157">
        <v>0</v>
      </c>
      <c r="AV14" s="157">
        <v>0</v>
      </c>
      <c r="AW14" s="78">
        <v>7853085.3300000001</v>
      </c>
      <c r="AX14" s="157">
        <v>4279996.57</v>
      </c>
      <c r="AY14" s="157">
        <v>111.11357400855974</v>
      </c>
      <c r="AZ14" s="157">
        <v>1414084.72</v>
      </c>
      <c r="BA14" s="157">
        <v>111.64882570711322</v>
      </c>
      <c r="BB14" s="157">
        <v>84972.59</v>
      </c>
      <c r="BC14" s="157">
        <v>163.014703</v>
      </c>
      <c r="BD14" s="157">
        <v>38451.699999999997</v>
      </c>
      <c r="BE14" s="157">
        <v>97.944469999999995</v>
      </c>
      <c r="BF14" s="157">
        <v>0</v>
      </c>
      <c r="BG14" s="157">
        <v>0</v>
      </c>
      <c r="BH14" s="157">
        <v>0</v>
      </c>
      <c r="BI14" s="157">
        <v>0</v>
      </c>
      <c r="BJ14" s="157">
        <v>0</v>
      </c>
      <c r="BK14" s="157">
        <v>0</v>
      </c>
      <c r="BL14" s="157">
        <v>0</v>
      </c>
      <c r="BM14" s="157">
        <v>0</v>
      </c>
      <c r="BN14" s="157">
        <v>0</v>
      </c>
      <c r="BO14" s="157">
        <v>0</v>
      </c>
      <c r="BP14" s="157">
        <v>0</v>
      </c>
      <c r="BQ14" s="157">
        <v>0</v>
      </c>
      <c r="BR14" s="78">
        <v>5817505.5800000001</v>
      </c>
      <c r="BS14" s="78">
        <v>111.9147232471651</v>
      </c>
    </row>
    <row r="15" spans="1:71" ht="20" customHeight="1" x14ac:dyDescent="0.15">
      <c r="A15" s="176">
        <v>43890</v>
      </c>
      <c r="B15" s="3">
        <v>9</v>
      </c>
      <c r="C15" s="177">
        <f>Kol!D15+Siliguri!D15+Guwahati!D15+Jalpiguri!D15</f>
        <v>4904525.25</v>
      </c>
      <c r="D15" s="177">
        <f>Kol!E15+Siliguri!E15+Guwahati!E15+Jalpiguri!E15</f>
        <v>1831436.7</v>
      </c>
      <c r="E15" s="177">
        <f>Kol!F15+Siliguri!F15+Guwahati!F15+Jalpiguri!F15</f>
        <v>954089.5</v>
      </c>
      <c r="F15" s="177">
        <f>Kol!G15+Siliguri!G15+Guwahati!G15+Jalpiguri!G15</f>
        <v>293242.2</v>
      </c>
      <c r="G15" s="177">
        <f>Kol!H15+Siliguri!H15+Guwahati!H15+Jalpiguri!H15</f>
        <v>0</v>
      </c>
      <c r="H15" s="177">
        <f>Kol!I15+Siliguri!I15+Guwahati!I15+Jalpiguri!I15</f>
        <v>0</v>
      </c>
      <c r="I15" s="177">
        <f>Kol!J15+Siliguri!J15+Guwahati!J15+Jalpiguri!J15</f>
        <v>17383.099999999999</v>
      </c>
      <c r="J15" s="177">
        <f>Kol!K15+Siliguri!K15+Guwahati!K15+Jalpiguri!K15</f>
        <v>0</v>
      </c>
      <c r="K15" s="177">
        <f>Kol!L15+Siliguri!L15+Guwahati!L15+Jalpiguri!L15</f>
        <v>1693.2</v>
      </c>
      <c r="L15" s="177">
        <f>Kol!M15+Siliguri!M15+Guwahati!M15+Jalpiguri!M15</f>
        <v>0</v>
      </c>
      <c r="M15" s="78">
        <f t="shared" ref="M15" si="24">SUM(C15:L15)</f>
        <v>8002369.9500000002</v>
      </c>
      <c r="N15" s="177">
        <f>Kol!O15+Siliguri!O15+Guwahati!O15+Jalpiguri!O15</f>
        <v>3686446</v>
      </c>
      <c r="O15" s="177">
        <f>(Kol!O15*Kol!P15+Siliguri!O15*Siliguri!P15+Guwahati!O15*Guwahati!P15+Jalpiguri!O15*Jalpiguri!P15)/N15</f>
        <v>90.280555309707395</v>
      </c>
      <c r="P15" s="177">
        <f>Kol!Q15+Siliguri!Q15+Guwahati!Q15+Jalpiguri!Q15</f>
        <v>1248721.2</v>
      </c>
      <c r="Q15" s="177">
        <f>(Kol!Q15*Kol!R15+Siliguri!Q15*Siliguri!R15+Guwahati!Q15*Guwahati!R15+Jalpiguri!Q15*Jalpiguri!R15)/P15</f>
        <v>96.990785651094896</v>
      </c>
      <c r="R15" s="177">
        <f>Kol!S15+Siliguri!S15+Guwahati!S15+Jalpiguri!S15</f>
        <v>783466</v>
      </c>
      <c r="S15" s="177">
        <f>(Kol!S15*Kol!T15+Siliguri!S15*Siliguri!T15+Guwahati!S15*Guwahati!T15+Jalpiguri!S15*Jalpiguri!T15)/R15</f>
        <v>129.79405605884173</v>
      </c>
      <c r="T15" s="177">
        <f>Kol!U15+Siliguri!U15+Guwahati!U15+Jalpiguri!U15</f>
        <v>102661.2</v>
      </c>
      <c r="U15" s="177">
        <f>(Kol!U15*Kol!V15+Siliguri!U15*Siliguri!V15+Guwahati!U15*Guwahati!V15+Jalpiguri!U15*Jalpiguri!V15)/T15</f>
        <v>56.322941068863408</v>
      </c>
      <c r="V15" s="177">
        <f>Kol!W15+Siliguri!W15+Guwahati!W15+Jalpiguri!W15</f>
        <v>0</v>
      </c>
      <c r="W15" s="177">
        <v>0</v>
      </c>
      <c r="X15" s="177">
        <v>0</v>
      </c>
      <c r="Y15" s="177">
        <v>0</v>
      </c>
      <c r="Z15" s="177">
        <f>Kol!AA15+Siliguri!AA15+Guwahati!AA15+Jalpiguri!AA15</f>
        <v>7781.9</v>
      </c>
      <c r="AA15" s="177">
        <f>(Kol!AA15*Kol!AB15+Siliguri!AA15*Siliguri!AB15+Guwahati!AA15*Guwahati!AB15+Jalpiguri!AA15*Jalpiguri!AB15)/Z15</f>
        <v>101.084683</v>
      </c>
      <c r="AB15" s="177">
        <f>Kol!AC15+Siliguri!AC15+Guwahati!AC15+Jalpiguri!AC15</f>
        <v>0</v>
      </c>
      <c r="AC15" s="177">
        <v>0</v>
      </c>
      <c r="AD15" s="177">
        <f>Kol!AE15+Siliguri!AE15+Guwahati!AE15+Jalpiguri!AE15</f>
        <v>722.4</v>
      </c>
      <c r="AE15" s="177">
        <f>(Kol!AE15*Kol!AF15+Siliguri!AE15*Siliguri!AF15+Guwahati!AE15*Guwahati!AF15+Jalpiguri!AE15*Jalpiguri!AF15)/AD15</f>
        <v>217.94075300000003</v>
      </c>
      <c r="AF15" s="177">
        <f>Kol!AG15+Siliguri!AG15+Guwahati!AG15+Jalpiguri!AG15</f>
        <v>0</v>
      </c>
      <c r="AG15" s="177">
        <v>0</v>
      </c>
      <c r="AH15" s="78">
        <f t="shared" ref="AH15" si="25">N15+P15+R15+T15+V15+Z15+AB15+AD15+AF15</f>
        <v>5829798.7000000011</v>
      </c>
      <c r="AI15" s="78">
        <f t="shared" ref="AI15" si="26">(N15*O15+P15*Q15+R15*S15+T15*U15+V15*W15+Z15*AA15+AD15*AE15+AF15*AG15)/AH15</f>
        <v>96.46033304424175</v>
      </c>
      <c r="AJ15" s="7"/>
      <c r="AK15" s="64">
        <v>43526</v>
      </c>
      <c r="AL15" s="3">
        <v>9</v>
      </c>
      <c r="AM15" s="157">
        <v>4346955.5</v>
      </c>
      <c r="AN15" s="157">
        <v>1785051.6</v>
      </c>
      <c r="AO15" s="157">
        <v>103941.37</v>
      </c>
      <c r="AP15" s="157">
        <v>63482.8</v>
      </c>
      <c r="AQ15" s="157">
        <v>0</v>
      </c>
      <c r="AR15" s="157">
        <v>0</v>
      </c>
      <c r="AS15" s="157">
        <v>0</v>
      </c>
      <c r="AT15" s="157">
        <v>0</v>
      </c>
      <c r="AU15" s="157">
        <v>3114.4</v>
      </c>
      <c r="AV15" s="157">
        <v>0</v>
      </c>
      <c r="AW15" s="78">
        <v>6302545.6699999999</v>
      </c>
      <c r="AX15" s="157">
        <v>3446314.8000000003</v>
      </c>
      <c r="AY15" s="157">
        <v>113.24188782413127</v>
      </c>
      <c r="AZ15" s="157">
        <v>1313423.6000000001</v>
      </c>
      <c r="BA15" s="157">
        <v>110.7944834563425</v>
      </c>
      <c r="BB15" s="157">
        <v>62723.67</v>
      </c>
      <c r="BC15" s="157">
        <v>173.48323334776825</v>
      </c>
      <c r="BD15" s="157">
        <v>50118.8</v>
      </c>
      <c r="BE15" s="157">
        <v>100.22960999999999</v>
      </c>
      <c r="BF15" s="157">
        <v>0</v>
      </c>
      <c r="BG15" s="157">
        <v>0</v>
      </c>
      <c r="BH15" s="157">
        <v>0</v>
      </c>
      <c r="BI15" s="157">
        <v>0</v>
      </c>
      <c r="BJ15" s="157">
        <v>0</v>
      </c>
      <c r="BK15" s="157">
        <v>0</v>
      </c>
      <c r="BL15" s="157">
        <v>0</v>
      </c>
      <c r="BM15" s="157">
        <v>0</v>
      </c>
      <c r="BN15" s="157">
        <v>2550.1</v>
      </c>
      <c r="BO15" s="157">
        <v>325.84404499999999</v>
      </c>
      <c r="BP15" s="157">
        <v>0</v>
      </c>
      <c r="BQ15" s="157">
        <v>0</v>
      </c>
      <c r="BR15" s="78">
        <v>4875130.97</v>
      </c>
      <c r="BS15" s="78">
        <v>113.33502924650129</v>
      </c>
    </row>
    <row r="16" spans="1:71" ht="20" customHeight="1" x14ac:dyDescent="0.15">
      <c r="A16" s="178">
        <v>43897</v>
      </c>
      <c r="B16" s="3">
        <v>10</v>
      </c>
      <c r="C16" s="179">
        <f>Kol!D16+Siliguri!D16+Guwahati!D16+Jalpiguri!D16</f>
        <v>4795278.9000000004</v>
      </c>
      <c r="D16" s="179">
        <f>Kol!E16+Siliguri!E16+Guwahati!E16+Jalpiguri!E16</f>
        <v>1690057.2999999998</v>
      </c>
      <c r="E16" s="179">
        <f>Kol!F16+Siliguri!F16+Guwahati!F16+Jalpiguri!F16</f>
        <v>378079.33</v>
      </c>
      <c r="F16" s="179">
        <f>Kol!G16+Siliguri!G16+Guwahati!G16+Jalpiguri!G16</f>
        <v>206721.1</v>
      </c>
      <c r="G16" s="179">
        <f>Kol!H16+Siliguri!H16+Guwahati!H16+Jalpiguri!H16</f>
        <v>0</v>
      </c>
      <c r="H16" s="179">
        <f>Kol!I16+Siliguri!I16+Guwahati!I16+Jalpiguri!I16</f>
        <v>0</v>
      </c>
      <c r="I16" s="179">
        <f>Kol!J16+Siliguri!J16+Guwahati!J16+Jalpiguri!J16</f>
        <v>0</v>
      </c>
      <c r="J16" s="179">
        <f>Kol!K16+Siliguri!K16+Guwahati!K16+Jalpiguri!K16</f>
        <v>0</v>
      </c>
      <c r="K16" s="179">
        <f>Kol!L16+Siliguri!L16+Guwahati!L16+Jalpiguri!L16</f>
        <v>1269.7</v>
      </c>
      <c r="L16" s="179">
        <f>Kol!M16+Siliguri!M16+Guwahati!M16+Jalpiguri!M16</f>
        <v>0</v>
      </c>
      <c r="M16" s="78">
        <f t="shared" ref="M16" si="27">SUM(C16:L16)</f>
        <v>7071406.3300000001</v>
      </c>
      <c r="N16" s="179">
        <f>Kol!O16+Siliguri!O16+Guwahati!O16+Jalpiguri!O16</f>
        <v>3861579.3</v>
      </c>
      <c r="O16" s="179">
        <f>(Kol!O16*Kol!P16+Siliguri!O16*Siliguri!P16+Guwahati!O16*Guwahati!P16+Jalpiguri!O16*Jalpiguri!P16)/N16</f>
        <v>88.880124559956641</v>
      </c>
      <c r="P16" s="179">
        <f>Kol!Q16+Siliguri!Q16+Guwahati!Q16+Jalpiguri!Q16</f>
        <v>1126787.3</v>
      </c>
      <c r="Q16" s="179">
        <f>(Kol!Q16*Kol!R16+Siliguri!Q16*Siliguri!R16+Guwahati!Q16*Guwahati!R16+Jalpiguri!Q16*Jalpiguri!R16)/P16</f>
        <v>91.095240793787084</v>
      </c>
      <c r="R16" s="179">
        <f>Kol!S16+Siliguri!S16+Guwahati!S16+Jalpiguri!S16</f>
        <v>326740.23</v>
      </c>
      <c r="S16" s="179">
        <f>(Kol!S16*Kol!T16+Siliguri!S16*Siliguri!T16+Guwahati!S16*Guwahati!T16+Jalpiguri!S16*Jalpiguri!T16)/R16</f>
        <v>125.99906257953076</v>
      </c>
      <c r="T16" s="179">
        <f>Kol!U16+Siliguri!U16+Guwahati!U16+Jalpiguri!U16</f>
        <v>58582</v>
      </c>
      <c r="U16" s="179">
        <f>(Kol!U16*Kol!V16+Siliguri!U16*Siliguri!V16+Guwahati!U16*Guwahati!V16+Jalpiguri!U16*Jalpiguri!V16)/T16</f>
        <v>58.793188166076611</v>
      </c>
      <c r="V16" s="179">
        <f>Kol!W16+Siliguri!W16+Guwahati!W16+Jalpiguri!W16</f>
        <v>0</v>
      </c>
      <c r="W16" s="179">
        <v>0</v>
      </c>
      <c r="X16" s="179">
        <v>0</v>
      </c>
      <c r="Y16" s="179">
        <v>0</v>
      </c>
      <c r="Z16" s="179">
        <f>Kol!AA16+Siliguri!AA16+Guwahati!AA16+Jalpiguri!AA16</f>
        <v>0</v>
      </c>
      <c r="AA16" s="179">
        <v>0</v>
      </c>
      <c r="AB16" s="179">
        <f>Kol!AC16+Siliguri!AC16+Guwahati!AC16+Jalpiguri!AC16</f>
        <v>0</v>
      </c>
      <c r="AC16" s="179">
        <v>0</v>
      </c>
      <c r="AD16" s="179">
        <f>Kol!AE16+Siliguri!AE16+Guwahati!AE16+Jalpiguri!AE16</f>
        <v>1269.7</v>
      </c>
      <c r="AE16" s="179">
        <f>(Kol!AE16*Kol!AF16+Siliguri!AE16*Siliguri!AF16+Guwahati!AE16*Guwahati!AF16+Jalpiguri!AE16*Jalpiguri!AF16)/AD16</f>
        <v>229.95337399999997</v>
      </c>
      <c r="AF16" s="179">
        <f>Kol!AG16+Siliguri!AG16+Guwahati!AG16+Jalpiguri!AG16</f>
        <v>0</v>
      </c>
      <c r="AG16" s="179">
        <v>0</v>
      </c>
      <c r="AH16" s="78">
        <f t="shared" ref="AH16" si="28">N16+P16+R16+T16+V16+Z16+AB16+AD16+AF16</f>
        <v>5374958.5300000003</v>
      </c>
      <c r="AI16" s="78">
        <f t="shared" ref="AI16:AI17" si="29">(N16*O16+P16*Q16+R16*S16+T16*U16+V16*W16+Z16*AA16+AD16*AE16+AF16*AG16)/AH16</f>
        <v>91.306335461934154</v>
      </c>
      <c r="AJ16" s="7"/>
      <c r="AK16" s="64">
        <v>43533</v>
      </c>
      <c r="AL16" s="3">
        <v>10</v>
      </c>
      <c r="AM16" s="157">
        <v>2340125.4</v>
      </c>
      <c r="AN16" s="157">
        <v>890819.1399999999</v>
      </c>
      <c r="AO16" s="157">
        <v>0</v>
      </c>
      <c r="AP16" s="157">
        <v>5742.8</v>
      </c>
      <c r="AQ16" s="157">
        <v>0</v>
      </c>
      <c r="AR16" s="157">
        <v>0</v>
      </c>
      <c r="AS16" s="157">
        <v>0</v>
      </c>
      <c r="AT16" s="157">
        <v>0</v>
      </c>
      <c r="AU16" s="157">
        <v>0</v>
      </c>
      <c r="AV16" s="157">
        <v>0</v>
      </c>
      <c r="AW16" s="78">
        <v>3236687.34</v>
      </c>
      <c r="AX16" s="157">
        <v>1950743</v>
      </c>
      <c r="AY16" s="157">
        <v>113.65672779049673</v>
      </c>
      <c r="AZ16" s="157">
        <v>745424.94000000006</v>
      </c>
      <c r="BA16" s="157">
        <v>115.62890593089163</v>
      </c>
      <c r="BB16" s="157">
        <v>0</v>
      </c>
      <c r="BC16" s="157">
        <v>0</v>
      </c>
      <c r="BD16" s="157">
        <v>5742.8</v>
      </c>
      <c r="BE16" s="157">
        <v>88.470223000000004</v>
      </c>
      <c r="BF16" s="157">
        <v>0</v>
      </c>
      <c r="BG16" s="157">
        <v>0</v>
      </c>
      <c r="BH16" s="157">
        <v>0</v>
      </c>
      <c r="BI16" s="157">
        <v>0</v>
      </c>
      <c r="BJ16" s="157">
        <v>0</v>
      </c>
      <c r="BK16" s="157">
        <v>0</v>
      </c>
      <c r="BL16" s="157">
        <v>0</v>
      </c>
      <c r="BM16" s="157">
        <v>0</v>
      </c>
      <c r="BN16" s="157">
        <v>0</v>
      </c>
      <c r="BO16" s="157">
        <v>0</v>
      </c>
      <c r="BP16" s="157">
        <v>0</v>
      </c>
      <c r="BQ16" s="157">
        <v>0</v>
      </c>
      <c r="BR16" s="78">
        <v>2701910.7399999998</v>
      </c>
      <c r="BS16" s="78">
        <v>114.14729533317669</v>
      </c>
    </row>
    <row r="17" spans="1:71" ht="20" customHeight="1" x14ac:dyDescent="0.15">
      <c r="A17" s="181">
        <v>43904</v>
      </c>
      <c r="B17" s="3">
        <v>11</v>
      </c>
      <c r="C17" s="182">
        <f>Kol!D17+Siliguri!D17+Guwahati!D17+Jalpiguri!D17</f>
        <v>654891.4</v>
      </c>
      <c r="D17" s="182">
        <f>Kol!E17+Siliguri!E17+Guwahati!E17+Jalpiguri!E17</f>
        <v>277581.55</v>
      </c>
      <c r="E17" s="182">
        <f>Kol!F17+Siliguri!F17+Guwahati!F17+Jalpiguri!F17</f>
        <v>0</v>
      </c>
      <c r="F17" s="182">
        <f>Kol!G17+Siliguri!G17+Guwahati!G17+Jalpiguri!G17</f>
        <v>78420.600000000006</v>
      </c>
      <c r="G17" s="182">
        <f>Kol!H17+Siliguri!H17+Guwahati!H17+Jalpiguri!H17</f>
        <v>0</v>
      </c>
      <c r="H17" s="182">
        <f>Kol!I17+Siliguri!I17+Guwahati!I17+Jalpiguri!I17</f>
        <v>0</v>
      </c>
      <c r="I17" s="182">
        <f>Kol!J17+Siliguri!J17+Guwahati!J17+Jalpiguri!J17</f>
        <v>0</v>
      </c>
      <c r="J17" s="182">
        <f>Kol!K17+Siliguri!K17+Guwahati!K17+Jalpiguri!K17</f>
        <v>0</v>
      </c>
      <c r="K17" s="182">
        <f>Kol!L17+Siliguri!L17+Guwahati!L17+Jalpiguri!L17</f>
        <v>0</v>
      </c>
      <c r="L17" s="182">
        <f>Kol!M17+Siliguri!M17+Guwahati!M17+Jalpiguri!M17</f>
        <v>0</v>
      </c>
      <c r="M17" s="78">
        <f t="shared" ref="M17" si="30">SUM(C17:L17)</f>
        <v>1010893.5499999999</v>
      </c>
      <c r="N17" s="182">
        <f>Kol!O17+Siliguri!O17+Guwahati!O17+Jalpiguri!O17</f>
        <v>547434.80000000005</v>
      </c>
      <c r="O17" s="182">
        <f>(Kol!O17*Kol!P17+Siliguri!O17*Siliguri!P17+Guwahati!O17*Guwahati!P17+Jalpiguri!O17*Jalpiguri!P17)/N17</f>
        <v>92.057243999999997</v>
      </c>
      <c r="P17" s="182">
        <f>Kol!Q17+Siliguri!Q17+Guwahati!Q17+Jalpiguri!Q17</f>
        <v>211185.15</v>
      </c>
      <c r="Q17" s="182">
        <f>(Kol!Q17*Kol!R17+Siliguri!Q17*Siliguri!R17+Guwahati!Q17*Guwahati!R17+Jalpiguri!Q17*Jalpiguri!R17)/P17</f>
        <v>95.639876999999998</v>
      </c>
      <c r="R17" s="182">
        <f>Kol!S17+Siliguri!S17+Guwahati!S17+Jalpiguri!S17</f>
        <v>0</v>
      </c>
      <c r="S17" s="182">
        <v>0</v>
      </c>
      <c r="T17" s="182">
        <f>Kol!U17+Siliguri!U17+Guwahati!U17+Jalpiguri!U17</f>
        <v>47697.599999999999</v>
      </c>
      <c r="U17" s="182">
        <f>(Kol!U17*Kol!V17+Siliguri!U17*Siliguri!V17+Guwahati!U17*Guwahati!V17+Jalpiguri!U17*Jalpiguri!V17)/T17</f>
        <v>55.251869999999997</v>
      </c>
      <c r="V17" s="182">
        <f>Kol!W17+Siliguri!W17+Guwahati!W17+Jalpiguri!W17</f>
        <v>0</v>
      </c>
      <c r="W17" s="182">
        <v>0</v>
      </c>
      <c r="X17" s="182">
        <v>0</v>
      </c>
      <c r="Y17" s="182">
        <v>0</v>
      </c>
      <c r="Z17" s="182">
        <f>Kol!AA17+Siliguri!AA17+Guwahati!AA17+Jalpiguri!AA17</f>
        <v>0</v>
      </c>
      <c r="AA17" s="182">
        <v>0</v>
      </c>
      <c r="AB17" s="182">
        <f>Kol!AC17+Siliguri!AC17+Guwahati!AC17+Jalpiguri!AC17</f>
        <v>0</v>
      </c>
      <c r="AC17" s="182">
        <v>0</v>
      </c>
      <c r="AD17" s="182">
        <f>Kol!AE17+Siliguri!AE17+Guwahati!AE17+Jalpiguri!AE17</f>
        <v>0</v>
      </c>
      <c r="AE17" s="182">
        <v>0</v>
      </c>
      <c r="AF17" s="182">
        <f>Kol!AG17+Siliguri!AG17+Guwahati!AG17+Jalpiguri!AG17</f>
        <v>0</v>
      </c>
      <c r="AG17" s="182">
        <v>0</v>
      </c>
      <c r="AH17" s="78">
        <f t="shared" ref="AH17" si="31">N17+P17+R17+T17+V17+Z17+AB17+AD17+AF17</f>
        <v>806317.55</v>
      </c>
      <c r="AI17" s="78">
        <f t="shared" si="29"/>
        <v>90.818365943330562</v>
      </c>
      <c r="AJ17" s="7"/>
      <c r="AK17" s="64">
        <v>43540</v>
      </c>
      <c r="AL17" s="3">
        <v>11</v>
      </c>
      <c r="AM17" s="157">
        <v>1541263.5</v>
      </c>
      <c r="AN17" s="157">
        <v>506724.55</v>
      </c>
      <c r="AO17" s="157">
        <v>0</v>
      </c>
      <c r="AP17" s="157">
        <v>21683.599999999999</v>
      </c>
      <c r="AQ17" s="157">
        <v>0</v>
      </c>
      <c r="AR17" s="157">
        <v>0</v>
      </c>
      <c r="AS17" s="157">
        <v>0</v>
      </c>
      <c r="AT17" s="157">
        <v>0</v>
      </c>
      <c r="AU17" s="157">
        <v>0</v>
      </c>
      <c r="AV17" s="157">
        <v>0</v>
      </c>
      <c r="AW17" s="78">
        <v>2069671.6500000001</v>
      </c>
      <c r="AX17" s="157">
        <v>1184021.1000000001</v>
      </c>
      <c r="AY17" s="157">
        <v>108.008195</v>
      </c>
      <c r="AZ17" s="157">
        <v>382357.35</v>
      </c>
      <c r="BA17" s="157">
        <v>106.599412</v>
      </c>
      <c r="BB17" s="157">
        <v>0</v>
      </c>
      <c r="BC17" s="157">
        <v>0</v>
      </c>
      <c r="BD17" s="157">
        <v>14039.6</v>
      </c>
      <c r="BE17" s="157">
        <v>90.323029000000005</v>
      </c>
      <c r="BF17" s="157">
        <v>0</v>
      </c>
      <c r="BG17" s="157">
        <v>0</v>
      </c>
      <c r="BH17" s="157">
        <v>0</v>
      </c>
      <c r="BI17" s="157">
        <v>0</v>
      </c>
      <c r="BJ17" s="157">
        <v>0</v>
      </c>
      <c r="BK17" s="157">
        <v>0</v>
      </c>
      <c r="BL17" s="157">
        <v>0</v>
      </c>
      <c r="BM17" s="157">
        <v>0</v>
      </c>
      <c r="BN17" s="157">
        <v>0</v>
      </c>
      <c r="BO17" s="157">
        <v>0</v>
      </c>
      <c r="BP17" s="157">
        <v>0</v>
      </c>
      <c r="BQ17" s="157">
        <v>0</v>
      </c>
      <c r="BR17" s="78">
        <v>1580418.0500000003</v>
      </c>
      <c r="BS17" s="78">
        <v>107.51025637472381</v>
      </c>
    </row>
    <row r="18" spans="1:71" ht="20" customHeight="1" x14ac:dyDescent="0.15">
      <c r="A18" s="183">
        <v>43910</v>
      </c>
      <c r="B18" s="3">
        <v>12</v>
      </c>
      <c r="C18" s="185">
        <f>Kol!D18+Siliguri!D18+Guwahati!D18+Jalpiguri!D18</f>
        <v>1690798.8</v>
      </c>
      <c r="D18" s="185">
        <f>Kol!E18+Siliguri!E18+Guwahati!E18+Jalpiguri!E18</f>
        <v>1138973.8</v>
      </c>
      <c r="E18" s="185">
        <f>Kol!F18+Siliguri!F18+Guwahati!F18+Jalpiguri!F18</f>
        <v>286172.79999999999</v>
      </c>
      <c r="F18" s="185">
        <f>Kol!G18+Siliguri!G18+Guwahati!G18+Jalpiguri!G18</f>
        <v>163739</v>
      </c>
      <c r="G18" s="185">
        <f>Kol!H18+Siliguri!H18+Guwahati!H18+Jalpiguri!H18</f>
        <v>0</v>
      </c>
      <c r="H18" s="185">
        <f>Kol!I18+Siliguri!I18+Guwahati!I18+Jalpiguri!I18</f>
        <v>0</v>
      </c>
      <c r="I18" s="185">
        <f>Kol!J18+Siliguri!J18+Guwahati!J18+Jalpiguri!J18</f>
        <v>11461.4</v>
      </c>
      <c r="J18" s="185">
        <f>Kol!K18+Siliguri!K18+Guwahati!K18+Jalpiguri!K18</f>
        <v>0</v>
      </c>
      <c r="K18" s="185">
        <f>Kol!L18+Siliguri!L18+Guwahati!L18+Jalpiguri!L18</f>
        <v>1772.8</v>
      </c>
      <c r="L18" s="185">
        <f>Kol!M18+Siliguri!M18+Guwahati!M18+Jalpiguri!M18</f>
        <v>0</v>
      </c>
      <c r="M18" s="78">
        <f t="shared" ref="M18" si="32">SUM(C18:L18)</f>
        <v>3292918.5999999996</v>
      </c>
      <c r="N18" s="185">
        <f>Kol!O18+Siliguri!O18+Guwahati!O18+Jalpiguri!O18</f>
        <v>1271708.2</v>
      </c>
      <c r="O18" s="185">
        <f>(Kol!O18*Kol!P18+Siliguri!O18*Siliguri!P18+Guwahati!O18*Guwahati!P18+Jalpiguri!O18*Jalpiguri!P18)/N18</f>
        <v>88.042087600287715</v>
      </c>
      <c r="P18" s="185">
        <f>Kol!Q18+Siliguri!Q18+Guwahati!Q18+Jalpiguri!Q18</f>
        <v>642951.80000000005</v>
      </c>
      <c r="Q18" s="185">
        <f>(Kol!Q18*Kol!R18+Siliguri!Q18*Siliguri!R18+Guwahati!Q18*Guwahati!R18+Jalpiguri!Q18*Jalpiguri!R18)/P18</f>
        <v>77.850091817019717</v>
      </c>
      <c r="R18" s="185">
        <f>Kol!S18+Siliguri!S18+Guwahati!S18+Jalpiguri!S18</f>
        <v>192622.3</v>
      </c>
      <c r="S18" s="185">
        <f>(Kol!S18*Kol!T18+Siliguri!S18*Siliguri!T18+Guwahati!S18*Guwahati!T18+Jalpiguri!S18*Jalpiguri!T18)/R18</f>
        <v>141.2817229800101</v>
      </c>
      <c r="T18" s="185">
        <f>Kol!U18+Siliguri!U18+Guwahati!U18+Jalpiguri!U18</f>
        <v>27725.600000000002</v>
      </c>
      <c r="U18" s="185">
        <f>(Kol!U18*Kol!V18+Siliguri!U18*Siliguri!V18+Guwahati!U18*Guwahati!V18+Jalpiguri!U18*Jalpiguri!V18)/T18</f>
        <v>52.517427508201806</v>
      </c>
      <c r="V18" s="185">
        <f>Kol!W18+Siliguri!W18+Guwahati!W18+Jalpiguri!W18</f>
        <v>0</v>
      </c>
      <c r="W18" s="185">
        <v>0</v>
      </c>
      <c r="X18" s="185">
        <v>0</v>
      </c>
      <c r="Y18" s="185">
        <v>0</v>
      </c>
      <c r="Z18" s="185">
        <f>Kol!AA18+Siliguri!AA18+Guwahati!AA18+Jalpiguri!AA18</f>
        <v>3420.2</v>
      </c>
      <c r="AA18" s="185">
        <f>(Kol!AA18*Kol!AB18+Siliguri!AA18*Siliguri!AB18+Guwahati!AA18*Guwahati!AB18+Jalpiguri!AA18*Jalpiguri!AB18)/Z18</f>
        <v>110.989532</v>
      </c>
      <c r="AB18" s="185">
        <f>Kol!AC18+Siliguri!AC18+Guwahati!AC18+Jalpiguri!AC18</f>
        <v>0</v>
      </c>
      <c r="AC18" s="185">
        <v>0</v>
      </c>
      <c r="AD18" s="185">
        <f>Kol!AE18+Siliguri!AE18+Guwahati!AE18+Jalpiguri!AE18</f>
        <v>1207.4000000000001</v>
      </c>
      <c r="AE18" s="185">
        <f>(Kol!AE18*Kol!AF18+Siliguri!AE18*Siliguri!AF18+Guwahati!AE18*Guwahati!AF18+Jalpiguri!AE18*Jalpiguri!AF18)/AD18</f>
        <v>272.41941300000002</v>
      </c>
      <c r="AF18" s="185">
        <f>Kol!AG18+Siliguri!AG18+Guwahati!AG18+Jalpiguri!AG18</f>
        <v>0</v>
      </c>
      <c r="AG18" s="185">
        <v>0</v>
      </c>
      <c r="AH18" s="78">
        <f t="shared" ref="AH18" si="33">N18+P18+R18+T18+V18+Z18+AB18+AD18+AF18</f>
        <v>2139635.5</v>
      </c>
      <c r="AI18" s="78">
        <f t="shared" ref="AI18" si="34">(N18*O18+P18*Q18+R18*S18+T18*U18+V18*W18+Z18*AA18+AD18*AE18+AF18*AG18)/AH18</f>
        <v>89.45276642840274</v>
      </c>
      <c r="AJ18" s="7"/>
      <c r="AK18" s="64">
        <v>43547</v>
      </c>
      <c r="AL18" s="3">
        <v>12</v>
      </c>
      <c r="AM18" s="157">
        <v>838263.6</v>
      </c>
      <c r="AN18" s="157">
        <v>535727.39999999991</v>
      </c>
      <c r="AO18" s="157">
        <v>125919.15</v>
      </c>
      <c r="AP18" s="157">
        <v>11369.400000000001</v>
      </c>
      <c r="AQ18" s="157">
        <v>0</v>
      </c>
      <c r="AR18" s="157">
        <v>0</v>
      </c>
      <c r="AS18" s="157">
        <v>17485.2</v>
      </c>
      <c r="AT18" s="157">
        <v>0</v>
      </c>
      <c r="AU18" s="157">
        <v>1991.6</v>
      </c>
      <c r="AV18" s="157">
        <v>0</v>
      </c>
      <c r="AW18" s="78">
        <v>1530756.3499999999</v>
      </c>
      <c r="AX18" s="157">
        <v>730678.6</v>
      </c>
      <c r="AY18" s="157">
        <v>113.18927668287465</v>
      </c>
      <c r="AZ18" s="157">
        <v>417649.4</v>
      </c>
      <c r="BA18" s="157">
        <v>108.09344308077732</v>
      </c>
      <c r="BB18" s="157">
        <v>90233.950000000012</v>
      </c>
      <c r="BC18" s="157">
        <v>158.37675001766905</v>
      </c>
      <c r="BD18" s="157">
        <v>7018.4</v>
      </c>
      <c r="BE18" s="157">
        <v>79.721587999999997</v>
      </c>
      <c r="BF18" s="157">
        <v>0</v>
      </c>
      <c r="BG18" s="157">
        <v>0</v>
      </c>
      <c r="BH18" s="157">
        <v>0</v>
      </c>
      <c r="BI18" s="157">
        <v>0</v>
      </c>
      <c r="BJ18" s="157">
        <v>8657.4</v>
      </c>
      <c r="BK18" s="157">
        <v>168.438873</v>
      </c>
      <c r="BL18" s="157">
        <v>0</v>
      </c>
      <c r="BM18" s="157">
        <v>0</v>
      </c>
      <c r="BN18" s="157">
        <v>48.1</v>
      </c>
      <c r="BO18" s="157">
        <v>495.62577900000002</v>
      </c>
      <c r="BP18" s="157">
        <v>0</v>
      </c>
      <c r="BQ18" s="157">
        <v>0</v>
      </c>
      <c r="BR18" s="78">
        <v>1254285.8499999999</v>
      </c>
      <c r="BS18" s="78">
        <v>114.95202939810926</v>
      </c>
    </row>
    <row r="19" spans="1:71" ht="20" customHeight="1" x14ac:dyDescent="0.15">
      <c r="A19" s="186">
        <v>43918</v>
      </c>
      <c r="B19" s="3"/>
      <c r="C19" s="125">
        <v>0</v>
      </c>
      <c r="D19" s="125">
        <v>0</v>
      </c>
      <c r="E19" s="125">
        <v>0</v>
      </c>
      <c r="F19" s="125">
        <v>0</v>
      </c>
      <c r="G19" s="125">
        <v>0</v>
      </c>
      <c r="H19" s="125">
        <v>0</v>
      </c>
      <c r="I19" s="125">
        <v>0</v>
      </c>
      <c r="J19" s="125">
        <v>0</v>
      </c>
      <c r="K19" s="125">
        <v>0</v>
      </c>
      <c r="L19" s="125">
        <v>0</v>
      </c>
      <c r="M19" s="78">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c r="AH19" s="78">
        <v>0</v>
      </c>
      <c r="AI19" s="78">
        <v>0</v>
      </c>
      <c r="AJ19" s="7"/>
      <c r="AK19" s="64">
        <v>43554</v>
      </c>
      <c r="AL19" s="3">
        <v>13</v>
      </c>
      <c r="AM19" s="157">
        <v>1291517.1499999999</v>
      </c>
      <c r="AN19" s="157">
        <v>191167.5</v>
      </c>
      <c r="AO19" s="157">
        <v>1912.6</v>
      </c>
      <c r="AP19" s="157">
        <v>0</v>
      </c>
      <c r="AQ19" s="157">
        <v>0</v>
      </c>
      <c r="AR19" s="157">
        <v>0</v>
      </c>
      <c r="AS19" s="157">
        <v>0</v>
      </c>
      <c r="AT19" s="157">
        <v>0</v>
      </c>
      <c r="AU19" s="157">
        <v>223.8</v>
      </c>
      <c r="AV19" s="157">
        <v>0</v>
      </c>
      <c r="AW19" s="78">
        <v>1484821.05</v>
      </c>
      <c r="AX19" s="157">
        <v>940287.64999999991</v>
      </c>
      <c r="AY19" s="157">
        <v>129.27152470702035</v>
      </c>
      <c r="AZ19" s="157">
        <v>135790.70000000001</v>
      </c>
      <c r="BA19" s="157">
        <v>122.79643125095018</v>
      </c>
      <c r="BB19" s="157">
        <v>1872.7</v>
      </c>
      <c r="BC19" s="157">
        <v>241.324611</v>
      </c>
      <c r="BD19" s="157">
        <v>0</v>
      </c>
      <c r="BE19" s="157">
        <v>0</v>
      </c>
      <c r="BF19" s="157">
        <v>0</v>
      </c>
      <c r="BG19" s="157">
        <v>0</v>
      </c>
      <c r="BH19" s="157">
        <v>0</v>
      </c>
      <c r="BI19" s="157">
        <v>0</v>
      </c>
      <c r="BJ19" s="157">
        <v>0</v>
      </c>
      <c r="BK19" s="157">
        <v>0</v>
      </c>
      <c r="BL19" s="157">
        <v>0</v>
      </c>
      <c r="BM19" s="157">
        <v>0</v>
      </c>
      <c r="BN19" s="157">
        <v>208.3</v>
      </c>
      <c r="BO19" s="157">
        <v>198.51368199999999</v>
      </c>
      <c r="BP19" s="157">
        <v>0</v>
      </c>
      <c r="BQ19" s="157">
        <v>0</v>
      </c>
      <c r="BR19" s="78">
        <v>1078159.3499999999</v>
      </c>
      <c r="BS19" s="78">
        <v>128.66401477177732</v>
      </c>
    </row>
    <row r="20" spans="1:71" s="87" customFormat="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88"/>
      <c r="AK20" s="64">
        <v>43561</v>
      </c>
      <c r="AL20" s="86">
        <v>14</v>
      </c>
      <c r="AM20" s="157">
        <v>2211779.4</v>
      </c>
      <c r="AN20" s="157">
        <v>358054.70999999996</v>
      </c>
      <c r="AO20" s="157">
        <v>120904.5</v>
      </c>
      <c r="AP20" s="157">
        <v>8229.7999999999993</v>
      </c>
      <c r="AQ20" s="157">
        <v>0</v>
      </c>
      <c r="AR20" s="157">
        <v>0</v>
      </c>
      <c r="AS20" s="157">
        <v>11807.9</v>
      </c>
      <c r="AT20" s="157">
        <v>0</v>
      </c>
      <c r="AU20" s="157">
        <v>498.1</v>
      </c>
      <c r="AV20" s="157">
        <v>0</v>
      </c>
      <c r="AW20" s="78">
        <v>2711274.4099999997</v>
      </c>
      <c r="AX20" s="157">
        <v>1601967.7000000002</v>
      </c>
      <c r="AY20" s="157">
        <v>145.77751094479837</v>
      </c>
      <c r="AZ20" s="157">
        <v>273127.71000000002</v>
      </c>
      <c r="BA20" s="157">
        <v>135.88764417478862</v>
      </c>
      <c r="BB20" s="157">
        <v>72342</v>
      </c>
      <c r="BC20" s="157">
        <v>195.42588269642809</v>
      </c>
      <c r="BD20" s="157">
        <v>8229.7999999999993</v>
      </c>
      <c r="BE20" s="157">
        <v>88.052758999999995</v>
      </c>
      <c r="BF20" s="157">
        <v>0</v>
      </c>
      <c r="BG20" s="157">
        <v>0</v>
      </c>
      <c r="BH20" s="157">
        <v>0</v>
      </c>
      <c r="BI20" s="157">
        <v>0</v>
      </c>
      <c r="BJ20" s="157">
        <v>3949.6</v>
      </c>
      <c r="BK20" s="157">
        <v>212.44622200000001</v>
      </c>
      <c r="BL20" s="157">
        <v>0</v>
      </c>
      <c r="BM20" s="157">
        <v>0</v>
      </c>
      <c r="BN20" s="157">
        <v>498.1</v>
      </c>
      <c r="BO20" s="157">
        <v>60</v>
      </c>
      <c r="BP20" s="157">
        <v>0</v>
      </c>
      <c r="BQ20" s="157">
        <v>0</v>
      </c>
      <c r="BR20" s="78">
        <v>1960114.9100000004</v>
      </c>
      <c r="BS20" s="78">
        <v>146.10197745558332</v>
      </c>
    </row>
    <row r="21" spans="1:71" ht="20" customHeight="1" x14ac:dyDescent="0.15">
      <c r="A21" s="186">
        <v>43932</v>
      </c>
      <c r="B21" s="10"/>
      <c r="C21" s="187">
        <v>0</v>
      </c>
      <c r="D21" s="187">
        <v>0</v>
      </c>
      <c r="E21" s="187">
        <v>0</v>
      </c>
      <c r="F21" s="187">
        <v>0</v>
      </c>
      <c r="G21" s="187">
        <v>0</v>
      </c>
      <c r="H21" s="187">
        <v>0</v>
      </c>
      <c r="I21" s="187">
        <v>0</v>
      </c>
      <c r="J21" s="187">
        <v>0</v>
      </c>
      <c r="K21" s="187">
        <v>0</v>
      </c>
      <c r="L21" s="187">
        <v>0</v>
      </c>
      <c r="M21" s="78">
        <v>0</v>
      </c>
      <c r="N21" s="187">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78">
        <v>0</v>
      </c>
      <c r="AI21" s="78">
        <v>0</v>
      </c>
      <c r="AJ21" s="7"/>
      <c r="AK21" s="64">
        <v>43568</v>
      </c>
      <c r="AL21" s="10">
        <v>15</v>
      </c>
      <c r="AM21" s="157">
        <v>2727003.1</v>
      </c>
      <c r="AN21" s="157">
        <v>505163.80000000005</v>
      </c>
      <c r="AO21" s="157">
        <v>129278.09999999999</v>
      </c>
      <c r="AP21" s="157">
        <v>4993.7999999999993</v>
      </c>
      <c r="AQ21" s="157">
        <v>0</v>
      </c>
      <c r="AR21" s="157">
        <v>0</v>
      </c>
      <c r="AS21" s="157">
        <v>6640.7</v>
      </c>
      <c r="AT21" s="157">
        <v>0</v>
      </c>
      <c r="AU21" s="157">
        <v>2673.2</v>
      </c>
      <c r="AV21" s="157">
        <v>0</v>
      </c>
      <c r="AW21" s="78">
        <v>3375752.7000000007</v>
      </c>
      <c r="AX21" s="157">
        <v>1949475.7400000002</v>
      </c>
      <c r="AY21" s="157">
        <v>161.32057573799378</v>
      </c>
      <c r="AZ21" s="157">
        <v>331296.59999999998</v>
      </c>
      <c r="BA21" s="157">
        <v>151.98113047943474</v>
      </c>
      <c r="BB21" s="157">
        <v>79867.600000000006</v>
      </c>
      <c r="BC21" s="157">
        <v>236.2715628762339</v>
      </c>
      <c r="BD21" s="157">
        <v>3020.2</v>
      </c>
      <c r="BE21" s="157">
        <v>82.915104378915316</v>
      </c>
      <c r="BF21" s="157">
        <v>0</v>
      </c>
      <c r="BG21" s="157">
        <v>0</v>
      </c>
      <c r="BH21" s="157">
        <v>0</v>
      </c>
      <c r="BI21" s="157">
        <v>0</v>
      </c>
      <c r="BJ21" s="157">
        <v>1686.3</v>
      </c>
      <c r="BK21" s="157">
        <v>259.86040400000002</v>
      </c>
      <c r="BL21" s="157">
        <v>0</v>
      </c>
      <c r="BM21" s="157">
        <v>0</v>
      </c>
      <c r="BN21" s="157">
        <v>1111.9000000000001</v>
      </c>
      <c r="BO21" s="157">
        <v>267.54186499999997</v>
      </c>
      <c r="BP21" s="157">
        <v>0</v>
      </c>
      <c r="BQ21" s="157">
        <v>0</v>
      </c>
      <c r="BR21" s="78">
        <v>2366458.3400000003</v>
      </c>
      <c r="BS21" s="78">
        <v>162.56272900558324</v>
      </c>
    </row>
    <row r="22" spans="1:71" ht="20" customHeight="1" x14ac:dyDescent="0.15">
      <c r="A22" s="188">
        <v>43939</v>
      </c>
      <c r="B22" s="10"/>
      <c r="C22" s="189">
        <v>0</v>
      </c>
      <c r="D22" s="189">
        <v>0</v>
      </c>
      <c r="E22" s="189">
        <v>0</v>
      </c>
      <c r="F22" s="189">
        <v>0</v>
      </c>
      <c r="G22" s="189">
        <v>0</v>
      </c>
      <c r="H22" s="189">
        <v>0</v>
      </c>
      <c r="I22" s="189">
        <v>0</v>
      </c>
      <c r="J22" s="189">
        <v>0</v>
      </c>
      <c r="K22" s="189">
        <v>0</v>
      </c>
      <c r="L22" s="189">
        <v>0</v>
      </c>
      <c r="M22" s="78">
        <v>0</v>
      </c>
      <c r="N22" s="189">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78">
        <v>0</v>
      </c>
      <c r="AI22" s="78">
        <v>0</v>
      </c>
      <c r="AJ22" s="7"/>
      <c r="AK22" s="64">
        <v>43575</v>
      </c>
      <c r="AL22" s="10">
        <v>16</v>
      </c>
      <c r="AM22" s="157">
        <v>3233342.1999999997</v>
      </c>
      <c r="AN22" s="157">
        <v>694798.10000000009</v>
      </c>
      <c r="AO22" s="157">
        <v>193156.47999999998</v>
      </c>
      <c r="AP22" s="157">
        <v>6038.7999999999993</v>
      </c>
      <c r="AQ22" s="157">
        <v>0</v>
      </c>
      <c r="AR22" s="157">
        <v>0</v>
      </c>
      <c r="AS22" s="157">
        <v>2889.9</v>
      </c>
      <c r="AT22" s="157">
        <v>0</v>
      </c>
      <c r="AU22" s="157">
        <v>1179.4000000000001</v>
      </c>
      <c r="AV22" s="157">
        <v>102.6</v>
      </c>
      <c r="AW22" s="78">
        <v>4131507.4799999995</v>
      </c>
      <c r="AX22" s="157">
        <v>2429424.7999999998</v>
      </c>
      <c r="AY22" s="157">
        <v>157.96061682420174</v>
      </c>
      <c r="AZ22" s="157">
        <v>497618.9</v>
      </c>
      <c r="BA22" s="157">
        <v>155.02353300663322</v>
      </c>
      <c r="BB22" s="157">
        <v>173684.5</v>
      </c>
      <c r="BC22" s="157">
        <v>251.47035865609254</v>
      </c>
      <c r="BD22" s="157">
        <v>4381.2</v>
      </c>
      <c r="BE22" s="157">
        <v>121.66315091399618</v>
      </c>
      <c r="BF22" s="157">
        <v>0</v>
      </c>
      <c r="BG22" s="157">
        <v>0</v>
      </c>
      <c r="BH22" s="157">
        <v>0</v>
      </c>
      <c r="BI22" s="157">
        <v>0</v>
      </c>
      <c r="BJ22" s="157">
        <v>1590</v>
      </c>
      <c r="BK22" s="157">
        <v>906.42213800000002</v>
      </c>
      <c r="BL22" s="157">
        <v>0</v>
      </c>
      <c r="BM22" s="157">
        <v>0</v>
      </c>
      <c r="BN22" s="157">
        <v>1076.2</v>
      </c>
      <c r="BO22" s="157">
        <v>241.56188399999999</v>
      </c>
      <c r="BP22" s="157">
        <v>0</v>
      </c>
      <c r="BQ22" s="157">
        <v>0</v>
      </c>
      <c r="BR22" s="78">
        <v>3107775.6</v>
      </c>
      <c r="BS22" s="78">
        <v>163.07702335672394</v>
      </c>
    </row>
    <row r="23" spans="1:71" ht="20" customHeight="1" x14ac:dyDescent="0.15">
      <c r="A23" s="188">
        <v>43946</v>
      </c>
      <c r="B23" s="35">
        <v>13</v>
      </c>
      <c r="C23" s="189">
        <f>Kol!D23+Siliguri!D23+Guwahati!D23+Jalpiguri!D23</f>
        <v>1256470.2</v>
      </c>
      <c r="D23" s="189">
        <f>Kol!E23+Siliguri!E23+Guwahati!E23+Jalpiguri!E23</f>
        <v>500998.9</v>
      </c>
      <c r="E23" s="189">
        <f>Kol!F23+Siliguri!F23+Guwahati!F23+Jalpiguri!F23</f>
        <v>2075.1</v>
      </c>
      <c r="F23" s="189">
        <f>Kol!G23+Siliguri!G23+Guwahati!G23+Jalpiguri!G23</f>
        <v>33351.800000000003</v>
      </c>
      <c r="G23" s="189">
        <f>Kol!H23+Siliguri!H23+Guwahati!H23+Jalpiguri!H23</f>
        <v>0</v>
      </c>
      <c r="H23" s="189">
        <f>Kol!I23+Siliguri!I23+Guwahati!I23+Jalpiguri!I23</f>
        <v>0</v>
      </c>
      <c r="I23" s="189">
        <f>Kol!J23+Siliguri!J23+Guwahati!J23+Jalpiguri!J23</f>
        <v>0</v>
      </c>
      <c r="J23" s="189">
        <f>Kol!K23+Siliguri!K23+Guwahati!K23+Jalpiguri!K23</f>
        <v>0</v>
      </c>
      <c r="K23" s="189">
        <f>Kol!L23+Siliguri!L23+Guwahati!L23+Jalpiguri!L23</f>
        <v>948.6</v>
      </c>
      <c r="L23" s="189">
        <f>Kol!M23+Siliguri!M23+Guwahati!M23+Jalpiguri!M23</f>
        <v>0</v>
      </c>
      <c r="M23" s="78">
        <f t="shared" ref="M23" si="35">SUM(C23:L23)</f>
        <v>1793844.6000000003</v>
      </c>
      <c r="N23" s="189">
        <f>Kol!O23+Siliguri!O23+Guwahati!O23+Jalpiguri!O23</f>
        <v>1096551.8</v>
      </c>
      <c r="O23" s="189">
        <f>(Kol!O23*Kol!P23+Siliguri!O23*Siliguri!P23+Guwahati!O23*Guwahati!P23+Jalpiguri!O23*Jalpiguri!P23)/N23</f>
        <v>127.46176864064587</v>
      </c>
      <c r="P23" s="189">
        <f>Kol!Q23+Siliguri!Q23+Guwahati!Q23+Jalpiguri!Q23</f>
        <v>393947.4</v>
      </c>
      <c r="Q23" s="189">
        <f>(Kol!Q23*Kol!R23+Siliguri!Q23*Siliguri!R23+Guwahati!Q23*Guwahati!R23+Jalpiguri!Q23*Jalpiguri!R23)/P23</f>
        <v>105.09880568209715</v>
      </c>
      <c r="R23" s="189">
        <f>Kol!S23+Siliguri!S23+Guwahati!S23+Jalpiguri!S23</f>
        <v>2075.1</v>
      </c>
      <c r="S23" s="189">
        <f>(Kol!S23*Kol!T23+Siliguri!S23*Siliguri!T23+Guwahati!S23*Guwahati!T23+Jalpiguri!S23*Jalpiguri!T23)/R23</f>
        <v>110.544648</v>
      </c>
      <c r="T23" s="189">
        <f>Kol!U23+Siliguri!U23+Guwahati!U23+Jalpiguri!U23</f>
        <v>6697.6</v>
      </c>
      <c r="U23" s="189">
        <f>(Kol!U23*Kol!V23+Siliguri!U23*Siliguri!V23+Guwahati!U23*Guwahati!V23+Jalpiguri!U23*Jalpiguri!V23)/T23</f>
        <v>54.833894999999998</v>
      </c>
      <c r="V23" s="189">
        <f>Kol!W23+Siliguri!W23+Guwahati!W23+Jalpiguri!W23</f>
        <v>0</v>
      </c>
      <c r="W23" s="189">
        <v>0</v>
      </c>
      <c r="X23" s="189">
        <v>0</v>
      </c>
      <c r="Y23" s="189">
        <v>0</v>
      </c>
      <c r="Z23" s="189">
        <f>Kol!AA23+Siliguri!AA23+Guwahati!AA23+Jalpiguri!AA23</f>
        <v>0</v>
      </c>
      <c r="AA23" s="189">
        <v>0</v>
      </c>
      <c r="AB23" s="189">
        <f>Kol!AC23+Siliguri!AC23+Guwahati!AC23+Jalpiguri!AC23</f>
        <v>0</v>
      </c>
      <c r="AC23" s="189">
        <v>0</v>
      </c>
      <c r="AD23" s="189">
        <f>Kol!AE23+Siliguri!AE23+Guwahati!AE23+Jalpiguri!AE23</f>
        <v>948.6</v>
      </c>
      <c r="AE23" s="189">
        <f>(Kol!AE23*Kol!AF23+Siliguri!AE23*Siliguri!AF23+Guwahati!AE23*Guwahati!AF23+Jalpiguri!AE23*Jalpiguri!AF23)/AD23</f>
        <v>105.172675</v>
      </c>
      <c r="AF23" s="189">
        <f>Kol!AG23+Siliguri!AG23+Guwahati!AG23+Jalpiguri!AG23</f>
        <v>0</v>
      </c>
      <c r="AG23" s="189">
        <v>0</v>
      </c>
      <c r="AH23" s="78">
        <f t="shared" ref="AH23" si="36">N23+P23+R23+T23+V23+Z23+AB23+AD23+AF23</f>
        <v>1500220.5000000005</v>
      </c>
      <c r="AI23" s="78">
        <f t="shared" ref="AI23" si="37">(N23*O23+P23*Q23+R23*S23+T23*U23+V23*W23+Z23*AA23+AD23*AE23+AF23*AG23)/AH23</f>
        <v>121.22767724436036</v>
      </c>
      <c r="AJ23" s="7"/>
      <c r="AK23" s="64">
        <v>43582</v>
      </c>
      <c r="AL23" s="35">
        <v>17</v>
      </c>
      <c r="AM23" s="157">
        <v>5185263.8499999996</v>
      </c>
      <c r="AN23" s="157">
        <v>1409157.7</v>
      </c>
      <c r="AO23" s="157">
        <v>414899.4</v>
      </c>
      <c r="AP23" s="157">
        <v>11006</v>
      </c>
      <c r="AQ23" s="157">
        <v>0</v>
      </c>
      <c r="AR23" s="157">
        <v>0</v>
      </c>
      <c r="AS23" s="157">
        <v>16754.7</v>
      </c>
      <c r="AT23" s="157">
        <v>0</v>
      </c>
      <c r="AU23" s="157">
        <v>1133.0999999999999</v>
      </c>
      <c r="AV23" s="157">
        <v>0</v>
      </c>
      <c r="AW23" s="78">
        <v>7038214.75</v>
      </c>
      <c r="AX23" s="157">
        <v>3596382.6999999997</v>
      </c>
      <c r="AY23" s="157">
        <v>151.07660838070308</v>
      </c>
      <c r="AZ23" s="157">
        <v>905115.4</v>
      </c>
      <c r="BA23" s="157">
        <v>146.97724885950143</v>
      </c>
      <c r="BB23" s="157">
        <v>377817.2</v>
      </c>
      <c r="BC23" s="157">
        <v>267.69340394272655</v>
      </c>
      <c r="BD23" s="157">
        <v>9554.6</v>
      </c>
      <c r="BE23" s="157">
        <v>112.22173580880415</v>
      </c>
      <c r="BF23" s="157">
        <v>0</v>
      </c>
      <c r="BG23" s="157">
        <v>0</v>
      </c>
      <c r="BH23" s="157">
        <v>0</v>
      </c>
      <c r="BI23" s="157">
        <v>0</v>
      </c>
      <c r="BJ23" s="157">
        <v>13732.3</v>
      </c>
      <c r="BK23" s="157">
        <v>537.90260899999998</v>
      </c>
      <c r="BL23" s="157">
        <v>0</v>
      </c>
      <c r="BM23" s="157">
        <v>0</v>
      </c>
      <c r="BN23" s="157">
        <v>1133.0999999999999</v>
      </c>
      <c r="BO23" s="157">
        <v>157.463154</v>
      </c>
      <c r="BP23" s="157">
        <v>0</v>
      </c>
      <c r="BQ23" s="157">
        <v>0</v>
      </c>
      <c r="BR23" s="78">
        <v>4903735.2999999989</v>
      </c>
      <c r="BS23" s="78">
        <v>160.31394267505419</v>
      </c>
    </row>
    <row r="24" spans="1:71" ht="20" customHeight="1" x14ac:dyDescent="0.15">
      <c r="A24" s="192">
        <v>43953</v>
      </c>
      <c r="B24" s="39">
        <v>14</v>
      </c>
      <c r="C24" s="195">
        <f>Kol!D24+Siliguri!D24+Guwahati!D24+Jalpiguri!D24</f>
        <v>539170.30000000005</v>
      </c>
      <c r="D24" s="195">
        <f>Kol!E24+Siliguri!E24+Guwahati!E24+Jalpiguri!E24</f>
        <v>63576.5</v>
      </c>
      <c r="E24" s="195">
        <f>Kol!F24+Siliguri!F24+Guwahati!F24+Jalpiguri!F24</f>
        <v>2420.1</v>
      </c>
      <c r="F24" s="195">
        <f>Kol!G24+Siliguri!G24+Guwahati!G24+Jalpiguri!G24</f>
        <v>0</v>
      </c>
      <c r="G24" s="195">
        <f>Kol!H24+Siliguri!H24+Guwahati!H24+Jalpiguri!H24</f>
        <v>0</v>
      </c>
      <c r="H24" s="195">
        <f>Kol!I24+Siliguri!I24+Guwahati!I24+Jalpiguri!I24</f>
        <v>0</v>
      </c>
      <c r="I24" s="195">
        <f>Kol!J24+Siliguri!J24+Guwahati!J24+Jalpiguri!J24</f>
        <v>0</v>
      </c>
      <c r="J24" s="195">
        <f>Kol!K24+Siliguri!K24+Guwahati!K24+Jalpiguri!K24</f>
        <v>0</v>
      </c>
      <c r="K24" s="195">
        <f>Kol!L24+Siliguri!L24+Guwahati!L24+Jalpiguri!L24</f>
        <v>196.2</v>
      </c>
      <c r="L24" s="195">
        <f>Kol!M24+Siliguri!M24+Guwahati!M24+Jalpiguri!M24</f>
        <v>0</v>
      </c>
      <c r="M24" s="78">
        <f t="shared" ref="M24" si="38">SUM(C24:L24)</f>
        <v>605363.1</v>
      </c>
      <c r="N24" s="195">
        <f>Kol!O24+Siliguri!O24+Guwahati!O24+Jalpiguri!O24</f>
        <v>491289.1</v>
      </c>
      <c r="O24" s="195">
        <f>(Kol!O24*Kol!P24+Siliguri!O24*Siliguri!P24+Guwahati!O24*Guwahati!P24+Jalpiguri!O24*Jalpiguri!P24)/N24</f>
        <v>205.71975636276196</v>
      </c>
      <c r="P24" s="195">
        <f>Kol!Q24+Siliguri!Q24+Guwahati!Q24+Jalpiguri!Q24</f>
        <v>60011.8</v>
      </c>
      <c r="Q24" s="195">
        <f>(Kol!Q24*Kol!R24+Siliguri!Q24*Siliguri!R24+Guwahati!Q24*Guwahati!R24+Jalpiguri!Q24*Jalpiguri!R24)/P24</f>
        <v>207.88521543327812</v>
      </c>
      <c r="R24" s="195">
        <f>Kol!S24+Siliguri!S24+Guwahati!S24+Jalpiguri!S24</f>
        <v>1316</v>
      </c>
      <c r="S24" s="195">
        <f>(Kol!S24*Kol!T24+Siliguri!S24*Siliguri!T24+Guwahati!S24*Guwahati!T24+Jalpiguri!S24*Jalpiguri!T24)/R24</f>
        <v>241.945592</v>
      </c>
      <c r="T24" s="195">
        <f>Kol!U24+Siliguri!U24+Guwahati!U24+Jalpiguri!U24</f>
        <v>0</v>
      </c>
      <c r="U24" s="195">
        <v>0</v>
      </c>
      <c r="V24" s="195">
        <f>Kol!W24+Siliguri!W24+Guwahati!W24+Jalpiguri!W24</f>
        <v>0</v>
      </c>
      <c r="W24" s="195">
        <v>0</v>
      </c>
      <c r="X24" s="195">
        <v>0</v>
      </c>
      <c r="Y24" s="195">
        <v>0</v>
      </c>
      <c r="Z24" s="195">
        <f>Kol!AA24+Siliguri!AA24+Guwahati!AA24+Jalpiguri!AA24</f>
        <v>0</v>
      </c>
      <c r="AA24" s="195">
        <v>0</v>
      </c>
      <c r="AB24" s="195">
        <f>Kol!AC24+Siliguri!AC24+Guwahati!AC24+Jalpiguri!AC24</f>
        <v>0</v>
      </c>
      <c r="AC24" s="195">
        <v>0</v>
      </c>
      <c r="AD24" s="195">
        <f>Kol!AE24+Siliguri!AE24+Guwahati!AE24+Jalpiguri!AE24</f>
        <v>0</v>
      </c>
      <c r="AE24" s="195">
        <v>0</v>
      </c>
      <c r="AF24" s="195">
        <f>Kol!AG24+Siliguri!AG24+Guwahati!AG24+Jalpiguri!AG24</f>
        <v>0</v>
      </c>
      <c r="AG24" s="195">
        <v>0</v>
      </c>
      <c r="AH24" s="78">
        <f t="shared" ref="AH24" si="39">N24+P24+R24+T24+V24+Z24+AB24+AD24+AF24</f>
        <v>552616.9</v>
      </c>
      <c r="AI24" s="78">
        <f t="shared" ref="AI24" si="40">(N24*O24+P24*Q24+R24*S24+T24*U24+V24*W24+Z24*AA24+AD24*AE24+AF24*AG24)/AH24</f>
        <v>206.04118391292664</v>
      </c>
      <c r="AJ24" s="7"/>
      <c r="AK24" s="64">
        <v>43589</v>
      </c>
      <c r="AL24" s="39">
        <v>18</v>
      </c>
      <c r="AM24" s="157">
        <v>6391512.0300000003</v>
      </c>
      <c r="AN24" s="157">
        <v>2115063.65</v>
      </c>
      <c r="AO24" s="157">
        <v>762330.7</v>
      </c>
      <c r="AP24" s="157">
        <v>45446.8</v>
      </c>
      <c r="AQ24" s="157">
        <v>0</v>
      </c>
      <c r="AR24" s="157">
        <v>0</v>
      </c>
      <c r="AS24" s="157">
        <v>32990.6</v>
      </c>
      <c r="AT24" s="157">
        <v>0</v>
      </c>
      <c r="AU24" s="157">
        <v>1739.7</v>
      </c>
      <c r="AV24" s="157">
        <v>0</v>
      </c>
      <c r="AW24" s="78">
        <v>9349083.4799999986</v>
      </c>
      <c r="AX24" s="157">
        <v>4302138.38</v>
      </c>
      <c r="AY24" s="157">
        <v>148.69491951434892</v>
      </c>
      <c r="AZ24" s="157">
        <v>1307220.9900000002</v>
      </c>
      <c r="BA24" s="157">
        <v>146.36816894594315</v>
      </c>
      <c r="BB24" s="157">
        <v>725537.5</v>
      </c>
      <c r="BC24" s="157">
        <v>270.22377435726958</v>
      </c>
      <c r="BD24" s="157">
        <v>33324.6</v>
      </c>
      <c r="BE24" s="157">
        <v>133.17931453357579</v>
      </c>
      <c r="BF24" s="157">
        <v>0</v>
      </c>
      <c r="BG24" s="157">
        <v>0</v>
      </c>
      <c r="BH24" s="157">
        <v>0</v>
      </c>
      <c r="BI24" s="157">
        <v>0</v>
      </c>
      <c r="BJ24" s="157">
        <v>24660.799999999999</v>
      </c>
      <c r="BK24" s="157">
        <v>666.56119799999999</v>
      </c>
      <c r="BL24" s="157">
        <v>0</v>
      </c>
      <c r="BM24" s="157">
        <v>0</v>
      </c>
      <c r="BN24" s="157">
        <v>1145.8</v>
      </c>
      <c r="BO24" s="157">
        <v>146.375632</v>
      </c>
      <c r="BP24" s="157">
        <v>0</v>
      </c>
      <c r="BQ24" s="157">
        <v>0</v>
      </c>
      <c r="BR24" s="78">
        <v>6394028.0699999994</v>
      </c>
      <c r="BS24" s="78">
        <v>163.92529561280477</v>
      </c>
    </row>
    <row r="25" spans="1:71" ht="20" customHeight="1" x14ac:dyDescent="0.15">
      <c r="A25" s="196">
        <v>43960</v>
      </c>
      <c r="B25" s="3">
        <v>15</v>
      </c>
      <c r="C25" s="199">
        <f>Kol!D25+Siliguri!D25+Guwahati!D25+Jalpiguri!D25</f>
        <v>1183298.5</v>
      </c>
      <c r="D25" s="199">
        <f>Kol!E25+Siliguri!E25+Guwahati!E25+Jalpiguri!E25</f>
        <v>408639.7</v>
      </c>
      <c r="E25" s="199">
        <f>Kol!F25+Siliguri!F25+Guwahati!F25+Jalpiguri!F25</f>
        <v>3367</v>
      </c>
      <c r="F25" s="199">
        <f>Kol!G25+Siliguri!G25+Guwahati!G25+Jalpiguri!G25</f>
        <v>8098.9</v>
      </c>
      <c r="G25" s="199">
        <f>Kol!H25+Siliguri!H25+Guwahati!H25+Jalpiguri!H25</f>
        <v>0</v>
      </c>
      <c r="H25" s="199">
        <f>Kol!I25+Siliguri!I25+Guwahati!I25+Jalpiguri!I25</f>
        <v>0</v>
      </c>
      <c r="I25" s="199">
        <f>Kol!J25+Siliguri!J25+Guwahati!J25+Jalpiguri!J25</f>
        <v>0</v>
      </c>
      <c r="J25" s="199">
        <f>Kol!K25+Siliguri!K25+Guwahati!K25+Jalpiguri!K25</f>
        <v>0</v>
      </c>
      <c r="K25" s="199">
        <f>Kol!L25+Siliguri!L25+Guwahati!L25+Jalpiguri!L25</f>
        <v>487.4</v>
      </c>
      <c r="L25" s="199">
        <f>Kol!M25+Siliguri!M25+Guwahati!M25+Jalpiguri!M25</f>
        <v>0</v>
      </c>
      <c r="M25" s="78">
        <f t="shared" ref="M25" si="41">SUM(C25:L25)</f>
        <v>1603891.4999999998</v>
      </c>
      <c r="N25" s="199">
        <f>Kol!O25+Siliguri!O25+Guwahati!O25+Jalpiguri!O25</f>
        <v>1032403.2</v>
      </c>
      <c r="O25" s="199">
        <f>(Kol!O25*Kol!P25+Siliguri!O25*Siliguri!P25+Guwahati!O25*Guwahati!P25+Jalpiguri!O25*Jalpiguri!P25)/N25</f>
        <v>205.95880785930711</v>
      </c>
      <c r="P25" s="199">
        <f>Kol!Q25+Siliguri!Q25+Guwahati!Q25+Jalpiguri!Q25</f>
        <v>365785.8</v>
      </c>
      <c r="Q25" s="199">
        <f>(Kol!Q25*Kol!R25+Siliguri!Q25*Siliguri!R25+Guwahati!Q25*Guwahati!R25+Jalpiguri!Q25*Jalpiguri!R25)/P25</f>
        <v>139.71446961459628</v>
      </c>
      <c r="R25" s="199">
        <f>Kol!S25+Siliguri!S25+Guwahati!S25+Jalpiguri!S25</f>
        <v>3367</v>
      </c>
      <c r="S25" s="199">
        <f>(Kol!S25*Kol!T25+Siliguri!S25*Siliguri!T25+Guwahati!S25*Guwahati!T25+Jalpiguri!S25*Jalpiguri!T25)/R25</f>
        <v>214.065043</v>
      </c>
      <c r="T25" s="199">
        <f>Kol!U25+Siliguri!U25+Guwahati!U25+Jalpiguri!U25</f>
        <v>7774.9</v>
      </c>
      <c r="U25" s="199">
        <f>(Kol!U25*Kol!V25+Siliguri!U25*Siliguri!V25+Guwahati!U25*Guwahati!V25+Jalpiguri!U25*Jalpiguri!V25)/T25</f>
        <v>63.910069</v>
      </c>
      <c r="V25" s="199">
        <f>Kol!W25+Siliguri!W25+Guwahati!W25+Jalpiguri!W25</f>
        <v>0</v>
      </c>
      <c r="W25" s="199">
        <v>0</v>
      </c>
      <c r="X25" s="199">
        <v>0</v>
      </c>
      <c r="Y25" s="199">
        <v>0</v>
      </c>
      <c r="Z25" s="199">
        <f>Kol!AA25+Siliguri!AA25+Guwahati!AA25+Jalpiguri!AA25</f>
        <v>0</v>
      </c>
      <c r="AA25" s="199">
        <v>0</v>
      </c>
      <c r="AB25" s="199">
        <f>Kol!AC25+Siliguri!AC25+Guwahati!AC25+Jalpiguri!AC25</f>
        <v>0</v>
      </c>
      <c r="AC25" s="199">
        <v>0</v>
      </c>
      <c r="AD25" s="199">
        <f>Kol!AE25+Siliguri!AE25+Guwahati!AE25+Jalpiguri!AE25</f>
        <v>67.8</v>
      </c>
      <c r="AE25" s="199">
        <f>(Kol!AE25*Kol!AF25+Siliguri!AE25*Siliguri!AF25+Guwahati!AE25*Guwahati!AF25+Jalpiguri!AE25*Jalpiguri!AF25)/AD25</f>
        <v>350</v>
      </c>
      <c r="AF25" s="199">
        <f>Kol!AG25+Siliguri!AG25+Guwahati!AG25+Jalpiguri!AG25</f>
        <v>0</v>
      </c>
      <c r="AG25" s="199">
        <v>0</v>
      </c>
      <c r="AH25" s="78">
        <f t="shared" ref="AH25" si="42">N25+P25+R25+T25+V25+Z25+AB25+AD25+AF25</f>
        <v>1409398.7</v>
      </c>
      <c r="AI25" s="78">
        <f t="shared" ref="AI25" si="43">(N25*O25+P25*Q25+R25*S25+T25*U25+V25*W25+Z25*AA25+AD25*AE25+AF25*AG25)/AH25</f>
        <v>188.0088882847229</v>
      </c>
      <c r="AJ25" s="7"/>
      <c r="AK25" s="64">
        <v>43596</v>
      </c>
      <c r="AL25" s="3">
        <v>19</v>
      </c>
      <c r="AM25" s="157">
        <v>5768755.9000000004</v>
      </c>
      <c r="AN25" s="157">
        <v>1992785.05</v>
      </c>
      <c r="AO25" s="157">
        <v>633237.57999999996</v>
      </c>
      <c r="AP25" s="157">
        <v>30433.599999999999</v>
      </c>
      <c r="AQ25" s="157">
        <v>0</v>
      </c>
      <c r="AR25" s="157">
        <v>0</v>
      </c>
      <c r="AS25" s="157">
        <v>44476</v>
      </c>
      <c r="AT25" s="157">
        <v>0</v>
      </c>
      <c r="AU25" s="157">
        <v>1022.1</v>
      </c>
      <c r="AV25" s="157">
        <v>102.4</v>
      </c>
      <c r="AW25" s="78">
        <v>8470812.629999999</v>
      </c>
      <c r="AX25" s="157">
        <v>3931119.8</v>
      </c>
      <c r="AY25" s="157">
        <v>144.48807808631571</v>
      </c>
      <c r="AZ25" s="157">
        <v>1302621.1499999999</v>
      </c>
      <c r="BA25" s="157">
        <v>140.56518266125357</v>
      </c>
      <c r="BB25" s="157">
        <v>579255.98</v>
      </c>
      <c r="BC25" s="157">
        <v>263.70218645742614</v>
      </c>
      <c r="BD25" s="157">
        <v>26141.399999999998</v>
      </c>
      <c r="BE25" s="157">
        <v>134.3036251607106</v>
      </c>
      <c r="BF25" s="157">
        <v>0</v>
      </c>
      <c r="BG25" s="157">
        <v>0</v>
      </c>
      <c r="BH25" s="157">
        <v>0</v>
      </c>
      <c r="BI25" s="157">
        <v>0</v>
      </c>
      <c r="BJ25" s="157">
        <v>26594.400000000001</v>
      </c>
      <c r="BK25" s="157">
        <v>631.36498599999993</v>
      </c>
      <c r="BL25" s="157">
        <v>0</v>
      </c>
      <c r="BM25" s="157">
        <v>0</v>
      </c>
      <c r="BN25" s="157">
        <v>919.3</v>
      </c>
      <c r="BO25" s="157">
        <v>151.26683299999999</v>
      </c>
      <c r="BP25" s="157">
        <v>0</v>
      </c>
      <c r="BQ25" s="157">
        <v>0</v>
      </c>
      <c r="BR25" s="78">
        <v>5866652.0300000003</v>
      </c>
      <c r="BS25" s="78">
        <v>157.55066187755378</v>
      </c>
    </row>
    <row r="26" spans="1:71" ht="20" customHeight="1" x14ac:dyDescent="0.15">
      <c r="A26" s="200">
        <v>43967</v>
      </c>
      <c r="B26" s="3" t="s">
        <v>73</v>
      </c>
      <c r="C26" s="201">
        <f>Kol!D26+Siliguri!D26+Guwahati!D26+Jalpiguri!D26</f>
        <v>3835204.0999999996</v>
      </c>
      <c r="D26" s="201">
        <f>Kol!E26+Siliguri!E26+Guwahati!E26+Jalpiguri!E26</f>
        <v>1040778.45</v>
      </c>
      <c r="E26" s="201">
        <f>Kol!F26+Siliguri!F26+Guwahati!F26+Jalpiguri!F26</f>
        <v>199541.3</v>
      </c>
      <c r="F26" s="201">
        <f>Kol!G26+Siliguri!G26+Guwahati!G26+Jalpiguri!G26</f>
        <v>25524.6</v>
      </c>
      <c r="G26" s="201">
        <f>Kol!H26+Siliguri!H26+Guwahati!H26+Jalpiguri!H26</f>
        <v>0</v>
      </c>
      <c r="H26" s="201">
        <f>Kol!I26+Siliguri!I26+Guwahati!I26+Jalpiguri!I26</f>
        <v>0</v>
      </c>
      <c r="I26" s="201">
        <f>Kol!J26+Siliguri!J26+Guwahati!J26+Jalpiguri!J26</f>
        <v>0</v>
      </c>
      <c r="J26" s="201">
        <f>Kol!K26+Siliguri!K26+Guwahati!K26+Jalpiguri!K26</f>
        <v>0</v>
      </c>
      <c r="K26" s="201">
        <f>Kol!L26+Siliguri!L26+Guwahati!L26+Jalpiguri!L26</f>
        <v>733.4</v>
      </c>
      <c r="L26" s="201">
        <f>Kol!M26+Siliguri!M26+Guwahati!M26+Jalpiguri!M26</f>
        <v>0</v>
      </c>
      <c r="M26" s="78">
        <f t="shared" ref="M26" si="44">SUM(C26:L26)</f>
        <v>5101781.8499999996</v>
      </c>
      <c r="N26" s="201">
        <f>Kol!O26+Siliguri!O26+Guwahati!O26+Jalpiguri!O26</f>
        <v>3056046.5</v>
      </c>
      <c r="O26" s="201">
        <f>(Kol!O26*Kol!P26+Siliguri!O26*Siliguri!P26+Guwahati!O26*Guwahati!P26+Jalpiguri!O26*Jalpiguri!P26)/N26</f>
        <v>195.61159522128378</v>
      </c>
      <c r="P26" s="201">
        <f>Kol!Q26+Siliguri!Q26+Guwahati!Q26+Jalpiguri!Q26</f>
        <v>717693.85000000009</v>
      </c>
      <c r="Q26" s="201">
        <f>(Kol!Q26*Kol!R26+Siliguri!Q26*Siliguri!R26+Guwahati!Q26*Guwahati!R26+Jalpiguri!Q26*Jalpiguri!R26)/P26</f>
        <v>183.56414863277894</v>
      </c>
      <c r="R26" s="201">
        <f>Kol!S26+Siliguri!S26+Guwahati!S26+Jalpiguri!S26</f>
        <v>165336.20000000001</v>
      </c>
      <c r="S26" s="201">
        <f>(Kol!S26*Kol!T26+Siliguri!S26*Siliguri!T26+Guwahati!S26*Guwahati!T26+Jalpiguri!S26*Jalpiguri!T26)/R26</f>
        <v>261.18865332491731</v>
      </c>
      <c r="T26" s="201">
        <f>Kol!U26+Siliguri!U26+Guwahati!U26+Jalpiguri!U26</f>
        <v>6940.2999999999993</v>
      </c>
      <c r="U26" s="201">
        <f>(Kol!U26*Kol!V26+Siliguri!U26*Siliguri!V26+Guwahati!U26*Guwahati!V26+Jalpiguri!U26*Jalpiguri!V26)/T26</f>
        <v>90.235695831347357</v>
      </c>
      <c r="V26" s="201">
        <f>Kol!W26+Siliguri!W26+Guwahati!W26+Jalpiguri!W26</f>
        <v>0</v>
      </c>
      <c r="W26" s="201">
        <v>0</v>
      </c>
      <c r="X26" s="201">
        <v>0</v>
      </c>
      <c r="Y26" s="201">
        <v>0</v>
      </c>
      <c r="Z26" s="201">
        <f>Kol!AA26+Siliguri!AA26+Guwahati!AA26+Jalpiguri!AA26</f>
        <v>0</v>
      </c>
      <c r="AA26" s="201">
        <v>0</v>
      </c>
      <c r="AB26" s="201">
        <f>Kol!AC26+Siliguri!AC26+Guwahati!AC26+Jalpiguri!AC26</f>
        <v>0</v>
      </c>
      <c r="AC26" s="201">
        <v>0</v>
      </c>
      <c r="AD26" s="201">
        <f>Kol!AE26+Siliguri!AE26+Guwahati!AE26+Jalpiguri!AE26</f>
        <v>0</v>
      </c>
      <c r="AE26" s="201">
        <v>0</v>
      </c>
      <c r="AF26" s="201">
        <f>Kol!AG26+Siliguri!AG26+Guwahati!AG26+Jalpiguri!AG26</f>
        <v>0</v>
      </c>
      <c r="AG26" s="201">
        <v>0</v>
      </c>
      <c r="AH26" s="78">
        <f t="shared" ref="AH26" si="45">N26+P26+R26+T26+V26+Z26+AB26+AD26+AF26</f>
        <v>3946016.85</v>
      </c>
      <c r="AI26" s="78">
        <f t="shared" ref="AI26" si="46">(N26*O26+P26*Q26+R26*S26+T26*U26+V26*W26+Z26*AA26+AD26*AE26+AF26*AG26)/AH26</f>
        <v>195.98273983885548</v>
      </c>
      <c r="AK26" s="64">
        <v>43603</v>
      </c>
      <c r="AL26" s="3">
        <v>20</v>
      </c>
      <c r="AM26" s="157">
        <v>6355650.9400000004</v>
      </c>
      <c r="AN26" s="157">
        <v>2470857.7000000002</v>
      </c>
      <c r="AO26" s="157">
        <v>665251</v>
      </c>
      <c r="AP26" s="157">
        <v>40349.599999999999</v>
      </c>
      <c r="AQ26" s="157">
        <v>0</v>
      </c>
      <c r="AR26" s="157">
        <v>0</v>
      </c>
      <c r="AS26" s="157">
        <v>59468.4</v>
      </c>
      <c r="AT26" s="157">
        <v>0</v>
      </c>
      <c r="AU26" s="157">
        <v>396.9</v>
      </c>
      <c r="AV26" s="157">
        <v>0</v>
      </c>
      <c r="AW26" s="78">
        <v>9591974.540000001</v>
      </c>
      <c r="AX26" s="157">
        <v>4571987.78</v>
      </c>
      <c r="AY26" s="157">
        <v>143.13946673285525</v>
      </c>
      <c r="AZ26" s="157">
        <v>1624835.85</v>
      </c>
      <c r="BA26" s="157">
        <v>139.29240810775491</v>
      </c>
      <c r="BB26" s="157">
        <v>615321.1</v>
      </c>
      <c r="BC26" s="157">
        <v>248.82596477587589</v>
      </c>
      <c r="BD26" s="157">
        <v>32392.2</v>
      </c>
      <c r="BE26" s="157">
        <v>126.5632738439871</v>
      </c>
      <c r="BF26" s="157">
        <v>0</v>
      </c>
      <c r="BG26" s="157">
        <v>0</v>
      </c>
      <c r="BH26" s="157">
        <v>0</v>
      </c>
      <c r="BI26" s="157">
        <v>0</v>
      </c>
      <c r="BJ26" s="157">
        <v>39404.800000000003</v>
      </c>
      <c r="BK26" s="157">
        <v>556.15448800000001</v>
      </c>
      <c r="BL26" s="157">
        <v>0</v>
      </c>
      <c r="BM26" s="157">
        <v>0</v>
      </c>
      <c r="BN26" s="157">
        <v>242.2</v>
      </c>
      <c r="BO26" s="157">
        <v>273.68992500000002</v>
      </c>
      <c r="BP26" s="157">
        <v>0</v>
      </c>
      <c r="BQ26" s="157">
        <v>0</v>
      </c>
      <c r="BR26" s="78">
        <v>6884183.9300000006</v>
      </c>
      <c r="BS26" s="78">
        <v>153.96860036635908</v>
      </c>
    </row>
    <row r="27" spans="1:71" ht="20" customHeight="1" x14ac:dyDescent="0.15">
      <c r="A27" s="202">
        <v>43974</v>
      </c>
      <c r="B27" s="3" t="s">
        <v>76</v>
      </c>
      <c r="C27" s="203">
        <f>Kol!D27+Siliguri!D27+Guwahati!D27+Jalpiguri!D27</f>
        <v>3047116.1</v>
      </c>
      <c r="D27" s="203">
        <f>Kol!E27+Siliguri!E27+Guwahati!E27+Jalpiguri!E27</f>
        <v>820691.1</v>
      </c>
      <c r="E27" s="203">
        <f>Kol!F27+Siliguri!F27+Guwahati!F27+Jalpiguri!F27</f>
        <v>157409.20000000001</v>
      </c>
      <c r="F27" s="203">
        <f>Kol!G27+Siliguri!G27+Guwahati!G27+Jalpiguri!G27</f>
        <v>8709.7000000000007</v>
      </c>
      <c r="G27" s="203">
        <f>Kol!H27+Siliguri!H27+Guwahati!H27+Jalpiguri!H27</f>
        <v>0</v>
      </c>
      <c r="H27" s="203">
        <f>Kol!I27+Siliguri!I27+Guwahati!I27+Jalpiguri!I27</f>
        <v>0</v>
      </c>
      <c r="I27" s="203">
        <f>Kol!J27+Siliguri!J27+Guwahati!J27+Jalpiguri!J27</f>
        <v>0</v>
      </c>
      <c r="J27" s="203">
        <f>Kol!K27+Siliguri!K27+Guwahati!K27+Jalpiguri!K27</f>
        <v>0</v>
      </c>
      <c r="K27" s="203">
        <f>Kol!L27+Siliguri!L27+Guwahati!L27+Jalpiguri!L27</f>
        <v>2965.1</v>
      </c>
      <c r="L27" s="203">
        <f>Kol!M27+Siliguri!M27+Guwahati!M27+Jalpiguri!M27</f>
        <v>0</v>
      </c>
      <c r="M27" s="78">
        <f t="shared" ref="M27" si="47">SUM(C27:L27)</f>
        <v>4036891.2000000007</v>
      </c>
      <c r="N27" s="203">
        <f>Kol!O27+Siliguri!O27+Guwahati!O27+Jalpiguri!O27</f>
        <v>2433042.9000000004</v>
      </c>
      <c r="O27" s="203">
        <f>(Kol!O27*Kol!P27+Siliguri!O27*Siliguri!P27+Guwahati!O27*Guwahati!P27+Jalpiguri!O27*Jalpiguri!P27)/N27</f>
        <v>199.07158933559663</v>
      </c>
      <c r="P27" s="203">
        <f>Kol!Q27+Siliguri!Q27+Guwahati!Q27+Jalpiguri!Q27</f>
        <v>667051.19999999995</v>
      </c>
      <c r="Q27" s="203">
        <f>(Kol!Q27*Kol!R27+Siliguri!Q27*Siliguri!R27+Guwahati!Q27*Guwahati!R27+Jalpiguri!Q27*Jalpiguri!R27)/P27</f>
        <v>183.429608</v>
      </c>
      <c r="R27" s="203">
        <f>Kol!S27+Siliguri!S27+Guwahati!S27+Jalpiguri!S27</f>
        <v>143528.6</v>
      </c>
      <c r="S27" s="203">
        <f>(Kol!S27*Kol!T27+Siliguri!S27*Siliguri!T27+Guwahati!S27*Guwahati!T27+Jalpiguri!S27*Jalpiguri!T27)/R27</f>
        <v>254.920367</v>
      </c>
      <c r="T27" s="203">
        <f>Kol!U27+Siliguri!U27+Guwahati!U27+Jalpiguri!U27</f>
        <v>7461.3</v>
      </c>
      <c r="U27" s="203">
        <f>(Kol!U27*Kol!V27+Siliguri!U27*Siliguri!V27+Guwahati!U27*Guwahati!V27+Jalpiguri!U27*Jalpiguri!V27)/T27</f>
        <v>132.49480600000001</v>
      </c>
      <c r="V27" s="203">
        <f>Kol!W27+Siliguri!W27+Guwahati!W27+Jalpiguri!W27</f>
        <v>0</v>
      </c>
      <c r="W27" s="203">
        <v>0</v>
      </c>
      <c r="X27" s="203">
        <v>0</v>
      </c>
      <c r="Y27" s="203">
        <v>0</v>
      </c>
      <c r="Z27" s="203">
        <f>Kol!AA27+Siliguri!AA27+Guwahati!AA27+Jalpiguri!AA27</f>
        <v>0</v>
      </c>
      <c r="AA27" s="203">
        <v>0</v>
      </c>
      <c r="AB27" s="203">
        <f>Kol!AC27+Siliguri!AC27+Guwahati!AC27+Jalpiguri!AC27</f>
        <v>0</v>
      </c>
      <c r="AC27" s="203">
        <v>0</v>
      </c>
      <c r="AD27" s="203">
        <f>Kol!AE27+Siliguri!AE27+Guwahati!AE27+Jalpiguri!AE27</f>
        <v>989</v>
      </c>
      <c r="AE27" s="203">
        <f>(Kol!AE27*Kol!AF27+Siliguri!AE27*Siliguri!AF27+Guwahati!AE27*Guwahati!AF27+Jalpiguri!AE27*Jalpiguri!AF27)/AD27</f>
        <v>305.67826000000002</v>
      </c>
      <c r="AF27" s="203">
        <f>Kol!AG27+Siliguri!AG27+Guwahati!AG27+Jalpiguri!AG27</f>
        <v>0</v>
      </c>
      <c r="AG27" s="203">
        <v>0</v>
      </c>
      <c r="AH27" s="78">
        <f t="shared" ref="AH27" si="48">N27+P27+R27+T27+V27+Z27+AB27+AD27+AF27</f>
        <v>3252073.0000000005</v>
      </c>
      <c r="AI27" s="78">
        <f t="shared" ref="AI27" si="49">(N27*O27+P27*Q27+R27*S27+T27*U27+V27*W27+Z27*AA27+AD27*AE27+AF27*AG27)/AH27</f>
        <v>198.20770316003441</v>
      </c>
      <c r="AK27" s="64">
        <v>43610</v>
      </c>
      <c r="AL27" s="3">
        <v>21</v>
      </c>
      <c r="AM27" s="157">
        <v>6984452.6699999999</v>
      </c>
      <c r="AN27" s="157">
        <v>2630941.16</v>
      </c>
      <c r="AO27" s="157">
        <v>829626.15</v>
      </c>
      <c r="AP27" s="157">
        <v>47329.899999999994</v>
      </c>
      <c r="AQ27" s="157">
        <v>0</v>
      </c>
      <c r="AR27" s="157">
        <v>0</v>
      </c>
      <c r="AS27" s="157">
        <v>78958</v>
      </c>
      <c r="AT27" s="157">
        <v>0</v>
      </c>
      <c r="AU27" s="157">
        <v>1729.3</v>
      </c>
      <c r="AV27" s="157">
        <v>0</v>
      </c>
      <c r="AW27" s="78">
        <v>10573037.180000002</v>
      </c>
      <c r="AX27" s="157">
        <v>5226496.5</v>
      </c>
      <c r="AY27" s="157">
        <v>143.76482747185318</v>
      </c>
      <c r="AZ27" s="157">
        <v>1700261.56</v>
      </c>
      <c r="BA27" s="157">
        <v>139.98437039948769</v>
      </c>
      <c r="BB27" s="157">
        <v>757323.04999999993</v>
      </c>
      <c r="BC27" s="157">
        <v>248.70506422100405</v>
      </c>
      <c r="BD27" s="157">
        <v>34863.199999999997</v>
      </c>
      <c r="BE27" s="157">
        <v>127.46688694343607</v>
      </c>
      <c r="BF27" s="157">
        <v>0</v>
      </c>
      <c r="BG27" s="157">
        <v>0</v>
      </c>
      <c r="BH27" s="157">
        <v>0</v>
      </c>
      <c r="BI27" s="157">
        <v>0</v>
      </c>
      <c r="BJ27" s="157">
        <v>50172.9</v>
      </c>
      <c r="BK27" s="157">
        <v>484.57744100000002</v>
      </c>
      <c r="BL27" s="157">
        <v>0</v>
      </c>
      <c r="BM27" s="157">
        <v>0</v>
      </c>
      <c r="BN27" s="157">
        <v>604</v>
      </c>
      <c r="BO27" s="157">
        <v>261.58178800000002</v>
      </c>
      <c r="BP27" s="157">
        <v>0</v>
      </c>
      <c r="BQ27" s="157">
        <v>0</v>
      </c>
      <c r="BR27" s="78">
        <v>7769721.2100000009</v>
      </c>
      <c r="BS27" s="78">
        <v>155.30300395996824</v>
      </c>
    </row>
    <row r="28" spans="1:71" ht="20" customHeight="1" x14ac:dyDescent="0.15">
      <c r="A28" s="202">
        <v>43981</v>
      </c>
      <c r="B28" s="39" t="s">
        <v>79</v>
      </c>
      <c r="C28" s="203">
        <f>Kol!D28+Siliguri!D28+Guwahati!D28+Jalpiguri!D28</f>
        <v>2972704.8</v>
      </c>
      <c r="D28" s="203">
        <f>Kol!E28+Siliguri!E28+Guwahati!E28+Jalpiguri!E28</f>
        <v>1063540</v>
      </c>
      <c r="E28" s="203">
        <f>Kol!F28+Siliguri!F28+Guwahati!F28+Jalpiguri!F28</f>
        <v>107872.4</v>
      </c>
      <c r="F28" s="203">
        <f>Kol!G28+Siliguri!G28+Guwahati!G28+Jalpiguri!G28</f>
        <v>5927.1</v>
      </c>
      <c r="G28" s="203">
        <f>Kol!H28+Siliguri!H28+Guwahati!H28+Jalpiguri!H28</f>
        <v>0</v>
      </c>
      <c r="H28" s="203">
        <f>Kol!I28+Siliguri!I28+Guwahati!I28+Jalpiguri!I28</f>
        <v>0</v>
      </c>
      <c r="I28" s="203">
        <f>Kol!J28+Siliguri!J28+Guwahati!J28+Jalpiguri!J28</f>
        <v>0</v>
      </c>
      <c r="J28" s="203">
        <f>Kol!K28+Siliguri!K28+Guwahati!K28+Jalpiguri!K28</f>
        <v>0</v>
      </c>
      <c r="K28" s="203">
        <f>Kol!L28+Siliguri!L28+Guwahati!L28+Jalpiguri!L28</f>
        <v>884.6</v>
      </c>
      <c r="L28" s="203">
        <f>Kol!M28+Siliguri!M28+Guwahati!M28+Jalpiguri!M28</f>
        <v>0</v>
      </c>
      <c r="M28" s="78">
        <f t="shared" ref="M28" si="50">SUM(C28:L28)</f>
        <v>4150928.9</v>
      </c>
      <c r="N28" s="203">
        <f>Kol!O28+Siliguri!O28+Guwahati!O28+Jalpiguri!O28</f>
        <v>2592332.5999999996</v>
      </c>
      <c r="O28" s="203">
        <f>(Kol!O28*Kol!P28+Siliguri!O28*Siliguri!P28+Guwahati!O28*Guwahati!P28+Jalpiguri!O28*Jalpiguri!P28)/N28</f>
        <v>190.55667473944249</v>
      </c>
      <c r="P28" s="203">
        <f>Kol!Q28+Siliguri!Q28+Guwahati!Q28+Jalpiguri!Q28</f>
        <v>868343</v>
      </c>
      <c r="Q28" s="203">
        <f>(Kol!Q28*Kol!R28+Siliguri!Q28*Siliguri!R28+Guwahati!Q28*Guwahati!R28+Jalpiguri!Q28*Jalpiguri!R28)/P28</f>
        <v>182.48247417114814</v>
      </c>
      <c r="R28" s="203">
        <f>Kol!S28+Siliguri!S28+Guwahati!S28+Jalpiguri!S28</f>
        <v>89699.7</v>
      </c>
      <c r="S28" s="203">
        <f>(Kol!S28*Kol!T28+Siliguri!S28*Siliguri!T28+Guwahati!S28*Guwahati!T28+Jalpiguri!S28*Jalpiguri!T28)/R28</f>
        <v>231.82611399999996</v>
      </c>
      <c r="T28" s="203">
        <f>Kol!U28+Siliguri!U28+Guwahati!U28+Jalpiguri!U28</f>
        <v>2303.1</v>
      </c>
      <c r="U28" s="203">
        <f>(Kol!U28*Kol!V28+Siliguri!U28*Siliguri!V28+Guwahati!U28*Guwahati!V28+Jalpiguri!U28*Jalpiguri!V28)/T28</f>
        <v>134.51639</v>
      </c>
      <c r="V28" s="203">
        <f>Kol!W28+Siliguri!W28+Guwahati!W28+Jalpiguri!W28</f>
        <v>0</v>
      </c>
      <c r="W28" s="203">
        <v>0</v>
      </c>
      <c r="X28" s="203">
        <v>0</v>
      </c>
      <c r="Y28" s="203">
        <v>0</v>
      </c>
      <c r="Z28" s="203">
        <f>Kol!AA28+Siliguri!AA28+Guwahati!AA28+Jalpiguri!AA28</f>
        <v>0</v>
      </c>
      <c r="AA28" s="203">
        <v>0</v>
      </c>
      <c r="AB28" s="203">
        <f>Kol!AC28+Siliguri!AC28+Guwahati!AC28+Jalpiguri!AC28</f>
        <v>0</v>
      </c>
      <c r="AC28" s="203">
        <v>0</v>
      </c>
      <c r="AD28" s="203">
        <f>Kol!AE28+Siliguri!AE28+Guwahati!AE28+Jalpiguri!AE28</f>
        <v>358.9</v>
      </c>
      <c r="AE28" s="203">
        <f>(Kol!AE28*Kol!AF28+Siliguri!AE28*Siliguri!AF28+Guwahati!AE28*Guwahati!AF28+Jalpiguri!AE28*Jalpiguri!AF28)/AD28</f>
        <v>272.42518799999999</v>
      </c>
      <c r="AF28" s="203">
        <f>Kol!AG28+Siliguri!AG28+Guwahati!AG28+Jalpiguri!AG28</f>
        <v>0</v>
      </c>
      <c r="AG28" s="203">
        <v>0</v>
      </c>
      <c r="AH28" s="78">
        <f t="shared" ref="AH28" si="51">N28+P28+R28+T28+V28+Z28+AB28+AD28+AF28</f>
        <v>3553037.3</v>
      </c>
      <c r="AI28" s="78">
        <f t="shared" ref="AI28" si="52">(N28*O28+P28*Q28+R28*S28+T28*U28+V28*W28+Z28*AA28+AD28*AE28+AF28*AG28)/AH28</f>
        <v>189.59721309978889</v>
      </c>
      <c r="AK28" s="64">
        <v>43617</v>
      </c>
      <c r="AL28" s="39">
        <v>22</v>
      </c>
      <c r="AM28" s="157">
        <v>6619121.7699999996</v>
      </c>
      <c r="AN28" s="157">
        <v>2196235.2999999998</v>
      </c>
      <c r="AO28" s="157">
        <v>733651.70000000007</v>
      </c>
      <c r="AP28" s="157">
        <v>38601</v>
      </c>
      <c r="AQ28" s="157">
        <v>0</v>
      </c>
      <c r="AR28" s="157">
        <v>0</v>
      </c>
      <c r="AS28" s="157">
        <v>111890.6</v>
      </c>
      <c r="AT28" s="157">
        <v>0</v>
      </c>
      <c r="AU28" s="157">
        <v>1740.1</v>
      </c>
      <c r="AV28" s="157">
        <v>0</v>
      </c>
      <c r="AW28" s="78">
        <v>9701240.4699999988</v>
      </c>
      <c r="AX28" s="157">
        <v>4714438.45</v>
      </c>
      <c r="AY28" s="157">
        <v>144.98759037971814</v>
      </c>
      <c r="AZ28" s="157">
        <v>1508503</v>
      </c>
      <c r="BA28" s="157">
        <v>140.95072002915015</v>
      </c>
      <c r="BB28" s="157">
        <v>690675.5</v>
      </c>
      <c r="BC28" s="157">
        <v>245.46902566701033</v>
      </c>
      <c r="BD28" s="157">
        <v>31584.6</v>
      </c>
      <c r="BE28" s="157">
        <v>130.18969969656098</v>
      </c>
      <c r="BF28" s="157">
        <v>0</v>
      </c>
      <c r="BG28" s="157">
        <v>0</v>
      </c>
      <c r="BH28" s="157">
        <v>0</v>
      </c>
      <c r="BI28" s="157">
        <v>0</v>
      </c>
      <c r="BJ28" s="157">
        <v>61232.4</v>
      </c>
      <c r="BK28" s="157">
        <v>402.61932200000001</v>
      </c>
      <c r="BL28" s="157">
        <v>0</v>
      </c>
      <c r="BM28" s="157">
        <v>0</v>
      </c>
      <c r="BN28" s="157">
        <v>1474.5</v>
      </c>
      <c r="BO28" s="157">
        <v>230.31881899999999</v>
      </c>
      <c r="BP28" s="157">
        <v>0</v>
      </c>
      <c r="BQ28" s="157">
        <v>0</v>
      </c>
      <c r="BR28" s="78">
        <v>7007908.4500000002</v>
      </c>
      <c r="BS28" s="78">
        <v>156.22407837994598</v>
      </c>
    </row>
    <row r="29" spans="1:71" ht="20" customHeight="1" x14ac:dyDescent="0.15">
      <c r="A29" s="204">
        <v>43988</v>
      </c>
      <c r="B29" s="10" t="s">
        <v>80</v>
      </c>
      <c r="C29" s="205">
        <f>Kol!D29+Siliguri!D29+Guwahati!D29+Jalpiguri!D29</f>
        <v>4313562.95</v>
      </c>
      <c r="D29" s="205">
        <f>Kol!E29+Siliguri!E29+Guwahati!E29+Jalpiguri!E29</f>
        <v>1292620.1000000001</v>
      </c>
      <c r="E29" s="205">
        <f>Kol!F29+Siliguri!F29+Guwahati!F29+Jalpiguri!F29</f>
        <v>815839.3</v>
      </c>
      <c r="F29" s="205">
        <f>Kol!G29+Siliguri!G29+Guwahati!G29+Jalpiguri!G29</f>
        <v>118656.59999999999</v>
      </c>
      <c r="G29" s="205">
        <f>Kol!H29+Siliguri!H29+Guwahati!H29+Jalpiguri!H29</f>
        <v>0</v>
      </c>
      <c r="H29" s="205">
        <f>Kol!I29+Siliguri!I29+Guwahati!I29+Jalpiguri!I29</f>
        <v>0</v>
      </c>
      <c r="I29" s="205">
        <f>Kol!J29+Siliguri!J29+Guwahati!J29+Jalpiguri!J29</f>
        <v>162212.70000000001</v>
      </c>
      <c r="J29" s="205">
        <f>Kol!K29+Siliguri!K29+Guwahati!K29+Jalpiguri!K29</f>
        <v>0</v>
      </c>
      <c r="K29" s="205">
        <f>Kol!L29+Siliguri!L29+Guwahati!L29+Jalpiguri!L29</f>
        <v>1123.3</v>
      </c>
      <c r="L29" s="205">
        <f>Kol!M29+Siliguri!M29+Guwahati!M29+Jalpiguri!M29</f>
        <v>0</v>
      </c>
      <c r="M29" s="78">
        <f t="shared" ref="M29" si="53">SUM(C29:L29)</f>
        <v>6704014.9500000002</v>
      </c>
      <c r="N29" s="205">
        <f>Kol!O29+Siliguri!O29+Guwahati!O29+Jalpiguri!O29</f>
        <v>3751473.9000000004</v>
      </c>
      <c r="O29" s="205">
        <f>(Kol!O29*Kol!P29+Siliguri!O29*Siliguri!P29+Guwahati!O29*Guwahati!P29+Jalpiguri!O29*Jalpiguri!P29)/N29</f>
        <v>210.52685965628052</v>
      </c>
      <c r="P29" s="205">
        <f>Kol!Q29+Siliguri!Q29+Guwahati!Q29+Jalpiguri!Q29</f>
        <v>990163</v>
      </c>
      <c r="Q29" s="205">
        <f>(Kol!Q29*Kol!R29+Siliguri!Q29*Siliguri!R29+Guwahati!Q29*Guwahati!R29+Jalpiguri!Q29*Jalpiguri!R29)/P29</f>
        <v>202.8521637446257</v>
      </c>
      <c r="R29" s="205">
        <f>Kol!S29+Siliguri!S29+Guwahati!S29+Jalpiguri!S29</f>
        <v>747274.1</v>
      </c>
      <c r="S29" s="205">
        <f>(Kol!S29*Kol!T29+Siliguri!S29*Siliguri!T29+Guwahati!S29*Guwahati!T29+Jalpiguri!S29*Jalpiguri!T29)/R29</f>
        <v>255.97746111492066</v>
      </c>
      <c r="T29" s="205">
        <f>Kol!U29+Siliguri!U29+Guwahati!U29+Jalpiguri!U29</f>
        <v>66588.899999999994</v>
      </c>
      <c r="U29" s="205">
        <f>(Kol!U29*Kol!V29+Siliguri!U29*Siliguri!V29+Guwahati!U29*Guwahati!V29+Jalpiguri!U29*Jalpiguri!V29)/T29</f>
        <v>132.23080657636632</v>
      </c>
      <c r="V29" s="205">
        <f>Kol!W29+Siliguri!W29+Guwahati!W29+Jalpiguri!W29</f>
        <v>0</v>
      </c>
      <c r="W29" s="205">
        <v>0</v>
      </c>
      <c r="X29" s="205">
        <v>0</v>
      </c>
      <c r="Y29" s="205">
        <v>0</v>
      </c>
      <c r="Z29" s="205">
        <f>Kol!AA29+Siliguri!AA29+Guwahati!AA29+Jalpiguri!AA29</f>
        <v>80899.8</v>
      </c>
      <c r="AA29" s="205">
        <f>(Kol!AA29*Kol!AB29+Siliguri!AA29*Siliguri!AB29+Guwahati!AA29*Guwahati!AB29+Jalpiguri!AA29*Jalpiguri!AB29)/Z29</f>
        <v>536.91134299999999</v>
      </c>
      <c r="AB29" s="205">
        <f>Kol!AC29+Siliguri!AC29+Guwahati!AC29+Jalpiguri!AC29</f>
        <v>0</v>
      </c>
      <c r="AC29" s="205">
        <v>0</v>
      </c>
      <c r="AD29" s="205">
        <f>Kol!AE29+Siliguri!AE29+Guwahati!AE29+Jalpiguri!AE29</f>
        <v>1045.5</v>
      </c>
      <c r="AE29" s="205">
        <f>(Kol!AE29*Kol!AF29+Siliguri!AE29*Siliguri!AF29+Guwahati!AE29*Guwahati!AF29+Jalpiguri!AE29*Jalpiguri!AF29)/AD29</f>
        <v>233.871927</v>
      </c>
      <c r="AF29" s="205">
        <f>Kol!AG29+Siliguri!AG29+Guwahati!AG29+Jalpiguri!AG29</f>
        <v>0</v>
      </c>
      <c r="AG29" s="205">
        <v>0</v>
      </c>
      <c r="AH29" s="78">
        <f t="shared" ref="AH29" si="54">N29+P29+R29+T29+V29+Z29+AB29+AD29+AF29</f>
        <v>5637445.2000000002</v>
      </c>
      <c r="AI29" s="78">
        <f t="shared" ref="AI29" si="55">(N29*O29+P29*Q29+R29*S29+T29*U29+V29*W29+Z29*AA29+AD29*AE29+AF29*AG29)/AH29</f>
        <v>218.96686294288935</v>
      </c>
      <c r="AK29" s="64">
        <v>43624</v>
      </c>
      <c r="AL29" s="10">
        <v>23</v>
      </c>
      <c r="AM29" s="157">
        <v>7055233.1600000001</v>
      </c>
      <c r="AN29" s="157">
        <v>2369251.9</v>
      </c>
      <c r="AO29" s="157">
        <v>822407.6</v>
      </c>
      <c r="AP29" s="157">
        <v>44712.700000000004</v>
      </c>
      <c r="AQ29" s="157">
        <v>0</v>
      </c>
      <c r="AR29" s="157">
        <v>0</v>
      </c>
      <c r="AS29" s="157">
        <v>101227.5</v>
      </c>
      <c r="AT29" s="157">
        <v>0</v>
      </c>
      <c r="AU29" s="157">
        <v>1458.4</v>
      </c>
      <c r="AV29" s="157">
        <v>0</v>
      </c>
      <c r="AW29" s="78">
        <v>10394291.26</v>
      </c>
      <c r="AX29" s="157">
        <v>5272131.46</v>
      </c>
      <c r="AY29" s="157">
        <v>149.07264302928675</v>
      </c>
      <c r="AZ29" s="157">
        <v>1625778.8</v>
      </c>
      <c r="BA29" s="157">
        <v>147.00253507699418</v>
      </c>
      <c r="BB29" s="157">
        <v>693653</v>
      </c>
      <c r="BC29" s="157">
        <v>246.12898531346391</v>
      </c>
      <c r="BD29" s="157">
        <v>40404.300000000003</v>
      </c>
      <c r="BE29" s="157">
        <v>131.99770052573365</v>
      </c>
      <c r="BF29" s="157">
        <v>0</v>
      </c>
      <c r="BG29" s="157">
        <v>0</v>
      </c>
      <c r="BH29" s="157">
        <v>0</v>
      </c>
      <c r="BI29" s="157">
        <v>0</v>
      </c>
      <c r="BJ29" s="157">
        <v>52186.2</v>
      </c>
      <c r="BK29" s="157">
        <v>319.281296</v>
      </c>
      <c r="BL29" s="157">
        <v>0</v>
      </c>
      <c r="BM29" s="157">
        <v>0</v>
      </c>
      <c r="BN29" s="157">
        <v>1292</v>
      </c>
      <c r="BO29" s="157">
        <v>236.930263</v>
      </c>
      <c r="BP29" s="157">
        <v>0</v>
      </c>
      <c r="BQ29" s="157">
        <v>0</v>
      </c>
      <c r="BR29" s="78">
        <v>7685445.7599999998</v>
      </c>
      <c r="BS29" s="78">
        <v>158.47535581652315</v>
      </c>
    </row>
    <row r="30" spans="1:71" ht="20" customHeight="1" x14ac:dyDescent="0.15">
      <c r="A30" s="206">
        <v>43995</v>
      </c>
      <c r="B30" s="10" t="s">
        <v>81</v>
      </c>
      <c r="C30" s="207">
        <f>Kol!D30+Siliguri!D30+Guwahati!D30+Jalpiguri!D30</f>
        <v>3705585.5</v>
      </c>
      <c r="D30" s="207">
        <f>Kol!E30+Siliguri!E30+Guwahati!E30+Jalpiguri!E30</f>
        <v>1199557.8999999999</v>
      </c>
      <c r="E30" s="207">
        <f>Kol!F30+Siliguri!F30+Guwahati!F30+Jalpiguri!F30</f>
        <v>430081.80000000005</v>
      </c>
      <c r="F30" s="207">
        <f>Kol!G30+Siliguri!G30+Guwahati!G30+Jalpiguri!G30</f>
        <v>20179.099999999999</v>
      </c>
      <c r="G30" s="207">
        <f>Kol!H30+Siliguri!H30+Guwahati!H30+Jalpiguri!H30</f>
        <v>0</v>
      </c>
      <c r="H30" s="207">
        <f>Kol!I30+Siliguri!I30+Guwahati!I30+Jalpiguri!I30</f>
        <v>0</v>
      </c>
      <c r="I30" s="207">
        <f>Kol!J30+Siliguri!J30+Guwahati!J30+Jalpiguri!J30</f>
        <v>50404.85</v>
      </c>
      <c r="J30" s="207">
        <f>Kol!K30+Siliguri!K30+Guwahati!K30+Jalpiguri!K30</f>
        <v>0</v>
      </c>
      <c r="K30" s="207">
        <f>Kol!L30+Siliguri!L30+Guwahati!L30+Jalpiguri!L30</f>
        <v>1470.4</v>
      </c>
      <c r="L30" s="207">
        <f>Kol!M30+Siliguri!M30+Guwahati!M30+Jalpiguri!M30</f>
        <v>0</v>
      </c>
      <c r="M30" s="78">
        <f t="shared" ref="M30" si="56">SUM(C30:L30)</f>
        <v>5407279.5499999998</v>
      </c>
      <c r="N30" s="207">
        <f>Kol!O30+Siliguri!O30+Guwahati!O30+Jalpiguri!O30</f>
        <v>3172328.0999999996</v>
      </c>
      <c r="O30" s="207">
        <f>(Kol!O30*Kol!P30+Siliguri!O30*Siliguri!P30+Guwahati!O30*Guwahati!P30+Jalpiguri!O30*Jalpiguri!P30)/N30</f>
        <v>222.13860222478553</v>
      </c>
      <c r="P30" s="207">
        <f>Kol!Q30+Siliguri!Q30+Guwahati!Q30+Jalpiguri!Q30</f>
        <v>972116.89999999991</v>
      </c>
      <c r="Q30" s="207">
        <f>(Kol!Q30*Kol!R30+Siliguri!Q30*Siliguri!R30+Guwahati!Q30*Guwahati!R30+Jalpiguri!Q30*Jalpiguri!R30)/P30</f>
        <v>218.07266316484015</v>
      </c>
      <c r="R30" s="207">
        <f>Kol!S30+Siliguri!S30+Guwahati!S30+Jalpiguri!S30</f>
        <v>403306.80000000005</v>
      </c>
      <c r="S30" s="207">
        <f>(Kol!S30*Kol!T30+Siliguri!S30*Siliguri!T30+Guwahati!S30*Guwahati!T30+Jalpiguri!S30*Jalpiguri!T30)/R30</f>
        <v>278.9531279607981</v>
      </c>
      <c r="T30" s="207">
        <f>Kol!U30+Siliguri!U30+Guwahati!U30+Jalpiguri!U30</f>
        <v>16682.400000000001</v>
      </c>
      <c r="U30" s="207">
        <f>(Kol!U30*Kol!V30+Siliguri!U30*Siliguri!V30+Guwahati!U30*Guwahati!V30+Jalpiguri!U30*Jalpiguri!V30)/T30</f>
        <v>150.75903915590084</v>
      </c>
      <c r="V30" s="207">
        <f>Kol!W30+Siliguri!W30+Guwahati!W30+Jalpiguri!W30</f>
        <v>0</v>
      </c>
      <c r="W30" s="207">
        <v>0</v>
      </c>
      <c r="X30" s="207">
        <v>0</v>
      </c>
      <c r="Y30" s="207">
        <v>0</v>
      </c>
      <c r="Z30" s="207">
        <f>Kol!AA30+Siliguri!AA30+Guwahati!AA30+Jalpiguri!AA30</f>
        <v>29349</v>
      </c>
      <c r="AA30" s="207">
        <f>(Kol!AA30*Kol!AB30+Siliguri!AA30*Siliguri!AB30+Guwahati!AA30*Guwahati!AB30+Jalpiguri!AA30*Jalpiguri!AB30)/Z30</f>
        <v>387.194906</v>
      </c>
      <c r="AB30" s="207">
        <f>Kol!AC30+Siliguri!AC30+Guwahati!AC30+Jalpiguri!AC30</f>
        <v>0</v>
      </c>
      <c r="AC30" s="207">
        <v>0</v>
      </c>
      <c r="AD30" s="207">
        <f>Kol!AE30+Siliguri!AE30+Guwahati!AE30+Jalpiguri!AE30</f>
        <v>1079.2</v>
      </c>
      <c r="AE30" s="207">
        <f>(Kol!AE30*Kol!AF30+Siliguri!AE30*Siliguri!AF30+Guwahati!AE30*Guwahati!AF30+Jalpiguri!AE30*Jalpiguri!AF30)/AD30</f>
        <v>267.35656</v>
      </c>
      <c r="AF30" s="207">
        <f>Kol!AG30+Siliguri!AG30+Guwahati!AG30+Jalpiguri!AG30</f>
        <v>0</v>
      </c>
      <c r="AG30" s="207">
        <v>0</v>
      </c>
      <c r="AH30" s="78">
        <f t="shared" ref="AH30" si="57">N30+P30+R30+T30+V30+Z30+AB30+AD30+AF30</f>
        <v>4594862.4000000004</v>
      </c>
      <c r="AI30" s="78">
        <f t="shared" ref="AI30" si="58">(N30*O30+P30*Q30+R30*S30+T30*U30+V30*W30+Z30*AA30+AD30*AE30+AF30*AG30)/AH30</f>
        <v>227.07093072066283</v>
      </c>
      <c r="AK30" s="64">
        <v>43631</v>
      </c>
      <c r="AL30" s="10">
        <v>24</v>
      </c>
      <c r="AM30" s="157">
        <v>6861795.1200000001</v>
      </c>
      <c r="AN30" s="157">
        <v>2400385.1</v>
      </c>
      <c r="AO30" s="157">
        <v>884661.15</v>
      </c>
      <c r="AP30" s="157">
        <v>46519.3</v>
      </c>
      <c r="AQ30" s="157">
        <v>0</v>
      </c>
      <c r="AR30" s="157">
        <v>0</v>
      </c>
      <c r="AS30" s="157">
        <v>112740.5</v>
      </c>
      <c r="AT30" s="157">
        <v>0</v>
      </c>
      <c r="AU30" s="157">
        <v>1482.1</v>
      </c>
      <c r="AV30" s="157">
        <v>0</v>
      </c>
      <c r="AW30" s="78">
        <v>10307583.270000001</v>
      </c>
      <c r="AX30" s="157">
        <v>5246675.82</v>
      </c>
      <c r="AY30" s="157">
        <v>153.85873303415121</v>
      </c>
      <c r="AZ30" s="157">
        <v>1696367.2999999998</v>
      </c>
      <c r="BA30" s="157">
        <v>154.10457358117938</v>
      </c>
      <c r="BB30" s="157">
        <v>773270.1</v>
      </c>
      <c r="BC30" s="157">
        <v>254.14210222773184</v>
      </c>
      <c r="BD30" s="157">
        <v>41404.800000000003</v>
      </c>
      <c r="BE30" s="157">
        <v>133.64442254888323</v>
      </c>
      <c r="BF30" s="157">
        <v>0</v>
      </c>
      <c r="BG30" s="157">
        <v>0</v>
      </c>
      <c r="BH30" s="157">
        <v>0</v>
      </c>
      <c r="BI30" s="157">
        <v>0</v>
      </c>
      <c r="BJ30" s="157">
        <v>55203.4</v>
      </c>
      <c r="BK30" s="157">
        <v>278.64814100000001</v>
      </c>
      <c r="BL30" s="157">
        <v>0</v>
      </c>
      <c r="BM30" s="157">
        <v>0</v>
      </c>
      <c r="BN30" s="157">
        <v>525.20000000000005</v>
      </c>
      <c r="BO30" s="157">
        <v>85.571210967250565</v>
      </c>
      <c r="BP30" s="157">
        <v>0</v>
      </c>
      <c r="BQ30" s="157">
        <v>0</v>
      </c>
      <c r="BR30" s="78">
        <v>7813446.6200000001</v>
      </c>
      <c r="BS30" s="78">
        <v>164.60675965904949</v>
      </c>
    </row>
    <row r="31" spans="1:71" ht="20" customHeight="1" x14ac:dyDescent="0.15">
      <c r="A31" s="208">
        <v>44002</v>
      </c>
      <c r="B31" s="10">
        <v>25</v>
      </c>
      <c r="C31" s="209">
        <f>Kol!D31+Siliguri!D31+Guwahati!D31+Jalpiguri!D31</f>
        <v>4361230.7</v>
      </c>
      <c r="D31" s="209">
        <f>Kol!E31+Siliguri!E31+Guwahati!E31+Jalpiguri!E31</f>
        <v>1566657.1</v>
      </c>
      <c r="E31" s="209">
        <f>Kol!F31+Siliguri!F31+Guwahati!F31+Jalpiguri!F31</f>
        <v>561859.4</v>
      </c>
      <c r="F31" s="209">
        <f>Kol!G31+Siliguri!G31+Guwahati!G31+Jalpiguri!G31</f>
        <v>27696.9</v>
      </c>
      <c r="G31" s="209">
        <f>Kol!H31+Siliguri!H31+Guwahati!H31+Jalpiguri!H31</f>
        <v>0</v>
      </c>
      <c r="H31" s="209">
        <f>Kol!I31+Siliguri!I31+Guwahati!I31+Jalpiguri!I31</f>
        <v>0</v>
      </c>
      <c r="I31" s="209">
        <f>Kol!J31+Siliguri!J31+Guwahati!J31+Jalpiguri!J31</f>
        <v>42458.9</v>
      </c>
      <c r="J31" s="209">
        <f>Kol!K31+Siliguri!K31+Guwahati!K31+Jalpiguri!K31</f>
        <v>0</v>
      </c>
      <c r="K31" s="209">
        <f>Kol!L31+Siliguri!L31+Guwahati!L31+Jalpiguri!L31</f>
        <v>1789.4</v>
      </c>
      <c r="L31" s="209">
        <f>Kol!M31+Siliguri!M31+Guwahati!M31+Jalpiguri!M31</f>
        <v>0</v>
      </c>
      <c r="M31" s="78">
        <f t="shared" ref="M31" si="59">SUM(C31:L31)</f>
        <v>6561692.4000000022</v>
      </c>
      <c r="N31" s="209">
        <f>Kol!O31+Siliguri!O31+Guwahati!O31+Jalpiguri!O31</f>
        <v>3782527.4000000004</v>
      </c>
      <c r="O31" s="209">
        <f>(Kol!O31*Kol!P31+Siliguri!O31*Siliguri!P31+Guwahati!O31*Guwahati!P31+Jalpiguri!O31*Jalpiguri!P31)/N31</f>
        <v>243.09501469521197</v>
      </c>
      <c r="P31" s="209">
        <f>Kol!Q31+Siliguri!Q31+Guwahati!Q31+Jalpiguri!Q31</f>
        <v>1335177.3</v>
      </c>
      <c r="Q31" s="209">
        <f>(Kol!Q31*Kol!R31+Siliguri!Q31*Siliguri!R31+Guwahati!Q31*Guwahati!R31+Jalpiguri!Q31*Jalpiguri!R31)/P31</f>
        <v>233.78601239939192</v>
      </c>
      <c r="R31" s="209">
        <f>Kol!S31+Siliguri!S31+Guwahati!S31+Jalpiguri!S31</f>
        <v>513759.2</v>
      </c>
      <c r="S31" s="209">
        <f>(Kol!S31*Kol!T31+Siliguri!S31*Siliguri!T31+Guwahati!S31*Guwahati!T31+Jalpiguri!S31*Jalpiguri!T31)/R31</f>
        <v>301.34433384591557</v>
      </c>
      <c r="T31" s="209">
        <f>Kol!U31+Siliguri!U31+Guwahati!U31+Jalpiguri!U31</f>
        <v>20629.400000000001</v>
      </c>
      <c r="U31" s="209">
        <f>(Kol!U31*Kol!V31+Siliguri!U31*Siliguri!V31+Guwahati!U31*Guwahati!V31+Jalpiguri!U31*Jalpiguri!V31)/T31</f>
        <v>162.58709849655347</v>
      </c>
      <c r="V31" s="209">
        <f>Kol!W31+Siliguri!W31+Guwahati!W31+Jalpiguri!W31</f>
        <v>0</v>
      </c>
      <c r="W31" s="209">
        <v>0</v>
      </c>
      <c r="X31" s="209">
        <v>0</v>
      </c>
      <c r="Y31" s="209">
        <v>0</v>
      </c>
      <c r="Z31" s="209">
        <f>Kol!AA31+Siliguri!AA31+Guwahati!AA31+Jalpiguri!AA31</f>
        <v>23761.1</v>
      </c>
      <c r="AA31" s="209">
        <f>(Kol!AA31*Kol!AB31+Siliguri!AA31*Siliguri!AB31+Guwahati!AA31*Guwahati!AB31+Jalpiguri!AA31*Jalpiguri!AB31)/Z31</f>
        <v>399.67025000000001</v>
      </c>
      <c r="AB31" s="209">
        <f>Kol!AC31+Siliguri!AC31+Guwahati!AC31+Jalpiguri!AC31</f>
        <v>0</v>
      </c>
      <c r="AC31" s="209">
        <v>0</v>
      </c>
      <c r="AD31" s="209">
        <f>Kol!AE31+Siliguri!AE31+Guwahati!AE31+Jalpiguri!AE31</f>
        <v>1193.8</v>
      </c>
      <c r="AE31" s="209">
        <f>(Kol!AE31*Kol!AF31+Siliguri!AE31*Siliguri!AF31+Guwahati!AE31*Guwahati!AF31+Jalpiguri!AE31*Jalpiguri!AF31)/AD31</f>
        <v>337.439437</v>
      </c>
      <c r="AF31" s="209">
        <f>Kol!AG31+Siliguri!AG31+Guwahati!AG31+Jalpiguri!AG31</f>
        <v>0</v>
      </c>
      <c r="AG31" s="209">
        <v>0</v>
      </c>
      <c r="AH31" s="78">
        <f t="shared" ref="AH31" si="60">N31+P31+R31+T31+V31+Z31+AB31+AD31+AF31</f>
        <v>5677048.2000000002</v>
      </c>
      <c r="AI31" s="78">
        <f t="shared" ref="AI31" si="61">(N31*O31+P31*Q31+R31*S31+T31*U31+V31*W31+Z31*AA31+AD31*AE31+AF31*AG31)/AH31</f>
        <v>246.5596943230691</v>
      </c>
      <c r="AK31" s="64">
        <v>43638</v>
      </c>
      <c r="AL31" s="10">
        <v>25</v>
      </c>
      <c r="AM31" s="157">
        <v>7705798.6699999999</v>
      </c>
      <c r="AN31" s="157">
        <v>2591671.5999999996</v>
      </c>
      <c r="AO31" s="157">
        <v>1110484.3999999999</v>
      </c>
      <c r="AP31" s="157">
        <v>48061</v>
      </c>
      <c r="AQ31" s="157">
        <v>0</v>
      </c>
      <c r="AR31" s="157">
        <v>0</v>
      </c>
      <c r="AS31" s="157">
        <v>105547.5</v>
      </c>
      <c r="AT31" s="157">
        <v>0</v>
      </c>
      <c r="AU31" s="157">
        <v>2808.5</v>
      </c>
      <c r="AV31" s="157">
        <v>0</v>
      </c>
      <c r="AW31" s="78">
        <v>11564371.67</v>
      </c>
      <c r="AX31" s="157">
        <v>6001522.7699999996</v>
      </c>
      <c r="AY31" s="157">
        <v>159.5104399656488</v>
      </c>
      <c r="AZ31" s="157">
        <v>1815409.2</v>
      </c>
      <c r="BA31" s="157">
        <v>162.89536821987505</v>
      </c>
      <c r="BB31" s="157">
        <v>1002996.2000000001</v>
      </c>
      <c r="BC31" s="157">
        <v>266.04688032223152</v>
      </c>
      <c r="BD31" s="157">
        <v>36338.6</v>
      </c>
      <c r="BE31" s="157">
        <v>133.67427417975929</v>
      </c>
      <c r="BF31" s="157">
        <v>0</v>
      </c>
      <c r="BG31" s="157">
        <v>0</v>
      </c>
      <c r="BH31" s="157">
        <v>0</v>
      </c>
      <c r="BI31" s="157">
        <v>0</v>
      </c>
      <c r="BJ31" s="157">
        <v>64566.5</v>
      </c>
      <c r="BK31" s="157">
        <v>330.28957200000002</v>
      </c>
      <c r="BL31" s="157">
        <v>0</v>
      </c>
      <c r="BM31" s="157">
        <v>0</v>
      </c>
      <c r="BN31" s="157">
        <v>942.4</v>
      </c>
      <c r="BO31" s="157">
        <v>319.10324700000001</v>
      </c>
      <c r="BP31" s="157">
        <v>0</v>
      </c>
      <c r="BQ31" s="157">
        <v>0</v>
      </c>
      <c r="BR31" s="78">
        <v>8921775.6699999999</v>
      </c>
      <c r="BS31" s="78">
        <v>173.32370318672008</v>
      </c>
    </row>
    <row r="32" spans="1:71" ht="20" customHeight="1" x14ac:dyDescent="0.15">
      <c r="A32" s="210">
        <v>44009</v>
      </c>
      <c r="B32" s="10" t="s">
        <v>85</v>
      </c>
      <c r="C32" s="211">
        <f>Kol!D32+Siliguri!D32+Guwahati!D32+Jalpiguri!D32</f>
        <v>5857130.4000000004</v>
      </c>
      <c r="D32" s="211">
        <f>Kol!E32+Siliguri!E32+Guwahati!E32+Jalpiguri!E32</f>
        <v>2135588.2000000002</v>
      </c>
      <c r="E32" s="211">
        <f>Kol!F32+Siliguri!F32+Guwahati!F32+Jalpiguri!F32</f>
        <v>720019.25</v>
      </c>
      <c r="F32" s="211">
        <f>Kol!G32+Siliguri!G32+Guwahati!G32+Jalpiguri!G32</f>
        <v>59064.5</v>
      </c>
      <c r="G32" s="211">
        <f>Kol!H32+Siliguri!H32+Guwahati!H32+Jalpiguri!H32</f>
        <v>0</v>
      </c>
      <c r="H32" s="211">
        <f>Kol!I32+Siliguri!I32+Guwahati!I32+Jalpiguri!I32</f>
        <v>0</v>
      </c>
      <c r="I32" s="211">
        <f>Kol!J32+Siliguri!J32+Guwahati!J32+Jalpiguri!J32</f>
        <v>98426.05</v>
      </c>
      <c r="J32" s="211">
        <f>Kol!K32+Siliguri!K32+Guwahati!K32+Jalpiguri!K32</f>
        <v>0</v>
      </c>
      <c r="K32" s="211">
        <f>Kol!L32+Siliguri!L32+Guwahati!L32+Jalpiguri!L32</f>
        <v>1696.2</v>
      </c>
      <c r="L32" s="211">
        <f>Kol!M32+Siliguri!M32+Guwahati!M32+Jalpiguri!M32</f>
        <v>0</v>
      </c>
      <c r="M32" s="78">
        <f t="shared" ref="M32" si="62">SUM(C32:L32)</f>
        <v>8871924.6000000015</v>
      </c>
      <c r="N32" s="211">
        <f>Kol!O32+Siliguri!O32+Guwahati!O32+Jalpiguri!O32</f>
        <v>4959776</v>
      </c>
      <c r="O32" s="211">
        <f>(Kol!O32*Kol!P32+Siliguri!O32*Siliguri!P32+Guwahati!O32*Guwahati!P32+Jalpiguri!O32*Jalpiguri!P32)/N32</f>
        <v>250.94194721424503</v>
      </c>
      <c r="P32" s="211">
        <f>Kol!Q32+Siliguri!Q32+Guwahati!Q32+Jalpiguri!Q32</f>
        <v>1824038.8</v>
      </c>
      <c r="Q32" s="211">
        <f>(Kol!Q32*Kol!R32+Siliguri!Q32*Siliguri!R32+Guwahati!Q32*Guwahati!R32+Jalpiguri!Q32*Jalpiguri!R32)/P32</f>
        <v>242.38285194768088</v>
      </c>
      <c r="R32" s="211">
        <f>Kol!S32+Siliguri!S32+Guwahati!S32+Jalpiguri!S32</f>
        <v>609990.25</v>
      </c>
      <c r="S32" s="211">
        <f>(Kol!S32*Kol!T32+Siliguri!S32*Siliguri!T32+Guwahati!S32*Guwahati!T32+Jalpiguri!S32*Jalpiguri!T32)/R32</f>
        <v>312.47116480289918</v>
      </c>
      <c r="T32" s="211">
        <f>Kol!U32+Siliguri!U32+Guwahati!U32+Jalpiguri!U32</f>
        <v>45083.6</v>
      </c>
      <c r="U32" s="211">
        <f>(Kol!U32*Kol!V32+Siliguri!U32*Siliguri!V32+Guwahati!U32*Guwahati!V32+Jalpiguri!U32*Jalpiguri!V32)/T32</f>
        <v>145.72041462308246</v>
      </c>
      <c r="V32" s="211">
        <f>Kol!W32+Siliguri!W32+Guwahati!W32+Jalpiguri!W32</f>
        <v>0</v>
      </c>
      <c r="W32" s="211">
        <v>0</v>
      </c>
      <c r="X32" s="211">
        <v>0</v>
      </c>
      <c r="Y32" s="211">
        <v>0</v>
      </c>
      <c r="Z32" s="211">
        <f>Kol!AA32+Siliguri!AA32+Guwahati!AA32+Jalpiguri!AA32</f>
        <v>64718.75</v>
      </c>
      <c r="AA32" s="211">
        <f>(Kol!AA32*Kol!AB32+Siliguri!AA32*Siliguri!AB32+Guwahati!AA32*Guwahati!AB32+Jalpiguri!AA32*Jalpiguri!AB32)/Z32</f>
        <v>306.38458200000002</v>
      </c>
      <c r="AB32" s="211">
        <f>Kol!AC32+Siliguri!AC32+Guwahati!AC32+Jalpiguri!AC32</f>
        <v>0</v>
      </c>
      <c r="AC32" s="211">
        <v>0</v>
      </c>
      <c r="AD32" s="211">
        <f>Kol!AE32+Siliguri!AE32+Guwahati!AE32+Jalpiguri!AE32</f>
        <v>1696.2</v>
      </c>
      <c r="AE32" s="211">
        <f>(Kol!AE32*Kol!AF32+Siliguri!AE32*Siliguri!AF32+Guwahati!AE32*Guwahati!AF32+Jalpiguri!AE32*Jalpiguri!AF32)/AD32</f>
        <v>433.05706835774089</v>
      </c>
      <c r="AF32" s="211">
        <f>Kol!AG32+Siliguri!AG32+Guwahati!AG32+Jalpiguri!AG32</f>
        <v>0</v>
      </c>
      <c r="AG32" s="211">
        <v>0</v>
      </c>
      <c r="AH32" s="78">
        <f t="shared" ref="AH32" si="63">N32+P32+R32+T32+V32+Z32+AB32+AD32+AF32</f>
        <v>7505303.5999999996</v>
      </c>
      <c r="AI32" s="78">
        <f t="shared" ref="AI32" si="64">(N32*O32+P32*Q32+R32*S32+T32*U32+V32*W32+Z32*AA32+AD32*AE32+AF32*AG32)/AH32</f>
        <v>253.749750640331</v>
      </c>
      <c r="AK32" s="64">
        <v>43645</v>
      </c>
      <c r="AL32" s="10">
        <v>26</v>
      </c>
      <c r="AM32" s="157">
        <v>8634249.4000000004</v>
      </c>
      <c r="AN32" s="157">
        <v>2953011.9000000004</v>
      </c>
      <c r="AO32" s="157">
        <v>1171292.2</v>
      </c>
      <c r="AP32" s="157">
        <v>56970.6</v>
      </c>
      <c r="AQ32" s="157">
        <v>0</v>
      </c>
      <c r="AR32" s="157">
        <v>0</v>
      </c>
      <c r="AS32" s="157">
        <v>128285.7</v>
      </c>
      <c r="AT32" s="157">
        <v>0</v>
      </c>
      <c r="AU32" s="157">
        <v>1586.3</v>
      </c>
      <c r="AV32" s="157">
        <v>0</v>
      </c>
      <c r="AW32" s="78">
        <v>12945396.1</v>
      </c>
      <c r="AX32" s="157">
        <v>6239588.3999999994</v>
      </c>
      <c r="AY32" s="157">
        <v>155.44301448428439</v>
      </c>
      <c r="AZ32" s="157">
        <v>2140435.4000000004</v>
      </c>
      <c r="BA32" s="157">
        <v>161.13948585100491</v>
      </c>
      <c r="BB32" s="157">
        <v>1038059.6</v>
      </c>
      <c r="BC32" s="157">
        <v>264.54741127565313</v>
      </c>
      <c r="BD32" s="157">
        <v>54343.8</v>
      </c>
      <c r="BE32" s="157">
        <v>136.38455310052666</v>
      </c>
      <c r="BF32" s="157">
        <v>0</v>
      </c>
      <c r="BG32" s="157">
        <v>0</v>
      </c>
      <c r="BH32" s="157">
        <v>0</v>
      </c>
      <c r="BI32" s="157">
        <v>0</v>
      </c>
      <c r="BJ32" s="157">
        <v>87879.9</v>
      </c>
      <c r="BK32" s="157">
        <v>302.32374099999998</v>
      </c>
      <c r="BL32" s="157">
        <v>0</v>
      </c>
      <c r="BM32" s="157">
        <v>0</v>
      </c>
      <c r="BN32" s="157">
        <v>1374.9</v>
      </c>
      <c r="BO32" s="157">
        <v>210.06465900000001</v>
      </c>
      <c r="BP32" s="157">
        <v>0</v>
      </c>
      <c r="BQ32" s="157">
        <v>0</v>
      </c>
      <c r="BR32" s="78">
        <v>9561682.0000000019</v>
      </c>
      <c r="BS32" s="78">
        <v>169.81256255159417</v>
      </c>
    </row>
    <row r="33" spans="1:71" ht="20" customHeight="1" x14ac:dyDescent="0.15">
      <c r="A33" s="212">
        <v>44016</v>
      </c>
      <c r="B33" s="10" t="s">
        <v>86</v>
      </c>
      <c r="C33" s="213">
        <f>Kol!D33+Siliguri!D33+Guwahati!D33+Jalpiguri!D33</f>
        <v>6665976.9000000004</v>
      </c>
      <c r="D33" s="213">
        <f>Kol!E33+Siliguri!E33+Guwahati!E33+Jalpiguri!E33</f>
        <v>2335352.6</v>
      </c>
      <c r="E33" s="213">
        <f>Kol!F33+Siliguri!F33+Guwahati!F33+Jalpiguri!F33</f>
        <v>965685.1</v>
      </c>
      <c r="F33" s="213">
        <f>Kol!G33+Siliguri!G33+Guwahati!G33+Jalpiguri!G33</f>
        <v>55618.6</v>
      </c>
      <c r="G33" s="213">
        <f>Kol!H33+Siliguri!H33+Guwahati!H33+Jalpiguri!H33</f>
        <v>0</v>
      </c>
      <c r="H33" s="213">
        <f>Kol!I33+Siliguri!I33+Guwahati!I33+Jalpiguri!I33</f>
        <v>0</v>
      </c>
      <c r="I33" s="213">
        <f>Kol!J33+Siliguri!J33+Guwahati!J33+Jalpiguri!J33</f>
        <v>41115.449999999997</v>
      </c>
      <c r="J33" s="213">
        <f>Kol!K33+Siliguri!K33+Guwahati!K33+Jalpiguri!K33</f>
        <v>0</v>
      </c>
      <c r="K33" s="213">
        <f>Kol!L33+Siliguri!L33+Guwahati!L33+Jalpiguri!L33</f>
        <v>488.1</v>
      </c>
      <c r="L33" s="213">
        <f>Kol!M33+Siliguri!M33+Guwahati!M33+Jalpiguri!M33</f>
        <v>0</v>
      </c>
      <c r="M33" s="78">
        <f t="shared" ref="M33" si="65">SUM(C33:L33)</f>
        <v>10064236.749999998</v>
      </c>
      <c r="N33" s="213">
        <f>Kol!O33+Siliguri!O33+Guwahati!O33+Jalpiguri!O33</f>
        <v>5741897.5999999996</v>
      </c>
      <c r="O33" s="213">
        <f>(Kol!O33*Kol!P33+Siliguri!O33*Siliguri!P33+Guwahati!O33*Guwahati!P33+Jalpiguri!O33*Jalpiguri!P33)/N33</f>
        <v>252.49739722803321</v>
      </c>
      <c r="P33" s="213">
        <f>Kol!Q33+Siliguri!Q33+Guwahati!Q33+Jalpiguri!Q33</f>
        <v>2076296.8</v>
      </c>
      <c r="Q33" s="213">
        <f>(Kol!Q33*Kol!R33+Siliguri!Q33*Siliguri!R33+Guwahati!Q33*Guwahati!R33+Jalpiguri!Q33*Jalpiguri!R33)/P33</f>
        <v>258.44849238802783</v>
      </c>
      <c r="R33" s="213">
        <f>Kol!S33+Siliguri!S33+Guwahati!S33+Jalpiguri!S33</f>
        <v>870488.3</v>
      </c>
      <c r="S33" s="213">
        <f>(Kol!S33*Kol!T33+Siliguri!S33*Siliguri!T33+Guwahati!S33*Guwahati!T33+Jalpiguri!S33*Jalpiguri!T33)/R33</f>
        <v>332.70848777806248</v>
      </c>
      <c r="T33" s="213">
        <f>Kol!U33+Siliguri!U33+Guwahati!U33+Jalpiguri!U33</f>
        <v>49242.7</v>
      </c>
      <c r="U33" s="213">
        <f>(Kol!U33*Kol!V33+Siliguri!U33*Siliguri!V33+Guwahati!U33*Guwahati!V33+Jalpiguri!U33*Jalpiguri!V33)/T33</f>
        <v>182.41661382191069</v>
      </c>
      <c r="V33" s="213">
        <f>Kol!W33+Siliguri!W33+Guwahati!W33+Jalpiguri!W33</f>
        <v>0</v>
      </c>
      <c r="W33" s="213">
        <v>0</v>
      </c>
      <c r="X33" s="213">
        <v>0</v>
      </c>
      <c r="Y33" s="213">
        <v>0</v>
      </c>
      <c r="Z33" s="213">
        <f>Kol!AA33+Siliguri!AA33+Guwahati!AA33+Jalpiguri!AA33</f>
        <v>32832.1</v>
      </c>
      <c r="AA33" s="213">
        <f>(Kol!AA33*Kol!AB33+Siliguri!AA33*Siliguri!AB33+Guwahati!AA33*Guwahati!AB33+Jalpiguri!AA33*Jalpiguri!AB33)/Z33</f>
        <v>366.265691</v>
      </c>
      <c r="AB33" s="213">
        <f>Kol!AC33+Siliguri!AC33+Guwahati!AC33+Jalpiguri!AC33</f>
        <v>0</v>
      </c>
      <c r="AC33" s="213">
        <v>0</v>
      </c>
      <c r="AD33" s="213">
        <f>Kol!AE33+Siliguri!AE33+Guwahati!AE33+Jalpiguri!AE33</f>
        <v>488.1</v>
      </c>
      <c r="AE33" s="213">
        <f>(Kol!AE33*Kol!AF33+Siliguri!AE33*Siliguri!AF33+Guwahati!AE33*Guwahati!AF33+Jalpiguri!AE33*Jalpiguri!AF33)/AD33</f>
        <v>357.287645</v>
      </c>
      <c r="AF33" s="213">
        <f>Kol!AG33+Siliguri!AG33+Guwahati!AG33+Jalpiguri!AG33</f>
        <v>0</v>
      </c>
      <c r="AG33" s="213">
        <v>0</v>
      </c>
      <c r="AH33" s="78">
        <f t="shared" ref="AH33" si="66">N33+P33+R33+T33+V33+Z33+AB33+AD33+AF33</f>
        <v>8771245.5999999978</v>
      </c>
      <c r="AI33" s="78">
        <f t="shared" ref="AI33" si="67">(N33*O33+P33*Q33+R33*S33+T33*U33+V33*W33+Z33*AA33+AD33*AE33+AF33*AG33)/AH33</f>
        <v>261.90478274418939</v>
      </c>
      <c r="AK33" s="64">
        <v>43652</v>
      </c>
      <c r="AL33" s="10">
        <v>27</v>
      </c>
      <c r="AM33" s="157">
        <v>7992574.3499999996</v>
      </c>
      <c r="AN33" s="157">
        <v>2853915.3</v>
      </c>
      <c r="AO33" s="157">
        <v>1100373.5999999999</v>
      </c>
      <c r="AP33" s="157">
        <v>43361.599999999999</v>
      </c>
      <c r="AQ33" s="157">
        <v>0</v>
      </c>
      <c r="AR33" s="157">
        <v>0</v>
      </c>
      <c r="AS33" s="157">
        <v>140501.20000000001</v>
      </c>
      <c r="AT33" s="157">
        <v>0</v>
      </c>
      <c r="AU33" s="157">
        <v>1960.4</v>
      </c>
      <c r="AV33" s="157">
        <v>0</v>
      </c>
      <c r="AW33" s="78">
        <v>12132686.449999997</v>
      </c>
      <c r="AX33" s="157">
        <v>5872438.4499999993</v>
      </c>
      <c r="AY33" s="157">
        <v>157.10103522883929</v>
      </c>
      <c r="AZ33" s="157">
        <v>2094136.6</v>
      </c>
      <c r="BA33" s="157">
        <v>161.76595509623249</v>
      </c>
      <c r="BB33" s="157">
        <v>864764.3</v>
      </c>
      <c r="BC33" s="157">
        <v>253.08668779895876</v>
      </c>
      <c r="BD33" s="157">
        <v>38355.9</v>
      </c>
      <c r="BE33" s="157">
        <v>139.4572877974262</v>
      </c>
      <c r="BF33" s="157">
        <v>0</v>
      </c>
      <c r="BG33" s="157">
        <v>0</v>
      </c>
      <c r="BH33" s="157">
        <v>0</v>
      </c>
      <c r="BI33" s="157">
        <v>0</v>
      </c>
      <c r="BJ33" s="157">
        <v>90710.6</v>
      </c>
      <c r="BK33" s="157">
        <v>356.03347300000001</v>
      </c>
      <c r="BL33" s="157">
        <v>0</v>
      </c>
      <c r="BM33" s="157">
        <v>0</v>
      </c>
      <c r="BN33" s="157">
        <v>206.9</v>
      </c>
      <c r="BO33" s="157">
        <v>315.78733599999998</v>
      </c>
      <c r="BP33" s="157">
        <v>0</v>
      </c>
      <c r="BQ33" s="157">
        <v>0</v>
      </c>
      <c r="BR33" s="78">
        <v>8960612.75</v>
      </c>
      <c r="BS33" s="78">
        <v>169.39654663328287</v>
      </c>
    </row>
    <row r="34" spans="1:71" ht="20" customHeight="1" x14ac:dyDescent="0.15">
      <c r="A34" s="214">
        <v>44023</v>
      </c>
      <c r="B34" s="10" t="s">
        <v>87</v>
      </c>
      <c r="C34" s="215">
        <f>Kol!D34+Siliguri!D34+Guwahati!D34+Jalpiguri!D34</f>
        <v>4149761.5</v>
      </c>
      <c r="D34" s="215">
        <f>Kol!E34+Siliguri!E34+Guwahati!E34+Jalpiguri!E34</f>
        <v>805696.7</v>
      </c>
      <c r="E34" s="215">
        <f>Kol!F34+Siliguri!F34+Guwahati!F34+Jalpiguri!F34</f>
        <v>742638.15</v>
      </c>
      <c r="F34" s="215">
        <f>Kol!G34+Siliguri!G34+Guwahati!G34+Jalpiguri!G34</f>
        <v>33136</v>
      </c>
      <c r="G34" s="215">
        <f>Kol!H34+Siliguri!H34+Guwahati!H34+Jalpiguri!H34</f>
        <v>0</v>
      </c>
      <c r="H34" s="215">
        <f>Kol!I34+Siliguri!I34+Guwahati!I34+Jalpiguri!I34</f>
        <v>0</v>
      </c>
      <c r="I34" s="215">
        <f>Kol!J34+Siliguri!J34+Guwahati!J34+Jalpiguri!J34</f>
        <v>75105.600000000006</v>
      </c>
      <c r="J34" s="215">
        <f>Kol!K34+Siliguri!K34+Guwahati!K34+Jalpiguri!K34</f>
        <v>0</v>
      </c>
      <c r="K34" s="215">
        <f>Kol!L34+Siliguri!L34+Guwahati!L34+Jalpiguri!L34</f>
        <v>0</v>
      </c>
      <c r="L34" s="215">
        <f>Kol!M34+Siliguri!M34+Guwahati!M34+Jalpiguri!M34</f>
        <v>0</v>
      </c>
      <c r="M34" s="78">
        <f t="shared" ref="M34" si="68">SUM(C34:L34)</f>
        <v>5806337.9500000002</v>
      </c>
      <c r="N34" s="215">
        <f>Kol!O34+Siliguri!O34+Guwahati!O34+Jalpiguri!O34</f>
        <v>3770537.5</v>
      </c>
      <c r="O34" s="215">
        <f>(Kol!O34*Kol!P34+Siliguri!O34*Siliguri!P34+Guwahati!O34*Guwahati!P34+Jalpiguri!O34*Jalpiguri!P34)/N34</f>
        <v>239.62735252912898</v>
      </c>
      <c r="P34" s="215">
        <f>Kol!Q34+Siliguri!Q34+Guwahati!Q34+Jalpiguri!Q34</f>
        <v>720614.75</v>
      </c>
      <c r="Q34" s="215">
        <f>(Kol!Q34*Kol!R34+Siliguri!Q34*Siliguri!R34+Guwahati!Q34*Guwahati!R34+Jalpiguri!Q34*Jalpiguri!R34)/P34</f>
        <v>245.94003256937881</v>
      </c>
      <c r="R34" s="215">
        <f>Kol!S34+Siliguri!S34+Guwahati!S34+Jalpiguri!S34</f>
        <v>711248.45</v>
      </c>
      <c r="S34" s="215">
        <f>(Kol!S34*Kol!T34+Siliguri!S34*Siliguri!T34+Guwahati!S34*Guwahati!T34+Jalpiguri!S34*Jalpiguri!T34)/R34</f>
        <v>325.83527099999998</v>
      </c>
      <c r="T34" s="215">
        <f>Kol!U34+Siliguri!U34+Guwahati!U34+Jalpiguri!U34</f>
        <v>29862.6</v>
      </c>
      <c r="U34" s="215">
        <f>(Kol!U34*Kol!V34+Siliguri!U34*Siliguri!V34+Guwahati!U34*Guwahati!V34+Jalpiguri!U34*Jalpiguri!V34)/T34</f>
        <v>209.91168200000001</v>
      </c>
      <c r="V34" s="215">
        <f>Kol!W34+Siliguri!W34+Guwahati!W34+Jalpiguri!W34</f>
        <v>0</v>
      </c>
      <c r="W34" s="215">
        <v>0</v>
      </c>
      <c r="X34" s="215">
        <v>0</v>
      </c>
      <c r="Y34" s="215">
        <v>0</v>
      </c>
      <c r="Z34" s="215">
        <f>Kol!AA34+Siliguri!AA34+Guwahati!AA34+Jalpiguri!AA34</f>
        <v>33196.699999999997</v>
      </c>
      <c r="AA34" s="215">
        <f>(Kol!AA34*Kol!AB34+Siliguri!AA34*Siliguri!AB34+Guwahati!AA34*Guwahati!AB34+Jalpiguri!AA34*Jalpiguri!AB34)/Z34</f>
        <v>565.11520399999995</v>
      </c>
      <c r="AB34" s="215">
        <f>Kol!AC34+Siliguri!AC34+Guwahati!AC34+Jalpiguri!AC34</f>
        <v>0</v>
      </c>
      <c r="AC34" s="215">
        <v>0</v>
      </c>
      <c r="AD34" s="215">
        <f>Kol!AE34+Siliguri!AE34+Guwahati!AE34+Jalpiguri!AE34</f>
        <v>0</v>
      </c>
      <c r="AE34" s="215">
        <v>0</v>
      </c>
      <c r="AF34" s="215">
        <f>Kol!AG34+Siliguri!AG34+Guwahati!AG34+Jalpiguri!AG34</f>
        <v>0</v>
      </c>
      <c r="AG34" s="215">
        <v>0</v>
      </c>
      <c r="AH34" s="78">
        <f t="shared" ref="AH34" si="69">N34+P34+R34+T34+V34+Z34+AB34+AD34+AF34</f>
        <v>5265460</v>
      </c>
      <c r="AI34" s="78">
        <f t="shared" ref="AI34" si="70">(N34*O34+P34*Q34+R34*S34+T34*U34+V34*W34+Z34*AA34+AD34*AE34+AF34*AG34)/AH34</f>
        <v>254.019636226156</v>
      </c>
      <c r="AK34" s="64">
        <v>43659</v>
      </c>
      <c r="AL34" s="10">
        <v>28</v>
      </c>
      <c r="AM34" s="157">
        <v>8913017.0399999991</v>
      </c>
      <c r="AN34" s="157">
        <v>3105662.9000000004</v>
      </c>
      <c r="AO34" s="157">
        <v>1193738.6500000001</v>
      </c>
      <c r="AP34" s="157">
        <v>76115.3</v>
      </c>
      <c r="AQ34" s="157">
        <v>0</v>
      </c>
      <c r="AR34" s="157">
        <v>0</v>
      </c>
      <c r="AS34" s="157">
        <v>87952.7</v>
      </c>
      <c r="AT34" s="157">
        <v>0</v>
      </c>
      <c r="AU34" s="157">
        <v>2528.6999999999998</v>
      </c>
      <c r="AV34" s="157">
        <v>0</v>
      </c>
      <c r="AW34" s="78">
        <v>13379015.289999999</v>
      </c>
      <c r="AX34" s="157">
        <v>6603069.7400000002</v>
      </c>
      <c r="AY34" s="157">
        <v>156.30862660759084</v>
      </c>
      <c r="AZ34" s="157">
        <v>2466113.6</v>
      </c>
      <c r="BA34" s="157">
        <v>159.67521115437324</v>
      </c>
      <c r="BB34" s="157">
        <v>918218.9</v>
      </c>
      <c r="BC34" s="157">
        <v>235.28765328012415</v>
      </c>
      <c r="BD34" s="157">
        <v>69306.2</v>
      </c>
      <c r="BE34" s="157">
        <v>129.04423784535871</v>
      </c>
      <c r="BF34" s="157">
        <v>0</v>
      </c>
      <c r="BG34" s="157">
        <v>0</v>
      </c>
      <c r="BH34" s="157">
        <v>0</v>
      </c>
      <c r="BI34" s="157">
        <v>0</v>
      </c>
      <c r="BJ34" s="157">
        <v>61904.4</v>
      </c>
      <c r="BK34" s="157">
        <v>403.918364</v>
      </c>
      <c r="BL34" s="157">
        <v>0</v>
      </c>
      <c r="BM34" s="157">
        <v>0</v>
      </c>
      <c r="BN34" s="157">
        <v>797.5</v>
      </c>
      <c r="BO34" s="157">
        <v>150.31598700000001</v>
      </c>
      <c r="BP34" s="157">
        <v>0</v>
      </c>
      <c r="BQ34" s="157">
        <v>0</v>
      </c>
      <c r="BR34" s="78">
        <v>10119410.34</v>
      </c>
      <c r="BS34" s="78">
        <v>165.62302079467437</v>
      </c>
    </row>
    <row r="35" spans="1:71" ht="20" customHeight="1" x14ac:dyDescent="0.15">
      <c r="A35" s="216">
        <v>44030</v>
      </c>
      <c r="B35" s="10" t="s">
        <v>88</v>
      </c>
      <c r="C35" s="219">
        <f>Kol!D35+Siliguri!D35+Guwahati!D35+Jalpiguri!D35</f>
        <v>7078809.4000000004</v>
      </c>
      <c r="D35" s="219">
        <f>Kol!E35+Siliguri!E35+Guwahati!E35+Jalpiguri!E35</f>
        <v>2510660</v>
      </c>
      <c r="E35" s="219">
        <f>Kol!F35+Siliguri!F35+Guwahati!F35+Jalpiguri!F35</f>
        <v>1352478.9</v>
      </c>
      <c r="F35" s="219">
        <f>Kol!G35+Siliguri!G35+Guwahati!G35+Jalpiguri!G35</f>
        <v>67773.399999999994</v>
      </c>
      <c r="G35" s="219">
        <f>Kol!H35+Siliguri!H35+Guwahati!H35+Jalpiguri!H35</f>
        <v>0</v>
      </c>
      <c r="H35" s="219">
        <f>Kol!I35+Siliguri!I35+Guwahati!I35+Jalpiguri!I35</f>
        <v>0</v>
      </c>
      <c r="I35" s="219">
        <f>Kol!J35+Siliguri!J35+Guwahati!J35+Jalpiguri!J35</f>
        <v>104408.6</v>
      </c>
      <c r="J35" s="219">
        <f>Kol!K35+Siliguri!K35+Guwahati!K35+Jalpiguri!K35</f>
        <v>0</v>
      </c>
      <c r="K35" s="219">
        <f>Kol!L35+Siliguri!L35+Guwahati!L35+Jalpiguri!L35</f>
        <v>2073.8000000000002</v>
      </c>
      <c r="L35" s="219">
        <f>Kol!M35+Siliguri!M35+Guwahati!M35+Jalpiguri!M35</f>
        <v>0</v>
      </c>
      <c r="M35" s="78">
        <f t="shared" ref="M35" si="71">SUM(C35:L35)</f>
        <v>11116204.100000001</v>
      </c>
      <c r="N35" s="219">
        <f>Kol!O35+Siliguri!O35+Guwahati!O35+Jalpiguri!O35</f>
        <v>6150792.0999999996</v>
      </c>
      <c r="O35" s="219">
        <f>(Kol!O35*Kol!P35+Siliguri!O35*Siliguri!P35+Guwahati!O35*Guwahati!P35+Jalpiguri!O35*Jalpiguri!P35)/N35</f>
        <v>257.90565455493487</v>
      </c>
      <c r="P35" s="219">
        <f>Kol!Q35+Siliguri!Q35+Guwahati!Q35+Jalpiguri!Q35</f>
        <v>2233445.4</v>
      </c>
      <c r="Q35" s="219">
        <f>(Kol!Q35*Kol!R35+Siliguri!Q35*Siliguri!R35+Guwahati!Q35*Guwahati!R35+Jalpiguri!Q35*Jalpiguri!R35)/P35</f>
        <v>278.81404100746425</v>
      </c>
      <c r="R35" s="219">
        <f>Kol!S35+Siliguri!S35+Guwahati!S35+Jalpiguri!S35</f>
        <v>1179785.6000000001</v>
      </c>
      <c r="S35" s="219">
        <f>(Kol!S35*Kol!T35+Siliguri!S35*Siliguri!T35+Guwahati!S35*Guwahati!T35+Jalpiguri!S35*Jalpiguri!T35)/R35</f>
        <v>315.2762624790887</v>
      </c>
      <c r="T35" s="219">
        <f>Kol!U35+Siliguri!U35+Guwahati!U35+Jalpiguri!U35</f>
        <v>53113.599999999999</v>
      </c>
      <c r="U35" s="219">
        <f>(Kol!U35*Kol!V35+Siliguri!U35*Siliguri!V35+Guwahati!U35*Guwahati!V35+Jalpiguri!U35*Jalpiguri!V35)/T35</f>
        <v>195.46956301849619</v>
      </c>
      <c r="V35" s="219">
        <f>Kol!W35+Siliguri!W35+Guwahati!W35+Jalpiguri!W35</f>
        <v>0</v>
      </c>
      <c r="W35" s="219">
        <v>0</v>
      </c>
      <c r="X35" s="219">
        <v>0</v>
      </c>
      <c r="Y35" s="219">
        <v>0</v>
      </c>
      <c r="Z35" s="219">
        <f>Kol!AA35+Siliguri!AA35+Guwahati!AA35+Jalpiguri!AA35</f>
        <v>74302</v>
      </c>
      <c r="AA35" s="219">
        <f>(Kol!AA35*Kol!AB35+Siliguri!AA35*Siliguri!AB35+Guwahati!AA35*Guwahati!AB35+Jalpiguri!AA35*Jalpiguri!AB35)/Z35</f>
        <v>370.30907999999999</v>
      </c>
      <c r="AB35" s="219">
        <f>Kol!AC35+Siliguri!AC35+Guwahati!AC35+Jalpiguri!AC35</f>
        <v>0</v>
      </c>
      <c r="AC35" s="219">
        <v>0</v>
      </c>
      <c r="AD35" s="219">
        <f>Kol!AE35+Siliguri!AE35+Guwahati!AE35+Jalpiguri!AE35</f>
        <v>1680.4</v>
      </c>
      <c r="AE35" s="219">
        <f>(Kol!AE35*Kol!AF35+Siliguri!AE35*Siliguri!AF35+Guwahati!AE35*Guwahati!AF35+Jalpiguri!AE35*Jalpiguri!AF35)/AD35</f>
        <v>363.58890700000001</v>
      </c>
      <c r="AF35" s="219">
        <f>Kol!AG35+Siliguri!AG35+Guwahati!AG35+Jalpiguri!AG35</f>
        <v>0</v>
      </c>
      <c r="AG35" s="219">
        <v>0</v>
      </c>
      <c r="AH35" s="78">
        <f t="shared" ref="AH35" si="72">N35+P35+R35+T35+V35+Z35+AB35+AD35+AF35</f>
        <v>9693119.0999999996</v>
      </c>
      <c r="AI35" s="78">
        <f t="shared" ref="AI35" si="73">(N35*O35+P35*Q35+R35*S35+T35*U35+V35*W35+Z35*AA35+AD35*AE35+AF35*AG35)/AH35</f>
        <v>270.24388534169827</v>
      </c>
      <c r="AK35" s="64">
        <v>43666</v>
      </c>
      <c r="AL35" s="10">
        <v>29</v>
      </c>
      <c r="AM35" s="157">
        <v>9440842.5199999996</v>
      </c>
      <c r="AN35" s="157">
        <v>3250394.2800000003</v>
      </c>
      <c r="AO35" s="157">
        <v>1214143.4600000002</v>
      </c>
      <c r="AP35" s="157">
        <v>65334.5</v>
      </c>
      <c r="AQ35" s="157">
        <v>0</v>
      </c>
      <c r="AR35" s="157">
        <v>0</v>
      </c>
      <c r="AS35" s="157">
        <v>81788.100000000006</v>
      </c>
      <c r="AT35" s="157">
        <v>0</v>
      </c>
      <c r="AU35" s="157">
        <v>2086.5</v>
      </c>
      <c r="AV35" s="157">
        <v>0</v>
      </c>
      <c r="AW35" s="78">
        <v>14054589.360000001</v>
      </c>
      <c r="AX35" s="157">
        <v>6890700.3200000003</v>
      </c>
      <c r="AY35" s="157">
        <v>159.09030266444944</v>
      </c>
      <c r="AZ35" s="157">
        <v>2546536.1800000002</v>
      </c>
      <c r="BA35" s="157">
        <v>163.4874436775529</v>
      </c>
      <c r="BB35" s="157">
        <v>962333.05</v>
      </c>
      <c r="BC35" s="157">
        <v>245.12962208484865</v>
      </c>
      <c r="BD35" s="157">
        <v>57133.5</v>
      </c>
      <c r="BE35" s="157">
        <v>137.62552253331233</v>
      </c>
      <c r="BF35" s="157">
        <v>0</v>
      </c>
      <c r="BG35" s="157">
        <v>0</v>
      </c>
      <c r="BH35" s="157">
        <v>0</v>
      </c>
      <c r="BI35" s="157">
        <v>0</v>
      </c>
      <c r="BJ35" s="157">
        <v>56088.9</v>
      </c>
      <c r="BK35" s="157">
        <v>402.75321300000007</v>
      </c>
      <c r="BL35" s="157">
        <v>0</v>
      </c>
      <c r="BM35" s="157">
        <v>0</v>
      </c>
      <c r="BN35" s="157">
        <v>1136.5</v>
      </c>
      <c r="BO35" s="157">
        <v>190.22991641003082</v>
      </c>
      <c r="BP35" s="157">
        <v>0</v>
      </c>
      <c r="BQ35" s="157">
        <v>0</v>
      </c>
      <c r="BR35" s="78">
        <v>10513928.450000001</v>
      </c>
      <c r="BS35" s="78">
        <v>169.21703851104024</v>
      </c>
    </row>
    <row r="36" spans="1:71" ht="20" customHeight="1" x14ac:dyDescent="0.15">
      <c r="A36" s="220">
        <v>44037</v>
      </c>
      <c r="B36" s="10" t="s">
        <v>89</v>
      </c>
      <c r="C36" s="221">
        <f>Kol!D36+Siliguri!D36+Guwahati!D36+Jalpiguri!D36</f>
        <v>4462945.5</v>
      </c>
      <c r="D36" s="221">
        <f>Kol!E36+Siliguri!E36+Guwahati!E36+Jalpiguri!E36</f>
        <v>1113607.8</v>
      </c>
      <c r="E36" s="221">
        <f>Kol!F36+Siliguri!F36+Guwahati!F36+Jalpiguri!F36</f>
        <v>1111196</v>
      </c>
      <c r="F36" s="221">
        <f>Kol!G36+Siliguri!G36+Guwahati!G36+Jalpiguri!G36</f>
        <v>52023.7</v>
      </c>
      <c r="G36" s="221">
        <f>Kol!H36+Siliguri!H36+Guwahati!H36+Jalpiguri!H36</f>
        <v>0</v>
      </c>
      <c r="H36" s="221">
        <f>Kol!I36+Siliguri!I36+Guwahati!I36+Jalpiguri!I36</f>
        <v>0</v>
      </c>
      <c r="I36" s="221">
        <f>Kol!J36+Siliguri!J36+Guwahati!J36+Jalpiguri!J36</f>
        <v>84028.35</v>
      </c>
      <c r="J36" s="221">
        <f>Kol!K36+Siliguri!K36+Guwahati!K36+Jalpiguri!K36</f>
        <v>0</v>
      </c>
      <c r="K36" s="221">
        <f>Kol!L36+Siliguri!L36+Guwahati!L36+Jalpiguri!L36</f>
        <v>0</v>
      </c>
      <c r="L36" s="221">
        <f>Kol!M36+Siliguri!M36+Guwahati!M36+Jalpiguri!M36</f>
        <v>0</v>
      </c>
      <c r="M36" s="78">
        <f t="shared" ref="M36" si="74">SUM(C36:L36)</f>
        <v>6823801.3499999996</v>
      </c>
      <c r="N36" s="221">
        <f>Kol!O36+Siliguri!O36+Guwahati!O36+Jalpiguri!O36</f>
        <v>4070587.6</v>
      </c>
      <c r="O36" s="221">
        <f>(Kol!O36*Kol!P36+Siliguri!O36*Siliguri!P36+Guwahati!O36*Guwahati!P36+Jalpiguri!O36*Jalpiguri!P36)/N36</f>
        <v>254.84415169276667</v>
      </c>
      <c r="P36" s="221">
        <f>Kol!Q36+Siliguri!Q36+Guwahati!Q36+Jalpiguri!Q36</f>
        <v>954247.8</v>
      </c>
      <c r="Q36" s="221">
        <f>(Kol!Q36*Kol!R36+Siliguri!Q36*Siliguri!R36+Guwahati!Q36*Guwahati!R36+Jalpiguri!Q36*Jalpiguri!R36)/P36</f>
        <v>275.60551095424165</v>
      </c>
      <c r="R36" s="221">
        <f>Kol!S36+Siliguri!S36+Guwahati!S36+Jalpiguri!S36</f>
        <v>729115.45</v>
      </c>
      <c r="S36" s="221">
        <f>(Kol!S36*Kol!T36+Siliguri!S36*Siliguri!T36+Guwahati!S36*Guwahati!T36+Jalpiguri!S36*Jalpiguri!T36)/R36</f>
        <v>298.757678</v>
      </c>
      <c r="T36" s="221">
        <f>Kol!U36+Siliguri!U36+Guwahati!U36+Jalpiguri!U36</f>
        <v>47137.2</v>
      </c>
      <c r="U36" s="221">
        <f>(Kol!U36*Kol!V36+Siliguri!U36*Siliguri!V36+Guwahati!U36*Guwahati!V36+Jalpiguri!U36*Jalpiguri!V36)/T36</f>
        <v>203.11077799999998</v>
      </c>
      <c r="V36" s="221">
        <f>Kol!W36+Siliguri!W36+Guwahati!W36+Jalpiguri!W36</f>
        <v>0</v>
      </c>
      <c r="W36" s="221">
        <v>0</v>
      </c>
      <c r="X36" s="221">
        <v>0</v>
      </c>
      <c r="Y36" s="221">
        <v>0</v>
      </c>
      <c r="Z36" s="221">
        <f>Kol!AA36+Siliguri!AA36+Guwahati!AA36+Jalpiguri!AA36</f>
        <v>52307.95</v>
      </c>
      <c r="AA36" s="221">
        <f>(Kol!AA36*Kol!AB36+Siliguri!AA36*Siliguri!AB36+Guwahati!AA36*Guwahati!AB36+Jalpiguri!AA36*Jalpiguri!AB36)/Z36</f>
        <v>541.95532200000002</v>
      </c>
      <c r="AB36" s="221">
        <f>Kol!AC36+Siliguri!AC36+Guwahati!AC36+Jalpiguri!AC36</f>
        <v>0</v>
      </c>
      <c r="AC36" s="221">
        <v>0</v>
      </c>
      <c r="AD36" s="221">
        <f>Kol!AE36+Siliguri!AE36+Guwahati!AE36+Jalpiguri!AE36</f>
        <v>0</v>
      </c>
      <c r="AE36" s="221">
        <v>0</v>
      </c>
      <c r="AF36" s="221">
        <f>Kol!AG36+Siliguri!AG36+Guwahati!AG36+Jalpiguri!AG36</f>
        <v>0</v>
      </c>
      <c r="AG36" s="221">
        <v>0</v>
      </c>
      <c r="AH36" s="78">
        <f t="shared" ref="AH36" si="75">N36+P36+R36+T36+V36+Z36+AB36+AD36+AF36</f>
        <v>5853396.0000000009</v>
      </c>
      <c r="AI36" s="78">
        <f t="shared" ref="AI36" si="76">(N36*O36+P36*Q36+R36*S36+T36*U36+V36*W36+Z36*AA36+AD36*AE36+AF36*AG36)/AH36</f>
        <v>265.84787367796957</v>
      </c>
      <c r="AK36" s="64">
        <v>43673</v>
      </c>
      <c r="AL36" s="10">
        <v>30</v>
      </c>
      <c r="AM36" s="157">
        <v>9386693.4000000004</v>
      </c>
      <c r="AN36" s="157">
        <v>3101288.0999999996</v>
      </c>
      <c r="AO36" s="157">
        <v>1409730.5999999999</v>
      </c>
      <c r="AP36" s="157">
        <v>73590.299999999988</v>
      </c>
      <c r="AQ36" s="157">
        <v>0</v>
      </c>
      <c r="AR36" s="157">
        <v>0</v>
      </c>
      <c r="AS36" s="157">
        <v>130944.2</v>
      </c>
      <c r="AT36" s="157">
        <v>0</v>
      </c>
      <c r="AU36" s="157">
        <v>2828.4</v>
      </c>
      <c r="AV36" s="157">
        <v>0</v>
      </c>
      <c r="AW36" s="78">
        <v>14105075</v>
      </c>
      <c r="AX36" s="157">
        <v>7481357.1999999993</v>
      </c>
      <c r="AY36" s="157">
        <v>158.25169027032103</v>
      </c>
      <c r="AZ36" s="157">
        <v>2427940.7000000002</v>
      </c>
      <c r="BA36" s="157">
        <v>166.8113473247852</v>
      </c>
      <c r="BB36" s="157">
        <v>1080470.9000000001</v>
      </c>
      <c r="BC36" s="157">
        <v>241.24400904694505</v>
      </c>
      <c r="BD36" s="157">
        <v>59737.2</v>
      </c>
      <c r="BE36" s="157">
        <v>132.60944203446095</v>
      </c>
      <c r="BF36" s="157">
        <v>0</v>
      </c>
      <c r="BG36" s="157">
        <v>0</v>
      </c>
      <c r="BH36" s="157">
        <v>0</v>
      </c>
      <c r="BI36" s="157">
        <v>0</v>
      </c>
      <c r="BJ36" s="157">
        <v>95259.1</v>
      </c>
      <c r="BK36" s="157">
        <v>366.003758</v>
      </c>
      <c r="BL36" s="157">
        <v>0</v>
      </c>
      <c r="BM36" s="157">
        <v>0</v>
      </c>
      <c r="BN36" s="157">
        <v>1310.8</v>
      </c>
      <c r="BO36" s="157">
        <v>203.65509595788831</v>
      </c>
      <c r="BP36" s="157">
        <v>0</v>
      </c>
      <c r="BQ36" s="157">
        <v>0</v>
      </c>
      <c r="BR36" s="78">
        <v>11146075.899999999</v>
      </c>
      <c r="BS36" s="78">
        <v>169.8047354788298</v>
      </c>
    </row>
    <row r="37" spans="1:71" ht="20" customHeight="1" x14ac:dyDescent="0.15">
      <c r="A37" s="222">
        <v>44044</v>
      </c>
      <c r="B37" s="10" t="s">
        <v>90</v>
      </c>
      <c r="C37" s="223">
        <f>Kol!D37+Siliguri!D37+Guwahati!D37+Jalpiguri!D37</f>
        <v>8283892.5</v>
      </c>
      <c r="D37" s="223">
        <f>Kol!E37+Siliguri!E37+Guwahati!E37+Jalpiguri!E37</f>
        <v>3238278.8</v>
      </c>
      <c r="E37" s="223">
        <f>Kol!F37+Siliguri!F37+Guwahati!F37+Jalpiguri!F37</f>
        <v>1669580.04</v>
      </c>
      <c r="F37" s="223">
        <f>Kol!G37+Siliguri!G37+Guwahati!G37+Jalpiguri!G37</f>
        <v>73443.899999999994</v>
      </c>
      <c r="G37" s="223">
        <f>Kol!H37+Siliguri!H37+Guwahati!H37+Jalpiguri!H37</f>
        <v>0</v>
      </c>
      <c r="H37" s="223">
        <f>Kol!I37+Siliguri!I37+Guwahati!I37+Jalpiguri!I37</f>
        <v>0</v>
      </c>
      <c r="I37" s="223">
        <f>Kol!J37+Siliguri!J37+Guwahati!J37+Jalpiguri!J37</f>
        <v>86496.5</v>
      </c>
      <c r="J37" s="223">
        <f>Kol!K37+Siliguri!K37+Guwahati!K37+Jalpiguri!K37</f>
        <v>0</v>
      </c>
      <c r="K37" s="223">
        <f>Kol!L37+Siliguri!L37+Guwahati!L37+Jalpiguri!L37</f>
        <v>1130.4000000000001</v>
      </c>
      <c r="L37" s="223">
        <f>Kol!M37+Siliguri!M37+Guwahati!M37+Jalpiguri!M37</f>
        <v>0</v>
      </c>
      <c r="M37" s="78">
        <f t="shared" ref="M37" si="77">SUM(C37:L37)</f>
        <v>13352822.140000001</v>
      </c>
      <c r="N37" s="223">
        <f>Kol!O37+Siliguri!O37+Guwahati!O37+Jalpiguri!O37</f>
        <v>7391234.6999999993</v>
      </c>
      <c r="O37" s="223">
        <f>(Kol!O37*Kol!P37+Siliguri!O37*Siliguri!P37+Guwahati!O37*Guwahati!P37+Jalpiguri!O37*Jalpiguri!P37)/N37</f>
        <v>269.5514161254128</v>
      </c>
      <c r="P37" s="223">
        <f>Kol!Q37+Siliguri!Q37+Guwahati!Q37+Jalpiguri!Q37</f>
        <v>2748679.4</v>
      </c>
      <c r="Q37" s="223">
        <f>(Kol!Q37*Kol!R37+Siliguri!Q37*Siliguri!R37+Guwahati!Q37*Guwahati!R37+Jalpiguri!Q37*Jalpiguri!R37)/P37</f>
        <v>287.4260659930377</v>
      </c>
      <c r="R37" s="223">
        <f>Kol!S37+Siliguri!S37+Guwahati!S37+Jalpiguri!S37</f>
        <v>1198479.04</v>
      </c>
      <c r="S37" s="223">
        <f>(Kol!S37*Kol!T37+Siliguri!S37*Siliguri!T37+Guwahati!S37*Guwahati!T37+Jalpiguri!S37*Jalpiguri!T37)/R37</f>
        <v>275.68569859192252</v>
      </c>
      <c r="T37" s="223">
        <f>Kol!U37+Siliguri!U37+Guwahati!U37+Jalpiguri!U37</f>
        <v>47801</v>
      </c>
      <c r="U37" s="223">
        <f>(Kol!U37*Kol!V37+Siliguri!U37*Siliguri!V37+Guwahati!U37*Guwahati!V37+Jalpiguri!U37*Jalpiguri!V37)/T37</f>
        <v>180.92496973835276</v>
      </c>
      <c r="V37" s="223">
        <f>Kol!W37+Siliguri!W37+Guwahati!W37+Jalpiguri!W37</f>
        <v>0</v>
      </c>
      <c r="W37" s="223">
        <v>0</v>
      </c>
      <c r="X37" s="223">
        <v>0</v>
      </c>
      <c r="Y37" s="223">
        <v>0</v>
      </c>
      <c r="Z37" s="223">
        <f>Kol!AA37+Siliguri!AA37+Guwahati!AA37+Jalpiguri!AA37</f>
        <v>33690.300000000003</v>
      </c>
      <c r="AA37" s="223">
        <f>(Kol!AA37*Kol!AB37+Siliguri!AA37*Siliguri!AB37+Guwahati!AA37*Guwahati!AB37+Jalpiguri!AA37*Jalpiguri!AB37)/Z37</f>
        <v>459.45817899999997</v>
      </c>
      <c r="AB37" s="223">
        <f>Kol!AC37+Siliguri!AC37+Guwahati!AC37+Jalpiguri!AC37</f>
        <v>0</v>
      </c>
      <c r="AC37" s="223">
        <v>0</v>
      </c>
      <c r="AD37" s="223">
        <f>Kol!AE37+Siliguri!AE37+Guwahati!AE37+Jalpiguri!AE37</f>
        <v>1030.4000000000001</v>
      </c>
      <c r="AE37" s="223">
        <f>(Kol!AE37*Kol!AF37+Siliguri!AE37*Siliguri!AF37+Guwahati!AE37*Guwahati!AF37+Jalpiguri!AE37*Jalpiguri!AF37)/AD37</f>
        <v>391.211568</v>
      </c>
      <c r="AF37" s="223">
        <f>Kol!AG37+Siliguri!AG37+Guwahati!AG37+Jalpiguri!AG37</f>
        <v>0</v>
      </c>
      <c r="AG37" s="223">
        <v>0</v>
      </c>
      <c r="AH37" s="78">
        <f t="shared" ref="AH37" si="78">N37+P37+R37+T37+V37+Z37+AB37+AD37+AF37</f>
        <v>11420914.840000002</v>
      </c>
      <c r="AI37" s="78">
        <f t="shared" ref="AI37" si="79">(N37*O37+P37*Q37+R37*S37+T37*U37+V37*W37+Z37*AA37+AD37*AE37+AF37*AG37)/AH37</f>
        <v>274.69727644643433</v>
      </c>
      <c r="AK37" s="64">
        <v>43680</v>
      </c>
      <c r="AL37" s="10">
        <v>31</v>
      </c>
      <c r="AM37" s="157">
        <v>9546913.6799999997</v>
      </c>
      <c r="AN37" s="157">
        <v>3061803.45</v>
      </c>
      <c r="AO37" s="157">
        <v>1319856.3</v>
      </c>
      <c r="AP37" s="157">
        <v>61432.1</v>
      </c>
      <c r="AQ37" s="157">
        <v>0</v>
      </c>
      <c r="AR37" s="157">
        <v>0</v>
      </c>
      <c r="AS37" s="157">
        <v>103343.9</v>
      </c>
      <c r="AT37" s="157">
        <v>0</v>
      </c>
      <c r="AU37" s="157">
        <v>2113</v>
      </c>
      <c r="AV37" s="157">
        <v>0</v>
      </c>
      <c r="AW37" s="78">
        <v>14095462.43</v>
      </c>
      <c r="AX37" s="157">
        <v>7400882.0500000007</v>
      </c>
      <c r="AY37" s="157">
        <v>158.11978027437991</v>
      </c>
      <c r="AZ37" s="157">
        <v>2352369.15</v>
      </c>
      <c r="BA37" s="157">
        <v>167.94715870086398</v>
      </c>
      <c r="BB37" s="157">
        <v>1086570.8999999999</v>
      </c>
      <c r="BC37" s="157">
        <v>235.27747071323998</v>
      </c>
      <c r="BD37" s="157">
        <v>55520.799999999996</v>
      </c>
      <c r="BE37" s="157">
        <v>126.34297011522891</v>
      </c>
      <c r="BF37" s="157">
        <v>0</v>
      </c>
      <c r="BG37" s="157">
        <v>0</v>
      </c>
      <c r="BH37" s="157">
        <v>0</v>
      </c>
      <c r="BI37" s="157">
        <v>0</v>
      </c>
      <c r="BJ37" s="157">
        <v>66831</v>
      </c>
      <c r="BK37" s="157">
        <v>397.47173299999997</v>
      </c>
      <c r="BL37" s="157">
        <v>0</v>
      </c>
      <c r="BM37" s="157">
        <v>0</v>
      </c>
      <c r="BN37" s="157">
        <v>1220.3</v>
      </c>
      <c r="BO37" s="157">
        <v>300.23617100000001</v>
      </c>
      <c r="BP37" s="157">
        <v>0</v>
      </c>
      <c r="BQ37" s="157">
        <v>0</v>
      </c>
      <c r="BR37" s="78">
        <v>10963394.200000003</v>
      </c>
      <c r="BS37" s="78">
        <v>169.18936345516474</v>
      </c>
    </row>
    <row r="38" spans="1:71" ht="20" customHeight="1" x14ac:dyDescent="0.15">
      <c r="A38" s="224">
        <v>44051</v>
      </c>
      <c r="B38" s="3" t="s">
        <v>91</v>
      </c>
      <c r="C38" s="227">
        <f>Kol!D38+Siliguri!D38+Guwahati!D38+Jalpiguri!D38</f>
        <v>8197343.3700000001</v>
      </c>
      <c r="D38" s="227">
        <f>Kol!E38+Siliguri!E38+Guwahati!E38+Jalpiguri!E38</f>
        <v>3074986.3</v>
      </c>
      <c r="E38" s="227">
        <f>Kol!F38+Siliguri!F38+Guwahati!F38+Jalpiguri!F38</f>
        <v>1188562.8</v>
      </c>
      <c r="F38" s="227">
        <f>Kol!G38+Siliguri!G38+Guwahati!G38+Jalpiguri!G38</f>
        <v>60828.4</v>
      </c>
      <c r="G38" s="227">
        <f>Kol!H38+Siliguri!H38+Guwahati!H38+Jalpiguri!H38</f>
        <v>0</v>
      </c>
      <c r="H38" s="227">
        <f>Kol!I38+Siliguri!I38+Guwahati!I38+Jalpiguri!I38</f>
        <v>0</v>
      </c>
      <c r="I38" s="227">
        <f>Kol!J38+Siliguri!J38+Guwahati!J38+Jalpiguri!J38</f>
        <v>101964.9</v>
      </c>
      <c r="J38" s="227">
        <f>Kol!K38+Siliguri!K38+Guwahati!K38+Jalpiguri!K38</f>
        <v>0</v>
      </c>
      <c r="K38" s="227">
        <f>Kol!L38+Siliguri!L38+Guwahati!L38+Jalpiguri!L38</f>
        <v>1309.9000000000001</v>
      </c>
      <c r="L38" s="227">
        <f>Kol!M38+Siliguri!M38+Guwahati!M38+Jalpiguri!M38</f>
        <v>97.8</v>
      </c>
      <c r="M38" s="78">
        <f t="shared" ref="M38" si="80">SUM(C38:L38)</f>
        <v>12625093.470000003</v>
      </c>
      <c r="N38" s="227">
        <f>Kol!O38+Siliguri!O38+Guwahati!O38+Jalpiguri!O38</f>
        <v>7387057.4699999997</v>
      </c>
      <c r="O38" s="227">
        <f>(Kol!O38*Kol!P38+Siliguri!O38*Siliguri!P38+Guwahati!O38*Guwahati!P38+Jalpiguri!O38*Jalpiguri!P38)/N38</f>
        <v>278.93780678241649</v>
      </c>
      <c r="P38" s="227">
        <f>Kol!Q38+Siliguri!Q38+Guwahati!Q38+Jalpiguri!Q38</f>
        <v>2702895.6</v>
      </c>
      <c r="Q38" s="227">
        <f>(Kol!Q38*Kol!R38+Siliguri!Q38*Siliguri!R38+Guwahati!Q38*Guwahati!R38+Jalpiguri!Q38*Jalpiguri!R38)/P38</f>
        <v>293.41752991691442</v>
      </c>
      <c r="R38" s="227">
        <f>Kol!S38+Siliguri!S38+Guwahati!S38+Jalpiguri!S38</f>
        <v>1010472.1000000001</v>
      </c>
      <c r="S38" s="227">
        <f>(Kol!S38*Kol!T38+Siliguri!S38*Siliguri!T38+Guwahati!S38*Guwahati!T38+Jalpiguri!S38*Jalpiguri!T38)/R38</f>
        <v>285.90704562096141</v>
      </c>
      <c r="T38" s="227">
        <f>Kol!U38+Siliguri!U38+Guwahati!U38+Jalpiguri!U38</f>
        <v>41277</v>
      </c>
      <c r="U38" s="227">
        <f>(Kol!U38*Kol!V38+Siliguri!U38*Siliguri!V38+Guwahati!U38*Guwahati!V38+Jalpiguri!U38*Jalpiguri!V38)/T38</f>
        <v>176.87516981800999</v>
      </c>
      <c r="V38" s="227">
        <f>Kol!W38+Siliguri!W38+Guwahati!W38+Jalpiguri!W38</f>
        <v>0</v>
      </c>
      <c r="W38" s="227">
        <v>0</v>
      </c>
      <c r="X38" s="227">
        <v>0</v>
      </c>
      <c r="Y38" s="227">
        <v>0</v>
      </c>
      <c r="Z38" s="227">
        <f>Kol!AA38+Siliguri!AA38+Guwahati!AA38+Jalpiguri!AA38</f>
        <v>51753.8</v>
      </c>
      <c r="AA38" s="227">
        <f>(Kol!AA38*Kol!AB38+Siliguri!AA38*Siliguri!AB38+Guwahati!AA38*Guwahati!AB38+Jalpiguri!AA38*Jalpiguri!AB38)/Z38</f>
        <v>307.43122599999998</v>
      </c>
      <c r="AB38" s="227">
        <f>Kol!AC38+Siliguri!AC38+Guwahati!AC38+Jalpiguri!AC38</f>
        <v>0</v>
      </c>
      <c r="AC38" s="227">
        <v>0</v>
      </c>
      <c r="AD38" s="227">
        <f>Kol!AE38+Siliguri!AE38+Guwahati!AE38+Jalpiguri!AE38</f>
        <v>1237.0999999999999</v>
      </c>
      <c r="AE38" s="227">
        <f>(Kol!AE38*Kol!AF38+Siliguri!AE38*Siliguri!AF38+Guwahati!AE38*Guwahati!AF38+Jalpiguri!AE38*Jalpiguri!AF38)/AD38</f>
        <v>400.72661799999997</v>
      </c>
      <c r="AF38" s="227">
        <f>Kol!AG38+Siliguri!AG38+Guwahati!AG38+Jalpiguri!AG38</f>
        <v>0</v>
      </c>
      <c r="AG38" s="227">
        <v>0</v>
      </c>
      <c r="AH38" s="78">
        <f t="shared" ref="AH38" si="81">N38+P38+R38+T38+V38+Z38+AB38+AD38+AF38</f>
        <v>11194693.07</v>
      </c>
      <c r="AI38" s="78">
        <f t="shared" ref="AI38" si="82">(N38*O38+P38*Q38+R38*S38+T38*U38+V38*W38+Z38*AA38+AD38*AE38+AF38*AG38)/AH38</f>
        <v>282.83178308648678</v>
      </c>
      <c r="AK38" s="64">
        <v>43687</v>
      </c>
      <c r="AL38" s="3">
        <v>32</v>
      </c>
      <c r="AM38" s="157">
        <v>10562428.300000001</v>
      </c>
      <c r="AN38" s="157">
        <v>3441021.45</v>
      </c>
      <c r="AO38" s="157">
        <v>1436067.25</v>
      </c>
      <c r="AP38" s="157">
        <v>59973.7</v>
      </c>
      <c r="AQ38" s="157">
        <v>0</v>
      </c>
      <c r="AR38" s="157">
        <v>0</v>
      </c>
      <c r="AS38" s="157">
        <v>102686.1</v>
      </c>
      <c r="AT38" s="157">
        <v>0</v>
      </c>
      <c r="AU38" s="157">
        <v>1973.3</v>
      </c>
      <c r="AV38" s="157">
        <v>0</v>
      </c>
      <c r="AW38" s="78">
        <v>15604150.1</v>
      </c>
      <c r="AX38" s="157">
        <v>7977728.2999999998</v>
      </c>
      <c r="AY38" s="157">
        <v>156.90980035337455</v>
      </c>
      <c r="AZ38" s="157">
        <v>2711452.95</v>
      </c>
      <c r="BA38" s="157">
        <v>171.50804000351712</v>
      </c>
      <c r="BB38" s="157">
        <v>1104333.3500000001</v>
      </c>
      <c r="BC38" s="157">
        <v>232.74571654765109</v>
      </c>
      <c r="BD38" s="157">
        <v>53845</v>
      </c>
      <c r="BE38" s="157">
        <v>127.21207486391307</v>
      </c>
      <c r="BF38" s="157">
        <v>0</v>
      </c>
      <c r="BG38" s="157">
        <v>0</v>
      </c>
      <c r="BH38" s="157">
        <v>0</v>
      </c>
      <c r="BI38" s="157">
        <v>0</v>
      </c>
      <c r="BJ38" s="157">
        <v>59916.7</v>
      </c>
      <c r="BK38" s="157">
        <v>386.44274799999999</v>
      </c>
      <c r="BL38" s="157">
        <v>0</v>
      </c>
      <c r="BM38" s="157">
        <v>0</v>
      </c>
      <c r="BN38" s="157">
        <v>808.5</v>
      </c>
      <c r="BO38" s="157">
        <v>300.709338</v>
      </c>
      <c r="BP38" s="157">
        <v>0</v>
      </c>
      <c r="BQ38" s="157">
        <v>0</v>
      </c>
      <c r="BR38" s="78">
        <v>11908084.799999999</v>
      </c>
      <c r="BS38" s="78">
        <v>168.29707364578482</v>
      </c>
    </row>
    <row r="39" spans="1:71" ht="20" customHeight="1" x14ac:dyDescent="0.15">
      <c r="A39" s="228">
        <v>44058</v>
      </c>
      <c r="B39" s="10" t="s">
        <v>92</v>
      </c>
      <c r="C39" s="229">
        <f>Kol!D39+Siliguri!D39+Guwahati!D39+Jalpiguri!D39</f>
        <v>7983550.8999999994</v>
      </c>
      <c r="D39" s="229">
        <f>Kol!E39+Siliguri!E39+Guwahati!E39+Jalpiguri!E39</f>
        <v>2637675.5</v>
      </c>
      <c r="E39" s="229">
        <f>Kol!F39+Siliguri!F39+Guwahati!F39+Jalpiguri!F39</f>
        <v>1353840.6500000001</v>
      </c>
      <c r="F39" s="229">
        <f>Kol!G39+Siliguri!G39+Guwahati!G39+Jalpiguri!G39</f>
        <v>76229.299999999988</v>
      </c>
      <c r="G39" s="229">
        <f>Kol!H39+Siliguri!H39+Guwahati!H39+Jalpiguri!H39</f>
        <v>0</v>
      </c>
      <c r="H39" s="229">
        <f>Kol!I39+Siliguri!I39+Guwahati!I39+Jalpiguri!I39</f>
        <v>0</v>
      </c>
      <c r="I39" s="229">
        <f>Kol!J39+Siliguri!J39+Guwahati!J39+Jalpiguri!J39</f>
        <v>57439.4</v>
      </c>
      <c r="J39" s="229">
        <f>Kol!K39+Siliguri!K39+Guwahati!K39+Jalpiguri!K39</f>
        <v>0</v>
      </c>
      <c r="K39" s="229">
        <f>Kol!L39+Siliguri!L39+Guwahati!L39+Jalpiguri!L39</f>
        <v>815</v>
      </c>
      <c r="L39" s="229">
        <f>Kol!M39+Siliguri!M39+Guwahati!M39+Jalpiguri!M39</f>
        <v>0</v>
      </c>
      <c r="M39" s="78">
        <f t="shared" ref="M39" si="83">SUM(C39:L39)</f>
        <v>12109550.75</v>
      </c>
      <c r="N39" s="229">
        <f>Kol!O39+Siliguri!O39+Guwahati!O39+Jalpiguri!O39</f>
        <v>6897990.1999999993</v>
      </c>
      <c r="O39" s="229">
        <f>(Kol!O39*Kol!P39+Siliguri!O39*Siliguri!P39+Guwahati!O39*Guwahati!P39+Jalpiguri!O39*Jalpiguri!P39)/N39</f>
        <v>275.57513328283773</v>
      </c>
      <c r="P39" s="229">
        <f>Kol!Q39+Siliguri!Q39+Guwahati!Q39+Jalpiguri!Q39</f>
        <v>2309821.9</v>
      </c>
      <c r="Q39" s="229">
        <f>(Kol!Q39*Kol!R39+Siliguri!Q39*Siliguri!R39+Guwahati!Q39*Guwahati!R39+Jalpiguri!Q39*Jalpiguri!R39)/P39</f>
        <v>303.5873509966832</v>
      </c>
      <c r="R39" s="229">
        <f>Kol!S39+Siliguri!S39+Guwahati!S39+Jalpiguri!S39</f>
        <v>1139023.95</v>
      </c>
      <c r="S39" s="229">
        <f>(Kol!S39*Kol!T39+Siliguri!S39*Siliguri!T39+Guwahati!S39*Guwahati!T39+Jalpiguri!S39*Jalpiguri!T39)/R39</f>
        <v>289.87580308307236</v>
      </c>
      <c r="T39" s="229">
        <f>Kol!U39+Siliguri!U39+Guwahati!U39+Jalpiguri!U39</f>
        <v>58094.5</v>
      </c>
      <c r="U39" s="229">
        <f>(Kol!U39*Kol!V39+Siliguri!U39*Siliguri!V39+Guwahati!U39*Guwahati!V39+Jalpiguri!U39*Jalpiguri!V39)/T39</f>
        <v>173.66640830662627</v>
      </c>
      <c r="V39" s="229">
        <f>Kol!W39+Siliguri!W39+Guwahati!W39+Jalpiguri!W39</f>
        <v>0</v>
      </c>
      <c r="W39" s="229">
        <v>0</v>
      </c>
      <c r="X39" s="229">
        <v>0</v>
      </c>
      <c r="Y39" s="229">
        <v>0</v>
      </c>
      <c r="Z39" s="229">
        <f>Kol!AA39+Siliguri!AA39+Guwahati!AA39+Jalpiguri!AA39</f>
        <v>30077</v>
      </c>
      <c r="AA39" s="229">
        <f>(Kol!AA39*Kol!AB39+Siliguri!AA39*Siliguri!AB39+Guwahati!AA39*Guwahati!AB39+Jalpiguri!AA39*Jalpiguri!AB39)/Z39</f>
        <v>431.34777400000002</v>
      </c>
      <c r="AB39" s="229">
        <f>Kol!AC39+Siliguri!AC39+Guwahati!AC39+Jalpiguri!AC39</f>
        <v>0</v>
      </c>
      <c r="AC39" s="229">
        <v>0</v>
      </c>
      <c r="AD39" s="229">
        <f>Kol!AE39+Siliguri!AE39+Guwahati!AE39+Jalpiguri!AE39</f>
        <v>815</v>
      </c>
      <c r="AE39" s="229">
        <f>(Kol!AE39*Kol!AF39+Siliguri!AE39*Siliguri!AF39+Guwahati!AE39*Guwahati!AF39+Jalpiguri!AE39*Jalpiguri!AF39)/AD39</f>
        <v>433.26797499999998</v>
      </c>
      <c r="AF39" s="229">
        <f>Kol!AG39+Siliguri!AG39+Guwahati!AG39+Jalpiguri!AG39</f>
        <v>0</v>
      </c>
      <c r="AG39" s="229">
        <v>0</v>
      </c>
      <c r="AH39" s="78">
        <f t="shared" ref="AH39" si="84">N39+P39+R39+T39+V39+Z39+AB39+AD39+AF39</f>
        <v>10435822.549999999</v>
      </c>
      <c r="AI39" s="78">
        <f t="shared" ref="AI39" si="85">(N39*O39+P39*Q39+R39*S39+T39*U39+V39*W39+Z39*AA39+AD39*AE39+AF39*AG39)/AH39</f>
        <v>283.23005419793481</v>
      </c>
      <c r="AK39" s="64">
        <v>43694</v>
      </c>
      <c r="AL39" s="10">
        <v>33</v>
      </c>
      <c r="AM39" s="157">
        <v>8849726.1000000015</v>
      </c>
      <c r="AN39" s="157">
        <v>2823626.2</v>
      </c>
      <c r="AO39" s="157">
        <v>1200874.75</v>
      </c>
      <c r="AP39" s="157">
        <v>58716.5</v>
      </c>
      <c r="AQ39" s="157">
        <v>0</v>
      </c>
      <c r="AR39" s="157">
        <v>0</v>
      </c>
      <c r="AS39" s="157">
        <v>91409.2</v>
      </c>
      <c r="AT39" s="157">
        <v>0</v>
      </c>
      <c r="AU39" s="157">
        <v>2634.1</v>
      </c>
      <c r="AV39" s="157">
        <v>0</v>
      </c>
      <c r="AW39" s="78">
        <v>13026986.85</v>
      </c>
      <c r="AX39" s="157">
        <v>6432132</v>
      </c>
      <c r="AY39" s="157">
        <v>151.11651133064848</v>
      </c>
      <c r="AZ39" s="157">
        <v>2153112.7000000002</v>
      </c>
      <c r="BA39" s="157">
        <v>164.26852231413639</v>
      </c>
      <c r="BB39" s="157">
        <v>983278.34000000008</v>
      </c>
      <c r="BC39" s="157">
        <v>226.6030733117085</v>
      </c>
      <c r="BD39" s="157">
        <v>49831.799999999996</v>
      </c>
      <c r="BE39" s="157">
        <v>124.31021098332792</v>
      </c>
      <c r="BF39" s="157">
        <v>0</v>
      </c>
      <c r="BG39" s="157">
        <v>0</v>
      </c>
      <c r="BH39" s="157">
        <v>0</v>
      </c>
      <c r="BI39" s="157">
        <v>0</v>
      </c>
      <c r="BJ39" s="157">
        <v>48279.8</v>
      </c>
      <c r="BK39" s="157">
        <v>345.575018</v>
      </c>
      <c r="BL39" s="157">
        <v>0</v>
      </c>
      <c r="BM39" s="157">
        <v>0</v>
      </c>
      <c r="BN39" s="157">
        <v>1892.6</v>
      </c>
      <c r="BO39" s="157">
        <v>217.45931462242419</v>
      </c>
      <c r="BP39" s="157">
        <v>0</v>
      </c>
      <c r="BQ39" s="157">
        <v>0</v>
      </c>
      <c r="BR39" s="78">
        <v>9668527.2400000002</v>
      </c>
      <c r="BS39" s="78">
        <v>162.5681246415387</v>
      </c>
    </row>
    <row r="40" spans="1:71" ht="20" customHeight="1" x14ac:dyDescent="0.15">
      <c r="A40" s="234">
        <v>44065</v>
      </c>
      <c r="B40" s="10" t="s">
        <v>93</v>
      </c>
      <c r="C40" s="235">
        <f>Kol!D40+Siliguri!D40+Guwahati!D40+Jalpiguri!D40</f>
        <v>9366646.5</v>
      </c>
      <c r="D40" s="235">
        <f>Kol!E40+Siliguri!E40+Guwahati!E40+Jalpiguri!E40</f>
        <v>3347681.6</v>
      </c>
      <c r="E40" s="235">
        <f>Kol!F40+Siliguri!F40+Guwahati!F40+Jalpiguri!F40</f>
        <v>1477228.65</v>
      </c>
      <c r="F40" s="235">
        <f>Kol!G40+Siliguri!G40+Guwahati!G40+Jalpiguri!G40</f>
        <v>69226.3</v>
      </c>
      <c r="G40" s="235">
        <f>Kol!H40+Siliguri!H40+Guwahati!H40+Jalpiguri!H40</f>
        <v>0</v>
      </c>
      <c r="H40" s="235">
        <f>Kol!I40+Siliguri!I40+Guwahati!I40+Jalpiguri!I40</f>
        <v>0</v>
      </c>
      <c r="I40" s="235">
        <f>Kol!J40+Siliguri!J40+Guwahati!J40+Jalpiguri!J40</f>
        <v>59886.1</v>
      </c>
      <c r="J40" s="235">
        <f>Kol!K40+Siliguri!K40+Guwahati!K40+Jalpiguri!K40</f>
        <v>0</v>
      </c>
      <c r="K40" s="235">
        <f>Kol!L40+Siliguri!L40+Guwahati!L40+Jalpiguri!L40</f>
        <v>1111.5999999999999</v>
      </c>
      <c r="L40" s="235">
        <f>Kol!M40+Siliguri!M40+Guwahati!M40+Jalpiguri!M40</f>
        <v>0</v>
      </c>
      <c r="M40" s="78">
        <f t="shared" ref="M40" si="86">SUM(C40:L40)</f>
        <v>14321780.75</v>
      </c>
      <c r="N40" s="235">
        <f>Kol!O40+Siliguri!O40+Guwahati!O40+Jalpiguri!O40</f>
        <v>8080947.6999999993</v>
      </c>
      <c r="O40" s="235">
        <f>(Kol!O40*Kol!P40+Siliguri!O40*Siliguri!P40+Guwahati!O40*Guwahati!P40+Jalpiguri!O40*Jalpiguri!P40)/N40</f>
        <v>276.67270002139065</v>
      </c>
      <c r="P40" s="235">
        <f>Kol!Q40+Siliguri!Q40+Guwahati!Q40+Jalpiguri!Q40</f>
        <v>2986646.8</v>
      </c>
      <c r="Q40" s="235">
        <f>(Kol!Q40*Kol!R40+Siliguri!Q40*Siliguri!R40+Guwahati!Q40*Guwahati!R40+Jalpiguri!Q40*Jalpiguri!R40)/P40</f>
        <v>306.07731432392893</v>
      </c>
      <c r="R40" s="235">
        <f>Kol!S40+Siliguri!S40+Guwahati!S40+Jalpiguri!S40</f>
        <v>1319105.5</v>
      </c>
      <c r="S40" s="235">
        <f>(Kol!S40*Kol!T40+Siliguri!S40*Siliguri!T40+Guwahati!S40*Guwahati!T40+Jalpiguri!S40*Jalpiguri!T40)/R40</f>
        <v>288.78739233915104</v>
      </c>
      <c r="T40" s="235">
        <f>Kol!U40+Siliguri!U40+Guwahati!U40+Jalpiguri!U40</f>
        <v>55838.400000000001</v>
      </c>
      <c r="U40" s="235">
        <f>(Kol!U40*Kol!V40+Siliguri!U40*Siliguri!V40+Guwahati!U40*Guwahati!V40+Jalpiguri!U40*Jalpiguri!V40)/T40</f>
        <v>186.16940619337768</v>
      </c>
      <c r="V40" s="235">
        <f>Kol!W40+Siliguri!W40+Guwahati!W40+Jalpiguri!W40</f>
        <v>0</v>
      </c>
      <c r="W40" s="235">
        <v>0</v>
      </c>
      <c r="X40" s="235">
        <v>0</v>
      </c>
      <c r="Y40" s="235">
        <v>0</v>
      </c>
      <c r="Z40" s="235">
        <f>Kol!AA40+Siliguri!AA40+Guwahati!AA40+Jalpiguri!AA40</f>
        <v>27739.3</v>
      </c>
      <c r="AA40" s="235">
        <f>(Kol!AA40*Kol!AB40+Siliguri!AA40*Siliguri!AB40+Guwahati!AA40*Guwahati!AB40+Jalpiguri!AA40*Jalpiguri!AB40)/Z40</f>
        <v>453.63502599999998</v>
      </c>
      <c r="AB40" s="235">
        <f>Kol!AC40+Siliguri!AC40+Guwahati!AC40+Jalpiguri!AC40</f>
        <v>0</v>
      </c>
      <c r="AC40" s="235">
        <v>0</v>
      </c>
      <c r="AD40" s="235">
        <f>Kol!AE40+Siliguri!AE40+Guwahati!AE40+Jalpiguri!AE40</f>
        <v>1111.5999999999999</v>
      </c>
      <c r="AE40" s="235">
        <f>(Kol!AE40*Kol!AF40+Siliguri!AE40*Siliguri!AF40+Guwahati!AE40*Guwahati!AF40+Jalpiguri!AE40*Jalpiguri!AF40)/AD40</f>
        <v>450.21662400000002</v>
      </c>
      <c r="AF40" s="235">
        <f>Kol!AG40+Siliguri!AG40+Guwahati!AG40+Jalpiguri!AG40</f>
        <v>0</v>
      </c>
      <c r="AG40" s="235">
        <v>0</v>
      </c>
      <c r="AH40" s="78">
        <f t="shared" ref="AH40" si="87">N40+P40+R40+T40+V40+Z40+AB40+AD40+AF40</f>
        <v>12471389.300000001</v>
      </c>
      <c r="AI40" s="78">
        <f t="shared" ref="AI40" si="88">(N40*O40+P40*Q40+R40*S40+T40*U40+V40*W40+Z40*AA40+AD40*AE40+AF40*AG40)/AH40</f>
        <v>284.99975287282405</v>
      </c>
      <c r="AK40" s="64">
        <v>43701</v>
      </c>
      <c r="AL40" s="10">
        <v>34</v>
      </c>
      <c r="AM40" s="157">
        <v>11679316.189999999</v>
      </c>
      <c r="AN40" s="157">
        <v>3897334.4</v>
      </c>
      <c r="AO40" s="157">
        <v>1519220.2799999998</v>
      </c>
      <c r="AP40" s="157">
        <v>67392.2</v>
      </c>
      <c r="AQ40" s="157">
        <v>0</v>
      </c>
      <c r="AR40" s="157">
        <v>0</v>
      </c>
      <c r="AS40" s="157">
        <v>87899.5</v>
      </c>
      <c r="AT40" s="157">
        <v>0</v>
      </c>
      <c r="AU40" s="157">
        <v>2928.9</v>
      </c>
      <c r="AV40" s="157">
        <v>0</v>
      </c>
      <c r="AW40" s="78">
        <v>17254091.469999999</v>
      </c>
      <c r="AX40" s="157">
        <v>8283738.4699999997</v>
      </c>
      <c r="AY40" s="157">
        <v>150.36300960216155</v>
      </c>
      <c r="AZ40" s="157">
        <v>2833689.4</v>
      </c>
      <c r="BA40" s="157">
        <v>167.71697575112694</v>
      </c>
      <c r="BB40" s="157">
        <v>1132127</v>
      </c>
      <c r="BC40" s="157">
        <v>227.13648151336062</v>
      </c>
      <c r="BD40" s="157">
        <v>54006.400000000001</v>
      </c>
      <c r="BE40" s="157">
        <v>134.58399669970967</v>
      </c>
      <c r="BF40" s="157">
        <v>0</v>
      </c>
      <c r="BG40" s="157">
        <v>0</v>
      </c>
      <c r="BH40" s="157">
        <v>0</v>
      </c>
      <c r="BI40" s="157">
        <v>0</v>
      </c>
      <c r="BJ40" s="157">
        <v>51294.8</v>
      </c>
      <c r="BK40" s="157">
        <v>310.23179299999998</v>
      </c>
      <c r="BL40" s="157">
        <v>0</v>
      </c>
      <c r="BM40" s="157">
        <v>0</v>
      </c>
      <c r="BN40" s="157">
        <v>1444.3</v>
      </c>
      <c r="BO40" s="157">
        <v>193.50633500000001</v>
      </c>
      <c r="BP40" s="157">
        <v>0</v>
      </c>
      <c r="BQ40" s="157">
        <v>0</v>
      </c>
      <c r="BR40" s="78">
        <v>12356300.370000001</v>
      </c>
      <c r="BS40" s="78">
        <v>161.97681369842638</v>
      </c>
    </row>
    <row r="41" spans="1:71" ht="20" customHeight="1" x14ac:dyDescent="0.15">
      <c r="A41" s="236">
        <v>44072</v>
      </c>
      <c r="B41" s="10" t="s">
        <v>94</v>
      </c>
      <c r="C41" s="237">
        <f>Kol!D41+Siliguri!D41+Guwahati!D41+Jalpiguri!D41</f>
        <v>9437106.3000000007</v>
      </c>
      <c r="D41" s="237">
        <f>Kol!E41+Siliguri!E41+Guwahati!E41+Jalpiguri!E41</f>
        <v>3275870.2</v>
      </c>
      <c r="E41" s="237">
        <f>Kol!F41+Siliguri!F41+Guwahati!F41+Jalpiguri!F41</f>
        <v>1268582.6000000001</v>
      </c>
      <c r="F41" s="237">
        <f>Kol!G41+Siliguri!G41+Guwahati!G41+Jalpiguri!G41</f>
        <v>62595.700000000004</v>
      </c>
      <c r="G41" s="237">
        <f>Kol!H41+Siliguri!H41+Guwahati!H41+Jalpiguri!H41</f>
        <v>0</v>
      </c>
      <c r="H41" s="237">
        <f>Kol!I41+Siliguri!I41+Guwahati!I41+Jalpiguri!I41</f>
        <v>0</v>
      </c>
      <c r="I41" s="237">
        <f>Kol!J41+Siliguri!J41+Guwahati!J41+Jalpiguri!J41</f>
        <v>64097.8</v>
      </c>
      <c r="J41" s="237">
        <f>Kol!K41+Siliguri!K41+Guwahati!K41+Jalpiguri!K41</f>
        <v>0</v>
      </c>
      <c r="K41" s="237">
        <f>Kol!L41+Siliguri!L41+Guwahati!L41+Jalpiguri!L41</f>
        <v>951.8</v>
      </c>
      <c r="L41" s="237">
        <f>Kol!M41+Siliguri!M41+Guwahati!M41+Jalpiguri!M41</f>
        <v>0</v>
      </c>
      <c r="M41" s="78">
        <f t="shared" ref="M41" si="89">SUM(C41:L41)</f>
        <v>14109204.4</v>
      </c>
      <c r="N41" s="237">
        <f>Kol!O41+Siliguri!O41+Guwahati!O41+Jalpiguri!O41</f>
        <v>7914642.4000000004</v>
      </c>
      <c r="O41" s="237">
        <f>(Kol!O41*Kol!P41+Siliguri!O41*Siliguri!P41+Guwahati!O41*Guwahati!P41+Jalpiguri!O41*Jalpiguri!P41)/N41</f>
        <v>273.85864874505313</v>
      </c>
      <c r="P41" s="237">
        <f>Kol!Q41+Siliguri!Q41+Guwahati!Q41+Jalpiguri!Q41</f>
        <v>2850817.2</v>
      </c>
      <c r="Q41" s="237">
        <f>(Kol!Q41*Kol!R41+Siliguri!Q41*Siliguri!R41+Guwahati!Q41*Guwahati!R41+Jalpiguri!Q41*Jalpiguri!R41)/P41</f>
        <v>305.76511240912112</v>
      </c>
      <c r="R41" s="237">
        <f>Kol!S41+Siliguri!S41+Guwahati!S41+Jalpiguri!S41</f>
        <v>1073561.1000000001</v>
      </c>
      <c r="S41" s="237">
        <f>(Kol!S41*Kol!T41+Siliguri!S41*Siliguri!T41+Guwahati!S41*Guwahati!T41+Jalpiguri!S41*Jalpiguri!T41)/R41</f>
        <v>285.01615400216036</v>
      </c>
      <c r="T41" s="237">
        <f>Kol!U41+Siliguri!U41+Guwahati!U41+Jalpiguri!U41</f>
        <v>52686.5</v>
      </c>
      <c r="U41" s="237">
        <f>(Kol!U41*Kol!V41+Siliguri!U41*Siliguri!V41+Guwahati!U41*Guwahati!V41+Jalpiguri!U41*Jalpiguri!V41)/T41</f>
        <v>188.54422022119329</v>
      </c>
      <c r="V41" s="237">
        <f>Kol!W41+Siliguri!W41+Guwahati!W41+Jalpiguri!W41</f>
        <v>0</v>
      </c>
      <c r="W41" s="237">
        <v>0</v>
      </c>
      <c r="X41" s="237">
        <v>0</v>
      </c>
      <c r="Y41" s="237">
        <v>0</v>
      </c>
      <c r="Z41" s="237">
        <f>Kol!AA41+Siliguri!AA41+Guwahati!AA41+Jalpiguri!AA41</f>
        <v>41795.4</v>
      </c>
      <c r="AA41" s="237">
        <f>(Kol!AA41*Kol!AB41+Siliguri!AA41*Siliguri!AB41+Guwahati!AA41*Guwahati!AB41+Jalpiguri!AA41*Jalpiguri!AB41)/Z41</f>
        <v>402.54248999999999</v>
      </c>
      <c r="AB41" s="237">
        <f>Kol!AC41+Siliguri!AC41+Guwahati!AC41+Jalpiguri!AC41</f>
        <v>0</v>
      </c>
      <c r="AC41" s="237">
        <v>0</v>
      </c>
      <c r="AD41" s="237">
        <f>Kol!AE41+Siliguri!AE41+Guwahati!AE41+Jalpiguri!AE41</f>
        <v>951.8</v>
      </c>
      <c r="AE41" s="237">
        <f>(Kol!AE41*Kol!AF41+Siliguri!AE41*Siliguri!AF41+Guwahati!AE41*Guwahati!AF41+Jalpiguri!AE41*Jalpiguri!AF41)/AD41</f>
        <v>421.83147700000001</v>
      </c>
      <c r="AF41" s="237">
        <f>Kol!AG41+Siliguri!AG41+Guwahati!AG41+Jalpiguri!AG41</f>
        <v>0</v>
      </c>
      <c r="AG41" s="237">
        <v>0</v>
      </c>
      <c r="AH41" s="78">
        <f t="shared" ref="AH41" si="90">N41+P41+R41+T41+V41+Z41+AB41+AD41+AF41</f>
        <v>11934454.400000002</v>
      </c>
      <c r="AI41" s="78">
        <f t="shared" ref="AI41" si="91">(N41*O41+P41*Q41+R41*S41+T41*U41+V41*W41+Z41*AA41+AD41*AE41+AF41*AG41)/AH41</f>
        <v>282.56973599342143</v>
      </c>
      <c r="AK41" s="64">
        <v>43708</v>
      </c>
      <c r="AL41" s="10">
        <v>35</v>
      </c>
      <c r="AM41" s="157">
        <v>11183404.800000001</v>
      </c>
      <c r="AN41" s="157">
        <v>3590797.5</v>
      </c>
      <c r="AO41" s="157">
        <v>1502853.7000000002</v>
      </c>
      <c r="AP41" s="157">
        <v>68990.599999999991</v>
      </c>
      <c r="AQ41" s="157">
        <v>0</v>
      </c>
      <c r="AR41" s="157">
        <v>0</v>
      </c>
      <c r="AS41" s="157">
        <v>79957.3</v>
      </c>
      <c r="AT41" s="157">
        <v>0</v>
      </c>
      <c r="AU41" s="157">
        <v>2554.6</v>
      </c>
      <c r="AV41" s="157">
        <v>0</v>
      </c>
      <c r="AW41" s="78">
        <v>16428558.5</v>
      </c>
      <c r="AX41" s="157">
        <v>8205118.1000000006</v>
      </c>
      <c r="AY41" s="157">
        <v>148.29693411886876</v>
      </c>
      <c r="AZ41" s="157">
        <v>2719639.1</v>
      </c>
      <c r="BA41" s="157">
        <v>165.55493390131195</v>
      </c>
      <c r="BB41" s="157">
        <v>1190272.6000000001</v>
      </c>
      <c r="BC41" s="157">
        <v>208.59019270590971</v>
      </c>
      <c r="BD41" s="157">
        <v>61989.8</v>
      </c>
      <c r="BE41" s="157">
        <v>131.32609642702832</v>
      </c>
      <c r="BF41" s="157">
        <v>0</v>
      </c>
      <c r="BG41" s="157">
        <v>0</v>
      </c>
      <c r="BH41" s="157">
        <v>0</v>
      </c>
      <c r="BI41" s="157">
        <v>0</v>
      </c>
      <c r="BJ41" s="157">
        <v>45177.7</v>
      </c>
      <c r="BK41" s="157">
        <v>325.16424599999999</v>
      </c>
      <c r="BL41" s="157">
        <v>0</v>
      </c>
      <c r="BM41" s="157">
        <v>0</v>
      </c>
      <c r="BN41" s="157">
        <v>708.9</v>
      </c>
      <c r="BO41" s="157">
        <v>268.16588999999999</v>
      </c>
      <c r="BP41" s="157">
        <v>0</v>
      </c>
      <c r="BQ41" s="157">
        <v>0</v>
      </c>
      <c r="BR41" s="78">
        <v>12222906.200000001</v>
      </c>
      <c r="BS41" s="78">
        <v>158.58289698434837</v>
      </c>
    </row>
    <row r="42" spans="1:71" ht="20" customHeight="1" x14ac:dyDescent="0.15">
      <c r="A42" s="239">
        <v>44079</v>
      </c>
      <c r="B42" s="10" t="s">
        <v>98</v>
      </c>
      <c r="C42" s="240">
        <f>Kol!D42+Siliguri!D42+Guwahati!D42+Jalpiguri!D42</f>
        <v>9248202.6000000015</v>
      </c>
      <c r="D42" s="240">
        <f>Kol!E42+Siliguri!E42+Guwahati!E42+Jalpiguri!E42</f>
        <v>3094718.5</v>
      </c>
      <c r="E42" s="240">
        <f>Kol!F42+Siliguri!F42+Guwahati!F42+Jalpiguri!F42</f>
        <v>1210777.7999999998</v>
      </c>
      <c r="F42" s="240">
        <f>Kol!G42+Siliguri!G42+Guwahati!G42+Jalpiguri!G42</f>
        <v>69139.3</v>
      </c>
      <c r="G42" s="240">
        <f>Kol!H42+Siliguri!H42+Guwahati!H42+Jalpiguri!H42</f>
        <v>0</v>
      </c>
      <c r="H42" s="240">
        <f>Kol!I42+Siliguri!I42+Guwahati!I42+Jalpiguri!I42</f>
        <v>0</v>
      </c>
      <c r="I42" s="240">
        <f>Kol!J42+Siliguri!J42+Guwahati!J42+Jalpiguri!J42</f>
        <v>63366.400000000001</v>
      </c>
      <c r="J42" s="240">
        <f>Kol!K42+Siliguri!K42+Guwahati!K42+Jalpiguri!K42</f>
        <v>0</v>
      </c>
      <c r="K42" s="240">
        <f>Kol!L42+Siliguri!L42+Guwahati!L42+Jalpiguri!L42</f>
        <v>994</v>
      </c>
      <c r="L42" s="240">
        <f>Kol!M42+Siliguri!M42+Guwahati!M42+Jalpiguri!M42</f>
        <v>0</v>
      </c>
      <c r="M42" s="78">
        <f t="shared" ref="M42" si="92">SUM(C42:L42)</f>
        <v>13687198.600000003</v>
      </c>
      <c r="N42" s="240">
        <f>Kol!O42+Siliguri!O42+Guwahati!O42+Jalpiguri!O42</f>
        <v>8112788.2999999998</v>
      </c>
      <c r="O42" s="240">
        <f>(Kol!O42*Kol!P42+Siliguri!O42*Siliguri!P42+Guwahati!O42*Guwahati!P42+Jalpiguri!O42*Jalpiguri!P42)/N42</f>
        <v>274.02298128680667</v>
      </c>
      <c r="P42" s="240">
        <f>Kol!Q42+Siliguri!Q42+Guwahati!Q42+Jalpiguri!Q42</f>
        <v>2588817.1999999997</v>
      </c>
      <c r="Q42" s="240">
        <f>(Kol!Q42*Kol!R42+Siliguri!Q42*Siliguri!R42+Guwahati!Q42*Guwahati!R42+Jalpiguri!Q42*Jalpiguri!R42)/P42</f>
        <v>295.01383507965352</v>
      </c>
      <c r="R42" s="240">
        <f>Kol!S42+Siliguri!S42+Guwahati!S42+Jalpiguri!S42</f>
        <v>1030021.5</v>
      </c>
      <c r="S42" s="240">
        <f>(Kol!S42*Kol!T42+Siliguri!S42*Siliguri!T42+Guwahati!S42*Guwahati!T42+Jalpiguri!S42*Jalpiguri!T42)/R42</f>
        <v>268.64295504035357</v>
      </c>
      <c r="T42" s="240">
        <f>Kol!U42+Siliguri!U42+Guwahati!U42+Jalpiguri!U42</f>
        <v>65906.5</v>
      </c>
      <c r="U42" s="240">
        <f>(Kol!U42*Kol!V42+Siliguri!U42*Siliguri!V42+Guwahati!U42*Guwahati!V42+Jalpiguri!U42*Jalpiguri!V42)/T42</f>
        <v>188.15499202001166</v>
      </c>
      <c r="V42" s="240">
        <f>Kol!W42+Siliguri!W42+Guwahati!W42+Jalpiguri!W42</f>
        <v>0</v>
      </c>
      <c r="W42" s="240">
        <v>0</v>
      </c>
      <c r="X42" s="240">
        <v>0</v>
      </c>
      <c r="Y42" s="240">
        <v>0</v>
      </c>
      <c r="Z42" s="240">
        <f>Kol!AA42+Siliguri!AA42+Guwahati!AA42+Jalpiguri!AA42</f>
        <v>36853</v>
      </c>
      <c r="AA42" s="240">
        <f>(Kol!AA42*Kol!AB42+Siliguri!AA42*Siliguri!AB42+Guwahati!AA42*Guwahati!AB42+Jalpiguri!AA42*Jalpiguri!AB42)/Z42</f>
        <v>325.17844400000001</v>
      </c>
      <c r="AB42" s="240">
        <f>Kol!AC42+Siliguri!AC42+Guwahati!AC42+Jalpiguri!AC42</f>
        <v>0</v>
      </c>
      <c r="AC42" s="240">
        <v>0</v>
      </c>
      <c r="AD42" s="240">
        <f>Kol!AE42+Siliguri!AE42+Guwahati!AE42+Jalpiguri!AE42</f>
        <v>994</v>
      </c>
      <c r="AE42" s="240">
        <f>(Kol!AE42*Kol!AF42+Siliguri!AE42*Siliguri!AF42+Guwahati!AE42*Guwahati!AF42+Jalpiguri!AE42*Jalpiguri!AF42)/AD42</f>
        <v>433.67565300000001</v>
      </c>
      <c r="AF42" s="240">
        <f>Kol!AG42+Siliguri!AG42+Guwahati!AG42+Jalpiguri!AG42</f>
        <v>0</v>
      </c>
      <c r="AG42" s="240">
        <v>0</v>
      </c>
      <c r="AH42" s="78">
        <f t="shared" ref="AH42" si="93">N42+P42+R42+T42+V42+Z42+AB42+AD42+AF42</f>
        <v>11835380.5</v>
      </c>
      <c r="AI42" s="78">
        <f t="shared" ref="AI42" si="94">(N42*O42+P42*Q42+R42*S42+T42*U42+V42*W42+Z42*AA42+AD42*AE42+AF42*AG42)/AH42</f>
        <v>277.84073847895075</v>
      </c>
      <c r="AK42" s="64">
        <v>43715</v>
      </c>
      <c r="AL42" s="10">
        <v>36</v>
      </c>
      <c r="AM42" s="157">
        <v>11888024.35</v>
      </c>
      <c r="AN42" s="157">
        <v>3673038.55</v>
      </c>
      <c r="AO42" s="157">
        <v>1725553.1</v>
      </c>
      <c r="AP42" s="157">
        <v>40996.1</v>
      </c>
      <c r="AQ42" s="157">
        <v>0</v>
      </c>
      <c r="AR42" s="157">
        <v>0</v>
      </c>
      <c r="AS42" s="157">
        <v>110546.7</v>
      </c>
      <c r="AT42" s="157">
        <v>0</v>
      </c>
      <c r="AU42" s="157">
        <v>2311.1</v>
      </c>
      <c r="AV42" s="157">
        <v>0</v>
      </c>
      <c r="AW42" s="78">
        <v>17440469.900000002</v>
      </c>
      <c r="AX42" s="157">
        <v>8674695.8499999996</v>
      </c>
      <c r="AY42" s="157">
        <v>151.8974843279523</v>
      </c>
      <c r="AZ42" s="157">
        <v>2760520.85</v>
      </c>
      <c r="BA42" s="157">
        <v>167.96191956839471</v>
      </c>
      <c r="BB42" s="157">
        <v>1451851.2</v>
      </c>
      <c r="BC42" s="157">
        <v>202.99819599761736</v>
      </c>
      <c r="BD42" s="157">
        <v>33683.9</v>
      </c>
      <c r="BE42" s="157">
        <v>127.6105014789558</v>
      </c>
      <c r="BF42" s="157">
        <v>0</v>
      </c>
      <c r="BG42" s="157">
        <v>0</v>
      </c>
      <c r="BH42" s="157">
        <v>0</v>
      </c>
      <c r="BI42" s="157">
        <v>0</v>
      </c>
      <c r="BJ42" s="157">
        <v>58152.4</v>
      </c>
      <c r="BK42" s="157">
        <v>338.94439000000006</v>
      </c>
      <c r="BL42" s="157">
        <v>0</v>
      </c>
      <c r="BM42" s="157">
        <v>0</v>
      </c>
      <c r="BN42" s="157">
        <v>1443.5</v>
      </c>
      <c r="BO42" s="157">
        <v>215.0295112199515</v>
      </c>
      <c r="BP42" s="157">
        <v>0</v>
      </c>
      <c r="BQ42" s="157">
        <v>0</v>
      </c>
      <c r="BR42" s="78">
        <v>12980347.699999999</v>
      </c>
      <c r="BS42" s="78">
        <v>161.81148033283651</v>
      </c>
    </row>
    <row r="43" spans="1:71" ht="20" customHeight="1" x14ac:dyDescent="0.15">
      <c r="A43" s="241">
        <v>44086</v>
      </c>
      <c r="B43" s="10" t="s">
        <v>99</v>
      </c>
      <c r="C43" s="242">
        <f>Kol!D43+Siliguri!D43+Guwahati!D43+Jalpiguri!D43</f>
        <v>6926110.1500000004</v>
      </c>
      <c r="D43" s="242">
        <f>Kol!E43+Siliguri!E43+Guwahati!E43+Jalpiguri!E43</f>
        <v>2201676.1</v>
      </c>
      <c r="E43" s="242">
        <f>Kol!F43+Siliguri!F43+Guwahati!F43+Jalpiguri!F43</f>
        <v>88090.9</v>
      </c>
      <c r="F43" s="242">
        <f>Kol!G43+Siliguri!G43+Guwahati!G43+Jalpiguri!G43</f>
        <v>5160.3</v>
      </c>
      <c r="G43" s="242">
        <f>Kol!H43+Siliguri!H43+Guwahati!H43+Jalpiguri!H43</f>
        <v>0</v>
      </c>
      <c r="H43" s="242">
        <f>Kol!I43+Siliguri!I43+Guwahati!I43+Jalpiguri!I43</f>
        <v>0</v>
      </c>
      <c r="I43" s="242">
        <f>Kol!J43+Siliguri!J43+Guwahati!J43+Jalpiguri!J43</f>
        <v>0</v>
      </c>
      <c r="J43" s="242">
        <f>Kol!K43+Siliguri!K43+Guwahati!K43+Jalpiguri!K43</f>
        <v>0</v>
      </c>
      <c r="K43" s="242">
        <f>Kol!L43+Siliguri!L43+Guwahati!L43+Jalpiguri!L43</f>
        <v>1149.8</v>
      </c>
      <c r="L43" s="242">
        <f>Kol!M43+Siliguri!M43+Guwahati!M43+Jalpiguri!M43</f>
        <v>0</v>
      </c>
      <c r="M43" s="78">
        <f t="shared" ref="M43" si="95">SUM(C43:L43)</f>
        <v>9222187.2500000019</v>
      </c>
      <c r="N43" s="242">
        <f>Kol!O43+Siliguri!O43+Guwahati!O43+Jalpiguri!O43</f>
        <v>5836154.5</v>
      </c>
      <c r="O43" s="242">
        <f>(Kol!O43*Kol!P43+Siliguri!O43*Siliguri!P43+Guwahati!O43*Guwahati!P43+Jalpiguri!O43*Jalpiguri!P43)/N43</f>
        <v>264.09678368686571</v>
      </c>
      <c r="P43" s="242">
        <f>Kol!Q43+Siliguri!Q43+Guwahati!Q43+Jalpiguri!Q43</f>
        <v>1890029.4</v>
      </c>
      <c r="Q43" s="242">
        <f>(Kol!Q43*Kol!R43+Siliguri!Q43*Siliguri!R43+Guwahati!Q43*Guwahati!R43+Jalpiguri!Q43*Jalpiguri!R43)/P43</f>
        <v>280.24431829605209</v>
      </c>
      <c r="R43" s="242">
        <f>Kol!S43+Siliguri!S43+Guwahati!S43+Jalpiguri!S43</f>
        <v>81449.8</v>
      </c>
      <c r="S43" s="242">
        <f>(Kol!S43*Kol!T43+Siliguri!S43*Siliguri!T43+Guwahati!S43*Guwahati!T43+Jalpiguri!S43*Jalpiguri!T43)/R43</f>
        <v>251.898223</v>
      </c>
      <c r="T43" s="242">
        <f>Kol!U43+Siliguri!U43+Guwahati!U43+Jalpiguri!U43</f>
        <v>5160.3</v>
      </c>
      <c r="U43" s="242">
        <f>(Kol!U43*Kol!V43+Siliguri!U43*Siliguri!V43+Guwahati!U43*Guwahati!V43+Jalpiguri!U43*Jalpiguri!V43)/T43</f>
        <v>172.39284499999999</v>
      </c>
      <c r="V43" s="242">
        <f>Kol!W43+Siliguri!W43+Guwahati!W43+Jalpiguri!W43</f>
        <v>0</v>
      </c>
      <c r="W43" s="242">
        <v>0</v>
      </c>
      <c r="X43" s="242">
        <v>0</v>
      </c>
      <c r="Y43" s="242">
        <v>0</v>
      </c>
      <c r="Z43" s="242">
        <f>Kol!AA43+Siliguri!AA43+Guwahati!AA43+Jalpiguri!AA43</f>
        <v>0</v>
      </c>
      <c r="AA43" s="242">
        <v>0</v>
      </c>
      <c r="AB43" s="242">
        <f>Kol!AC43+Siliguri!AC43+Guwahati!AC43+Jalpiguri!AC43</f>
        <v>0</v>
      </c>
      <c r="AC43" s="242">
        <v>0</v>
      </c>
      <c r="AD43" s="242">
        <f>Kol!AE43+Siliguri!AE43+Guwahati!AE43+Jalpiguri!AE43</f>
        <v>1149.8</v>
      </c>
      <c r="AE43" s="242">
        <f>(Kol!AE43*Kol!AF43+Siliguri!AE43*Siliguri!AF43+Guwahati!AE43*Guwahati!AF43+Jalpiguri!AE43*Jalpiguri!AF43)/AD43</f>
        <v>378.39728600000001</v>
      </c>
      <c r="AF43" s="242">
        <f>Kol!AG43+Siliguri!AG43+Guwahati!AG43+Jalpiguri!AG43</f>
        <v>0</v>
      </c>
      <c r="AG43" s="242">
        <v>0</v>
      </c>
      <c r="AH43" s="78">
        <f t="shared" ref="AH43" si="96">N43+P43+R43+T43+V43+Z43+AB43+AD43+AF43</f>
        <v>7813943.7999999998</v>
      </c>
      <c r="AI43" s="78">
        <f t="shared" ref="AI43" si="97">(N43*O43+P43*Q43+R43*S43+T43*U43+V43*W43+Z43*AA43+AD43*AE43+AF43*AG43)/AH43</f>
        <v>267.83163876777894</v>
      </c>
      <c r="AK43" s="64">
        <v>43722</v>
      </c>
      <c r="AL43" s="10">
        <v>37</v>
      </c>
      <c r="AM43" s="157">
        <v>11922971.91</v>
      </c>
      <c r="AN43" s="157">
        <v>3670752.5</v>
      </c>
      <c r="AO43" s="157">
        <v>1498038.02</v>
      </c>
      <c r="AP43" s="157">
        <v>83005</v>
      </c>
      <c r="AQ43" s="157">
        <v>0</v>
      </c>
      <c r="AR43" s="157">
        <v>0</v>
      </c>
      <c r="AS43" s="157">
        <v>85526.6</v>
      </c>
      <c r="AT43" s="157">
        <v>0</v>
      </c>
      <c r="AU43" s="157">
        <v>3224.4</v>
      </c>
      <c r="AV43" s="157">
        <v>0</v>
      </c>
      <c r="AW43" s="78">
        <v>17263518.43</v>
      </c>
      <c r="AX43" s="157">
        <v>8671360.1600000001</v>
      </c>
      <c r="AY43" s="157">
        <v>146.68703163439554</v>
      </c>
      <c r="AZ43" s="157">
        <v>2717100.3</v>
      </c>
      <c r="BA43" s="157">
        <v>160.78932191095055</v>
      </c>
      <c r="BB43" s="157">
        <v>1323578.2</v>
      </c>
      <c r="BC43" s="157">
        <v>206.73315564143743</v>
      </c>
      <c r="BD43" s="157">
        <v>61513.1</v>
      </c>
      <c r="BE43" s="157">
        <v>134.28900156524057</v>
      </c>
      <c r="BF43" s="157">
        <v>0</v>
      </c>
      <c r="BG43" s="157">
        <v>0</v>
      </c>
      <c r="BH43" s="157">
        <v>0</v>
      </c>
      <c r="BI43" s="157">
        <v>0</v>
      </c>
      <c r="BJ43" s="157">
        <v>57955.4</v>
      </c>
      <c r="BK43" s="157">
        <v>319.90679</v>
      </c>
      <c r="BL43" s="157">
        <v>0</v>
      </c>
      <c r="BM43" s="157">
        <v>0</v>
      </c>
      <c r="BN43" s="157">
        <v>1839.2</v>
      </c>
      <c r="BO43" s="157">
        <v>201.93333995585036</v>
      </c>
      <c r="BP43" s="157">
        <v>0</v>
      </c>
      <c r="BQ43" s="157">
        <v>0</v>
      </c>
      <c r="BR43" s="78">
        <v>12833346.359999999</v>
      </c>
      <c r="BS43" s="78">
        <v>156.59645529013889</v>
      </c>
    </row>
    <row r="44" spans="1:71" ht="20" customHeight="1" x14ac:dyDescent="0.15">
      <c r="A44" s="64"/>
      <c r="B44" s="10"/>
      <c r="C44" s="136"/>
      <c r="D44" s="136"/>
      <c r="E44" s="136"/>
      <c r="F44" s="136"/>
      <c r="G44" s="136"/>
      <c r="H44" s="136"/>
      <c r="I44" s="136"/>
      <c r="J44" s="136"/>
      <c r="K44" s="136"/>
      <c r="L44" s="136"/>
      <c r="M44" s="78"/>
      <c r="N44" s="136"/>
      <c r="O44" s="136"/>
      <c r="P44" s="136"/>
      <c r="Q44" s="136"/>
      <c r="R44" s="136"/>
      <c r="S44" s="136"/>
      <c r="T44" s="136"/>
      <c r="U44" s="136"/>
      <c r="V44" s="136"/>
      <c r="W44" s="136"/>
      <c r="X44" s="136"/>
      <c r="Y44" s="136"/>
      <c r="Z44" s="136"/>
      <c r="AA44" s="136"/>
      <c r="AB44" s="136"/>
      <c r="AC44" s="136"/>
      <c r="AD44" s="136"/>
      <c r="AE44" s="136"/>
      <c r="AF44" s="136"/>
      <c r="AG44" s="136"/>
      <c r="AH44" s="78"/>
      <c r="AI44" s="78"/>
      <c r="AK44" s="64">
        <v>43729</v>
      </c>
      <c r="AL44" s="10">
        <v>38</v>
      </c>
      <c r="AM44" s="157">
        <v>12341477.35</v>
      </c>
      <c r="AN44" s="157">
        <v>3735246</v>
      </c>
      <c r="AO44" s="157">
        <v>1821149.83</v>
      </c>
      <c r="AP44" s="157">
        <v>75120.100000000006</v>
      </c>
      <c r="AQ44" s="157">
        <v>0</v>
      </c>
      <c r="AR44" s="157">
        <v>0</v>
      </c>
      <c r="AS44" s="157">
        <v>72418</v>
      </c>
      <c r="AT44" s="157">
        <v>0</v>
      </c>
      <c r="AU44" s="157">
        <v>2956.3</v>
      </c>
      <c r="AV44" s="157">
        <v>105</v>
      </c>
      <c r="AW44" s="78">
        <v>18048472.580000002</v>
      </c>
      <c r="AX44" s="157">
        <v>8314578.4499999993</v>
      </c>
      <c r="AY44" s="157">
        <v>143.89805690813859</v>
      </c>
      <c r="AZ44" s="157">
        <v>2697692.9</v>
      </c>
      <c r="BA44" s="157">
        <v>160.40243928218612</v>
      </c>
      <c r="BB44" s="157">
        <v>1554195.63</v>
      </c>
      <c r="BC44" s="157">
        <v>206.47853921165358</v>
      </c>
      <c r="BD44" s="157">
        <v>61713.8</v>
      </c>
      <c r="BE44" s="157">
        <v>140.21788266931222</v>
      </c>
      <c r="BF44" s="157">
        <v>0</v>
      </c>
      <c r="BG44" s="157">
        <v>0</v>
      </c>
      <c r="BH44" s="157">
        <v>0</v>
      </c>
      <c r="BI44" s="157">
        <v>0</v>
      </c>
      <c r="BJ44" s="157">
        <v>47232</v>
      </c>
      <c r="BK44" s="157">
        <v>337.933358</v>
      </c>
      <c r="BL44" s="157">
        <v>0</v>
      </c>
      <c r="BM44" s="157">
        <v>0</v>
      </c>
      <c r="BN44" s="157">
        <v>992.9</v>
      </c>
      <c r="BO44" s="157">
        <v>274.001913</v>
      </c>
      <c r="BP44" s="157">
        <v>0</v>
      </c>
      <c r="BQ44" s="157">
        <v>0</v>
      </c>
      <c r="BR44" s="78">
        <v>12676405.680000002</v>
      </c>
      <c r="BS44" s="78">
        <v>155.7983391332269</v>
      </c>
    </row>
    <row r="45" spans="1:71" ht="20" customHeight="1" x14ac:dyDescent="0.15">
      <c r="A45" s="64"/>
      <c r="B45" s="10"/>
      <c r="C45" s="137"/>
      <c r="D45" s="137"/>
      <c r="E45" s="137"/>
      <c r="F45" s="137"/>
      <c r="G45" s="137"/>
      <c r="H45" s="137"/>
      <c r="I45" s="137"/>
      <c r="J45" s="137"/>
      <c r="K45" s="137"/>
      <c r="L45" s="137"/>
      <c r="M45" s="78"/>
      <c r="N45" s="137"/>
      <c r="O45" s="137"/>
      <c r="P45" s="137"/>
      <c r="Q45" s="137"/>
      <c r="R45" s="137"/>
      <c r="S45" s="137"/>
      <c r="T45" s="137"/>
      <c r="U45" s="137"/>
      <c r="V45" s="137"/>
      <c r="W45" s="137"/>
      <c r="X45" s="137"/>
      <c r="Y45" s="137"/>
      <c r="Z45" s="137"/>
      <c r="AA45" s="137"/>
      <c r="AB45" s="137"/>
      <c r="AC45" s="137"/>
      <c r="AD45" s="137"/>
      <c r="AE45" s="137"/>
      <c r="AF45" s="137"/>
      <c r="AG45" s="137"/>
      <c r="AH45" s="78"/>
      <c r="AI45" s="78"/>
      <c r="AK45" s="64">
        <v>43737</v>
      </c>
      <c r="AL45" s="10">
        <v>39</v>
      </c>
      <c r="AM45" s="157">
        <v>12722257.84</v>
      </c>
      <c r="AN45" s="157">
        <v>4024885.1999999997</v>
      </c>
      <c r="AO45" s="157">
        <v>1887540</v>
      </c>
      <c r="AP45" s="157">
        <v>79848.599999999991</v>
      </c>
      <c r="AQ45" s="157">
        <v>0</v>
      </c>
      <c r="AR45" s="157">
        <v>0</v>
      </c>
      <c r="AS45" s="157">
        <v>128398.5</v>
      </c>
      <c r="AT45" s="157">
        <v>0</v>
      </c>
      <c r="AU45" s="157">
        <v>2441.6</v>
      </c>
      <c r="AV45" s="157">
        <v>0</v>
      </c>
      <c r="AW45" s="78">
        <v>18845371.740000002</v>
      </c>
      <c r="AX45" s="157">
        <v>9475995.3399999999</v>
      </c>
      <c r="AY45" s="157">
        <v>142.0607099273337</v>
      </c>
      <c r="AZ45" s="157">
        <v>3127022.6</v>
      </c>
      <c r="BA45" s="157">
        <v>162.50693417930748</v>
      </c>
      <c r="BB45" s="157">
        <v>1282419.9000000001</v>
      </c>
      <c r="BC45" s="157">
        <v>200.64058771703355</v>
      </c>
      <c r="BD45" s="157">
        <v>59168.6</v>
      </c>
      <c r="BE45" s="157">
        <v>132.11629051660509</v>
      </c>
      <c r="BF45" s="157">
        <v>0</v>
      </c>
      <c r="BG45" s="157">
        <v>0</v>
      </c>
      <c r="BH45" s="157">
        <v>0</v>
      </c>
      <c r="BI45" s="157">
        <v>0</v>
      </c>
      <c r="BJ45" s="157">
        <v>59660.9</v>
      </c>
      <c r="BK45" s="157">
        <v>349.226855</v>
      </c>
      <c r="BL45" s="157">
        <v>0</v>
      </c>
      <c r="BM45" s="157">
        <v>0</v>
      </c>
      <c r="BN45" s="157">
        <v>1314.7</v>
      </c>
      <c r="BO45" s="157">
        <v>204.28972299999998</v>
      </c>
      <c r="BP45" s="157">
        <v>0</v>
      </c>
      <c r="BQ45" s="157">
        <v>0</v>
      </c>
      <c r="BR45" s="78">
        <v>14005582.039999999</v>
      </c>
      <c r="BS45" s="78">
        <v>152.83590939283025</v>
      </c>
    </row>
    <row r="46" spans="1:71" ht="20" customHeight="1" x14ac:dyDescent="0.15">
      <c r="A46" s="64"/>
      <c r="B46" s="10"/>
      <c r="C46" s="138"/>
      <c r="D46" s="138"/>
      <c r="E46" s="138"/>
      <c r="F46" s="138"/>
      <c r="G46" s="138"/>
      <c r="H46" s="138"/>
      <c r="I46" s="138"/>
      <c r="J46" s="138"/>
      <c r="K46" s="138"/>
      <c r="L46" s="138"/>
      <c r="M46" s="78"/>
      <c r="N46" s="138"/>
      <c r="O46" s="138"/>
      <c r="P46" s="138"/>
      <c r="Q46" s="138"/>
      <c r="R46" s="138"/>
      <c r="S46" s="138"/>
      <c r="T46" s="138"/>
      <c r="U46" s="138"/>
      <c r="V46" s="138"/>
      <c r="W46" s="138"/>
      <c r="X46" s="138"/>
      <c r="Y46" s="138"/>
      <c r="Z46" s="138"/>
      <c r="AA46" s="138"/>
      <c r="AB46" s="138"/>
      <c r="AC46" s="138"/>
      <c r="AD46" s="138"/>
      <c r="AE46" s="138"/>
      <c r="AF46" s="138"/>
      <c r="AG46" s="138"/>
      <c r="AH46" s="78"/>
      <c r="AI46" s="78"/>
      <c r="AK46" s="64">
        <v>43743</v>
      </c>
      <c r="AL46" s="10">
        <v>40</v>
      </c>
      <c r="AM46" s="157">
        <v>5785476.3499999996</v>
      </c>
      <c r="AN46" s="157">
        <v>2224687.13</v>
      </c>
      <c r="AO46" s="157">
        <v>1512646.3</v>
      </c>
      <c r="AP46" s="157">
        <v>63398.5</v>
      </c>
      <c r="AQ46" s="157">
        <v>0</v>
      </c>
      <c r="AR46" s="157">
        <v>0</v>
      </c>
      <c r="AS46" s="157">
        <v>95451.3</v>
      </c>
      <c r="AT46" s="157">
        <v>0</v>
      </c>
      <c r="AU46" s="157">
        <v>777.8</v>
      </c>
      <c r="AV46" s="157">
        <v>0</v>
      </c>
      <c r="AW46" s="78">
        <v>9682437.3800000008</v>
      </c>
      <c r="AX46" s="157">
        <v>4243693.75</v>
      </c>
      <c r="AY46" s="157">
        <v>152.61089423667042</v>
      </c>
      <c r="AZ46" s="157">
        <v>1855204.13</v>
      </c>
      <c r="BA46" s="157">
        <v>173.4508972400611</v>
      </c>
      <c r="BB46" s="157">
        <v>1271130.5</v>
      </c>
      <c r="BC46" s="157">
        <v>201.02443546169218</v>
      </c>
      <c r="BD46" s="157">
        <v>55484.5</v>
      </c>
      <c r="BE46" s="157">
        <v>141.88898504737898</v>
      </c>
      <c r="BF46" s="157">
        <v>0</v>
      </c>
      <c r="BG46" s="157">
        <v>0</v>
      </c>
      <c r="BH46" s="157">
        <v>0</v>
      </c>
      <c r="BI46" s="157">
        <v>0</v>
      </c>
      <c r="BJ46" s="157">
        <v>30122.799999999999</v>
      </c>
      <c r="BK46" s="157">
        <v>331.04136399999999</v>
      </c>
      <c r="BL46" s="157">
        <v>0</v>
      </c>
      <c r="BM46" s="157">
        <v>0</v>
      </c>
      <c r="BN46" s="157">
        <v>576.6</v>
      </c>
      <c r="BO46" s="157">
        <v>269.94606299999998</v>
      </c>
      <c r="BP46" s="157">
        <v>0</v>
      </c>
      <c r="BQ46" s="157">
        <v>0</v>
      </c>
      <c r="BR46" s="78">
        <v>7456212.2799999993</v>
      </c>
      <c r="BS46" s="78">
        <v>166.69981306070875</v>
      </c>
    </row>
    <row r="47" spans="1:71" ht="20" customHeight="1" x14ac:dyDescent="0.15">
      <c r="A47" s="64"/>
      <c r="B47" s="10"/>
      <c r="C47" s="139"/>
      <c r="D47" s="139"/>
      <c r="E47" s="139"/>
      <c r="F47" s="139"/>
      <c r="G47" s="139"/>
      <c r="H47" s="139"/>
      <c r="I47" s="139"/>
      <c r="J47" s="139"/>
      <c r="K47" s="139"/>
      <c r="L47" s="139"/>
      <c r="M47" s="78"/>
      <c r="N47" s="139"/>
      <c r="O47" s="139"/>
      <c r="P47" s="139"/>
      <c r="Q47" s="139"/>
      <c r="R47" s="139"/>
      <c r="S47" s="139"/>
      <c r="T47" s="139"/>
      <c r="U47" s="139"/>
      <c r="V47" s="139"/>
      <c r="W47" s="139"/>
      <c r="X47" s="139"/>
      <c r="Y47" s="139"/>
      <c r="Z47" s="139"/>
      <c r="AA47" s="139"/>
      <c r="AB47" s="139"/>
      <c r="AC47" s="139"/>
      <c r="AD47" s="139"/>
      <c r="AE47" s="139"/>
      <c r="AF47" s="139"/>
      <c r="AG47" s="139"/>
      <c r="AH47" s="78"/>
      <c r="AI47" s="78"/>
      <c r="AK47" s="64">
        <v>43750</v>
      </c>
      <c r="AL47" s="10">
        <v>41</v>
      </c>
      <c r="AM47" s="157">
        <v>4489888.2</v>
      </c>
      <c r="AN47" s="157">
        <v>676331</v>
      </c>
      <c r="AO47" s="157">
        <v>1881.6</v>
      </c>
      <c r="AP47" s="157">
        <v>0</v>
      </c>
      <c r="AQ47" s="157">
        <v>0</v>
      </c>
      <c r="AR47" s="157">
        <v>0</v>
      </c>
      <c r="AS47" s="157">
        <v>0</v>
      </c>
      <c r="AT47" s="157">
        <v>0</v>
      </c>
      <c r="AU47" s="157">
        <v>1060</v>
      </c>
      <c r="AV47" s="157">
        <v>0</v>
      </c>
      <c r="AW47" s="78">
        <v>5169160.8</v>
      </c>
      <c r="AX47" s="157">
        <v>3621773</v>
      </c>
      <c r="AY47" s="157">
        <v>136.47583599999999</v>
      </c>
      <c r="AZ47" s="157">
        <v>493523.1</v>
      </c>
      <c r="BA47" s="157">
        <v>131.62588</v>
      </c>
      <c r="BB47" s="157">
        <v>1881.6</v>
      </c>
      <c r="BC47" s="157">
        <v>165.68266299999999</v>
      </c>
      <c r="BD47" s="157">
        <v>0</v>
      </c>
      <c r="BE47" s="157">
        <v>0</v>
      </c>
      <c r="BF47" s="157">
        <v>0</v>
      </c>
      <c r="BG47" s="157">
        <v>0</v>
      </c>
      <c r="BH47" s="157">
        <v>0</v>
      </c>
      <c r="BI47" s="157">
        <v>0</v>
      </c>
      <c r="BJ47" s="157">
        <v>0</v>
      </c>
      <c r="BK47" s="157">
        <v>0</v>
      </c>
      <c r="BL47" s="157">
        <v>0</v>
      </c>
      <c r="BM47" s="157">
        <v>0</v>
      </c>
      <c r="BN47" s="157">
        <v>0</v>
      </c>
      <c r="BO47" s="157">
        <v>0</v>
      </c>
      <c r="BP47" s="157">
        <v>0</v>
      </c>
      <c r="BQ47" s="157">
        <v>0</v>
      </c>
      <c r="BR47" s="78">
        <v>4117177.7</v>
      </c>
      <c r="BS47" s="78">
        <v>135.90782317065324</v>
      </c>
    </row>
    <row r="48" spans="1:71" ht="20" customHeight="1" x14ac:dyDescent="0.15">
      <c r="A48" s="64"/>
      <c r="B48" s="10"/>
      <c r="C48" s="142"/>
      <c r="D48" s="142"/>
      <c r="E48" s="142"/>
      <c r="F48" s="142"/>
      <c r="G48" s="142"/>
      <c r="H48" s="142"/>
      <c r="I48" s="142"/>
      <c r="J48" s="142"/>
      <c r="K48" s="142"/>
      <c r="L48" s="142"/>
      <c r="M48" s="78"/>
      <c r="N48" s="142"/>
      <c r="O48" s="142"/>
      <c r="P48" s="142"/>
      <c r="Q48" s="142"/>
      <c r="R48" s="142"/>
      <c r="S48" s="142"/>
      <c r="T48" s="142"/>
      <c r="U48" s="143"/>
      <c r="V48" s="142"/>
      <c r="W48" s="142"/>
      <c r="X48" s="142"/>
      <c r="Y48" s="142"/>
      <c r="Z48" s="142"/>
      <c r="AA48" s="143"/>
      <c r="AB48" s="142"/>
      <c r="AC48" s="142"/>
      <c r="AD48" s="142"/>
      <c r="AE48" s="143"/>
      <c r="AF48" s="142"/>
      <c r="AG48" s="142"/>
      <c r="AH48" s="78"/>
      <c r="AI48" s="78"/>
      <c r="AK48" s="64">
        <v>43757</v>
      </c>
      <c r="AL48" s="10">
        <v>42</v>
      </c>
      <c r="AM48" s="157">
        <v>12113928.93</v>
      </c>
      <c r="AN48" s="157">
        <v>3357351.25</v>
      </c>
      <c r="AO48" s="157">
        <v>1361371.32</v>
      </c>
      <c r="AP48" s="157">
        <v>73723.199999999997</v>
      </c>
      <c r="AQ48" s="157">
        <v>0</v>
      </c>
      <c r="AR48" s="157">
        <v>0</v>
      </c>
      <c r="AS48" s="157">
        <v>104342.3</v>
      </c>
      <c r="AT48" s="157">
        <v>0</v>
      </c>
      <c r="AU48" s="157">
        <v>1183.8</v>
      </c>
      <c r="AV48" s="157">
        <v>0</v>
      </c>
      <c r="AW48" s="78">
        <v>17011900.800000001</v>
      </c>
      <c r="AX48" s="157">
        <v>9449268.4900000002</v>
      </c>
      <c r="AY48" s="157">
        <v>143.91128207321154</v>
      </c>
      <c r="AZ48" s="157">
        <v>2665090.2999999998</v>
      </c>
      <c r="BA48" s="157">
        <v>157.71751770866894</v>
      </c>
      <c r="BB48" s="157">
        <v>1074303.42</v>
      </c>
      <c r="BC48" s="157">
        <v>206.86832929206756</v>
      </c>
      <c r="BD48" s="157">
        <v>47196</v>
      </c>
      <c r="BE48" s="157">
        <v>116.00896243001526</v>
      </c>
      <c r="BF48" s="157">
        <v>0</v>
      </c>
      <c r="BG48" s="157">
        <v>0</v>
      </c>
      <c r="BH48" s="157">
        <v>0</v>
      </c>
      <c r="BI48" s="157">
        <v>0</v>
      </c>
      <c r="BJ48" s="157">
        <v>40384.199999999997</v>
      </c>
      <c r="BK48" s="157">
        <v>258.94524999999999</v>
      </c>
      <c r="BL48" s="157">
        <v>0</v>
      </c>
      <c r="BM48" s="157">
        <v>0</v>
      </c>
      <c r="BN48" s="157">
        <v>503.4</v>
      </c>
      <c r="BO48" s="157">
        <v>353.37425500000001</v>
      </c>
      <c r="BP48" s="157">
        <v>0</v>
      </c>
      <c r="BQ48" s="157">
        <v>0</v>
      </c>
      <c r="BR48" s="78">
        <v>13276745.809999999</v>
      </c>
      <c r="BS48" s="78">
        <v>152.03555875258337</v>
      </c>
    </row>
    <row r="49" spans="1:71" ht="20" customHeight="1" x14ac:dyDescent="0.15">
      <c r="A49" s="64"/>
      <c r="B49" s="10"/>
      <c r="C49" s="143"/>
      <c r="D49" s="143"/>
      <c r="E49" s="143"/>
      <c r="F49" s="143"/>
      <c r="G49" s="143"/>
      <c r="H49" s="143"/>
      <c r="I49" s="143"/>
      <c r="J49" s="143"/>
      <c r="K49" s="143"/>
      <c r="L49" s="143"/>
      <c r="M49" s="78"/>
      <c r="N49" s="143"/>
      <c r="O49" s="143"/>
      <c r="P49" s="143"/>
      <c r="Q49" s="143"/>
      <c r="R49" s="143"/>
      <c r="S49" s="143"/>
      <c r="T49" s="143"/>
      <c r="U49" s="143"/>
      <c r="V49" s="143"/>
      <c r="W49" s="143"/>
      <c r="X49" s="143"/>
      <c r="Y49" s="143"/>
      <c r="Z49" s="143"/>
      <c r="AA49" s="143"/>
      <c r="AB49" s="143"/>
      <c r="AC49" s="143"/>
      <c r="AD49" s="143"/>
      <c r="AE49" s="143"/>
      <c r="AF49" s="143"/>
      <c r="AG49" s="143"/>
      <c r="AH49" s="78"/>
      <c r="AI49" s="78"/>
      <c r="AK49" s="64">
        <v>43764</v>
      </c>
      <c r="AL49" s="10">
        <v>43</v>
      </c>
      <c r="AM49" s="157">
        <v>12316928.99</v>
      </c>
      <c r="AN49" s="157">
        <v>3664102.65</v>
      </c>
      <c r="AO49" s="157">
        <v>1674134.2999999998</v>
      </c>
      <c r="AP49" s="157">
        <v>64254.200000000004</v>
      </c>
      <c r="AQ49" s="157">
        <v>0</v>
      </c>
      <c r="AR49" s="157">
        <v>0</v>
      </c>
      <c r="AS49" s="157">
        <v>105201.7</v>
      </c>
      <c r="AT49" s="157">
        <v>0</v>
      </c>
      <c r="AU49" s="157">
        <v>2804.6</v>
      </c>
      <c r="AV49" s="157">
        <v>0</v>
      </c>
      <c r="AW49" s="78">
        <v>17827426.440000001</v>
      </c>
      <c r="AX49" s="157">
        <v>9211712.9900000002</v>
      </c>
      <c r="AY49" s="157">
        <v>146.03757261572341</v>
      </c>
      <c r="AZ49" s="157">
        <v>2829805.55</v>
      </c>
      <c r="BA49" s="157">
        <v>161.28095777344294</v>
      </c>
      <c r="BB49" s="157">
        <v>1312720.7000000002</v>
      </c>
      <c r="BC49" s="157">
        <v>207.91599630285685</v>
      </c>
      <c r="BD49" s="157">
        <v>46721.5</v>
      </c>
      <c r="BE49" s="157">
        <v>119.75788997912952</v>
      </c>
      <c r="BF49" s="157">
        <v>0</v>
      </c>
      <c r="BG49" s="157">
        <v>0</v>
      </c>
      <c r="BH49" s="157">
        <v>0</v>
      </c>
      <c r="BI49" s="157">
        <v>0</v>
      </c>
      <c r="BJ49" s="157">
        <v>54912.6</v>
      </c>
      <c r="BK49" s="157">
        <v>233.893146</v>
      </c>
      <c r="BL49" s="157">
        <v>0</v>
      </c>
      <c r="BM49" s="157">
        <v>0</v>
      </c>
      <c r="BN49" s="157">
        <v>1150.0999999999999</v>
      </c>
      <c r="BO49" s="157">
        <v>310.761325</v>
      </c>
      <c r="BP49" s="157">
        <v>0</v>
      </c>
      <c r="BQ49" s="157">
        <v>0</v>
      </c>
      <c r="BR49" s="78">
        <v>13457023.439999998</v>
      </c>
      <c r="BS49" s="78">
        <v>155.5605480867319</v>
      </c>
    </row>
    <row r="50" spans="1:71" ht="20" customHeight="1" x14ac:dyDescent="0.15">
      <c r="A50" s="64"/>
      <c r="B50" s="10"/>
      <c r="C50" s="144"/>
      <c r="D50" s="144"/>
      <c r="E50" s="144"/>
      <c r="F50" s="144"/>
      <c r="G50" s="144"/>
      <c r="H50" s="144"/>
      <c r="I50" s="144"/>
      <c r="J50" s="144"/>
      <c r="K50" s="144"/>
      <c r="L50" s="144"/>
      <c r="M50" s="78"/>
      <c r="N50" s="144"/>
      <c r="O50" s="144"/>
      <c r="P50" s="144"/>
      <c r="Q50" s="144"/>
      <c r="R50" s="144"/>
      <c r="S50" s="144"/>
      <c r="T50" s="144"/>
      <c r="U50" s="144"/>
      <c r="V50" s="144"/>
      <c r="W50" s="144"/>
      <c r="X50" s="144"/>
      <c r="Y50" s="144"/>
      <c r="Z50" s="144"/>
      <c r="AA50" s="144"/>
      <c r="AB50" s="144"/>
      <c r="AC50" s="144"/>
      <c r="AD50" s="144"/>
      <c r="AE50" s="144"/>
      <c r="AF50" s="144"/>
      <c r="AG50" s="144"/>
      <c r="AH50" s="78"/>
      <c r="AI50" s="78"/>
      <c r="AK50" s="64">
        <v>43771</v>
      </c>
      <c r="AL50" s="10">
        <v>44</v>
      </c>
      <c r="AM50" s="157">
        <v>11170264.449999999</v>
      </c>
      <c r="AN50" s="157">
        <v>3203124.8</v>
      </c>
      <c r="AO50" s="157">
        <v>1885188.9</v>
      </c>
      <c r="AP50" s="157">
        <v>66814.2</v>
      </c>
      <c r="AQ50" s="157">
        <v>0</v>
      </c>
      <c r="AR50" s="157">
        <v>0</v>
      </c>
      <c r="AS50" s="157">
        <v>114416.2</v>
      </c>
      <c r="AT50" s="157">
        <v>0</v>
      </c>
      <c r="AU50" s="157">
        <v>980.8</v>
      </c>
      <c r="AV50" s="157">
        <v>0</v>
      </c>
      <c r="AW50" s="78">
        <v>16440789.35</v>
      </c>
      <c r="AX50" s="157">
        <v>8152844.5</v>
      </c>
      <c r="AY50" s="157">
        <v>143.57202419062526</v>
      </c>
      <c r="AZ50" s="157">
        <v>2499428.7000000002</v>
      </c>
      <c r="BA50" s="157">
        <v>158.01293323205033</v>
      </c>
      <c r="BB50" s="157">
        <v>1408699.9</v>
      </c>
      <c r="BC50" s="157">
        <v>205.62416903177586</v>
      </c>
      <c r="BD50" s="157">
        <v>47639.4</v>
      </c>
      <c r="BE50" s="157">
        <v>131.67099905268327</v>
      </c>
      <c r="BF50" s="157">
        <v>0</v>
      </c>
      <c r="BG50" s="157">
        <v>0</v>
      </c>
      <c r="BH50" s="157">
        <v>0</v>
      </c>
      <c r="BI50" s="157">
        <v>0</v>
      </c>
      <c r="BJ50" s="157">
        <v>68897.600000000006</v>
      </c>
      <c r="BK50" s="157">
        <v>230.38135</v>
      </c>
      <c r="BL50" s="157">
        <v>0</v>
      </c>
      <c r="BM50" s="157">
        <v>0</v>
      </c>
      <c r="BN50" s="157">
        <v>684.7</v>
      </c>
      <c r="BO50" s="157">
        <v>145.43362041069079</v>
      </c>
      <c r="BP50" s="157">
        <v>0</v>
      </c>
      <c r="BQ50" s="157">
        <v>0</v>
      </c>
      <c r="BR50" s="78">
        <v>12178194.799999999</v>
      </c>
      <c r="BS50" s="78">
        <v>154.15833406707765</v>
      </c>
    </row>
    <row r="51" spans="1:71" ht="20" customHeight="1" x14ac:dyDescent="0.15">
      <c r="A51" s="64"/>
      <c r="B51" s="10"/>
      <c r="C51" s="145"/>
      <c r="D51" s="145"/>
      <c r="E51" s="145"/>
      <c r="F51" s="145"/>
      <c r="G51" s="145"/>
      <c r="H51" s="145"/>
      <c r="I51" s="145"/>
      <c r="J51" s="145"/>
      <c r="K51" s="145"/>
      <c r="L51" s="145"/>
      <c r="M51" s="78"/>
      <c r="N51" s="145"/>
      <c r="O51" s="145"/>
      <c r="P51" s="145"/>
      <c r="Q51" s="145"/>
      <c r="R51" s="145"/>
      <c r="S51" s="145"/>
      <c r="T51" s="145"/>
      <c r="U51" s="145"/>
      <c r="V51" s="145"/>
      <c r="W51" s="145"/>
      <c r="X51" s="145"/>
      <c r="Y51" s="145"/>
      <c r="Z51" s="145"/>
      <c r="AA51" s="145"/>
      <c r="AB51" s="145"/>
      <c r="AC51" s="145"/>
      <c r="AD51" s="145"/>
      <c r="AE51" s="145"/>
      <c r="AF51" s="145"/>
      <c r="AG51" s="145"/>
      <c r="AH51" s="78"/>
      <c r="AI51" s="78"/>
      <c r="AK51" s="64">
        <v>43778</v>
      </c>
      <c r="AL51" s="10">
        <v>45</v>
      </c>
      <c r="AM51" s="157">
        <v>11102696.5</v>
      </c>
      <c r="AN51" s="157">
        <v>2883025.2</v>
      </c>
      <c r="AO51" s="157">
        <v>1289380.2</v>
      </c>
      <c r="AP51" s="157">
        <v>59415.5</v>
      </c>
      <c r="AQ51" s="157">
        <v>0</v>
      </c>
      <c r="AR51" s="157">
        <v>0</v>
      </c>
      <c r="AS51" s="157">
        <v>93279.5</v>
      </c>
      <c r="AT51" s="157">
        <v>0</v>
      </c>
      <c r="AU51" s="157">
        <v>2318.9</v>
      </c>
      <c r="AV51" s="157">
        <v>0</v>
      </c>
      <c r="AW51" s="78">
        <v>15430115.799999999</v>
      </c>
      <c r="AX51" s="157">
        <v>8109383.9000000004</v>
      </c>
      <c r="AY51" s="157">
        <v>139.21858454106203</v>
      </c>
      <c r="AZ51" s="157">
        <v>2260616.2999999998</v>
      </c>
      <c r="BA51" s="157">
        <v>161.86587503449303</v>
      </c>
      <c r="BB51" s="157">
        <v>897618.89999999991</v>
      </c>
      <c r="BC51" s="157">
        <v>202.50535687114933</v>
      </c>
      <c r="BD51" s="157">
        <v>44451.5</v>
      </c>
      <c r="BE51" s="157">
        <v>134.54397400356794</v>
      </c>
      <c r="BF51" s="157">
        <v>0</v>
      </c>
      <c r="BG51" s="157">
        <v>0</v>
      </c>
      <c r="BH51" s="157">
        <v>0</v>
      </c>
      <c r="BI51" s="157">
        <v>0</v>
      </c>
      <c r="BJ51" s="157">
        <v>67301.399999999994</v>
      </c>
      <c r="BK51" s="157">
        <v>224.53046399999999</v>
      </c>
      <c r="BL51" s="157">
        <v>0</v>
      </c>
      <c r="BM51" s="157">
        <v>0</v>
      </c>
      <c r="BN51" s="157">
        <v>1758.1</v>
      </c>
      <c r="BO51" s="157">
        <v>294.97019499999999</v>
      </c>
      <c r="BP51" s="157">
        <v>0</v>
      </c>
      <c r="BQ51" s="157">
        <v>0</v>
      </c>
      <c r="BR51" s="78">
        <v>11381130.1</v>
      </c>
      <c r="BS51" s="78">
        <v>149.21863536062224</v>
      </c>
    </row>
    <row r="52" spans="1:71" ht="20" customHeight="1" x14ac:dyDescent="0.15">
      <c r="A52" s="64"/>
      <c r="B52" s="10"/>
      <c r="C52" s="146"/>
      <c r="D52" s="146"/>
      <c r="E52" s="146"/>
      <c r="F52" s="146"/>
      <c r="G52" s="146"/>
      <c r="H52" s="146"/>
      <c r="I52" s="146"/>
      <c r="J52" s="146"/>
      <c r="K52" s="146"/>
      <c r="L52" s="146"/>
      <c r="M52" s="78"/>
      <c r="N52" s="146"/>
      <c r="O52" s="146"/>
      <c r="P52" s="146"/>
      <c r="Q52" s="146"/>
      <c r="R52" s="146"/>
      <c r="S52" s="146"/>
      <c r="T52" s="146"/>
      <c r="U52" s="146"/>
      <c r="V52" s="146"/>
      <c r="W52" s="146"/>
      <c r="X52" s="146"/>
      <c r="Y52" s="146"/>
      <c r="Z52" s="146"/>
      <c r="AA52" s="146"/>
      <c r="AB52" s="146"/>
      <c r="AC52" s="146"/>
      <c r="AD52" s="146"/>
      <c r="AE52" s="146"/>
      <c r="AF52" s="146"/>
      <c r="AG52" s="146"/>
      <c r="AH52" s="78"/>
      <c r="AI52" s="78"/>
      <c r="AK52" s="64">
        <v>43785</v>
      </c>
      <c r="AL52" s="10">
        <v>46</v>
      </c>
      <c r="AM52" s="157">
        <v>11905180.84</v>
      </c>
      <c r="AN52" s="157">
        <v>3150047.45</v>
      </c>
      <c r="AO52" s="157">
        <v>1187932.5</v>
      </c>
      <c r="AP52" s="157">
        <v>70282.400000000009</v>
      </c>
      <c r="AQ52" s="157">
        <v>0</v>
      </c>
      <c r="AR52" s="157">
        <v>0</v>
      </c>
      <c r="AS52" s="157">
        <v>111381</v>
      </c>
      <c r="AT52" s="157">
        <v>0</v>
      </c>
      <c r="AU52" s="157">
        <v>1763.9</v>
      </c>
      <c r="AV52" s="157">
        <v>0</v>
      </c>
      <c r="AW52" s="78">
        <v>16426588.09</v>
      </c>
      <c r="AX52" s="157">
        <v>8803942.5700000003</v>
      </c>
      <c r="AY52" s="157">
        <v>140.58597776303009</v>
      </c>
      <c r="AZ52" s="157">
        <v>2456758.4000000004</v>
      </c>
      <c r="BA52" s="157">
        <v>159.06040333339857</v>
      </c>
      <c r="BB52" s="157">
        <v>915032.20000000007</v>
      </c>
      <c r="BC52" s="157">
        <v>195.35522155728373</v>
      </c>
      <c r="BD52" s="157">
        <v>47999.1</v>
      </c>
      <c r="BE52" s="157">
        <v>131.75493044991677</v>
      </c>
      <c r="BF52" s="157">
        <v>0</v>
      </c>
      <c r="BG52" s="157">
        <v>0</v>
      </c>
      <c r="BH52" s="157">
        <v>0</v>
      </c>
      <c r="BI52" s="157">
        <v>0</v>
      </c>
      <c r="BJ52" s="157">
        <v>64669.3</v>
      </c>
      <c r="BK52" s="157">
        <v>222.149404</v>
      </c>
      <c r="BL52" s="157">
        <v>0</v>
      </c>
      <c r="BM52" s="157">
        <v>0</v>
      </c>
      <c r="BN52" s="157">
        <v>783.6</v>
      </c>
      <c r="BO52" s="157">
        <v>154.47524230117406</v>
      </c>
      <c r="BP52" s="157">
        <v>0</v>
      </c>
      <c r="BQ52" s="157">
        <v>0</v>
      </c>
      <c r="BR52" s="78">
        <v>12289185.17</v>
      </c>
      <c r="BS52" s="78">
        <v>148.75287177944773</v>
      </c>
    </row>
    <row r="53" spans="1:71" ht="20" customHeight="1" x14ac:dyDescent="0.15">
      <c r="A53" s="64"/>
      <c r="B53" s="10"/>
      <c r="C53" s="147"/>
      <c r="D53" s="147"/>
      <c r="E53" s="147"/>
      <c r="F53" s="147"/>
      <c r="G53" s="147"/>
      <c r="H53" s="147"/>
      <c r="I53" s="147"/>
      <c r="J53" s="147"/>
      <c r="K53" s="147"/>
      <c r="L53" s="147"/>
      <c r="M53" s="78"/>
      <c r="N53" s="147"/>
      <c r="O53" s="147"/>
      <c r="P53" s="147"/>
      <c r="Q53" s="147"/>
      <c r="R53" s="147"/>
      <c r="S53" s="147"/>
      <c r="T53" s="147"/>
      <c r="U53" s="147"/>
      <c r="V53" s="147"/>
      <c r="W53" s="147"/>
      <c r="X53" s="147"/>
      <c r="Y53" s="147"/>
      <c r="Z53" s="147"/>
      <c r="AA53" s="147"/>
      <c r="AB53" s="147"/>
      <c r="AC53" s="147"/>
      <c r="AD53" s="147"/>
      <c r="AE53" s="147"/>
      <c r="AF53" s="147"/>
      <c r="AG53" s="147"/>
      <c r="AH53" s="78"/>
      <c r="AI53" s="78"/>
      <c r="AK53" s="64">
        <v>43792</v>
      </c>
      <c r="AL53" s="10">
        <v>47</v>
      </c>
      <c r="AM53" s="157">
        <v>11900214.25</v>
      </c>
      <c r="AN53" s="157">
        <v>3372456.8</v>
      </c>
      <c r="AO53" s="157">
        <v>1325290.0000000002</v>
      </c>
      <c r="AP53" s="157">
        <v>73089.900000000009</v>
      </c>
      <c r="AQ53" s="157">
        <v>0</v>
      </c>
      <c r="AR53" s="157">
        <v>0</v>
      </c>
      <c r="AS53" s="157">
        <v>83923.3</v>
      </c>
      <c r="AT53" s="157">
        <v>0</v>
      </c>
      <c r="AU53" s="157">
        <v>3396.2</v>
      </c>
      <c r="AV53" s="157">
        <v>0</v>
      </c>
      <c r="AW53" s="78">
        <v>16758370.450000001</v>
      </c>
      <c r="AX53" s="157">
        <v>8845269.75</v>
      </c>
      <c r="AY53" s="157">
        <v>142.05032371862228</v>
      </c>
      <c r="AZ53" s="157">
        <v>2635128.1</v>
      </c>
      <c r="BA53" s="157">
        <v>159.76813838425991</v>
      </c>
      <c r="BB53" s="157">
        <v>1033085.3</v>
      </c>
      <c r="BC53" s="157">
        <v>201.52752506477987</v>
      </c>
      <c r="BD53" s="157">
        <v>53905.2</v>
      </c>
      <c r="BE53" s="157">
        <v>132.74277056845349</v>
      </c>
      <c r="BF53" s="157">
        <v>0</v>
      </c>
      <c r="BG53" s="157">
        <v>0</v>
      </c>
      <c r="BH53" s="157">
        <v>0</v>
      </c>
      <c r="BI53" s="157">
        <v>0</v>
      </c>
      <c r="BJ53" s="157">
        <v>61476</v>
      </c>
      <c r="BK53" s="157">
        <v>244.25083599999999</v>
      </c>
      <c r="BL53" s="157">
        <v>0</v>
      </c>
      <c r="BM53" s="157">
        <v>0</v>
      </c>
      <c r="BN53" s="157">
        <v>3133.7</v>
      </c>
      <c r="BO53" s="157">
        <v>251.4472664781249</v>
      </c>
      <c r="BP53" s="157">
        <v>0</v>
      </c>
      <c r="BQ53" s="157">
        <v>0</v>
      </c>
      <c r="BR53" s="78">
        <v>12631998.049999999</v>
      </c>
      <c r="BS53" s="78">
        <v>151.09542518381249</v>
      </c>
    </row>
    <row r="54" spans="1:71" ht="20" customHeight="1" x14ac:dyDescent="0.15">
      <c r="A54" s="64"/>
      <c r="B54" s="10"/>
      <c r="C54" s="148"/>
      <c r="D54" s="148"/>
      <c r="E54" s="148"/>
      <c r="F54" s="148"/>
      <c r="G54" s="148"/>
      <c r="H54" s="148"/>
      <c r="I54" s="148"/>
      <c r="J54" s="148"/>
      <c r="K54" s="148"/>
      <c r="L54" s="148"/>
      <c r="M54" s="78"/>
      <c r="N54" s="148"/>
      <c r="O54" s="148"/>
      <c r="P54" s="148"/>
      <c r="Q54" s="148"/>
      <c r="R54" s="148"/>
      <c r="S54" s="148"/>
      <c r="T54" s="148"/>
      <c r="U54" s="148"/>
      <c r="V54" s="148"/>
      <c r="W54" s="148"/>
      <c r="X54" s="148"/>
      <c r="Y54" s="148"/>
      <c r="Z54" s="148"/>
      <c r="AA54" s="148"/>
      <c r="AB54" s="148"/>
      <c r="AC54" s="148"/>
      <c r="AD54" s="148"/>
      <c r="AE54" s="148"/>
      <c r="AF54" s="148"/>
      <c r="AG54" s="148"/>
      <c r="AH54" s="78"/>
      <c r="AI54" s="78"/>
      <c r="AK54" s="64">
        <v>43799</v>
      </c>
      <c r="AL54" s="10">
        <v>48</v>
      </c>
      <c r="AM54" s="157">
        <v>12875383.049999999</v>
      </c>
      <c r="AN54" s="157">
        <v>3166705.6</v>
      </c>
      <c r="AO54" s="157">
        <v>1265366</v>
      </c>
      <c r="AP54" s="157">
        <v>53058.7</v>
      </c>
      <c r="AQ54" s="157">
        <v>0</v>
      </c>
      <c r="AR54" s="157">
        <v>0</v>
      </c>
      <c r="AS54" s="157">
        <v>39427.4</v>
      </c>
      <c r="AT54" s="157">
        <v>0</v>
      </c>
      <c r="AU54" s="157">
        <v>3766.9</v>
      </c>
      <c r="AV54" s="157">
        <v>0</v>
      </c>
      <c r="AW54" s="78">
        <v>17403707.649999995</v>
      </c>
      <c r="AX54" s="157">
        <v>9428006.9499999993</v>
      </c>
      <c r="AY54" s="157">
        <v>141.41915641250864</v>
      </c>
      <c r="AZ54" s="157">
        <v>2519366.5</v>
      </c>
      <c r="BA54" s="157">
        <v>154.0780568683991</v>
      </c>
      <c r="BB54" s="157">
        <v>993047.9</v>
      </c>
      <c r="BC54" s="157">
        <v>191.48734114999809</v>
      </c>
      <c r="BD54" s="157">
        <v>42381.3</v>
      </c>
      <c r="BE54" s="157">
        <v>126.92277460416267</v>
      </c>
      <c r="BF54" s="157">
        <v>0</v>
      </c>
      <c r="BG54" s="157">
        <v>0</v>
      </c>
      <c r="BH54" s="157">
        <v>0</v>
      </c>
      <c r="BI54" s="157">
        <v>0</v>
      </c>
      <c r="BJ54" s="157">
        <v>28537</v>
      </c>
      <c r="BK54" s="157">
        <v>177.394091</v>
      </c>
      <c r="BL54" s="157">
        <v>0</v>
      </c>
      <c r="BM54" s="157">
        <v>0</v>
      </c>
      <c r="BN54" s="157">
        <v>3595.3</v>
      </c>
      <c r="BO54" s="157">
        <v>226.58098033724585</v>
      </c>
      <c r="BP54" s="157">
        <v>0</v>
      </c>
      <c r="BQ54" s="157">
        <v>0</v>
      </c>
      <c r="BR54" s="78">
        <v>13014934.950000001</v>
      </c>
      <c r="BS54" s="78">
        <v>147.74503812222298</v>
      </c>
    </row>
    <row r="55" spans="1:71" ht="20" customHeight="1" x14ac:dyDescent="0.15">
      <c r="A55" s="64"/>
      <c r="B55" s="10"/>
      <c r="C55" s="149"/>
      <c r="D55" s="149"/>
      <c r="E55" s="149"/>
      <c r="F55" s="149"/>
      <c r="G55" s="149"/>
      <c r="H55" s="149"/>
      <c r="I55" s="149"/>
      <c r="J55" s="149"/>
      <c r="K55" s="149"/>
      <c r="L55" s="149"/>
      <c r="M55" s="78"/>
      <c r="N55" s="149"/>
      <c r="O55" s="149"/>
      <c r="P55" s="149"/>
      <c r="Q55" s="149"/>
      <c r="R55" s="149"/>
      <c r="S55" s="149"/>
      <c r="T55" s="149"/>
      <c r="U55" s="149"/>
      <c r="V55" s="149"/>
      <c r="W55" s="149"/>
      <c r="X55" s="149"/>
      <c r="Y55" s="149"/>
      <c r="Z55" s="149"/>
      <c r="AA55" s="149"/>
      <c r="AB55" s="149"/>
      <c r="AC55" s="149"/>
      <c r="AD55" s="149"/>
      <c r="AE55" s="149"/>
      <c r="AF55" s="149"/>
      <c r="AG55" s="149"/>
      <c r="AH55" s="78"/>
      <c r="AI55" s="78"/>
      <c r="AK55" s="64">
        <v>43806</v>
      </c>
      <c r="AL55" s="10">
        <v>49</v>
      </c>
      <c r="AM55" s="157">
        <v>12511400.1</v>
      </c>
      <c r="AN55" s="157">
        <v>2715232.67</v>
      </c>
      <c r="AO55" s="157">
        <v>1195509.1000000001</v>
      </c>
      <c r="AP55" s="157">
        <v>78279.299999999988</v>
      </c>
      <c r="AQ55" s="157">
        <v>0</v>
      </c>
      <c r="AR55" s="157">
        <v>0</v>
      </c>
      <c r="AS55" s="157">
        <v>43879.5</v>
      </c>
      <c r="AT55" s="157">
        <v>0</v>
      </c>
      <c r="AU55" s="157">
        <v>1893.3</v>
      </c>
      <c r="AV55" s="157">
        <v>0</v>
      </c>
      <c r="AW55" s="78">
        <v>16546193.970000001</v>
      </c>
      <c r="AX55" s="157">
        <v>8762454.4000000004</v>
      </c>
      <c r="AY55" s="157">
        <v>142.37087228365635</v>
      </c>
      <c r="AZ55" s="157">
        <v>2134710.77</v>
      </c>
      <c r="BA55" s="157">
        <v>155.72573962026092</v>
      </c>
      <c r="BB55" s="157">
        <v>975386.4</v>
      </c>
      <c r="BC55" s="157">
        <v>198.76166986701475</v>
      </c>
      <c r="BD55" s="157">
        <v>59483.1</v>
      </c>
      <c r="BE55" s="157">
        <v>126.09608587958429</v>
      </c>
      <c r="BF55" s="157">
        <v>0</v>
      </c>
      <c r="BG55" s="157">
        <v>0</v>
      </c>
      <c r="BH55" s="157">
        <v>0</v>
      </c>
      <c r="BI55" s="157">
        <v>0</v>
      </c>
      <c r="BJ55" s="157">
        <v>31992.7</v>
      </c>
      <c r="BK55" s="157">
        <v>212.668127</v>
      </c>
      <c r="BL55" s="157">
        <v>0</v>
      </c>
      <c r="BM55" s="157">
        <v>0</v>
      </c>
      <c r="BN55" s="157">
        <v>1140.3</v>
      </c>
      <c r="BO55" s="157">
        <v>347.37025299999999</v>
      </c>
      <c r="BP55" s="157">
        <v>0</v>
      </c>
      <c r="BQ55" s="157">
        <v>0</v>
      </c>
      <c r="BR55" s="78">
        <v>11965167.67</v>
      </c>
      <c r="BS55" s="78">
        <v>149.47702269926302</v>
      </c>
    </row>
    <row r="56" spans="1:71" ht="20" customHeight="1" x14ac:dyDescent="0.15">
      <c r="A56" s="64"/>
      <c r="B56" s="10"/>
      <c r="C56" s="152"/>
      <c r="D56" s="152"/>
      <c r="E56" s="152"/>
      <c r="F56" s="152"/>
      <c r="G56" s="152"/>
      <c r="H56" s="152"/>
      <c r="I56" s="152"/>
      <c r="J56" s="152"/>
      <c r="K56" s="152"/>
      <c r="L56" s="152"/>
      <c r="M56" s="78"/>
      <c r="N56" s="152"/>
      <c r="O56" s="152"/>
      <c r="P56" s="152"/>
      <c r="Q56" s="152"/>
      <c r="R56" s="152"/>
      <c r="S56" s="152"/>
      <c r="T56" s="152"/>
      <c r="U56" s="152"/>
      <c r="V56" s="152"/>
      <c r="W56" s="152"/>
      <c r="X56" s="152"/>
      <c r="Y56" s="152"/>
      <c r="Z56" s="152"/>
      <c r="AA56" s="152"/>
      <c r="AB56" s="152"/>
      <c r="AC56" s="152"/>
      <c r="AD56" s="152"/>
      <c r="AE56" s="152"/>
      <c r="AF56" s="152"/>
      <c r="AG56" s="152"/>
      <c r="AH56" s="78"/>
      <c r="AI56" s="78"/>
      <c r="AK56" s="64">
        <v>43813</v>
      </c>
      <c r="AL56" s="10">
        <v>50</v>
      </c>
      <c r="AM56" s="157">
        <v>8165220.5700000003</v>
      </c>
      <c r="AN56" s="157">
        <v>1510954.9500000002</v>
      </c>
      <c r="AO56" s="157">
        <v>1062663.3999999999</v>
      </c>
      <c r="AP56" s="157">
        <v>65145.8</v>
      </c>
      <c r="AQ56" s="157">
        <v>0</v>
      </c>
      <c r="AR56" s="157">
        <v>0</v>
      </c>
      <c r="AS56" s="157">
        <v>80051</v>
      </c>
      <c r="AT56" s="157">
        <v>0</v>
      </c>
      <c r="AU56" s="157">
        <v>0</v>
      </c>
      <c r="AV56" s="157">
        <v>0</v>
      </c>
      <c r="AW56" s="78">
        <v>10884035.720000001</v>
      </c>
      <c r="AX56" s="157">
        <v>6170282.7699999996</v>
      </c>
      <c r="AY56" s="157">
        <v>142.02334312132038</v>
      </c>
      <c r="AZ56" s="157">
        <v>1257111.25</v>
      </c>
      <c r="BA56" s="157">
        <v>158.23788114496057</v>
      </c>
      <c r="BB56" s="157">
        <v>887407.5</v>
      </c>
      <c r="BC56" s="157">
        <v>199.09142099999997</v>
      </c>
      <c r="BD56" s="157">
        <v>57293.8</v>
      </c>
      <c r="BE56" s="157">
        <v>124.91945200000001</v>
      </c>
      <c r="BF56" s="157">
        <v>0</v>
      </c>
      <c r="BG56" s="157">
        <v>0</v>
      </c>
      <c r="BH56" s="157">
        <v>0</v>
      </c>
      <c r="BI56" s="157">
        <v>0</v>
      </c>
      <c r="BJ56" s="157">
        <v>47646.400000000001</v>
      </c>
      <c r="BK56" s="157">
        <v>236.92262099999999</v>
      </c>
      <c r="BL56" s="157">
        <v>0</v>
      </c>
      <c r="BM56" s="157">
        <v>0</v>
      </c>
      <c r="BN56" s="157">
        <v>0</v>
      </c>
      <c r="BO56" s="157">
        <v>0</v>
      </c>
      <c r="BP56" s="157">
        <v>0</v>
      </c>
      <c r="BQ56" s="157">
        <v>0</v>
      </c>
      <c r="BR56" s="78">
        <v>8419741.7199999988</v>
      </c>
      <c r="BS56" s="78">
        <v>150.87964572528998</v>
      </c>
    </row>
    <row r="57" spans="1:71" ht="18.75" customHeight="1" x14ac:dyDescent="0.15">
      <c r="A57" s="64"/>
      <c r="B57" s="10"/>
      <c r="C57" s="153"/>
      <c r="D57" s="153"/>
      <c r="E57" s="153"/>
      <c r="F57" s="153"/>
      <c r="G57" s="153"/>
      <c r="H57" s="153"/>
      <c r="I57" s="153"/>
      <c r="J57" s="153"/>
      <c r="K57" s="153"/>
      <c r="L57" s="153"/>
      <c r="M57" s="78"/>
      <c r="N57" s="153"/>
      <c r="O57" s="153"/>
      <c r="P57" s="153"/>
      <c r="Q57" s="153"/>
      <c r="R57" s="153"/>
      <c r="S57" s="153"/>
      <c r="T57" s="153"/>
      <c r="U57" s="153"/>
      <c r="V57" s="153"/>
      <c r="W57" s="153"/>
      <c r="X57" s="153"/>
      <c r="Y57" s="153"/>
      <c r="Z57" s="153"/>
      <c r="AA57" s="153"/>
      <c r="AB57" s="153"/>
      <c r="AC57" s="153"/>
      <c r="AD57" s="153"/>
      <c r="AE57" s="153"/>
      <c r="AF57" s="153"/>
      <c r="AG57" s="153"/>
      <c r="AH57" s="78"/>
      <c r="AI57" s="78"/>
      <c r="AK57" s="64">
        <v>43820</v>
      </c>
      <c r="AL57" s="10" t="s">
        <v>53</v>
      </c>
      <c r="AM57" s="157">
        <v>12749552.100000001</v>
      </c>
      <c r="AN57" s="157">
        <v>3186946.4</v>
      </c>
      <c r="AO57" s="157">
        <v>1321459</v>
      </c>
      <c r="AP57" s="157">
        <v>70494.7</v>
      </c>
      <c r="AQ57" s="157">
        <v>0</v>
      </c>
      <c r="AR57" s="157">
        <v>0</v>
      </c>
      <c r="AS57" s="157">
        <v>75411</v>
      </c>
      <c r="AT57" s="157">
        <v>0</v>
      </c>
      <c r="AU57" s="157">
        <v>1659.8</v>
      </c>
      <c r="AV57" s="157">
        <v>0</v>
      </c>
      <c r="AW57" s="78">
        <v>17405523</v>
      </c>
      <c r="AX57" s="157">
        <v>9231169.3999999985</v>
      </c>
      <c r="AY57" s="157">
        <v>139.21529882364823</v>
      </c>
      <c r="AZ57" s="157">
        <v>2554646.1</v>
      </c>
      <c r="BA57" s="157">
        <v>154.57856827216014</v>
      </c>
      <c r="BB57" s="157">
        <v>1014108.1000000001</v>
      </c>
      <c r="BC57" s="157">
        <v>191.61818971073075</v>
      </c>
      <c r="BD57" s="157">
        <v>54020.7</v>
      </c>
      <c r="BE57" s="157">
        <v>122.0559942713756</v>
      </c>
      <c r="BF57" s="157">
        <v>0</v>
      </c>
      <c r="BG57" s="157">
        <v>0</v>
      </c>
      <c r="BH57" s="157">
        <v>0</v>
      </c>
      <c r="BI57" s="157">
        <v>0</v>
      </c>
      <c r="BJ57" s="157">
        <v>38932.6</v>
      </c>
      <c r="BK57" s="157">
        <v>230.99040899999997</v>
      </c>
      <c r="BL57" s="157">
        <v>0</v>
      </c>
      <c r="BM57" s="157">
        <v>0</v>
      </c>
      <c r="BN57" s="157">
        <v>1445.8</v>
      </c>
      <c r="BO57" s="157">
        <v>312.41215899999997</v>
      </c>
      <c r="BP57" s="157">
        <v>0</v>
      </c>
      <c r="BQ57" s="157">
        <v>0</v>
      </c>
      <c r="BR57" s="78">
        <v>12894322.699999997</v>
      </c>
      <c r="BS57" s="78">
        <v>146.60509421967663</v>
      </c>
    </row>
    <row r="58" spans="1:71" ht="20" customHeight="1" x14ac:dyDescent="0.15">
      <c r="A58" s="64"/>
      <c r="B58" s="10"/>
      <c r="C58" s="154"/>
      <c r="D58" s="154"/>
      <c r="E58" s="154"/>
      <c r="F58" s="154"/>
      <c r="G58" s="154"/>
      <c r="H58" s="154"/>
      <c r="I58" s="154"/>
      <c r="J58" s="154"/>
      <c r="K58" s="154"/>
      <c r="L58" s="154"/>
      <c r="M58" s="78"/>
      <c r="N58" s="154"/>
      <c r="O58" s="154"/>
      <c r="P58" s="154"/>
      <c r="Q58" s="154"/>
      <c r="R58" s="154"/>
      <c r="S58" s="154"/>
      <c r="T58" s="154"/>
      <c r="U58" s="154"/>
      <c r="V58" s="154"/>
      <c r="W58" s="154"/>
      <c r="X58" s="154"/>
      <c r="Y58" s="154"/>
      <c r="Z58" s="154"/>
      <c r="AA58" s="154"/>
      <c r="AB58" s="154"/>
      <c r="AC58" s="154"/>
      <c r="AD58" s="154"/>
      <c r="AE58" s="154"/>
      <c r="AF58" s="154"/>
      <c r="AG58" s="154"/>
      <c r="AH58" s="78"/>
      <c r="AI58" s="78"/>
      <c r="AK58" s="64">
        <v>43827</v>
      </c>
      <c r="AL58" s="10" t="s">
        <v>54</v>
      </c>
      <c r="AM58" s="157">
        <v>13302684.949999999</v>
      </c>
      <c r="AN58" s="157">
        <v>3088355.8</v>
      </c>
      <c r="AO58" s="157">
        <v>1367681.4</v>
      </c>
      <c r="AP58" s="157">
        <v>69320</v>
      </c>
      <c r="AQ58" s="157">
        <v>0</v>
      </c>
      <c r="AR58" s="157">
        <v>0</v>
      </c>
      <c r="AS58" s="157">
        <v>61034.5</v>
      </c>
      <c r="AT58" s="157">
        <v>0</v>
      </c>
      <c r="AU58" s="157">
        <v>2948</v>
      </c>
      <c r="AV58" s="157">
        <v>0</v>
      </c>
      <c r="AW58" s="78">
        <v>17892024.649999999</v>
      </c>
      <c r="AX58" s="157">
        <v>9879093.1500000004</v>
      </c>
      <c r="AY58" s="157">
        <v>138.1216268923157</v>
      </c>
      <c r="AZ58" s="157">
        <v>2471649.2999999998</v>
      </c>
      <c r="BA58" s="157">
        <v>148.52831125581832</v>
      </c>
      <c r="BB58" s="157">
        <v>1001789.5</v>
      </c>
      <c r="BC58" s="157">
        <v>180.21673057728805</v>
      </c>
      <c r="BD58" s="157">
        <v>57012.2</v>
      </c>
      <c r="BE58" s="157">
        <v>120.3240216027552</v>
      </c>
      <c r="BF58" s="157">
        <v>0</v>
      </c>
      <c r="BG58" s="157">
        <v>0</v>
      </c>
      <c r="BH58" s="157">
        <v>0</v>
      </c>
      <c r="BI58" s="157">
        <v>0</v>
      </c>
      <c r="BJ58" s="157">
        <v>22246.9</v>
      </c>
      <c r="BK58" s="157">
        <v>192.44018700000001</v>
      </c>
      <c r="BL58" s="157">
        <v>0</v>
      </c>
      <c r="BM58" s="157">
        <v>0</v>
      </c>
      <c r="BN58" s="157">
        <v>1673.7</v>
      </c>
      <c r="BO58" s="157">
        <v>368.15529500000002</v>
      </c>
      <c r="BP58" s="157">
        <v>0</v>
      </c>
      <c r="BQ58" s="157">
        <v>0</v>
      </c>
      <c r="BR58" s="78">
        <v>13433464.749999998</v>
      </c>
      <c r="BS58" s="78">
        <v>143.21866288135723</v>
      </c>
    </row>
    <row r="59" spans="1:71" ht="20.25" customHeight="1" x14ac:dyDescent="0.15">
      <c r="A59" s="20"/>
      <c r="B59" s="10"/>
      <c r="C59" s="4"/>
      <c r="D59" s="4"/>
      <c r="E59" s="4"/>
      <c r="F59" s="4"/>
      <c r="G59" s="4"/>
      <c r="H59" s="80"/>
      <c r="I59" s="4"/>
      <c r="J59" s="4"/>
      <c r="K59" s="4"/>
      <c r="L59" s="4"/>
      <c r="M59" s="78"/>
      <c r="N59" s="4"/>
      <c r="O59" s="4"/>
      <c r="P59" s="4"/>
      <c r="Q59" s="4"/>
      <c r="R59" s="4"/>
      <c r="S59" s="4"/>
      <c r="T59" s="4"/>
      <c r="U59" s="4"/>
      <c r="V59" s="4"/>
      <c r="W59" s="4"/>
      <c r="X59" s="80"/>
      <c r="Y59" s="80"/>
      <c r="Z59" s="4"/>
      <c r="AA59" s="4"/>
      <c r="AB59" s="4"/>
      <c r="AC59" s="4"/>
      <c r="AD59" s="4"/>
      <c r="AE59" s="4"/>
      <c r="AF59" s="4"/>
      <c r="AG59" s="4"/>
      <c r="AH59" s="78"/>
      <c r="AI59" s="78"/>
      <c r="AK59" s="20"/>
      <c r="AL59" s="10"/>
      <c r="AM59" s="157"/>
      <c r="AN59" s="157"/>
      <c r="AO59" s="157"/>
      <c r="AP59" s="157"/>
      <c r="AQ59" s="157"/>
      <c r="AR59" s="157"/>
      <c r="AS59" s="157"/>
      <c r="AT59" s="157"/>
      <c r="AU59" s="157"/>
      <c r="AV59" s="157"/>
      <c r="AW59" s="78"/>
      <c r="AX59" s="157"/>
      <c r="AY59" s="157"/>
      <c r="AZ59" s="157"/>
      <c r="BA59" s="157"/>
      <c r="BB59" s="157"/>
      <c r="BC59" s="157"/>
      <c r="BD59" s="157"/>
      <c r="BE59" s="157"/>
      <c r="BF59" s="157"/>
      <c r="BG59" s="157"/>
      <c r="BH59" s="157"/>
      <c r="BI59" s="157"/>
      <c r="BJ59" s="157"/>
      <c r="BK59" s="157"/>
      <c r="BL59" s="157"/>
      <c r="BM59" s="157"/>
      <c r="BN59" s="157"/>
      <c r="BO59" s="157"/>
      <c r="BP59" s="157"/>
      <c r="BQ59" s="157"/>
      <c r="BR59" s="78"/>
      <c r="BS59" s="78"/>
    </row>
    <row r="60" spans="1:71" x14ac:dyDescent="0.15">
      <c r="A60" s="20"/>
      <c r="B60" s="10"/>
      <c r="C60" s="4"/>
      <c r="D60" s="4"/>
      <c r="E60" s="4"/>
      <c r="F60" s="4"/>
      <c r="G60" s="4"/>
      <c r="H60" s="80"/>
      <c r="I60" s="4"/>
      <c r="J60" s="4"/>
      <c r="K60" s="4"/>
      <c r="L60" s="4"/>
      <c r="M60" s="4"/>
      <c r="N60" s="4"/>
      <c r="O60" s="4"/>
      <c r="P60" s="4"/>
      <c r="Q60" s="4"/>
      <c r="R60" s="4"/>
      <c r="S60" s="4"/>
      <c r="T60" s="4"/>
      <c r="U60" s="4"/>
      <c r="V60" s="4"/>
      <c r="W60" s="4"/>
      <c r="X60" s="80"/>
      <c r="Y60" s="80"/>
      <c r="Z60" s="4"/>
      <c r="AA60" s="4"/>
      <c r="AB60" s="4"/>
      <c r="AC60" s="4"/>
      <c r="AD60" s="4"/>
      <c r="AE60" s="4"/>
      <c r="AF60" s="4"/>
      <c r="AG60" s="4"/>
      <c r="AH60" s="4"/>
      <c r="AI60" s="4"/>
      <c r="AK60" s="20"/>
      <c r="AL60" s="10"/>
      <c r="AM60" s="4"/>
      <c r="AN60" s="4"/>
      <c r="AO60" s="4"/>
      <c r="AP60" s="4"/>
      <c r="AQ60" s="4"/>
      <c r="AR60" s="99"/>
      <c r="AS60" s="4"/>
      <c r="AT60" s="4"/>
      <c r="AU60" s="4"/>
      <c r="AV60" s="4"/>
      <c r="AW60" s="4"/>
      <c r="AX60" s="4"/>
      <c r="AY60" s="4"/>
      <c r="AZ60" s="4"/>
      <c r="BA60" s="4"/>
      <c r="BB60" s="4"/>
      <c r="BC60" s="4"/>
      <c r="BD60" s="4"/>
      <c r="BE60" s="4"/>
      <c r="BF60" s="4"/>
      <c r="BG60" s="4"/>
      <c r="BH60" s="99"/>
      <c r="BI60" s="99"/>
      <c r="BJ60" s="4"/>
      <c r="BK60" s="4"/>
      <c r="BL60" s="4"/>
      <c r="BM60" s="4"/>
      <c r="BN60" s="4"/>
      <c r="BO60" s="4"/>
      <c r="BP60" s="4"/>
      <c r="BQ60" s="4"/>
      <c r="BR60" s="4"/>
      <c r="BS60" s="4"/>
    </row>
    <row r="61" spans="1:71" ht="15" x14ac:dyDescent="0.2">
      <c r="AH61" s="57"/>
    </row>
  </sheetData>
  <mergeCells count="30">
    <mergeCell ref="AX4:AY4"/>
    <mergeCell ref="AZ4:BA4"/>
    <mergeCell ref="BB4:BC4"/>
    <mergeCell ref="A3:A5"/>
    <mergeCell ref="AK3:AK5"/>
    <mergeCell ref="C3:M3"/>
    <mergeCell ref="N3:AI3"/>
    <mergeCell ref="R4:S4"/>
    <mergeCell ref="T4:U4"/>
    <mergeCell ref="V4:W4"/>
    <mergeCell ref="AB4:AC4"/>
    <mergeCell ref="Z4:AA4"/>
    <mergeCell ref="AF4:AG4"/>
    <mergeCell ref="X4:Y4"/>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s>
  <phoneticPr fontId="2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2020-09-18T02:23:27Z</dcterms:modified>
</cp:coreProperties>
</file>