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urses\Ongoing\Research\By Week\2015-06-29\scripts\Fusing theta estimates\output\"/>
    </mc:Choice>
  </mc:AlternateContent>
  <bookViews>
    <workbookView xWindow="0" yWindow="0" windowWidth="24000" windowHeight="9735" tabRatio="737" firstSheet="4" activeTab="6"/>
  </bookViews>
  <sheets>
    <sheet name="data" sheetId="1" r:id="rId1"/>
    <sheet name="Image Moments" sheetId="3" r:id="rId2"/>
    <sheet name="IM Actual and Apparent Error" sheetId="2" r:id="rId3"/>
    <sheet name="IM Actual vs Apparent Error" sheetId="4" r:id="rId4"/>
    <sheet name="Theta Error vs IM error(diff)" sheetId="5" r:id="rId5"/>
    <sheet name="Theta Error vs IM error (abs)" sheetId="7" r:id="rId6"/>
    <sheet name="Fusing Thetas (Data)" sheetId="8" r:id="rId7"/>
    <sheet name="Fusing Thetas Graph" sheetId="9" r:id="rId8"/>
  </sheets>
  <calcPr calcId="152511"/>
</workbook>
</file>

<file path=xl/calcChain.xml><?xml version="1.0" encoding="utf-8"?>
<calcChain xmlns="http://schemas.openxmlformats.org/spreadsheetml/2006/main">
  <c r="BR31" i="8" l="1"/>
  <c r="BR30" i="8"/>
  <c r="BR29" i="8"/>
  <c r="BR28" i="8"/>
  <c r="BR27" i="8"/>
  <c r="BR26" i="8"/>
  <c r="BR25" i="8"/>
  <c r="BR24" i="8"/>
  <c r="BR23" i="8"/>
  <c r="BR22" i="8"/>
  <c r="BR21" i="8"/>
  <c r="BR20" i="8"/>
  <c r="BR19" i="8"/>
  <c r="BR18" i="8"/>
  <c r="BR17" i="8"/>
  <c r="BR16" i="8"/>
  <c r="BR15" i="8"/>
  <c r="BR14" i="8"/>
  <c r="BR13" i="8"/>
  <c r="BR12" i="8"/>
  <c r="BR11" i="8"/>
  <c r="BR10" i="8"/>
  <c r="BR9" i="8"/>
  <c r="BR8" i="8"/>
  <c r="BR7" i="8"/>
  <c r="BR6" i="8"/>
  <c r="BR5" i="8"/>
  <c r="BR4" i="8"/>
  <c r="BR3" i="8"/>
  <c r="BR2" i="8"/>
  <c r="AK4" i="8" l="1"/>
  <c r="AL4" i="8"/>
  <c r="AM4" i="8"/>
  <c r="AN4" i="8"/>
  <c r="BO4" i="8" s="1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AK6" i="8"/>
  <c r="AL6" i="8"/>
  <c r="BP6" i="8" s="1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AK8" i="8"/>
  <c r="AL8" i="8"/>
  <c r="AM8" i="8"/>
  <c r="AN8" i="8"/>
  <c r="BQ8" i="8" s="1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AK9" i="8"/>
  <c r="AL9" i="8"/>
  <c r="AM9" i="8"/>
  <c r="BO9" i="8" s="1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AK10" i="8"/>
  <c r="AL10" i="8"/>
  <c r="BP10" i="8" s="1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AK11" i="8"/>
  <c r="BP11" i="8" s="1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AK13" i="8"/>
  <c r="AL13" i="8"/>
  <c r="AM13" i="8"/>
  <c r="BO13" i="8" s="1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AK14" i="8"/>
  <c r="AL14" i="8"/>
  <c r="BP14" i="8" s="1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AK15" i="8"/>
  <c r="BQ15" i="8" s="1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AK16" i="8"/>
  <c r="AL16" i="8"/>
  <c r="AM16" i="8"/>
  <c r="AN16" i="8"/>
  <c r="BQ16" i="8" s="1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AK18" i="8"/>
  <c r="AL18" i="8"/>
  <c r="BP18" i="8" s="1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AK20" i="8"/>
  <c r="AL20" i="8"/>
  <c r="AM20" i="8"/>
  <c r="AN20" i="8"/>
  <c r="BO20" i="8" s="1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AK21" i="8"/>
  <c r="AL21" i="8"/>
  <c r="AM21" i="8"/>
  <c r="BO21" i="8" s="1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AK22" i="8"/>
  <c r="AL22" i="8"/>
  <c r="BO22" i="8" s="1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AK24" i="8"/>
  <c r="AL24" i="8"/>
  <c r="AM24" i="8"/>
  <c r="AN24" i="8"/>
  <c r="BQ24" i="8" s="1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AK25" i="8"/>
  <c r="AL25" i="8"/>
  <c r="AM25" i="8"/>
  <c r="BO25" i="8" s="1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AK26" i="8"/>
  <c r="AL26" i="8"/>
  <c r="BP26" i="8" s="1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AK27" i="8"/>
  <c r="BQ27" i="8" s="1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AK29" i="8"/>
  <c r="AL29" i="8"/>
  <c r="AM29" i="8"/>
  <c r="BO29" i="8" s="1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AK30" i="8"/>
  <c r="AL30" i="8"/>
  <c r="BP30" i="8" s="1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AK31" i="8"/>
  <c r="BQ31" i="8" s="1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AL2" i="8"/>
  <c r="AM2" i="8"/>
  <c r="AN2" i="8"/>
  <c r="AO2" i="8"/>
  <c r="BQ2" i="8" s="1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AK2" i="8"/>
  <c r="BP7" i="8"/>
  <c r="BQ12" i="8"/>
  <c r="BO17" i="8"/>
  <c r="BP23" i="8"/>
  <c r="BQ28" i="8"/>
  <c r="AK3" i="8"/>
  <c r="BQ19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G32" i="8"/>
  <c r="BO5" i="8"/>
  <c r="BO6" i="8"/>
  <c r="BO2" i="8"/>
  <c r="BO16" i="8" l="1"/>
  <c r="BQ11" i="8"/>
  <c r="BP2" i="8"/>
  <c r="BP15" i="8"/>
  <c r="BO10" i="8"/>
  <c r="BQ4" i="8"/>
  <c r="BO12" i="8"/>
  <c r="BO8" i="8"/>
  <c r="BP27" i="8"/>
  <c r="BQ7" i="8"/>
  <c r="BP22" i="8"/>
  <c r="BO14" i="8"/>
  <c r="BP31" i="8"/>
  <c r="BO26" i="8"/>
  <c r="BQ20" i="8"/>
  <c r="BO28" i="8"/>
  <c r="BO24" i="8"/>
  <c r="BO30" i="8"/>
  <c r="BP19" i="8"/>
  <c r="BQ23" i="8"/>
  <c r="BO18" i="8"/>
  <c r="BO31" i="8"/>
  <c r="BQ29" i="8"/>
  <c r="BP28" i="8"/>
  <c r="BO27" i="8"/>
  <c r="BQ25" i="8"/>
  <c r="BP24" i="8"/>
  <c r="BO23" i="8"/>
  <c r="BQ21" i="8"/>
  <c r="BP20" i="8"/>
  <c r="BO19" i="8"/>
  <c r="BQ17" i="8"/>
  <c r="BP16" i="8"/>
  <c r="BO15" i="8"/>
  <c r="BQ13" i="8"/>
  <c r="BP12" i="8"/>
  <c r="BO11" i="8"/>
  <c r="BQ9" i="8"/>
  <c r="BP8" i="8"/>
  <c r="BO7" i="8"/>
  <c r="BQ5" i="8"/>
  <c r="BP4" i="8"/>
  <c r="BQ30" i="8"/>
  <c r="BP29" i="8"/>
  <c r="BQ26" i="8"/>
  <c r="BP25" i="8"/>
  <c r="BQ22" i="8"/>
  <c r="BP21" i="8"/>
  <c r="BQ18" i="8"/>
  <c r="BP17" i="8"/>
  <c r="BQ14" i="8"/>
  <c r="BP13" i="8"/>
  <c r="BQ10" i="8"/>
  <c r="BP9" i="8"/>
  <c r="BQ6" i="8"/>
  <c r="BP5" i="8"/>
  <c r="BO3" i="8"/>
  <c r="BQ3" i="8"/>
  <c r="BP3" i="8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2" i="8"/>
  <c r="E2" i="8"/>
  <c r="D2" i="8"/>
  <c r="J4" i="1" l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M3" i="1"/>
  <c r="L3" i="1"/>
  <c r="K3" i="1"/>
  <c r="J3" i="1"/>
  <c r="Q31" i="1" l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  <c r="Q3" i="1"/>
  <c r="P3" i="1"/>
  <c r="O3" i="1"/>
  <c r="N3" i="1"/>
</calcChain>
</file>

<file path=xl/sharedStrings.xml><?xml version="1.0" encoding="utf-8"?>
<sst xmlns="http://schemas.openxmlformats.org/spreadsheetml/2006/main" count="61" uniqueCount="54">
  <si>
    <t>Error(Theta)</t>
  </si>
  <si>
    <t>sum(Noise added)</t>
  </si>
  <si>
    <t>M10 basetruth</t>
  </si>
  <si>
    <t>M01 basetruth</t>
  </si>
  <si>
    <t>M10 calculated</t>
  </si>
  <si>
    <t>M01 calculated</t>
  </si>
  <si>
    <t>M10 reconstructed</t>
  </si>
  <si>
    <t>M01 reconstructed</t>
  </si>
  <si>
    <t>M10 actual error</t>
  </si>
  <si>
    <t>M01 actual error</t>
  </si>
  <si>
    <t>M10 apparent error</t>
  </si>
  <si>
    <t>Theta (True)</t>
  </si>
  <si>
    <t>M01 apparent error</t>
  </si>
  <si>
    <t>BaseTruth</t>
  </si>
  <si>
    <t>Calculated</t>
  </si>
  <si>
    <t>Reconstructed</t>
  </si>
  <si>
    <t>Difference Error</t>
  </si>
  <si>
    <t>Absolute Error</t>
  </si>
  <si>
    <t>Theta_i</t>
  </si>
  <si>
    <t>Theta2 candidate-&gt;</t>
  </si>
  <si>
    <t>Actual</t>
  </si>
  <si>
    <t>Mean</t>
  </si>
  <si>
    <t>Median</t>
  </si>
  <si>
    <t>Mode</t>
  </si>
  <si>
    <t>Values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</si>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</sst>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M10 basetruth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data!$D$3:$D$31</c:f>
              <c:numCache>
                <c:formatCode>General</c:formatCode>
                <c:ptCount val="29"/>
                <c:pt idx="0">
                  <c:v>47.107999999999997</c:v>
                </c:pt>
                <c:pt idx="1">
                  <c:v>47.107999999999997</c:v>
                </c:pt>
                <c:pt idx="2">
                  <c:v>47.107999999999997</c:v>
                </c:pt>
                <c:pt idx="3">
                  <c:v>47.107999999999997</c:v>
                </c:pt>
                <c:pt idx="4">
                  <c:v>47.107999999999997</c:v>
                </c:pt>
                <c:pt idx="5">
                  <c:v>47.107999999999997</c:v>
                </c:pt>
                <c:pt idx="6">
                  <c:v>47.107999999999997</c:v>
                </c:pt>
                <c:pt idx="7">
                  <c:v>47.107999999999997</c:v>
                </c:pt>
                <c:pt idx="8">
                  <c:v>47.107999999999997</c:v>
                </c:pt>
                <c:pt idx="9">
                  <c:v>47.107999999999997</c:v>
                </c:pt>
                <c:pt idx="10">
                  <c:v>47.107999999999997</c:v>
                </c:pt>
                <c:pt idx="11">
                  <c:v>47.107999999999997</c:v>
                </c:pt>
                <c:pt idx="12">
                  <c:v>47.107999999999997</c:v>
                </c:pt>
                <c:pt idx="13">
                  <c:v>47.107999999999997</c:v>
                </c:pt>
                <c:pt idx="14">
                  <c:v>47.107999999999997</c:v>
                </c:pt>
                <c:pt idx="15">
                  <c:v>47.107999999999997</c:v>
                </c:pt>
                <c:pt idx="16">
                  <c:v>47.107999999999997</c:v>
                </c:pt>
                <c:pt idx="17">
                  <c:v>47.107999999999997</c:v>
                </c:pt>
                <c:pt idx="18">
                  <c:v>47.107999999999997</c:v>
                </c:pt>
                <c:pt idx="19">
                  <c:v>47.107999999999997</c:v>
                </c:pt>
                <c:pt idx="20">
                  <c:v>47.107999999999997</c:v>
                </c:pt>
                <c:pt idx="21">
                  <c:v>47.107999999999997</c:v>
                </c:pt>
                <c:pt idx="22">
                  <c:v>47.107999999999997</c:v>
                </c:pt>
                <c:pt idx="23">
                  <c:v>47.107999999999997</c:v>
                </c:pt>
                <c:pt idx="24">
                  <c:v>47.107999999999997</c:v>
                </c:pt>
                <c:pt idx="25">
                  <c:v>47.107999999999997</c:v>
                </c:pt>
                <c:pt idx="26">
                  <c:v>47.107999999999997</c:v>
                </c:pt>
                <c:pt idx="27">
                  <c:v>47.107999999999997</c:v>
                </c:pt>
                <c:pt idx="28">
                  <c:v>47.107999999999997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data!$F$2</c:f>
              <c:strCache>
                <c:ptCount val="1"/>
                <c:pt idx="0">
                  <c:v>M10 calculated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data!$F$3:$F$31</c:f>
              <c:numCache>
                <c:formatCode>General</c:formatCode>
                <c:ptCount val="29"/>
                <c:pt idx="0">
                  <c:v>47.139000000000003</c:v>
                </c:pt>
                <c:pt idx="1">
                  <c:v>47.139000000000003</c:v>
                </c:pt>
                <c:pt idx="2">
                  <c:v>47.139000000000003</c:v>
                </c:pt>
                <c:pt idx="3">
                  <c:v>47.139000000000003</c:v>
                </c:pt>
                <c:pt idx="4">
                  <c:v>47.139000000000003</c:v>
                </c:pt>
                <c:pt idx="5">
                  <c:v>47.139000000000003</c:v>
                </c:pt>
                <c:pt idx="6">
                  <c:v>47.139000000000003</c:v>
                </c:pt>
                <c:pt idx="7">
                  <c:v>47.139000000000003</c:v>
                </c:pt>
                <c:pt idx="8">
                  <c:v>47.139000000000003</c:v>
                </c:pt>
                <c:pt idx="9">
                  <c:v>47.139000000000003</c:v>
                </c:pt>
                <c:pt idx="10">
                  <c:v>47.139000000000003</c:v>
                </c:pt>
                <c:pt idx="11">
                  <c:v>47.139000000000003</c:v>
                </c:pt>
                <c:pt idx="12">
                  <c:v>47.139000000000003</c:v>
                </c:pt>
                <c:pt idx="13">
                  <c:v>47.139000000000003</c:v>
                </c:pt>
                <c:pt idx="14">
                  <c:v>47.139000000000003</c:v>
                </c:pt>
                <c:pt idx="15">
                  <c:v>47.139000000000003</c:v>
                </c:pt>
                <c:pt idx="16">
                  <c:v>47.139000000000003</c:v>
                </c:pt>
                <c:pt idx="17">
                  <c:v>47.139000000000003</c:v>
                </c:pt>
                <c:pt idx="18">
                  <c:v>47.139000000000003</c:v>
                </c:pt>
                <c:pt idx="19">
                  <c:v>47.139000000000003</c:v>
                </c:pt>
                <c:pt idx="20">
                  <c:v>47.139000000000003</c:v>
                </c:pt>
                <c:pt idx="21">
                  <c:v>47.139000000000003</c:v>
                </c:pt>
                <c:pt idx="22">
                  <c:v>47.139000000000003</c:v>
                </c:pt>
                <c:pt idx="23">
                  <c:v>47.139000000000003</c:v>
                </c:pt>
                <c:pt idx="24">
                  <c:v>47.139000000000003</c:v>
                </c:pt>
                <c:pt idx="25">
                  <c:v>47.139000000000003</c:v>
                </c:pt>
                <c:pt idx="26">
                  <c:v>47.139000000000003</c:v>
                </c:pt>
                <c:pt idx="27">
                  <c:v>47.139000000000003</c:v>
                </c:pt>
                <c:pt idx="28">
                  <c:v>47.139000000000003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data!$H$2</c:f>
              <c:strCache>
                <c:ptCount val="1"/>
                <c:pt idx="0">
                  <c:v>M10 reconstructed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data!$H$3:$H$31</c:f>
              <c:numCache>
                <c:formatCode>General</c:formatCode>
                <c:ptCount val="29"/>
                <c:pt idx="0">
                  <c:v>47.167000000000002</c:v>
                </c:pt>
                <c:pt idx="1">
                  <c:v>47.243000000000002</c:v>
                </c:pt>
                <c:pt idx="2">
                  <c:v>47.085999999999999</c:v>
                </c:pt>
                <c:pt idx="3">
                  <c:v>47.106000000000002</c:v>
                </c:pt>
                <c:pt idx="4">
                  <c:v>47.204999999999998</c:v>
                </c:pt>
                <c:pt idx="5">
                  <c:v>47.100999999999999</c:v>
                </c:pt>
                <c:pt idx="6">
                  <c:v>47.095999999999997</c:v>
                </c:pt>
                <c:pt idx="7">
                  <c:v>47.095999999999997</c:v>
                </c:pt>
                <c:pt idx="8">
                  <c:v>47.11</c:v>
                </c:pt>
                <c:pt idx="9">
                  <c:v>47.131</c:v>
                </c:pt>
                <c:pt idx="10">
                  <c:v>47.106000000000002</c:v>
                </c:pt>
                <c:pt idx="11">
                  <c:v>47.100999999999999</c:v>
                </c:pt>
                <c:pt idx="12">
                  <c:v>47.128999999999998</c:v>
                </c:pt>
                <c:pt idx="13">
                  <c:v>47.100999999999999</c:v>
                </c:pt>
                <c:pt idx="14">
                  <c:v>47.128999999999998</c:v>
                </c:pt>
                <c:pt idx="15">
                  <c:v>47.177999999999997</c:v>
                </c:pt>
                <c:pt idx="16">
                  <c:v>47.106000000000002</c:v>
                </c:pt>
                <c:pt idx="17">
                  <c:v>47.146000000000001</c:v>
                </c:pt>
                <c:pt idx="18">
                  <c:v>47.207000000000001</c:v>
                </c:pt>
                <c:pt idx="19">
                  <c:v>47.134999999999998</c:v>
                </c:pt>
                <c:pt idx="20">
                  <c:v>47.100999999999999</c:v>
                </c:pt>
                <c:pt idx="21">
                  <c:v>47.100999999999999</c:v>
                </c:pt>
                <c:pt idx="22">
                  <c:v>47.095999999999997</c:v>
                </c:pt>
                <c:pt idx="23">
                  <c:v>47.095999999999997</c:v>
                </c:pt>
                <c:pt idx="24">
                  <c:v>47.209000000000003</c:v>
                </c:pt>
                <c:pt idx="25">
                  <c:v>47.052</c:v>
                </c:pt>
                <c:pt idx="26">
                  <c:v>47.279000000000003</c:v>
                </c:pt>
                <c:pt idx="27">
                  <c:v>47.122999999999998</c:v>
                </c:pt>
                <c:pt idx="28">
                  <c:v>47.052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832976"/>
        <c:axId val="-2039832368"/>
      </c:scatterChart>
      <c:valAx>
        <c:axId val="-203983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832368"/>
        <c:crosses val="autoZero"/>
        <c:crossBetween val="midCat"/>
      </c:valAx>
      <c:valAx>
        <c:axId val="-20398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83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Apparent Error (M1,0)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Error(Theta)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data!$B$3:$B$31</c:f>
              <c:numCache>
                <c:formatCode>General</c:formatCode>
                <c:ptCount val="29"/>
                <c:pt idx="0">
                  <c:v>1754</c:v>
                </c:pt>
                <c:pt idx="1">
                  <c:v>1970</c:v>
                </c:pt>
                <c:pt idx="2">
                  <c:v>1822</c:v>
                </c:pt>
                <c:pt idx="3">
                  <c:v>1072</c:v>
                </c:pt>
                <c:pt idx="4">
                  <c:v>2039</c:v>
                </c:pt>
                <c:pt idx="5">
                  <c:v>59</c:v>
                </c:pt>
                <c:pt idx="6">
                  <c:v>2</c:v>
                </c:pt>
                <c:pt idx="7">
                  <c:v>2</c:v>
                </c:pt>
                <c:pt idx="8">
                  <c:v>1778</c:v>
                </c:pt>
                <c:pt idx="9">
                  <c:v>1619</c:v>
                </c:pt>
                <c:pt idx="10">
                  <c:v>1072</c:v>
                </c:pt>
                <c:pt idx="11">
                  <c:v>59</c:v>
                </c:pt>
                <c:pt idx="12">
                  <c:v>872</c:v>
                </c:pt>
                <c:pt idx="13">
                  <c:v>59</c:v>
                </c:pt>
                <c:pt idx="14">
                  <c:v>872</c:v>
                </c:pt>
                <c:pt idx="15">
                  <c:v>1781</c:v>
                </c:pt>
                <c:pt idx="16">
                  <c:v>1072</c:v>
                </c:pt>
                <c:pt idx="17">
                  <c:v>887</c:v>
                </c:pt>
                <c:pt idx="18">
                  <c:v>1028</c:v>
                </c:pt>
                <c:pt idx="19">
                  <c:v>1777</c:v>
                </c:pt>
                <c:pt idx="20">
                  <c:v>59</c:v>
                </c:pt>
                <c:pt idx="21">
                  <c:v>59</c:v>
                </c:pt>
                <c:pt idx="22">
                  <c:v>2</c:v>
                </c:pt>
                <c:pt idx="23">
                  <c:v>1</c:v>
                </c:pt>
                <c:pt idx="24">
                  <c:v>1811</c:v>
                </c:pt>
                <c:pt idx="25">
                  <c:v>1969</c:v>
                </c:pt>
                <c:pt idx="26">
                  <c:v>2071</c:v>
                </c:pt>
                <c:pt idx="27">
                  <c:v>1799</c:v>
                </c:pt>
                <c:pt idx="28">
                  <c:v>1969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58688"/>
        <c:axId val="-2040057472"/>
      </c:scatterChart>
      <c:scatterChart>
        <c:scatterStyle val="lineMarker"/>
        <c:varyColors val="0"/>
        <c:ser>
          <c:idx val="1"/>
          <c:order val="1"/>
          <c:tx>
            <c:strRef>
              <c:f>data!$O$2</c:f>
              <c:strCache>
                <c:ptCount val="1"/>
                <c:pt idx="0">
                  <c:v>M10 apparent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data!$O$3:$O$31</c:f>
              <c:numCache>
                <c:formatCode>General</c:formatCode>
                <c:ptCount val="29"/>
                <c:pt idx="0">
                  <c:v>2.7999999999998693E-2</c:v>
                </c:pt>
                <c:pt idx="1">
                  <c:v>0.1039999999999992</c:v>
                </c:pt>
                <c:pt idx="2">
                  <c:v>-5.3000000000004377E-2</c:v>
                </c:pt>
                <c:pt idx="3">
                  <c:v>-3.3000000000001251E-2</c:v>
                </c:pt>
                <c:pt idx="4">
                  <c:v>6.5999999999995396E-2</c:v>
                </c:pt>
                <c:pt idx="5">
                  <c:v>-3.8000000000003809E-2</c:v>
                </c:pt>
                <c:pt idx="6">
                  <c:v>-4.3000000000006366E-2</c:v>
                </c:pt>
                <c:pt idx="7">
                  <c:v>-4.3000000000006366E-2</c:v>
                </c:pt>
                <c:pt idx="8">
                  <c:v>-2.9000000000003467E-2</c:v>
                </c:pt>
                <c:pt idx="9">
                  <c:v>-8.0000000000026716E-3</c:v>
                </c:pt>
                <c:pt idx="10">
                  <c:v>-3.3000000000001251E-2</c:v>
                </c:pt>
                <c:pt idx="11">
                  <c:v>-3.8000000000003809E-2</c:v>
                </c:pt>
                <c:pt idx="12">
                  <c:v>-1.0000000000005116E-2</c:v>
                </c:pt>
                <c:pt idx="13">
                  <c:v>-3.8000000000003809E-2</c:v>
                </c:pt>
                <c:pt idx="14">
                  <c:v>-1.0000000000005116E-2</c:v>
                </c:pt>
                <c:pt idx="15">
                  <c:v>3.8999999999994373E-2</c:v>
                </c:pt>
                <c:pt idx="16">
                  <c:v>-3.3000000000001251E-2</c:v>
                </c:pt>
                <c:pt idx="17">
                  <c:v>6.9999999999978968E-3</c:v>
                </c:pt>
                <c:pt idx="18">
                  <c:v>6.799999999999784E-2</c:v>
                </c:pt>
                <c:pt idx="19">
                  <c:v>-4.0000000000048885E-3</c:v>
                </c:pt>
                <c:pt idx="20">
                  <c:v>-3.8000000000003809E-2</c:v>
                </c:pt>
                <c:pt idx="21">
                  <c:v>-3.8000000000003809E-2</c:v>
                </c:pt>
                <c:pt idx="22">
                  <c:v>-4.3000000000006366E-2</c:v>
                </c:pt>
                <c:pt idx="23">
                  <c:v>-4.3000000000006366E-2</c:v>
                </c:pt>
                <c:pt idx="24">
                  <c:v>7.0000000000000284E-2</c:v>
                </c:pt>
                <c:pt idx="25">
                  <c:v>-8.7000000000003297E-2</c:v>
                </c:pt>
                <c:pt idx="26">
                  <c:v>0.14000000000000057</c:v>
                </c:pt>
                <c:pt idx="27">
                  <c:v>-1.6000000000005343E-2</c:v>
                </c:pt>
                <c:pt idx="28">
                  <c:v>-8.7000000000003297E-2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54432"/>
        <c:axId val="-2040061120"/>
      </c:scatterChart>
      <c:valAx>
        <c:axId val="-20400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57472"/>
        <c:crosses val="autoZero"/>
        <c:crossBetween val="midCat"/>
      </c:valAx>
      <c:valAx>
        <c:axId val="-20400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58688"/>
        <c:crosses val="autoZero"/>
        <c:crossBetween val="midCat"/>
      </c:valAx>
      <c:valAx>
        <c:axId val="-2040061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54432"/>
        <c:crosses val="max"/>
        <c:crossBetween val="midCat"/>
      </c:valAx>
      <c:valAx>
        <c:axId val="-204005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4006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Actual Error (M0,1)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Error(Theta)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data!$B$3:$B$31</c:f>
              <c:numCache>
                <c:formatCode>General</c:formatCode>
                <c:ptCount val="29"/>
                <c:pt idx="0">
                  <c:v>1754</c:v>
                </c:pt>
                <c:pt idx="1">
                  <c:v>1970</c:v>
                </c:pt>
                <c:pt idx="2">
                  <c:v>1822</c:v>
                </c:pt>
                <c:pt idx="3">
                  <c:v>1072</c:v>
                </c:pt>
                <c:pt idx="4">
                  <c:v>2039</c:v>
                </c:pt>
                <c:pt idx="5">
                  <c:v>59</c:v>
                </c:pt>
                <c:pt idx="6">
                  <c:v>2</c:v>
                </c:pt>
                <c:pt idx="7">
                  <c:v>2</c:v>
                </c:pt>
                <c:pt idx="8">
                  <c:v>1778</c:v>
                </c:pt>
                <c:pt idx="9">
                  <c:v>1619</c:v>
                </c:pt>
                <c:pt idx="10">
                  <c:v>1072</c:v>
                </c:pt>
                <c:pt idx="11">
                  <c:v>59</c:v>
                </c:pt>
                <c:pt idx="12">
                  <c:v>872</c:v>
                </c:pt>
                <c:pt idx="13">
                  <c:v>59</c:v>
                </c:pt>
                <c:pt idx="14">
                  <c:v>872</c:v>
                </c:pt>
                <c:pt idx="15">
                  <c:v>1781</c:v>
                </c:pt>
                <c:pt idx="16">
                  <c:v>1072</c:v>
                </c:pt>
                <c:pt idx="17">
                  <c:v>887</c:v>
                </c:pt>
                <c:pt idx="18">
                  <c:v>1028</c:v>
                </c:pt>
                <c:pt idx="19">
                  <c:v>1777</c:v>
                </c:pt>
                <c:pt idx="20">
                  <c:v>59</c:v>
                </c:pt>
                <c:pt idx="21">
                  <c:v>59</c:v>
                </c:pt>
                <c:pt idx="22">
                  <c:v>2</c:v>
                </c:pt>
                <c:pt idx="23">
                  <c:v>1</c:v>
                </c:pt>
                <c:pt idx="24">
                  <c:v>1811</c:v>
                </c:pt>
                <c:pt idx="25">
                  <c:v>1969</c:v>
                </c:pt>
                <c:pt idx="26">
                  <c:v>2071</c:v>
                </c:pt>
                <c:pt idx="27">
                  <c:v>1799</c:v>
                </c:pt>
                <c:pt idx="28">
                  <c:v>1969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48352"/>
        <c:axId val="-2040056864"/>
      </c:scatterChart>
      <c:scatterChart>
        <c:scatterStyle val="lineMarker"/>
        <c:varyColors val="0"/>
        <c:ser>
          <c:idx val="1"/>
          <c:order val="1"/>
          <c:tx>
            <c:strRef>
              <c:f>data!$P$2</c:f>
              <c:strCache>
                <c:ptCount val="1"/>
                <c:pt idx="0">
                  <c:v>M01 actual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data!$P$3:$P$31</c:f>
              <c:numCache>
                <c:formatCode>General</c:formatCode>
                <c:ptCount val="29"/>
                <c:pt idx="0">
                  <c:v>60.759999999999991</c:v>
                </c:pt>
                <c:pt idx="1">
                  <c:v>200.94</c:v>
                </c:pt>
                <c:pt idx="2">
                  <c:v>88.800000000000011</c:v>
                </c:pt>
                <c:pt idx="3">
                  <c:v>7.589999999999975</c:v>
                </c:pt>
                <c:pt idx="4">
                  <c:v>271.02999999999997</c:v>
                </c:pt>
                <c:pt idx="5">
                  <c:v>3.9999999999992042E-2</c:v>
                </c:pt>
                <c:pt idx="6">
                  <c:v>-3.0000000000001137E-2</c:v>
                </c:pt>
                <c:pt idx="7">
                  <c:v>-3.0000000000001137E-2</c:v>
                </c:pt>
                <c:pt idx="8">
                  <c:v>169.32999999999998</c:v>
                </c:pt>
                <c:pt idx="9">
                  <c:v>146.57</c:v>
                </c:pt>
                <c:pt idx="10">
                  <c:v>7.589999999999975</c:v>
                </c:pt>
                <c:pt idx="11">
                  <c:v>3.9999999999992042E-2</c:v>
                </c:pt>
                <c:pt idx="12">
                  <c:v>7.7099999999999795</c:v>
                </c:pt>
                <c:pt idx="13">
                  <c:v>3.9999999999992042E-2</c:v>
                </c:pt>
                <c:pt idx="14">
                  <c:v>7.7099999999999795</c:v>
                </c:pt>
                <c:pt idx="15">
                  <c:v>27.22999999999999</c:v>
                </c:pt>
                <c:pt idx="16">
                  <c:v>7.589999999999975</c:v>
                </c:pt>
                <c:pt idx="17">
                  <c:v>7.8599999999999852</c:v>
                </c:pt>
                <c:pt idx="18">
                  <c:v>8.1599999999999966</c:v>
                </c:pt>
                <c:pt idx="19">
                  <c:v>27.069999999999993</c:v>
                </c:pt>
                <c:pt idx="20">
                  <c:v>3.9999999999992042E-2</c:v>
                </c:pt>
                <c:pt idx="21">
                  <c:v>3.9999999999992042E-2</c:v>
                </c:pt>
                <c:pt idx="22">
                  <c:v>-3.0000000000001137E-2</c:v>
                </c:pt>
                <c:pt idx="23">
                  <c:v>-3.0000000000001137E-2</c:v>
                </c:pt>
                <c:pt idx="24">
                  <c:v>39.089999999999975</c:v>
                </c:pt>
                <c:pt idx="25">
                  <c:v>124.87</c:v>
                </c:pt>
                <c:pt idx="26">
                  <c:v>-449.73</c:v>
                </c:pt>
                <c:pt idx="27">
                  <c:v>-597.62</c:v>
                </c:pt>
                <c:pt idx="28">
                  <c:v>-524.97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52608"/>
        <c:axId val="-2040053216"/>
      </c:scatterChart>
      <c:valAx>
        <c:axId val="-20400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56864"/>
        <c:crosses val="autoZero"/>
        <c:crossBetween val="midCat"/>
      </c:valAx>
      <c:valAx>
        <c:axId val="-20400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48352"/>
        <c:crosses val="autoZero"/>
        <c:crossBetween val="midCat"/>
      </c:valAx>
      <c:valAx>
        <c:axId val="-2040053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52608"/>
        <c:crosses val="max"/>
        <c:crossBetween val="midCat"/>
      </c:valAx>
      <c:valAx>
        <c:axId val="-204005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4005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Apparent Error (M0,1)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Error(Theta)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data!$B$3:$B$31</c:f>
              <c:numCache>
                <c:formatCode>General</c:formatCode>
                <c:ptCount val="29"/>
                <c:pt idx="0">
                  <c:v>1754</c:v>
                </c:pt>
                <c:pt idx="1">
                  <c:v>1970</c:v>
                </c:pt>
                <c:pt idx="2">
                  <c:v>1822</c:v>
                </c:pt>
                <c:pt idx="3">
                  <c:v>1072</c:v>
                </c:pt>
                <c:pt idx="4">
                  <c:v>2039</c:v>
                </c:pt>
                <c:pt idx="5">
                  <c:v>59</c:v>
                </c:pt>
                <c:pt idx="6">
                  <c:v>2</c:v>
                </c:pt>
                <c:pt idx="7">
                  <c:v>2</c:v>
                </c:pt>
                <c:pt idx="8">
                  <c:v>1778</c:v>
                </c:pt>
                <c:pt idx="9">
                  <c:v>1619</c:v>
                </c:pt>
                <c:pt idx="10">
                  <c:v>1072</c:v>
                </c:pt>
                <c:pt idx="11">
                  <c:v>59</c:v>
                </c:pt>
                <c:pt idx="12">
                  <c:v>872</c:v>
                </c:pt>
                <c:pt idx="13">
                  <c:v>59</c:v>
                </c:pt>
                <c:pt idx="14">
                  <c:v>872</c:v>
                </c:pt>
                <c:pt idx="15">
                  <c:v>1781</c:v>
                </c:pt>
                <c:pt idx="16">
                  <c:v>1072</c:v>
                </c:pt>
                <c:pt idx="17">
                  <c:v>887</c:v>
                </c:pt>
                <c:pt idx="18">
                  <c:v>1028</c:v>
                </c:pt>
                <c:pt idx="19">
                  <c:v>1777</c:v>
                </c:pt>
                <c:pt idx="20">
                  <c:v>59</c:v>
                </c:pt>
                <c:pt idx="21">
                  <c:v>59</c:v>
                </c:pt>
                <c:pt idx="22">
                  <c:v>2</c:v>
                </c:pt>
                <c:pt idx="23">
                  <c:v>1</c:v>
                </c:pt>
                <c:pt idx="24">
                  <c:v>1811</c:v>
                </c:pt>
                <c:pt idx="25">
                  <c:v>1969</c:v>
                </c:pt>
                <c:pt idx="26">
                  <c:v>2071</c:v>
                </c:pt>
                <c:pt idx="27">
                  <c:v>1799</c:v>
                </c:pt>
                <c:pt idx="28">
                  <c:v>1969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831760"/>
        <c:axId val="-2039826288"/>
      </c:scatterChart>
      <c:scatterChart>
        <c:scatterStyle val="lineMarker"/>
        <c:varyColors val="0"/>
        <c:ser>
          <c:idx val="1"/>
          <c:order val="1"/>
          <c:tx>
            <c:strRef>
              <c:f>data!$Q$2</c:f>
              <c:strCache>
                <c:ptCount val="1"/>
                <c:pt idx="0">
                  <c:v>M01 apparent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data!$Q$3:$Q$31</c:f>
              <c:numCache>
                <c:formatCode>General</c:formatCode>
                <c:ptCount val="29"/>
                <c:pt idx="0">
                  <c:v>7.9999999999984084E-2</c:v>
                </c:pt>
                <c:pt idx="1">
                  <c:v>-1.999999999998181E-2</c:v>
                </c:pt>
                <c:pt idx="2">
                  <c:v>6.0000000000002274E-2</c:v>
                </c:pt>
                <c:pt idx="3">
                  <c:v>-1.0000000000019327E-2</c:v>
                </c:pt>
                <c:pt idx="4">
                  <c:v>6.9999999999993179E-2</c:v>
                </c:pt>
                <c:pt idx="5">
                  <c:v>9.9999999999909051E-3</c:v>
                </c:pt>
                <c:pt idx="6">
                  <c:v>2.0000000000010232E-2</c:v>
                </c:pt>
                <c:pt idx="7">
                  <c:v>3.0000000000001137E-2</c:v>
                </c:pt>
                <c:pt idx="8">
                  <c:v>-1.999999999998181E-2</c:v>
                </c:pt>
                <c:pt idx="9">
                  <c:v>-2.9999999999972715E-2</c:v>
                </c:pt>
                <c:pt idx="10">
                  <c:v>-6.0000000000002274E-2</c:v>
                </c:pt>
                <c:pt idx="11">
                  <c:v>0</c:v>
                </c:pt>
                <c:pt idx="12">
                  <c:v>0</c:v>
                </c:pt>
                <c:pt idx="13">
                  <c:v>9.9999999999909051E-3</c:v>
                </c:pt>
                <c:pt idx="14">
                  <c:v>-5.0000000000011369E-2</c:v>
                </c:pt>
                <c:pt idx="15">
                  <c:v>0</c:v>
                </c:pt>
                <c:pt idx="16">
                  <c:v>-2.0000000000010232E-2</c:v>
                </c:pt>
                <c:pt idx="17">
                  <c:v>-9.9999999999909051E-3</c:v>
                </c:pt>
                <c:pt idx="18">
                  <c:v>1.0000000000019327E-2</c:v>
                </c:pt>
                <c:pt idx="19">
                  <c:v>-3.0000000000001137E-2</c:v>
                </c:pt>
                <c:pt idx="20">
                  <c:v>9.9999999999909051E-3</c:v>
                </c:pt>
                <c:pt idx="21">
                  <c:v>-9.9999999999909051E-3</c:v>
                </c:pt>
                <c:pt idx="22">
                  <c:v>4.0000000000020464E-2</c:v>
                </c:pt>
                <c:pt idx="23">
                  <c:v>-1.999999999998181E-2</c:v>
                </c:pt>
                <c:pt idx="24">
                  <c:v>-0.14000000000001478</c:v>
                </c:pt>
                <c:pt idx="25">
                  <c:v>3.0000000000029559E-2</c:v>
                </c:pt>
                <c:pt idx="26">
                  <c:v>1.999999999998181E-2</c:v>
                </c:pt>
                <c:pt idx="27">
                  <c:v>9.9999999999909051E-3</c:v>
                </c:pt>
                <c:pt idx="28">
                  <c:v>7.9999999999984084E-2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824464"/>
        <c:axId val="-2039820816"/>
      </c:scatterChart>
      <c:valAx>
        <c:axId val="-203983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826288"/>
        <c:crosses val="autoZero"/>
        <c:crossBetween val="midCat"/>
      </c:valAx>
      <c:valAx>
        <c:axId val="-20398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831760"/>
        <c:crosses val="autoZero"/>
        <c:crossBetween val="midCat"/>
      </c:valAx>
      <c:valAx>
        <c:axId val="-2039820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824464"/>
        <c:crosses val="max"/>
        <c:crossBetween val="midCat"/>
      </c:valAx>
      <c:valAx>
        <c:axId val="-203982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3982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Actual Error (M1,0)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Error(Theta)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data!$B$3:$B$31</c:f>
              <c:numCache>
                <c:formatCode>General</c:formatCode>
                <c:ptCount val="29"/>
                <c:pt idx="0">
                  <c:v>1754</c:v>
                </c:pt>
                <c:pt idx="1">
                  <c:v>1970</c:v>
                </c:pt>
                <c:pt idx="2">
                  <c:v>1822</c:v>
                </c:pt>
                <c:pt idx="3">
                  <c:v>1072</c:v>
                </c:pt>
                <c:pt idx="4">
                  <c:v>2039</c:v>
                </c:pt>
                <c:pt idx="5">
                  <c:v>59</c:v>
                </c:pt>
                <c:pt idx="6">
                  <c:v>2</c:v>
                </c:pt>
                <c:pt idx="7">
                  <c:v>2</c:v>
                </c:pt>
                <c:pt idx="8">
                  <c:v>1778</c:v>
                </c:pt>
                <c:pt idx="9">
                  <c:v>1619</c:v>
                </c:pt>
                <c:pt idx="10">
                  <c:v>1072</c:v>
                </c:pt>
                <c:pt idx="11">
                  <c:v>59</c:v>
                </c:pt>
                <c:pt idx="12">
                  <c:v>872</c:v>
                </c:pt>
                <c:pt idx="13">
                  <c:v>59</c:v>
                </c:pt>
                <c:pt idx="14">
                  <c:v>872</c:v>
                </c:pt>
                <c:pt idx="15">
                  <c:v>1781</c:v>
                </c:pt>
                <c:pt idx="16">
                  <c:v>1072</c:v>
                </c:pt>
                <c:pt idx="17">
                  <c:v>887</c:v>
                </c:pt>
                <c:pt idx="18">
                  <c:v>1028</c:v>
                </c:pt>
                <c:pt idx="19">
                  <c:v>1777</c:v>
                </c:pt>
                <c:pt idx="20">
                  <c:v>59</c:v>
                </c:pt>
                <c:pt idx="21">
                  <c:v>59</c:v>
                </c:pt>
                <c:pt idx="22">
                  <c:v>2</c:v>
                </c:pt>
                <c:pt idx="23">
                  <c:v>1</c:v>
                </c:pt>
                <c:pt idx="24">
                  <c:v>1811</c:v>
                </c:pt>
                <c:pt idx="25">
                  <c:v>1969</c:v>
                </c:pt>
                <c:pt idx="26">
                  <c:v>2071</c:v>
                </c:pt>
                <c:pt idx="27">
                  <c:v>1799</c:v>
                </c:pt>
                <c:pt idx="28">
                  <c:v>1969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822640"/>
        <c:axId val="-2039822032"/>
      </c:scatterChart>
      <c:scatterChart>
        <c:scatterStyle val="lineMarker"/>
        <c:varyColors val="0"/>
        <c:ser>
          <c:idx val="1"/>
          <c:order val="1"/>
          <c:tx>
            <c:strRef>
              <c:f>data!$J$2</c:f>
              <c:strCache>
                <c:ptCount val="1"/>
                <c:pt idx="0">
                  <c:v>M10 actual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data!$J$3:$J$31</c:f>
              <c:numCache>
                <c:formatCode>General</c:formatCode>
                <c:ptCount val="29"/>
                <c:pt idx="0">
                  <c:v>5.9000000000004604E-2</c:v>
                </c:pt>
                <c:pt idx="1">
                  <c:v>0.13500000000000512</c:v>
                </c:pt>
                <c:pt idx="2">
                  <c:v>2.1999999999998465E-2</c:v>
                </c:pt>
                <c:pt idx="3">
                  <c:v>1.9999999999953388E-3</c:v>
                </c:pt>
                <c:pt idx="4">
                  <c:v>9.7000000000001307E-2</c:v>
                </c:pt>
                <c:pt idx="5">
                  <c:v>6.9999999999978968E-3</c:v>
                </c:pt>
                <c:pt idx="6">
                  <c:v>1.2000000000000455E-2</c:v>
                </c:pt>
                <c:pt idx="7">
                  <c:v>1.2000000000000455E-2</c:v>
                </c:pt>
                <c:pt idx="8">
                  <c:v>2.0000000000024443E-3</c:v>
                </c:pt>
                <c:pt idx="9">
                  <c:v>2.300000000000324E-2</c:v>
                </c:pt>
                <c:pt idx="10">
                  <c:v>1.9999999999953388E-3</c:v>
                </c:pt>
                <c:pt idx="11">
                  <c:v>6.9999999999978968E-3</c:v>
                </c:pt>
                <c:pt idx="12">
                  <c:v>2.1000000000000796E-2</c:v>
                </c:pt>
                <c:pt idx="13">
                  <c:v>6.9999999999978968E-3</c:v>
                </c:pt>
                <c:pt idx="14">
                  <c:v>2.1000000000000796E-2</c:v>
                </c:pt>
                <c:pt idx="15">
                  <c:v>7.0000000000000284E-2</c:v>
                </c:pt>
                <c:pt idx="16">
                  <c:v>1.9999999999953388E-3</c:v>
                </c:pt>
                <c:pt idx="17">
                  <c:v>3.8000000000003809E-2</c:v>
                </c:pt>
                <c:pt idx="18">
                  <c:v>9.9000000000003752E-2</c:v>
                </c:pt>
                <c:pt idx="19">
                  <c:v>2.7000000000001023E-2</c:v>
                </c:pt>
                <c:pt idx="20">
                  <c:v>6.9999999999978968E-3</c:v>
                </c:pt>
                <c:pt idx="21">
                  <c:v>6.9999999999978968E-3</c:v>
                </c:pt>
                <c:pt idx="22">
                  <c:v>1.2000000000000455E-2</c:v>
                </c:pt>
                <c:pt idx="23">
                  <c:v>1.2000000000000455E-2</c:v>
                </c:pt>
                <c:pt idx="24">
                  <c:v>0.1010000000000062</c:v>
                </c:pt>
                <c:pt idx="25">
                  <c:v>5.5999999999997385E-2</c:v>
                </c:pt>
                <c:pt idx="26">
                  <c:v>0.17100000000000648</c:v>
                </c:pt>
                <c:pt idx="27">
                  <c:v>1.5000000000000568E-2</c:v>
                </c:pt>
                <c:pt idx="28">
                  <c:v>5.5999999999997385E-2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818384"/>
        <c:axId val="-2039821424"/>
      </c:scatterChart>
      <c:valAx>
        <c:axId val="-203982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822032"/>
        <c:crosses val="autoZero"/>
        <c:crossBetween val="midCat"/>
      </c:valAx>
      <c:valAx>
        <c:axId val="-20398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822640"/>
        <c:crosses val="autoZero"/>
        <c:crossBetween val="midCat"/>
      </c:valAx>
      <c:valAx>
        <c:axId val="-2039821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818384"/>
        <c:crosses val="max"/>
        <c:crossBetween val="midCat"/>
      </c:valAx>
      <c:valAx>
        <c:axId val="-203981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3982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Apparent Error (M1,0)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Error(Theta)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data!$B$3:$B$31</c:f>
              <c:numCache>
                <c:formatCode>General</c:formatCode>
                <c:ptCount val="29"/>
                <c:pt idx="0">
                  <c:v>1754</c:v>
                </c:pt>
                <c:pt idx="1">
                  <c:v>1970</c:v>
                </c:pt>
                <c:pt idx="2">
                  <c:v>1822</c:v>
                </c:pt>
                <c:pt idx="3">
                  <c:v>1072</c:v>
                </c:pt>
                <c:pt idx="4">
                  <c:v>2039</c:v>
                </c:pt>
                <c:pt idx="5">
                  <c:v>59</c:v>
                </c:pt>
                <c:pt idx="6">
                  <c:v>2</c:v>
                </c:pt>
                <c:pt idx="7">
                  <c:v>2</c:v>
                </c:pt>
                <c:pt idx="8">
                  <c:v>1778</c:v>
                </c:pt>
                <c:pt idx="9">
                  <c:v>1619</c:v>
                </c:pt>
                <c:pt idx="10">
                  <c:v>1072</c:v>
                </c:pt>
                <c:pt idx="11">
                  <c:v>59</c:v>
                </c:pt>
                <c:pt idx="12">
                  <c:v>872</c:v>
                </c:pt>
                <c:pt idx="13">
                  <c:v>59</c:v>
                </c:pt>
                <c:pt idx="14">
                  <c:v>872</c:v>
                </c:pt>
                <c:pt idx="15">
                  <c:v>1781</c:v>
                </c:pt>
                <c:pt idx="16">
                  <c:v>1072</c:v>
                </c:pt>
                <c:pt idx="17">
                  <c:v>887</c:v>
                </c:pt>
                <c:pt idx="18">
                  <c:v>1028</c:v>
                </c:pt>
                <c:pt idx="19">
                  <c:v>1777</c:v>
                </c:pt>
                <c:pt idx="20">
                  <c:v>59</c:v>
                </c:pt>
                <c:pt idx="21">
                  <c:v>59</c:v>
                </c:pt>
                <c:pt idx="22">
                  <c:v>2</c:v>
                </c:pt>
                <c:pt idx="23">
                  <c:v>1</c:v>
                </c:pt>
                <c:pt idx="24">
                  <c:v>1811</c:v>
                </c:pt>
                <c:pt idx="25">
                  <c:v>1969</c:v>
                </c:pt>
                <c:pt idx="26">
                  <c:v>2071</c:v>
                </c:pt>
                <c:pt idx="27">
                  <c:v>1799</c:v>
                </c:pt>
                <c:pt idx="28">
                  <c:v>1969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472832"/>
        <c:axId val="-25471616"/>
      </c:scatterChart>
      <c:scatterChart>
        <c:scatterStyle val="lineMarker"/>
        <c:varyColors val="0"/>
        <c:ser>
          <c:idx val="1"/>
          <c:order val="1"/>
          <c:tx>
            <c:strRef>
              <c:f>data!$K$2</c:f>
              <c:strCache>
                <c:ptCount val="1"/>
                <c:pt idx="0">
                  <c:v>M10 apparent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data!$K$3:$K$31</c:f>
              <c:numCache>
                <c:formatCode>General</c:formatCode>
                <c:ptCount val="29"/>
                <c:pt idx="0">
                  <c:v>2.7999999999998693E-2</c:v>
                </c:pt>
                <c:pt idx="1">
                  <c:v>0.1039999999999992</c:v>
                </c:pt>
                <c:pt idx="2">
                  <c:v>5.3000000000004377E-2</c:v>
                </c:pt>
                <c:pt idx="3">
                  <c:v>3.3000000000001251E-2</c:v>
                </c:pt>
                <c:pt idx="4">
                  <c:v>6.5999999999995396E-2</c:v>
                </c:pt>
                <c:pt idx="5">
                  <c:v>3.8000000000003809E-2</c:v>
                </c:pt>
                <c:pt idx="6">
                  <c:v>4.3000000000006366E-2</c:v>
                </c:pt>
                <c:pt idx="7">
                  <c:v>4.3000000000006366E-2</c:v>
                </c:pt>
                <c:pt idx="8">
                  <c:v>2.9000000000003467E-2</c:v>
                </c:pt>
                <c:pt idx="9">
                  <c:v>8.0000000000026716E-3</c:v>
                </c:pt>
                <c:pt idx="10">
                  <c:v>3.3000000000001251E-2</c:v>
                </c:pt>
                <c:pt idx="11">
                  <c:v>3.8000000000003809E-2</c:v>
                </c:pt>
                <c:pt idx="12">
                  <c:v>1.0000000000005116E-2</c:v>
                </c:pt>
                <c:pt idx="13">
                  <c:v>3.8000000000003809E-2</c:v>
                </c:pt>
                <c:pt idx="14">
                  <c:v>1.0000000000005116E-2</c:v>
                </c:pt>
                <c:pt idx="15">
                  <c:v>3.8999999999994373E-2</c:v>
                </c:pt>
                <c:pt idx="16">
                  <c:v>3.3000000000001251E-2</c:v>
                </c:pt>
                <c:pt idx="17">
                  <c:v>6.9999999999978968E-3</c:v>
                </c:pt>
                <c:pt idx="18">
                  <c:v>6.799999999999784E-2</c:v>
                </c:pt>
                <c:pt idx="19">
                  <c:v>4.0000000000048885E-3</c:v>
                </c:pt>
                <c:pt idx="20">
                  <c:v>3.8000000000003809E-2</c:v>
                </c:pt>
                <c:pt idx="21">
                  <c:v>3.8000000000003809E-2</c:v>
                </c:pt>
                <c:pt idx="22">
                  <c:v>4.3000000000006366E-2</c:v>
                </c:pt>
                <c:pt idx="23">
                  <c:v>4.3000000000006366E-2</c:v>
                </c:pt>
                <c:pt idx="24">
                  <c:v>7.0000000000000284E-2</c:v>
                </c:pt>
                <c:pt idx="25">
                  <c:v>8.7000000000003297E-2</c:v>
                </c:pt>
                <c:pt idx="26">
                  <c:v>0.14000000000000057</c:v>
                </c:pt>
                <c:pt idx="27">
                  <c:v>1.6000000000005343E-2</c:v>
                </c:pt>
                <c:pt idx="28">
                  <c:v>8.7000000000003297E-2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86272"/>
        <c:axId val="-25469184"/>
      </c:scatterChart>
      <c:valAx>
        <c:axId val="-2547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471616"/>
        <c:crosses val="autoZero"/>
        <c:crossBetween val="midCat"/>
      </c:valAx>
      <c:valAx>
        <c:axId val="-254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472832"/>
        <c:crosses val="autoZero"/>
        <c:crossBetween val="midCat"/>
      </c:valAx>
      <c:valAx>
        <c:axId val="-25469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86272"/>
        <c:crosses val="max"/>
        <c:crossBetween val="midCat"/>
      </c:valAx>
      <c:valAx>
        <c:axId val="-204008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546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Actual Error (M0,1)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Error(Theta)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data!$B$3:$B$31</c:f>
              <c:numCache>
                <c:formatCode>General</c:formatCode>
                <c:ptCount val="29"/>
                <c:pt idx="0">
                  <c:v>1754</c:v>
                </c:pt>
                <c:pt idx="1">
                  <c:v>1970</c:v>
                </c:pt>
                <c:pt idx="2">
                  <c:v>1822</c:v>
                </c:pt>
                <c:pt idx="3">
                  <c:v>1072</c:v>
                </c:pt>
                <c:pt idx="4">
                  <c:v>2039</c:v>
                </c:pt>
                <c:pt idx="5">
                  <c:v>59</c:v>
                </c:pt>
                <c:pt idx="6">
                  <c:v>2</c:v>
                </c:pt>
                <c:pt idx="7">
                  <c:v>2</c:v>
                </c:pt>
                <c:pt idx="8">
                  <c:v>1778</c:v>
                </c:pt>
                <c:pt idx="9">
                  <c:v>1619</c:v>
                </c:pt>
                <c:pt idx="10">
                  <c:v>1072</c:v>
                </c:pt>
                <c:pt idx="11">
                  <c:v>59</c:v>
                </c:pt>
                <c:pt idx="12">
                  <c:v>872</c:v>
                </c:pt>
                <c:pt idx="13">
                  <c:v>59</c:v>
                </c:pt>
                <c:pt idx="14">
                  <c:v>872</c:v>
                </c:pt>
                <c:pt idx="15">
                  <c:v>1781</c:v>
                </c:pt>
                <c:pt idx="16">
                  <c:v>1072</c:v>
                </c:pt>
                <c:pt idx="17">
                  <c:v>887</c:v>
                </c:pt>
                <c:pt idx="18">
                  <c:v>1028</c:v>
                </c:pt>
                <c:pt idx="19">
                  <c:v>1777</c:v>
                </c:pt>
                <c:pt idx="20">
                  <c:v>59</c:v>
                </c:pt>
                <c:pt idx="21">
                  <c:v>59</c:v>
                </c:pt>
                <c:pt idx="22">
                  <c:v>2</c:v>
                </c:pt>
                <c:pt idx="23">
                  <c:v>1</c:v>
                </c:pt>
                <c:pt idx="24">
                  <c:v>1811</c:v>
                </c:pt>
                <c:pt idx="25">
                  <c:v>1969</c:v>
                </c:pt>
                <c:pt idx="26">
                  <c:v>2071</c:v>
                </c:pt>
                <c:pt idx="27">
                  <c:v>1799</c:v>
                </c:pt>
                <c:pt idx="28">
                  <c:v>1969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92352"/>
        <c:axId val="-2040088096"/>
      </c:scatterChart>
      <c:scatterChart>
        <c:scatterStyle val="lineMarker"/>
        <c:varyColors val="0"/>
        <c:ser>
          <c:idx val="1"/>
          <c:order val="1"/>
          <c:tx>
            <c:strRef>
              <c:f>data!$L$2</c:f>
              <c:strCache>
                <c:ptCount val="1"/>
                <c:pt idx="0">
                  <c:v>M01 actual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data!$L$3:$L$31</c:f>
              <c:numCache>
                <c:formatCode>General</c:formatCode>
                <c:ptCount val="29"/>
                <c:pt idx="0">
                  <c:v>60.759999999999991</c:v>
                </c:pt>
                <c:pt idx="1">
                  <c:v>200.94</c:v>
                </c:pt>
                <c:pt idx="2">
                  <c:v>88.800000000000011</c:v>
                </c:pt>
                <c:pt idx="3">
                  <c:v>7.589999999999975</c:v>
                </c:pt>
                <c:pt idx="4">
                  <c:v>271.02999999999997</c:v>
                </c:pt>
                <c:pt idx="5">
                  <c:v>3.9999999999992042E-2</c:v>
                </c:pt>
                <c:pt idx="6">
                  <c:v>3.0000000000001137E-2</c:v>
                </c:pt>
                <c:pt idx="7">
                  <c:v>3.0000000000001137E-2</c:v>
                </c:pt>
                <c:pt idx="8">
                  <c:v>169.32999999999998</c:v>
                </c:pt>
                <c:pt idx="9">
                  <c:v>146.57</c:v>
                </c:pt>
                <c:pt idx="10">
                  <c:v>7.589999999999975</c:v>
                </c:pt>
                <c:pt idx="11">
                  <c:v>3.9999999999992042E-2</c:v>
                </c:pt>
                <c:pt idx="12">
                  <c:v>7.7099999999999795</c:v>
                </c:pt>
                <c:pt idx="13">
                  <c:v>3.9999999999992042E-2</c:v>
                </c:pt>
                <c:pt idx="14">
                  <c:v>7.7099999999999795</c:v>
                </c:pt>
                <c:pt idx="15">
                  <c:v>27.22999999999999</c:v>
                </c:pt>
                <c:pt idx="16">
                  <c:v>7.589999999999975</c:v>
                </c:pt>
                <c:pt idx="17">
                  <c:v>7.8599999999999852</c:v>
                </c:pt>
                <c:pt idx="18">
                  <c:v>8.1599999999999966</c:v>
                </c:pt>
                <c:pt idx="19">
                  <c:v>27.069999999999993</c:v>
                </c:pt>
                <c:pt idx="20">
                  <c:v>3.9999999999992042E-2</c:v>
                </c:pt>
                <c:pt idx="21">
                  <c:v>3.9999999999992042E-2</c:v>
                </c:pt>
                <c:pt idx="22">
                  <c:v>3.0000000000001137E-2</c:v>
                </c:pt>
                <c:pt idx="23">
                  <c:v>3.0000000000001137E-2</c:v>
                </c:pt>
                <c:pt idx="24">
                  <c:v>39.089999999999975</c:v>
                </c:pt>
                <c:pt idx="25">
                  <c:v>124.87</c:v>
                </c:pt>
                <c:pt idx="26">
                  <c:v>449.73</c:v>
                </c:pt>
                <c:pt idx="27">
                  <c:v>597.62</c:v>
                </c:pt>
                <c:pt idx="28">
                  <c:v>524.97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90528"/>
        <c:axId val="-2040080192"/>
      </c:scatterChart>
      <c:valAx>
        <c:axId val="-204009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88096"/>
        <c:crosses val="autoZero"/>
        <c:crossBetween val="midCat"/>
      </c:valAx>
      <c:valAx>
        <c:axId val="-20400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92352"/>
        <c:crosses val="autoZero"/>
        <c:crossBetween val="midCat"/>
      </c:valAx>
      <c:valAx>
        <c:axId val="-2040080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90528"/>
        <c:crosses val="max"/>
        <c:crossBetween val="midCat"/>
      </c:valAx>
      <c:valAx>
        <c:axId val="-204009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4008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Apparent Error (M0,1)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Error(Theta)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data!$B$3:$B$31</c:f>
              <c:numCache>
                <c:formatCode>General</c:formatCode>
                <c:ptCount val="29"/>
                <c:pt idx="0">
                  <c:v>1754</c:v>
                </c:pt>
                <c:pt idx="1">
                  <c:v>1970</c:v>
                </c:pt>
                <c:pt idx="2">
                  <c:v>1822</c:v>
                </c:pt>
                <c:pt idx="3">
                  <c:v>1072</c:v>
                </c:pt>
                <c:pt idx="4">
                  <c:v>2039</c:v>
                </c:pt>
                <c:pt idx="5">
                  <c:v>59</c:v>
                </c:pt>
                <c:pt idx="6">
                  <c:v>2</c:v>
                </c:pt>
                <c:pt idx="7">
                  <c:v>2</c:v>
                </c:pt>
                <c:pt idx="8">
                  <c:v>1778</c:v>
                </c:pt>
                <c:pt idx="9">
                  <c:v>1619</c:v>
                </c:pt>
                <c:pt idx="10">
                  <c:v>1072</c:v>
                </c:pt>
                <c:pt idx="11">
                  <c:v>59</c:v>
                </c:pt>
                <c:pt idx="12">
                  <c:v>872</c:v>
                </c:pt>
                <c:pt idx="13">
                  <c:v>59</c:v>
                </c:pt>
                <c:pt idx="14">
                  <c:v>872</c:v>
                </c:pt>
                <c:pt idx="15">
                  <c:v>1781</c:v>
                </c:pt>
                <c:pt idx="16">
                  <c:v>1072</c:v>
                </c:pt>
                <c:pt idx="17">
                  <c:v>887</c:v>
                </c:pt>
                <c:pt idx="18">
                  <c:v>1028</c:v>
                </c:pt>
                <c:pt idx="19">
                  <c:v>1777</c:v>
                </c:pt>
                <c:pt idx="20">
                  <c:v>59</c:v>
                </c:pt>
                <c:pt idx="21">
                  <c:v>59</c:v>
                </c:pt>
                <c:pt idx="22">
                  <c:v>2</c:v>
                </c:pt>
                <c:pt idx="23">
                  <c:v>1</c:v>
                </c:pt>
                <c:pt idx="24">
                  <c:v>1811</c:v>
                </c:pt>
                <c:pt idx="25">
                  <c:v>1969</c:v>
                </c:pt>
                <c:pt idx="26">
                  <c:v>2071</c:v>
                </c:pt>
                <c:pt idx="27">
                  <c:v>1799</c:v>
                </c:pt>
                <c:pt idx="28">
                  <c:v>1969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82624"/>
        <c:axId val="-2040092960"/>
      </c:scatterChart>
      <c:scatterChart>
        <c:scatterStyle val="lineMarker"/>
        <c:varyColors val="0"/>
        <c:ser>
          <c:idx val="1"/>
          <c:order val="1"/>
          <c:tx>
            <c:strRef>
              <c:f>data!$M$2</c:f>
              <c:strCache>
                <c:ptCount val="1"/>
                <c:pt idx="0">
                  <c:v>M01 apparent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data!$M$3:$M$31</c:f>
              <c:numCache>
                <c:formatCode>General</c:formatCode>
                <c:ptCount val="29"/>
                <c:pt idx="0">
                  <c:v>7.9999999999984084E-2</c:v>
                </c:pt>
                <c:pt idx="1">
                  <c:v>1.999999999998181E-2</c:v>
                </c:pt>
                <c:pt idx="2">
                  <c:v>6.0000000000002274E-2</c:v>
                </c:pt>
                <c:pt idx="3">
                  <c:v>1.0000000000019327E-2</c:v>
                </c:pt>
                <c:pt idx="4">
                  <c:v>6.9999999999993179E-2</c:v>
                </c:pt>
                <c:pt idx="5">
                  <c:v>9.9999999999909051E-3</c:v>
                </c:pt>
                <c:pt idx="6">
                  <c:v>2.0000000000010232E-2</c:v>
                </c:pt>
                <c:pt idx="7">
                  <c:v>3.0000000000001137E-2</c:v>
                </c:pt>
                <c:pt idx="8">
                  <c:v>1.999999999998181E-2</c:v>
                </c:pt>
                <c:pt idx="9">
                  <c:v>2.9999999999972715E-2</c:v>
                </c:pt>
                <c:pt idx="10">
                  <c:v>6.0000000000002274E-2</c:v>
                </c:pt>
                <c:pt idx="11">
                  <c:v>0</c:v>
                </c:pt>
                <c:pt idx="12">
                  <c:v>0</c:v>
                </c:pt>
                <c:pt idx="13">
                  <c:v>9.9999999999909051E-3</c:v>
                </c:pt>
                <c:pt idx="14">
                  <c:v>5.0000000000011369E-2</c:v>
                </c:pt>
                <c:pt idx="15">
                  <c:v>0</c:v>
                </c:pt>
                <c:pt idx="16">
                  <c:v>2.0000000000010232E-2</c:v>
                </c:pt>
                <c:pt idx="17">
                  <c:v>9.9999999999909051E-3</c:v>
                </c:pt>
                <c:pt idx="18">
                  <c:v>1.0000000000019327E-2</c:v>
                </c:pt>
                <c:pt idx="19">
                  <c:v>3.0000000000001137E-2</c:v>
                </c:pt>
                <c:pt idx="20">
                  <c:v>9.9999999999909051E-3</c:v>
                </c:pt>
                <c:pt idx="21">
                  <c:v>9.9999999999909051E-3</c:v>
                </c:pt>
                <c:pt idx="22">
                  <c:v>4.0000000000020464E-2</c:v>
                </c:pt>
                <c:pt idx="23">
                  <c:v>1.999999999998181E-2</c:v>
                </c:pt>
                <c:pt idx="24">
                  <c:v>0.14000000000001478</c:v>
                </c:pt>
                <c:pt idx="25">
                  <c:v>3.0000000000029559E-2</c:v>
                </c:pt>
                <c:pt idx="26">
                  <c:v>1.999999999998181E-2</c:v>
                </c:pt>
                <c:pt idx="27">
                  <c:v>9.9999999999909051E-3</c:v>
                </c:pt>
                <c:pt idx="28">
                  <c:v>7.9999999999984084E-2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79584"/>
        <c:axId val="-2040094784"/>
      </c:scatterChart>
      <c:valAx>
        <c:axId val="-204008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92960"/>
        <c:crosses val="autoZero"/>
        <c:crossBetween val="midCat"/>
      </c:valAx>
      <c:valAx>
        <c:axId val="-20400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82624"/>
        <c:crosses val="autoZero"/>
        <c:crossBetween val="midCat"/>
      </c:valAx>
      <c:valAx>
        <c:axId val="-2040094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79584"/>
        <c:crosses val="max"/>
        <c:crossBetween val="midCat"/>
      </c:valAx>
      <c:valAx>
        <c:axId val="-204007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4009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'Fusing Thetas (Data)'!$AK$1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(Data)'!$AK$2:$AK$32</c:f>
              <c:numCache>
                <c:formatCode>General</c:formatCode>
                <c:ptCount val="31"/>
                <c:pt idx="0">
                  <c:v>0</c:v>
                </c:pt>
                <c:pt idx="1">
                  <c:v>24</c:v>
                </c:pt>
                <c:pt idx="2">
                  <c:v>52</c:v>
                </c:pt>
                <c:pt idx="3">
                  <c:v>57</c:v>
                </c:pt>
                <c:pt idx="4">
                  <c:v>-6</c:v>
                </c:pt>
                <c:pt idx="5">
                  <c:v>-7</c:v>
                </c:pt>
                <c:pt idx="6">
                  <c:v>69</c:v>
                </c:pt>
                <c:pt idx="7">
                  <c:v>74</c:v>
                </c:pt>
                <c:pt idx="8">
                  <c:v>-10</c:v>
                </c:pt>
                <c:pt idx="9">
                  <c:v>-10</c:v>
                </c:pt>
                <c:pt idx="10">
                  <c:v>-11</c:v>
                </c:pt>
                <c:pt idx="11">
                  <c:v>85</c:v>
                </c:pt>
                <c:pt idx="12">
                  <c:v>-16</c:v>
                </c:pt>
                <c:pt idx="13">
                  <c:v>73</c:v>
                </c:pt>
                <c:pt idx="14">
                  <c:v>66</c:v>
                </c:pt>
                <c:pt idx="15">
                  <c:v>-29</c:v>
                </c:pt>
                <c:pt idx="16">
                  <c:v>44</c:v>
                </c:pt>
                <c:pt idx="17">
                  <c:v>26</c:v>
                </c:pt>
                <c:pt idx="18">
                  <c:v>-62</c:v>
                </c:pt>
                <c:pt idx="19">
                  <c:v>17</c:v>
                </c:pt>
                <c:pt idx="20">
                  <c:v>-96</c:v>
                </c:pt>
                <c:pt idx="21">
                  <c:v>-111</c:v>
                </c:pt>
                <c:pt idx="22">
                  <c:v>-116</c:v>
                </c:pt>
                <c:pt idx="23">
                  <c:v>11</c:v>
                </c:pt>
                <c:pt idx="24">
                  <c:v>9</c:v>
                </c:pt>
                <c:pt idx="25">
                  <c:v>7</c:v>
                </c:pt>
                <c:pt idx="26">
                  <c:v>-149</c:v>
                </c:pt>
                <c:pt idx="27">
                  <c:v>-167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'Fusing Thetas (Data)'!$AL$1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(Data)'!$AL$2:$AL$32</c:f>
              <c:numCache>
                <c:formatCode>General</c:formatCode>
                <c:ptCount val="31"/>
                <c:pt idx="0">
                  <c:v>0</c:v>
                </c:pt>
                <c:pt idx="1">
                  <c:v>24</c:v>
                </c:pt>
                <c:pt idx="2">
                  <c:v>-17</c:v>
                </c:pt>
                <c:pt idx="3">
                  <c:v>-11</c:v>
                </c:pt>
                <c:pt idx="4">
                  <c:v>-12</c:v>
                </c:pt>
                <c:pt idx="5">
                  <c:v>53</c:v>
                </c:pt>
                <c:pt idx="6">
                  <c:v>-15</c:v>
                </c:pt>
                <c:pt idx="7">
                  <c:v>-17</c:v>
                </c:pt>
                <c:pt idx="8">
                  <c:v>64</c:v>
                </c:pt>
                <c:pt idx="9">
                  <c:v>-20</c:v>
                </c:pt>
                <c:pt idx="10">
                  <c:v>68</c:v>
                </c:pt>
                <c:pt idx="11">
                  <c:v>76</c:v>
                </c:pt>
                <c:pt idx="12">
                  <c:v>-29</c:v>
                </c:pt>
                <c:pt idx="13">
                  <c:v>-31</c:v>
                </c:pt>
                <c:pt idx="14">
                  <c:v>-35</c:v>
                </c:pt>
                <c:pt idx="15">
                  <c:v>74</c:v>
                </c:pt>
                <c:pt idx="16">
                  <c:v>-51</c:v>
                </c:pt>
                <c:pt idx="17">
                  <c:v>48</c:v>
                </c:pt>
                <c:pt idx="18">
                  <c:v>47</c:v>
                </c:pt>
                <c:pt idx="19">
                  <c:v>34</c:v>
                </c:pt>
                <c:pt idx="20">
                  <c:v>-105</c:v>
                </c:pt>
                <c:pt idx="21">
                  <c:v>26</c:v>
                </c:pt>
                <c:pt idx="22">
                  <c:v>-122</c:v>
                </c:pt>
                <c:pt idx="23">
                  <c:v>24</c:v>
                </c:pt>
                <c:pt idx="24">
                  <c:v>19</c:v>
                </c:pt>
                <c:pt idx="25">
                  <c:v>-147</c:v>
                </c:pt>
                <c:pt idx="26">
                  <c:v>-150</c:v>
                </c:pt>
                <c:pt idx="27">
                  <c:v>-165</c:v>
                </c:pt>
                <c:pt idx="28">
                  <c:v>-186</c:v>
                </c:pt>
                <c:pt idx="29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'Fusing Thetas (Data)'!$AM$1</c:f>
              <c:strCache>
                <c:ptCount val="1"/>
                <c:pt idx="0">
                  <c:v>C4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(Data)'!$AM$2:$AM$32</c:f>
              <c:numCache>
                <c:formatCode>General</c:formatCode>
                <c:ptCount val="31"/>
                <c:pt idx="0">
                  <c:v>0</c:v>
                </c:pt>
                <c:pt idx="1">
                  <c:v>12</c:v>
                </c:pt>
                <c:pt idx="2">
                  <c:v>-6</c:v>
                </c:pt>
                <c:pt idx="3">
                  <c:v>41</c:v>
                </c:pt>
                <c:pt idx="4">
                  <c:v>57</c:v>
                </c:pt>
                <c:pt idx="5">
                  <c:v>63</c:v>
                </c:pt>
                <c:pt idx="6">
                  <c:v>65</c:v>
                </c:pt>
                <c:pt idx="7">
                  <c:v>-11</c:v>
                </c:pt>
                <c:pt idx="8">
                  <c:v>76</c:v>
                </c:pt>
                <c:pt idx="9">
                  <c:v>-13</c:v>
                </c:pt>
                <c:pt idx="10">
                  <c:v>-14</c:v>
                </c:pt>
                <c:pt idx="11">
                  <c:v>-17</c:v>
                </c:pt>
                <c:pt idx="12">
                  <c:v>-20</c:v>
                </c:pt>
                <c:pt idx="13">
                  <c:v>79</c:v>
                </c:pt>
                <c:pt idx="14">
                  <c:v>-25</c:v>
                </c:pt>
                <c:pt idx="15">
                  <c:v>-34</c:v>
                </c:pt>
                <c:pt idx="16">
                  <c:v>51</c:v>
                </c:pt>
                <c:pt idx="17">
                  <c:v>-65</c:v>
                </c:pt>
                <c:pt idx="18">
                  <c:v>32</c:v>
                </c:pt>
                <c:pt idx="19">
                  <c:v>22</c:v>
                </c:pt>
                <c:pt idx="20">
                  <c:v>20</c:v>
                </c:pt>
                <c:pt idx="21">
                  <c:v>-113</c:v>
                </c:pt>
                <c:pt idx="22">
                  <c:v>15</c:v>
                </c:pt>
                <c:pt idx="23">
                  <c:v>15</c:v>
                </c:pt>
                <c:pt idx="24">
                  <c:v>-134</c:v>
                </c:pt>
                <c:pt idx="25">
                  <c:v>-146</c:v>
                </c:pt>
                <c:pt idx="26">
                  <c:v>9</c:v>
                </c:pt>
                <c:pt idx="27">
                  <c:v>-166</c:v>
                </c:pt>
                <c:pt idx="28">
                  <c:v>-190</c:v>
                </c:pt>
                <c:pt idx="2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'Fusing Thetas (Data)'!$AN$1</c:f>
              <c:strCache>
                <c:ptCount val="1"/>
                <c:pt idx="0">
                  <c:v>C5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(Data)'!$AN$2:$AN$32</c:f>
              <c:numCache>
                <c:formatCode>General</c:formatCode>
                <c:ptCount val="31"/>
                <c:pt idx="0">
                  <c:v>0</c:v>
                </c:pt>
                <c:pt idx="1">
                  <c:v>20</c:v>
                </c:pt>
                <c:pt idx="2">
                  <c:v>61</c:v>
                </c:pt>
                <c:pt idx="3">
                  <c:v>-1</c:v>
                </c:pt>
                <c:pt idx="4">
                  <c:v>-21</c:v>
                </c:pt>
                <c:pt idx="5">
                  <c:v>-1</c:v>
                </c:pt>
                <c:pt idx="6">
                  <c:v>-1</c:v>
                </c:pt>
                <c:pt idx="7">
                  <c:v>86</c:v>
                </c:pt>
                <c:pt idx="8">
                  <c:v>86</c:v>
                </c:pt>
                <c:pt idx="9">
                  <c:v>84</c:v>
                </c:pt>
                <c:pt idx="10">
                  <c:v>-2</c:v>
                </c:pt>
                <c:pt idx="11">
                  <c:v>69</c:v>
                </c:pt>
                <c:pt idx="12">
                  <c:v>-3</c:v>
                </c:pt>
                <c:pt idx="13">
                  <c:v>54</c:v>
                </c:pt>
                <c:pt idx="14">
                  <c:v>45</c:v>
                </c:pt>
                <c:pt idx="15">
                  <c:v>-9</c:v>
                </c:pt>
                <c:pt idx="16">
                  <c:v>-13</c:v>
                </c:pt>
                <c:pt idx="17">
                  <c:v>-45</c:v>
                </c:pt>
                <c:pt idx="18">
                  <c:v>-47</c:v>
                </c:pt>
                <c:pt idx="19">
                  <c:v>3</c:v>
                </c:pt>
                <c:pt idx="20">
                  <c:v>-88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-131</c:v>
                </c:pt>
                <c:pt idx="25">
                  <c:v>1</c:v>
                </c:pt>
                <c:pt idx="26">
                  <c:v>1</c:v>
                </c:pt>
                <c:pt idx="27">
                  <c:v>-168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'Fusing Thetas (Data)'!$AO$1</c:f>
              <c:strCache>
                <c:ptCount val="1"/>
                <c:pt idx="0">
                  <c:v>C6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(Data)'!$AO$2:$AO$32</c:f>
              <c:numCache>
                <c:formatCode>General</c:formatCode>
                <c:ptCount val="31"/>
                <c:pt idx="0">
                  <c:v>0</c:v>
                </c:pt>
                <c:pt idx="1">
                  <c:v>24</c:v>
                </c:pt>
                <c:pt idx="2">
                  <c:v>37</c:v>
                </c:pt>
                <c:pt idx="3">
                  <c:v>41</c:v>
                </c:pt>
                <c:pt idx="4">
                  <c:v>-14</c:v>
                </c:pt>
                <c:pt idx="5">
                  <c:v>-26</c:v>
                </c:pt>
                <c:pt idx="6">
                  <c:v>-17</c:v>
                </c:pt>
                <c:pt idx="7">
                  <c:v>-19</c:v>
                </c:pt>
                <c:pt idx="8">
                  <c:v>-22</c:v>
                </c:pt>
                <c:pt idx="9">
                  <c:v>61</c:v>
                </c:pt>
                <c:pt idx="10">
                  <c:v>-24</c:v>
                </c:pt>
                <c:pt idx="11">
                  <c:v>71</c:v>
                </c:pt>
                <c:pt idx="12">
                  <c:v>-32</c:v>
                </c:pt>
                <c:pt idx="13">
                  <c:v>81</c:v>
                </c:pt>
                <c:pt idx="14">
                  <c:v>87</c:v>
                </c:pt>
                <c:pt idx="15">
                  <c:v>80</c:v>
                </c:pt>
                <c:pt idx="16">
                  <c:v>-55</c:v>
                </c:pt>
                <c:pt idx="17">
                  <c:v>53</c:v>
                </c:pt>
                <c:pt idx="18">
                  <c:v>-80</c:v>
                </c:pt>
                <c:pt idx="19">
                  <c:v>-102</c:v>
                </c:pt>
                <c:pt idx="20">
                  <c:v>36</c:v>
                </c:pt>
                <c:pt idx="21">
                  <c:v>30</c:v>
                </c:pt>
                <c:pt idx="22">
                  <c:v>28</c:v>
                </c:pt>
                <c:pt idx="23">
                  <c:v>-125</c:v>
                </c:pt>
                <c:pt idx="24">
                  <c:v>22</c:v>
                </c:pt>
                <c:pt idx="25">
                  <c:v>-147</c:v>
                </c:pt>
                <c:pt idx="26">
                  <c:v>-150</c:v>
                </c:pt>
                <c:pt idx="27">
                  <c:v>-164</c:v>
                </c:pt>
                <c:pt idx="28">
                  <c:v>3</c:v>
                </c:pt>
                <c:pt idx="29">
                  <c:v>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'Fusing Thetas (Data)'!$AP$1</c:f>
              <c:strCache>
                <c:ptCount val="1"/>
                <c:pt idx="0">
                  <c:v>C7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(Data)'!$AP$2:$AP$32</c:f>
              <c:numCache>
                <c:formatCode>General</c:formatCode>
                <c:ptCount val="31"/>
                <c:pt idx="0">
                  <c:v>0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0</c:v>
                </c:pt>
                <c:pt idx="17">
                  <c:v>0</c:v>
                </c:pt>
                <c:pt idx="18">
                  <c:v>-43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'Fusing Thetas (Data)'!$AQ$1</c:f>
              <c:strCache>
                <c:ptCount val="1"/>
                <c:pt idx="0">
                  <c:v>C8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(Data)'!$AQ$2:$AQ$32</c:f>
              <c:numCache>
                <c:formatCode>General</c:formatCode>
                <c:ptCount val="31"/>
                <c:pt idx="0">
                  <c:v>0</c:v>
                </c:pt>
                <c:pt idx="1">
                  <c:v>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'Fusing Thetas (Data)'!$AR$1</c:f>
              <c:strCache>
                <c:ptCount val="1"/>
                <c:pt idx="0">
                  <c:v>C9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(Data)'!$AR$2:$AR$32</c:f>
              <c:numCache>
                <c:formatCode>General</c:formatCode>
                <c:ptCount val="3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'Fusing Thetas (Data)'!$AS$1</c:f>
              <c:strCache>
                <c:ptCount val="1"/>
                <c:pt idx="0">
                  <c:v>C10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(Data)'!$AS$2:$AS$32</c:f>
              <c:numCache>
                <c:formatCode>General</c:formatCode>
                <c:ptCount val="31"/>
                <c:pt idx="0">
                  <c:v>0</c:v>
                </c:pt>
                <c:pt idx="1">
                  <c:v>34</c:v>
                </c:pt>
                <c:pt idx="2">
                  <c:v>42</c:v>
                </c:pt>
                <c:pt idx="3">
                  <c:v>-10</c:v>
                </c:pt>
                <c:pt idx="4">
                  <c:v>-11</c:v>
                </c:pt>
                <c:pt idx="5">
                  <c:v>55</c:v>
                </c:pt>
                <c:pt idx="6">
                  <c:v>-14</c:v>
                </c:pt>
                <c:pt idx="7">
                  <c:v>61</c:v>
                </c:pt>
                <c:pt idx="8">
                  <c:v>-18</c:v>
                </c:pt>
                <c:pt idx="9">
                  <c:v>-35</c:v>
                </c:pt>
                <c:pt idx="10">
                  <c:v>-20</c:v>
                </c:pt>
                <c:pt idx="11">
                  <c:v>79</c:v>
                </c:pt>
                <c:pt idx="12">
                  <c:v>-27</c:v>
                </c:pt>
                <c:pt idx="13">
                  <c:v>-29</c:v>
                </c:pt>
                <c:pt idx="14">
                  <c:v>-33</c:v>
                </c:pt>
                <c:pt idx="15">
                  <c:v>-43</c:v>
                </c:pt>
                <c:pt idx="16">
                  <c:v>-49</c:v>
                </c:pt>
                <c:pt idx="17">
                  <c:v>-73</c:v>
                </c:pt>
                <c:pt idx="18">
                  <c:v>44</c:v>
                </c:pt>
                <c:pt idx="19">
                  <c:v>-98</c:v>
                </c:pt>
                <c:pt idx="20">
                  <c:v>29</c:v>
                </c:pt>
                <c:pt idx="21">
                  <c:v>24</c:v>
                </c:pt>
                <c:pt idx="22">
                  <c:v>-121</c:v>
                </c:pt>
                <c:pt idx="23">
                  <c:v>22</c:v>
                </c:pt>
                <c:pt idx="24">
                  <c:v>-136</c:v>
                </c:pt>
                <c:pt idx="25">
                  <c:v>14</c:v>
                </c:pt>
                <c:pt idx="26">
                  <c:v>13</c:v>
                </c:pt>
                <c:pt idx="27">
                  <c:v>-165</c:v>
                </c:pt>
                <c:pt idx="28">
                  <c:v>-187</c:v>
                </c:pt>
                <c:pt idx="29">
                  <c:v>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'Fusing Thetas (Data)'!$AT$1</c:f>
              <c:strCache>
                <c:ptCount val="1"/>
                <c:pt idx="0">
                  <c:v>C11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(Data)'!$AT$2:$AT$32</c:f>
              <c:numCache>
                <c:formatCode>General</c:formatCode>
                <c:ptCount val="31"/>
                <c:pt idx="0">
                  <c:v>0</c:v>
                </c:pt>
                <c:pt idx="1">
                  <c:v>37</c:v>
                </c:pt>
                <c:pt idx="2">
                  <c:v>-8</c:v>
                </c:pt>
                <c:pt idx="3">
                  <c:v>48</c:v>
                </c:pt>
                <c:pt idx="4">
                  <c:v>51</c:v>
                </c:pt>
                <c:pt idx="5">
                  <c:v>57</c:v>
                </c:pt>
                <c:pt idx="6">
                  <c:v>-13</c:v>
                </c:pt>
                <c:pt idx="7">
                  <c:v>63</c:v>
                </c:pt>
                <c:pt idx="8">
                  <c:v>-17</c:v>
                </c:pt>
                <c:pt idx="9">
                  <c:v>70</c:v>
                </c:pt>
                <c:pt idx="10">
                  <c:v>-37</c:v>
                </c:pt>
                <c:pt idx="11">
                  <c:v>-22</c:v>
                </c:pt>
                <c:pt idx="12">
                  <c:v>88</c:v>
                </c:pt>
                <c:pt idx="13">
                  <c:v>88</c:v>
                </c:pt>
                <c:pt idx="14">
                  <c:v>-31</c:v>
                </c:pt>
                <c:pt idx="15">
                  <c:v>-41</c:v>
                </c:pt>
                <c:pt idx="16">
                  <c:v>-47</c:v>
                </c:pt>
                <c:pt idx="17">
                  <c:v>42</c:v>
                </c:pt>
                <c:pt idx="18">
                  <c:v>41</c:v>
                </c:pt>
                <c:pt idx="19">
                  <c:v>29</c:v>
                </c:pt>
                <c:pt idx="20">
                  <c:v>27</c:v>
                </c:pt>
                <c:pt idx="21">
                  <c:v>22</c:v>
                </c:pt>
                <c:pt idx="22">
                  <c:v>-120</c:v>
                </c:pt>
                <c:pt idx="23">
                  <c:v>20</c:v>
                </c:pt>
                <c:pt idx="24">
                  <c:v>16</c:v>
                </c:pt>
                <c:pt idx="25">
                  <c:v>13</c:v>
                </c:pt>
                <c:pt idx="26">
                  <c:v>12</c:v>
                </c:pt>
                <c:pt idx="27">
                  <c:v>8</c:v>
                </c:pt>
                <c:pt idx="28">
                  <c:v>2</c:v>
                </c:pt>
                <c:pt idx="29">
                  <c:v>-189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'Fusing Thetas (Data)'!$AU$1</c:f>
              <c:strCache>
                <c:ptCount val="1"/>
                <c:pt idx="0">
                  <c:v>C12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(Data)'!$AU$2:$AU$32</c:f>
              <c:numCache>
                <c:formatCode>General</c:formatCode>
                <c:ptCount val="31"/>
                <c:pt idx="0">
                  <c:v>0</c:v>
                </c:pt>
                <c:pt idx="1">
                  <c:v>69</c:v>
                </c:pt>
                <c:pt idx="2">
                  <c:v>61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86</c:v>
                </c:pt>
                <c:pt idx="8">
                  <c:v>86</c:v>
                </c:pt>
                <c:pt idx="9">
                  <c:v>84</c:v>
                </c:pt>
                <c:pt idx="10">
                  <c:v>-2</c:v>
                </c:pt>
                <c:pt idx="11">
                  <c:v>-42</c:v>
                </c:pt>
                <c:pt idx="12">
                  <c:v>-3</c:v>
                </c:pt>
                <c:pt idx="13">
                  <c:v>54</c:v>
                </c:pt>
                <c:pt idx="14">
                  <c:v>45</c:v>
                </c:pt>
                <c:pt idx="15">
                  <c:v>-9</c:v>
                </c:pt>
                <c:pt idx="16">
                  <c:v>-13</c:v>
                </c:pt>
                <c:pt idx="17">
                  <c:v>-45</c:v>
                </c:pt>
                <c:pt idx="18">
                  <c:v>-47</c:v>
                </c:pt>
                <c:pt idx="19">
                  <c:v>3</c:v>
                </c:pt>
                <c:pt idx="20">
                  <c:v>-88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-131</c:v>
                </c:pt>
                <c:pt idx="25">
                  <c:v>1</c:v>
                </c:pt>
                <c:pt idx="26">
                  <c:v>1</c:v>
                </c:pt>
                <c:pt idx="27">
                  <c:v>-168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'Fusing Thetas (Data)'!$AV$1</c:f>
              <c:strCache>
                <c:ptCount val="1"/>
                <c:pt idx="0">
                  <c:v>C13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(Data)'!$AV$2:$AV$32</c:f>
              <c:numCache>
                <c:formatCode>General</c:formatCode>
                <c:ptCount val="31"/>
                <c:pt idx="0">
                  <c:v>0</c:v>
                </c:pt>
                <c:pt idx="1">
                  <c:v>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-47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0</c:v>
                </c:pt>
                <c:pt idx="17">
                  <c:v>0</c:v>
                </c:pt>
                <c:pt idx="18">
                  <c:v>-43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'Fusing Thetas (Data)'!$AW$1</c:f>
              <c:strCache>
                <c:ptCount val="1"/>
                <c:pt idx="0">
                  <c:v>C14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(Data)'!$AW$2:$AW$32</c:f>
              <c:numCache>
                <c:formatCode>General</c:formatCode>
                <c:ptCount val="31"/>
                <c:pt idx="0">
                  <c:v>0</c:v>
                </c:pt>
                <c:pt idx="1">
                  <c:v>76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86</c:v>
                </c:pt>
                <c:pt idx="8">
                  <c:v>86</c:v>
                </c:pt>
                <c:pt idx="9">
                  <c:v>-2</c:v>
                </c:pt>
                <c:pt idx="10">
                  <c:v>-2</c:v>
                </c:pt>
                <c:pt idx="11">
                  <c:v>69</c:v>
                </c:pt>
                <c:pt idx="12">
                  <c:v>-3</c:v>
                </c:pt>
                <c:pt idx="13">
                  <c:v>-50</c:v>
                </c:pt>
                <c:pt idx="14">
                  <c:v>45</c:v>
                </c:pt>
                <c:pt idx="15">
                  <c:v>-9</c:v>
                </c:pt>
                <c:pt idx="16">
                  <c:v>-13</c:v>
                </c:pt>
                <c:pt idx="17">
                  <c:v>-45</c:v>
                </c:pt>
                <c:pt idx="18">
                  <c:v>-47</c:v>
                </c:pt>
                <c:pt idx="19">
                  <c:v>3</c:v>
                </c:pt>
                <c:pt idx="20">
                  <c:v>-88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-131</c:v>
                </c:pt>
                <c:pt idx="25">
                  <c:v>1</c:v>
                </c:pt>
                <c:pt idx="26">
                  <c:v>1</c:v>
                </c:pt>
                <c:pt idx="27">
                  <c:v>-168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'Fusing Thetas (Data)'!$AX$1</c:f>
              <c:strCache>
                <c:ptCount val="1"/>
                <c:pt idx="0">
                  <c:v>C15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(Data)'!$AX$2:$AX$32</c:f>
              <c:numCache>
                <c:formatCode>General</c:formatCode>
                <c:ptCount val="31"/>
                <c:pt idx="0">
                  <c:v>0</c:v>
                </c:pt>
                <c:pt idx="1">
                  <c:v>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-55</c:v>
                </c:pt>
                <c:pt idx="15">
                  <c:v>16</c:v>
                </c:pt>
                <c:pt idx="16">
                  <c:v>0</c:v>
                </c:pt>
                <c:pt idx="17">
                  <c:v>0</c:v>
                </c:pt>
                <c:pt idx="18">
                  <c:v>-43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'Fusing Thetas (Data)'!$AY$1</c:f>
              <c:strCache>
                <c:ptCount val="1"/>
                <c:pt idx="0">
                  <c:v>C16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(Data)'!$AY$2:$AY$32</c:f>
              <c:numCache>
                <c:formatCode>General</c:formatCode>
                <c:ptCount val="31"/>
                <c:pt idx="0">
                  <c:v>0</c:v>
                </c:pt>
                <c:pt idx="1">
                  <c:v>58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86</c:v>
                </c:pt>
                <c:pt idx="8">
                  <c:v>86</c:v>
                </c:pt>
                <c:pt idx="9">
                  <c:v>-2</c:v>
                </c:pt>
                <c:pt idx="10">
                  <c:v>-2</c:v>
                </c:pt>
                <c:pt idx="11">
                  <c:v>69</c:v>
                </c:pt>
                <c:pt idx="12">
                  <c:v>-3</c:v>
                </c:pt>
                <c:pt idx="13">
                  <c:v>54</c:v>
                </c:pt>
                <c:pt idx="14">
                  <c:v>45</c:v>
                </c:pt>
                <c:pt idx="15">
                  <c:v>-67</c:v>
                </c:pt>
                <c:pt idx="16">
                  <c:v>-13</c:v>
                </c:pt>
                <c:pt idx="17">
                  <c:v>-45</c:v>
                </c:pt>
                <c:pt idx="18">
                  <c:v>-47</c:v>
                </c:pt>
                <c:pt idx="19">
                  <c:v>3</c:v>
                </c:pt>
                <c:pt idx="20">
                  <c:v>-88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-131</c:v>
                </c:pt>
                <c:pt idx="25">
                  <c:v>1</c:v>
                </c:pt>
                <c:pt idx="26">
                  <c:v>1</c:v>
                </c:pt>
                <c:pt idx="27">
                  <c:v>-168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'Fusing Thetas (Data)'!$AZ$1</c:f>
              <c:strCache>
                <c:ptCount val="1"/>
                <c:pt idx="0">
                  <c:v>C17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(Data)'!$AZ$2:$AZ$32</c:f>
              <c:numCache>
                <c:formatCode>General</c:formatCode>
                <c:ptCount val="31"/>
                <c:pt idx="0">
                  <c:v>0</c:v>
                </c:pt>
                <c:pt idx="1">
                  <c:v>76</c:v>
                </c:pt>
                <c:pt idx="2">
                  <c:v>57</c:v>
                </c:pt>
                <c:pt idx="3">
                  <c:v>-3</c:v>
                </c:pt>
                <c:pt idx="4">
                  <c:v>-3</c:v>
                </c:pt>
                <c:pt idx="5">
                  <c:v>-4</c:v>
                </c:pt>
                <c:pt idx="6">
                  <c:v>-4</c:v>
                </c:pt>
                <c:pt idx="7">
                  <c:v>81</c:v>
                </c:pt>
                <c:pt idx="8">
                  <c:v>88</c:v>
                </c:pt>
                <c:pt idx="9">
                  <c:v>90</c:v>
                </c:pt>
                <c:pt idx="10">
                  <c:v>-6</c:v>
                </c:pt>
                <c:pt idx="11">
                  <c:v>76</c:v>
                </c:pt>
                <c:pt idx="12">
                  <c:v>-9</c:v>
                </c:pt>
                <c:pt idx="13">
                  <c:v>-10</c:v>
                </c:pt>
                <c:pt idx="14">
                  <c:v>55</c:v>
                </c:pt>
                <c:pt idx="15">
                  <c:v>38</c:v>
                </c:pt>
                <c:pt idx="16">
                  <c:v>80</c:v>
                </c:pt>
                <c:pt idx="17">
                  <c:v>15</c:v>
                </c:pt>
                <c:pt idx="18">
                  <c:v>15</c:v>
                </c:pt>
                <c:pt idx="19">
                  <c:v>9</c:v>
                </c:pt>
                <c:pt idx="20">
                  <c:v>8</c:v>
                </c:pt>
                <c:pt idx="21">
                  <c:v>-108</c:v>
                </c:pt>
                <c:pt idx="22">
                  <c:v>6</c:v>
                </c:pt>
                <c:pt idx="23">
                  <c:v>6</c:v>
                </c:pt>
                <c:pt idx="24">
                  <c:v>-132</c:v>
                </c:pt>
                <c:pt idx="25">
                  <c:v>-145</c:v>
                </c:pt>
                <c:pt idx="26">
                  <c:v>-149</c:v>
                </c:pt>
                <c:pt idx="27">
                  <c:v>2</c:v>
                </c:pt>
                <c:pt idx="28">
                  <c:v>-194</c:v>
                </c:pt>
                <c:pt idx="29">
                  <c:v>-196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'Fusing Thetas (Data)'!$BA$1</c:f>
              <c:strCache>
                <c:ptCount val="1"/>
                <c:pt idx="0">
                  <c:v>C18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(Data)'!$BA$2:$BA$32</c:f>
              <c:numCache>
                <c:formatCode>General</c:formatCode>
                <c:ptCount val="31"/>
                <c:pt idx="0">
                  <c:v>0</c:v>
                </c:pt>
                <c:pt idx="1">
                  <c:v>50</c:v>
                </c:pt>
                <c:pt idx="2">
                  <c:v>61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86</c:v>
                </c:pt>
                <c:pt idx="8">
                  <c:v>86</c:v>
                </c:pt>
                <c:pt idx="9">
                  <c:v>84</c:v>
                </c:pt>
                <c:pt idx="10">
                  <c:v>-2</c:v>
                </c:pt>
                <c:pt idx="11">
                  <c:v>69</c:v>
                </c:pt>
                <c:pt idx="12">
                  <c:v>-3</c:v>
                </c:pt>
                <c:pt idx="13">
                  <c:v>54</c:v>
                </c:pt>
                <c:pt idx="14">
                  <c:v>45</c:v>
                </c:pt>
                <c:pt idx="15">
                  <c:v>-9</c:v>
                </c:pt>
                <c:pt idx="16">
                  <c:v>-13</c:v>
                </c:pt>
                <c:pt idx="17">
                  <c:v>-95</c:v>
                </c:pt>
                <c:pt idx="18">
                  <c:v>-47</c:v>
                </c:pt>
                <c:pt idx="19">
                  <c:v>3</c:v>
                </c:pt>
                <c:pt idx="20">
                  <c:v>-88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-131</c:v>
                </c:pt>
                <c:pt idx="25">
                  <c:v>1</c:v>
                </c:pt>
                <c:pt idx="26">
                  <c:v>1</c:v>
                </c:pt>
                <c:pt idx="27">
                  <c:v>-168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'Fusing Thetas (Data)'!$BB$1</c:f>
              <c:strCache>
                <c:ptCount val="1"/>
                <c:pt idx="0">
                  <c:v>C19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(Data)'!$BB$2:$BB$32</c:f>
              <c:numCache>
                <c:formatCode>General</c:formatCode>
                <c:ptCount val="31"/>
                <c:pt idx="0">
                  <c:v>0</c:v>
                </c:pt>
                <c:pt idx="1">
                  <c:v>49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80</c:v>
                </c:pt>
                <c:pt idx="7">
                  <c:v>86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69</c:v>
                </c:pt>
                <c:pt idx="12">
                  <c:v>-3</c:v>
                </c:pt>
                <c:pt idx="13">
                  <c:v>54</c:v>
                </c:pt>
                <c:pt idx="14">
                  <c:v>45</c:v>
                </c:pt>
                <c:pt idx="15">
                  <c:v>-9</c:v>
                </c:pt>
                <c:pt idx="16">
                  <c:v>-13</c:v>
                </c:pt>
                <c:pt idx="17">
                  <c:v>-45</c:v>
                </c:pt>
                <c:pt idx="18">
                  <c:v>-96</c:v>
                </c:pt>
                <c:pt idx="19">
                  <c:v>3</c:v>
                </c:pt>
                <c:pt idx="20">
                  <c:v>-88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-131</c:v>
                </c:pt>
                <c:pt idx="25">
                  <c:v>1</c:v>
                </c:pt>
                <c:pt idx="26">
                  <c:v>1</c:v>
                </c:pt>
                <c:pt idx="27">
                  <c:v>-168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'Fusing Thetas (Data)'!$BC$1</c:f>
              <c:strCache>
                <c:ptCount val="1"/>
                <c:pt idx="0">
                  <c:v>C20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(Data)'!$BC$2:$BC$32</c:f>
              <c:numCache>
                <c:formatCode>General</c:formatCode>
                <c:ptCount val="31"/>
                <c:pt idx="0">
                  <c:v>0</c:v>
                </c:pt>
                <c:pt idx="1">
                  <c:v>63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78</c:v>
                </c:pt>
                <c:pt idx="6">
                  <c:v>80</c:v>
                </c:pt>
                <c:pt idx="7">
                  <c:v>86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69</c:v>
                </c:pt>
                <c:pt idx="12">
                  <c:v>60</c:v>
                </c:pt>
                <c:pt idx="13">
                  <c:v>54</c:v>
                </c:pt>
                <c:pt idx="14">
                  <c:v>45</c:v>
                </c:pt>
                <c:pt idx="15">
                  <c:v>26</c:v>
                </c:pt>
                <c:pt idx="16">
                  <c:v>18</c:v>
                </c:pt>
                <c:pt idx="17">
                  <c:v>6</c:v>
                </c:pt>
                <c:pt idx="18">
                  <c:v>-47</c:v>
                </c:pt>
                <c:pt idx="19">
                  <c:v>-114</c:v>
                </c:pt>
                <c:pt idx="20">
                  <c:v>-88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-131</c:v>
                </c:pt>
                <c:pt idx="25">
                  <c:v>1</c:v>
                </c:pt>
                <c:pt idx="26">
                  <c:v>1</c:v>
                </c:pt>
                <c:pt idx="27">
                  <c:v>-168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'Fusing Thetas (Data)'!$BD$1</c:f>
              <c:strCache>
                <c:ptCount val="1"/>
                <c:pt idx="0">
                  <c:v>C21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(Data)'!$BD$2:$BD$32</c:f>
              <c:numCache>
                <c:formatCode>General</c:formatCode>
                <c:ptCount val="31"/>
                <c:pt idx="0">
                  <c:v>0</c:v>
                </c:pt>
                <c:pt idx="1">
                  <c:v>54</c:v>
                </c:pt>
                <c:pt idx="2">
                  <c:v>57</c:v>
                </c:pt>
                <c:pt idx="3">
                  <c:v>-3</c:v>
                </c:pt>
                <c:pt idx="4">
                  <c:v>-3</c:v>
                </c:pt>
                <c:pt idx="5">
                  <c:v>-4</c:v>
                </c:pt>
                <c:pt idx="6">
                  <c:v>-4</c:v>
                </c:pt>
                <c:pt idx="7">
                  <c:v>81</c:v>
                </c:pt>
                <c:pt idx="8">
                  <c:v>88</c:v>
                </c:pt>
                <c:pt idx="9">
                  <c:v>90</c:v>
                </c:pt>
                <c:pt idx="10">
                  <c:v>-6</c:v>
                </c:pt>
                <c:pt idx="11">
                  <c:v>76</c:v>
                </c:pt>
                <c:pt idx="12">
                  <c:v>-9</c:v>
                </c:pt>
                <c:pt idx="13">
                  <c:v>-10</c:v>
                </c:pt>
                <c:pt idx="14">
                  <c:v>-12</c:v>
                </c:pt>
                <c:pt idx="15">
                  <c:v>38</c:v>
                </c:pt>
                <c:pt idx="16">
                  <c:v>31</c:v>
                </c:pt>
                <c:pt idx="17">
                  <c:v>15</c:v>
                </c:pt>
                <c:pt idx="18">
                  <c:v>-54</c:v>
                </c:pt>
                <c:pt idx="19">
                  <c:v>9</c:v>
                </c:pt>
                <c:pt idx="20">
                  <c:v>35</c:v>
                </c:pt>
                <c:pt idx="21">
                  <c:v>-108</c:v>
                </c:pt>
                <c:pt idx="22">
                  <c:v>6</c:v>
                </c:pt>
                <c:pt idx="23">
                  <c:v>6</c:v>
                </c:pt>
                <c:pt idx="24">
                  <c:v>-132</c:v>
                </c:pt>
                <c:pt idx="25">
                  <c:v>-145</c:v>
                </c:pt>
                <c:pt idx="26">
                  <c:v>-149</c:v>
                </c:pt>
                <c:pt idx="27">
                  <c:v>2</c:v>
                </c:pt>
                <c:pt idx="28">
                  <c:v>-194</c:v>
                </c:pt>
                <c:pt idx="29">
                  <c:v>-196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'Fusing Thetas (Data)'!$BE$1</c:f>
              <c:strCache>
                <c:ptCount val="1"/>
                <c:pt idx="0">
                  <c:v>C22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(Data)'!$BE$2:$BE$32</c:f>
              <c:numCache>
                <c:formatCode>General</c:formatCode>
                <c:ptCount val="31"/>
                <c:pt idx="0">
                  <c:v>0</c:v>
                </c:pt>
                <c:pt idx="1">
                  <c:v>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0</c:v>
                </c:pt>
                <c:pt idx="17">
                  <c:v>0</c:v>
                </c:pt>
                <c:pt idx="18">
                  <c:v>-43</c:v>
                </c:pt>
                <c:pt idx="19">
                  <c:v>0</c:v>
                </c:pt>
                <c:pt idx="20">
                  <c:v>0</c:v>
                </c:pt>
                <c:pt idx="21">
                  <c:v>-127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'Fusing Thetas (Data)'!$BF$1</c:f>
              <c:strCache>
                <c:ptCount val="1"/>
                <c:pt idx="0">
                  <c:v>C23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(Data)'!$BF$2:$BF$32</c:f>
              <c:numCache>
                <c:formatCode>General</c:formatCode>
                <c:ptCount val="31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0</c:v>
                </c:pt>
                <c:pt idx="17">
                  <c:v>0</c:v>
                </c:pt>
                <c:pt idx="18">
                  <c:v>-43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-130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'Fusing Thetas (Data)'!$BG$1</c:f>
              <c:strCache>
                <c:ptCount val="1"/>
                <c:pt idx="0">
                  <c:v>C24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(Data)'!$BG$2:$BG$32</c:f>
              <c:numCache>
                <c:formatCode>General</c:formatCode>
                <c:ptCount val="31"/>
                <c:pt idx="0">
                  <c:v>0</c:v>
                </c:pt>
                <c:pt idx="1">
                  <c:v>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-131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'Fusing Thetas (Data)'!$BH$1</c:f>
              <c:strCache>
                <c:ptCount val="1"/>
                <c:pt idx="0">
                  <c:v>C25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(Data)'!$BH$2:$BH$32</c:f>
              <c:numCache>
                <c:formatCode>General</c:formatCode>
                <c:ptCount val="31"/>
                <c:pt idx="0">
                  <c:v>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-140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'Fusing Thetas (Data)'!$BI$1</c:f>
              <c:strCache>
                <c:ptCount val="1"/>
                <c:pt idx="0">
                  <c:v>C26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(Data)'!$BI$2:$BI$32</c:f>
              <c:numCache>
                <c:formatCode>General</c:formatCode>
                <c:ptCount val="31"/>
                <c:pt idx="0">
                  <c:v>0</c:v>
                </c:pt>
                <c:pt idx="1">
                  <c:v>28</c:v>
                </c:pt>
                <c:pt idx="2">
                  <c:v>55</c:v>
                </c:pt>
                <c:pt idx="3">
                  <c:v>-4</c:v>
                </c:pt>
                <c:pt idx="4">
                  <c:v>64</c:v>
                </c:pt>
                <c:pt idx="5">
                  <c:v>71</c:v>
                </c:pt>
                <c:pt idx="6">
                  <c:v>73</c:v>
                </c:pt>
                <c:pt idx="7">
                  <c:v>-6</c:v>
                </c:pt>
                <c:pt idx="8">
                  <c:v>85</c:v>
                </c:pt>
                <c:pt idx="9">
                  <c:v>87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  <c:pt idx="13">
                  <c:v>67</c:v>
                </c:pt>
                <c:pt idx="14">
                  <c:v>59</c:v>
                </c:pt>
                <c:pt idx="15">
                  <c:v>43</c:v>
                </c:pt>
                <c:pt idx="16">
                  <c:v>-29</c:v>
                </c:pt>
                <c:pt idx="17">
                  <c:v>-56</c:v>
                </c:pt>
                <c:pt idx="18">
                  <c:v>19</c:v>
                </c:pt>
                <c:pt idx="19">
                  <c:v>12</c:v>
                </c:pt>
                <c:pt idx="20">
                  <c:v>11</c:v>
                </c:pt>
                <c:pt idx="21">
                  <c:v>-109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7</c:v>
                </c:pt>
                <c:pt idx="26">
                  <c:v>-149</c:v>
                </c:pt>
                <c:pt idx="27">
                  <c:v>3</c:v>
                </c:pt>
                <c:pt idx="28">
                  <c:v>-193</c:v>
                </c:pt>
                <c:pt idx="29">
                  <c:v>-195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'Fusing Thetas (Data)'!$BJ$1</c:f>
              <c:strCache>
                <c:ptCount val="1"/>
                <c:pt idx="0">
                  <c:v>C27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(Data)'!$BJ$2:$BJ$32</c:f>
              <c:numCache>
                <c:formatCode>General</c:formatCode>
                <c:ptCount val="31"/>
                <c:pt idx="0">
                  <c:v>0</c:v>
                </c:pt>
                <c:pt idx="1">
                  <c:v>20</c:v>
                </c:pt>
                <c:pt idx="2">
                  <c:v>45</c:v>
                </c:pt>
                <c:pt idx="3">
                  <c:v>50</c:v>
                </c:pt>
                <c:pt idx="4">
                  <c:v>53</c:v>
                </c:pt>
                <c:pt idx="5">
                  <c:v>59</c:v>
                </c:pt>
                <c:pt idx="6">
                  <c:v>-12</c:v>
                </c:pt>
                <c:pt idx="7">
                  <c:v>65</c:v>
                </c:pt>
                <c:pt idx="8">
                  <c:v>71</c:v>
                </c:pt>
                <c:pt idx="9">
                  <c:v>-16</c:v>
                </c:pt>
                <c:pt idx="10">
                  <c:v>-17</c:v>
                </c:pt>
                <c:pt idx="11">
                  <c:v>84</c:v>
                </c:pt>
                <c:pt idx="12">
                  <c:v>89</c:v>
                </c:pt>
                <c:pt idx="13">
                  <c:v>85</c:v>
                </c:pt>
                <c:pt idx="14">
                  <c:v>-29</c:v>
                </c:pt>
                <c:pt idx="15">
                  <c:v>-39</c:v>
                </c:pt>
                <c:pt idx="16">
                  <c:v>58</c:v>
                </c:pt>
                <c:pt idx="17">
                  <c:v>39</c:v>
                </c:pt>
                <c:pt idx="18">
                  <c:v>38</c:v>
                </c:pt>
                <c:pt idx="19">
                  <c:v>-95</c:v>
                </c:pt>
                <c:pt idx="20">
                  <c:v>-101</c:v>
                </c:pt>
                <c:pt idx="21">
                  <c:v>20</c:v>
                </c:pt>
                <c:pt idx="22">
                  <c:v>19</c:v>
                </c:pt>
                <c:pt idx="23">
                  <c:v>-121</c:v>
                </c:pt>
                <c:pt idx="24">
                  <c:v>-135</c:v>
                </c:pt>
                <c:pt idx="25">
                  <c:v>12</c:v>
                </c:pt>
                <c:pt idx="26">
                  <c:v>-150</c:v>
                </c:pt>
                <c:pt idx="27">
                  <c:v>7</c:v>
                </c:pt>
                <c:pt idx="28">
                  <c:v>2</c:v>
                </c:pt>
                <c:pt idx="29">
                  <c:v>-190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'Fusing Thetas (Data)'!$BK$1</c:f>
              <c:strCache>
                <c:ptCount val="1"/>
                <c:pt idx="0">
                  <c:v>C28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(Data)'!$BK$2:$BK$32</c:f>
              <c:numCache>
                <c:formatCode>General</c:formatCode>
                <c:ptCount val="31"/>
                <c:pt idx="0">
                  <c:v>0</c:v>
                </c:pt>
                <c:pt idx="1">
                  <c:v>-8</c:v>
                </c:pt>
                <c:pt idx="2">
                  <c:v>-4</c:v>
                </c:pt>
                <c:pt idx="3">
                  <c:v>59</c:v>
                </c:pt>
                <c:pt idx="4">
                  <c:v>-5</c:v>
                </c:pt>
                <c:pt idx="5">
                  <c:v>69</c:v>
                </c:pt>
                <c:pt idx="6">
                  <c:v>71</c:v>
                </c:pt>
                <c:pt idx="7">
                  <c:v>76</c:v>
                </c:pt>
                <c:pt idx="8">
                  <c:v>83</c:v>
                </c:pt>
                <c:pt idx="9">
                  <c:v>-9</c:v>
                </c:pt>
                <c:pt idx="10">
                  <c:v>88</c:v>
                </c:pt>
                <c:pt idx="11">
                  <c:v>-12</c:v>
                </c:pt>
                <c:pt idx="12">
                  <c:v>-14</c:v>
                </c:pt>
                <c:pt idx="13">
                  <c:v>70</c:v>
                </c:pt>
                <c:pt idx="14">
                  <c:v>-18</c:v>
                </c:pt>
                <c:pt idx="15">
                  <c:v>47</c:v>
                </c:pt>
                <c:pt idx="16">
                  <c:v>-32</c:v>
                </c:pt>
                <c:pt idx="17">
                  <c:v>23</c:v>
                </c:pt>
                <c:pt idx="18">
                  <c:v>-60</c:v>
                </c:pt>
                <c:pt idx="19">
                  <c:v>-88</c:v>
                </c:pt>
                <c:pt idx="20">
                  <c:v>13</c:v>
                </c:pt>
                <c:pt idx="21">
                  <c:v>-110</c:v>
                </c:pt>
                <c:pt idx="22">
                  <c:v>10</c:v>
                </c:pt>
                <c:pt idx="23">
                  <c:v>-117</c:v>
                </c:pt>
                <c:pt idx="24">
                  <c:v>-133</c:v>
                </c:pt>
                <c:pt idx="25">
                  <c:v>6</c:v>
                </c:pt>
                <c:pt idx="26">
                  <c:v>-149</c:v>
                </c:pt>
                <c:pt idx="27">
                  <c:v>-4</c:v>
                </c:pt>
                <c:pt idx="28">
                  <c:v>1</c:v>
                </c:pt>
                <c:pt idx="29">
                  <c:v>-194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'Fusing Thetas (Data)'!$BL$1</c:f>
              <c:strCache>
                <c:ptCount val="1"/>
                <c:pt idx="0">
                  <c:v>C29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(Data)'!$BL$2:$BL$32</c:f>
              <c:numCache>
                <c:formatCode>General</c:formatCode>
                <c:ptCount val="31"/>
                <c:pt idx="0">
                  <c:v>0</c:v>
                </c:pt>
                <c:pt idx="1">
                  <c:v>-13</c:v>
                </c:pt>
                <c:pt idx="2">
                  <c:v>40</c:v>
                </c:pt>
                <c:pt idx="3">
                  <c:v>-11</c:v>
                </c:pt>
                <c:pt idx="4">
                  <c:v>-12</c:v>
                </c:pt>
                <c:pt idx="5">
                  <c:v>53</c:v>
                </c:pt>
                <c:pt idx="6">
                  <c:v>-15</c:v>
                </c:pt>
                <c:pt idx="7">
                  <c:v>-17</c:v>
                </c:pt>
                <c:pt idx="8">
                  <c:v>-19</c:v>
                </c:pt>
                <c:pt idx="9">
                  <c:v>-20</c:v>
                </c:pt>
                <c:pt idx="10">
                  <c:v>-21</c:v>
                </c:pt>
                <c:pt idx="11">
                  <c:v>-25</c:v>
                </c:pt>
                <c:pt idx="12">
                  <c:v>83</c:v>
                </c:pt>
                <c:pt idx="13">
                  <c:v>-31</c:v>
                </c:pt>
                <c:pt idx="14">
                  <c:v>-35</c:v>
                </c:pt>
                <c:pt idx="15">
                  <c:v>-45</c:v>
                </c:pt>
                <c:pt idx="16">
                  <c:v>-51</c:v>
                </c:pt>
                <c:pt idx="17">
                  <c:v>-75</c:v>
                </c:pt>
                <c:pt idx="18">
                  <c:v>-76</c:v>
                </c:pt>
                <c:pt idx="19">
                  <c:v>34</c:v>
                </c:pt>
                <c:pt idx="20">
                  <c:v>-105</c:v>
                </c:pt>
                <c:pt idx="21">
                  <c:v>26</c:v>
                </c:pt>
                <c:pt idx="22">
                  <c:v>24</c:v>
                </c:pt>
                <c:pt idx="23">
                  <c:v>-123</c:v>
                </c:pt>
                <c:pt idx="24">
                  <c:v>19</c:v>
                </c:pt>
                <c:pt idx="25">
                  <c:v>-147</c:v>
                </c:pt>
                <c:pt idx="26">
                  <c:v>-150</c:v>
                </c:pt>
                <c:pt idx="27">
                  <c:v>-165</c:v>
                </c:pt>
                <c:pt idx="28">
                  <c:v>-174</c:v>
                </c:pt>
                <c:pt idx="29">
                  <c:v>2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'Fusing Thetas (Data)'!$BM$1</c:f>
              <c:strCache>
                <c:ptCount val="1"/>
                <c:pt idx="0">
                  <c:v>C30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(Data)'!$BM$2:$BM$32</c:f>
              <c:numCache>
                <c:formatCode>General</c:formatCode>
                <c:ptCount val="31"/>
                <c:pt idx="0">
                  <c:v>0</c:v>
                </c:pt>
                <c:pt idx="1">
                  <c:v>-16</c:v>
                </c:pt>
                <c:pt idx="2">
                  <c:v>45</c:v>
                </c:pt>
                <c:pt idx="3">
                  <c:v>50</c:v>
                </c:pt>
                <c:pt idx="4">
                  <c:v>53</c:v>
                </c:pt>
                <c:pt idx="5">
                  <c:v>59</c:v>
                </c:pt>
                <c:pt idx="6">
                  <c:v>-12</c:v>
                </c:pt>
                <c:pt idx="7">
                  <c:v>65</c:v>
                </c:pt>
                <c:pt idx="8">
                  <c:v>71</c:v>
                </c:pt>
                <c:pt idx="9">
                  <c:v>-16</c:v>
                </c:pt>
                <c:pt idx="10">
                  <c:v>-17</c:v>
                </c:pt>
                <c:pt idx="11">
                  <c:v>84</c:v>
                </c:pt>
                <c:pt idx="12">
                  <c:v>89</c:v>
                </c:pt>
                <c:pt idx="13">
                  <c:v>85</c:v>
                </c:pt>
                <c:pt idx="14">
                  <c:v>-29</c:v>
                </c:pt>
                <c:pt idx="15">
                  <c:v>-39</c:v>
                </c:pt>
                <c:pt idx="16">
                  <c:v>58</c:v>
                </c:pt>
                <c:pt idx="17">
                  <c:v>39</c:v>
                </c:pt>
                <c:pt idx="18">
                  <c:v>38</c:v>
                </c:pt>
                <c:pt idx="19">
                  <c:v>-95</c:v>
                </c:pt>
                <c:pt idx="20">
                  <c:v>-101</c:v>
                </c:pt>
                <c:pt idx="21">
                  <c:v>20</c:v>
                </c:pt>
                <c:pt idx="22">
                  <c:v>19</c:v>
                </c:pt>
                <c:pt idx="23">
                  <c:v>-121</c:v>
                </c:pt>
                <c:pt idx="24">
                  <c:v>-135</c:v>
                </c:pt>
                <c:pt idx="25">
                  <c:v>12</c:v>
                </c:pt>
                <c:pt idx="26">
                  <c:v>11</c:v>
                </c:pt>
                <c:pt idx="27">
                  <c:v>7</c:v>
                </c:pt>
                <c:pt idx="28">
                  <c:v>2</c:v>
                </c:pt>
                <c:pt idx="29">
                  <c:v>-175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89920"/>
        <c:axId val="-2040091744"/>
      </c:scatterChart>
      <c:valAx>
        <c:axId val="-20400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Actual Theta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91744"/>
        <c:crosses val="autoZero"/>
        <c:crossBetween val="midCat"/>
      </c:valAx>
      <c:valAx>
        <c:axId val="-20400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Error in Theta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8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'Fusing Thetas (Data)'!$BO$1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cat>
          <c:val>
            <c:numRef>
              <c:f>'Fusing Thetas (Data)'!$BO$2:$BO$32</c:f>
              <c:numCache>
                <c:formatCode>General</c:formatCode>
                <c:ptCount val="31"/>
                <c:pt idx="0">
                  <c:v>0</c:v>
                </c:pt>
                <c:pt idx="1">
                  <c:v>36.655172413793103</c:v>
                </c:pt>
                <c:pt idx="2">
                  <c:v>19.793103448275861</c:v>
                </c:pt>
                <c:pt idx="3">
                  <c:v>10.241379310344827</c:v>
                </c:pt>
                <c:pt idx="4">
                  <c:v>6.3793103448275863</c:v>
                </c:pt>
                <c:pt idx="5">
                  <c:v>19.655172413793103</c:v>
                </c:pt>
                <c:pt idx="6">
                  <c:v>10.379310344827585</c:v>
                </c:pt>
                <c:pt idx="7">
                  <c:v>36.862068965517238</c:v>
                </c:pt>
                <c:pt idx="8">
                  <c:v>32.172413793103445</c:v>
                </c:pt>
                <c:pt idx="9">
                  <c:v>17.344827586206897</c:v>
                </c:pt>
                <c:pt idx="10">
                  <c:v>-1.3448275862068966</c:v>
                </c:pt>
                <c:pt idx="11">
                  <c:v>31.620689655172413</c:v>
                </c:pt>
                <c:pt idx="12">
                  <c:v>6.068965517241379</c:v>
                </c:pt>
                <c:pt idx="13">
                  <c:v>27.275862068965516</c:v>
                </c:pt>
                <c:pt idx="14">
                  <c:v>9.6551724137931032</c:v>
                </c:pt>
                <c:pt idx="15">
                  <c:v>1.5172413793103448</c:v>
                </c:pt>
                <c:pt idx="16">
                  <c:v>-1.5517241379310345</c:v>
                </c:pt>
                <c:pt idx="17">
                  <c:v>-9.7586206896551726</c:v>
                </c:pt>
                <c:pt idx="18">
                  <c:v>-22.448275862068964</c:v>
                </c:pt>
                <c:pt idx="19">
                  <c:v>-14.068965517241379</c:v>
                </c:pt>
                <c:pt idx="20">
                  <c:v>-32.586206896551722</c:v>
                </c:pt>
                <c:pt idx="21">
                  <c:v>-20.827586206896552</c:v>
                </c:pt>
                <c:pt idx="22">
                  <c:v>-15.862068965517242</c:v>
                </c:pt>
                <c:pt idx="23">
                  <c:v>-21.103448275862068</c:v>
                </c:pt>
                <c:pt idx="24">
                  <c:v>-65.620689655172413</c:v>
                </c:pt>
                <c:pt idx="25">
                  <c:v>-27.551724137931036</c:v>
                </c:pt>
                <c:pt idx="26">
                  <c:v>-44.586206896551722</c:v>
                </c:pt>
                <c:pt idx="27">
                  <c:v>-73.896551724137936</c:v>
                </c:pt>
                <c:pt idx="28">
                  <c:v>-45.068965517241381</c:v>
                </c:pt>
                <c:pt idx="29">
                  <c:v>-45.689655172413794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'Fusing Thetas (Data)'!$BP$1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cat>
          <c:val>
            <c:numRef>
              <c:f>'Fusing Thetas (Data)'!$BP$2:$BP$32</c:f>
              <c:numCache>
                <c:formatCode>General</c:formatCode>
                <c:ptCount val="31"/>
                <c:pt idx="0">
                  <c:v>0</c:v>
                </c:pt>
                <c:pt idx="1">
                  <c:v>37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-1</c:v>
                </c:pt>
                <c:pt idx="7">
                  <c:v>61</c:v>
                </c:pt>
                <c:pt idx="8">
                  <c:v>0</c:v>
                </c:pt>
                <c:pt idx="9">
                  <c:v>0</c:v>
                </c:pt>
                <c:pt idx="10">
                  <c:v>-2</c:v>
                </c:pt>
                <c:pt idx="11">
                  <c:v>0</c:v>
                </c:pt>
                <c:pt idx="12">
                  <c:v>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-43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-131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'Fusing Thetas (Data)'!$BQ$1</c:f>
              <c:strCache>
                <c:ptCount val="1"/>
                <c:pt idx="0">
                  <c:v>Mode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cat>
          <c:val>
            <c:numRef>
              <c:f>'Fusing Thetas (Data)'!$BQ$2:$BQ$32</c:f>
              <c:numCache>
                <c:formatCode>General</c:formatCode>
                <c:ptCount val="3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-9</c:v>
                </c:pt>
                <c:pt idx="16">
                  <c:v>-13</c:v>
                </c:pt>
                <c:pt idx="17">
                  <c:v>0</c:v>
                </c:pt>
                <c:pt idx="18">
                  <c:v>-47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9104"/>
        <c:axId val="-2040087488"/>
      </c:lineChart>
      <c:catAx>
        <c:axId val="-203915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Actual Theta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87488"/>
        <c:crosses val="autoZero"/>
        <c:auto val="1"/>
        <c:lblAlgn val="ctr"/>
        <c:lblOffset val="100"/>
        <c:noMultiLvlLbl val="0"/>
      </c:catAx>
      <c:valAx>
        <c:axId val="-20400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Error i in fused estimates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1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'Fusing Thetas (Data)'!$BP$1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'Fusing Thetas (Data)'!$B$2:$B$32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44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69</c:v>
                </c:pt>
                <c:pt idx="16">
                  <c:v>75</c:v>
                </c:pt>
                <c:pt idx="17">
                  <c:v>97</c:v>
                </c:pt>
                <c:pt idx="18">
                  <c:v>98</c:v>
                </c:pt>
                <c:pt idx="19">
                  <c:v>116</c:v>
                </c:pt>
                <c:pt idx="20">
                  <c:v>120</c:v>
                </c:pt>
                <c:pt idx="21">
                  <c:v>129</c:v>
                </c:pt>
                <c:pt idx="22">
                  <c:v>132</c:v>
                </c:pt>
                <c:pt idx="23">
                  <c:v>133</c:v>
                </c:pt>
                <c:pt idx="24">
                  <c:v>142</c:v>
                </c:pt>
                <c:pt idx="25">
                  <c:v>149</c:v>
                </c:pt>
                <c:pt idx="26">
                  <c:v>151</c:v>
                </c:pt>
                <c:pt idx="27">
                  <c:v>161</c:v>
                </c:pt>
                <c:pt idx="28">
                  <c:v>175</c:v>
                </c:pt>
                <c:pt idx="29">
                  <c:v>176</c:v>
                </c:pt>
              </c:numCache>
            </c:numRef>
          </c:xVal>
          <c:yVal>
            <c:numRef>
              <c:f>'Fusing Thetas (Data)'!$BP$2:$BP$32</c:f>
              <c:numCache>
                <c:formatCode>General</c:formatCode>
                <c:ptCount val="31"/>
                <c:pt idx="0">
                  <c:v>0</c:v>
                </c:pt>
                <c:pt idx="1">
                  <c:v>37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-1</c:v>
                </c:pt>
                <c:pt idx="7">
                  <c:v>61</c:v>
                </c:pt>
                <c:pt idx="8">
                  <c:v>0</c:v>
                </c:pt>
                <c:pt idx="9">
                  <c:v>0</c:v>
                </c:pt>
                <c:pt idx="10">
                  <c:v>-2</c:v>
                </c:pt>
                <c:pt idx="11">
                  <c:v>0</c:v>
                </c:pt>
                <c:pt idx="12">
                  <c:v>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-43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-131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5528432"/>
        <c:axId val="-1985538160"/>
      </c:scatterChart>
      <c:valAx>
        <c:axId val="-19855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Theta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538160"/>
        <c:crosses val="autoZero"/>
        <c:crossBetween val="midCat"/>
      </c:valAx>
      <c:valAx>
        <c:axId val="-19855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Error in Median as estimate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52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M01 basetruth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data!$E$3:$E$31</c:f>
              <c:numCache>
                <c:formatCode>General</c:formatCode>
                <c:ptCount val="29"/>
                <c:pt idx="0">
                  <c:v>200.05</c:v>
                </c:pt>
                <c:pt idx="1">
                  <c:v>200.05</c:v>
                </c:pt>
                <c:pt idx="2">
                  <c:v>200.05</c:v>
                </c:pt>
                <c:pt idx="3">
                  <c:v>200.05</c:v>
                </c:pt>
                <c:pt idx="4">
                  <c:v>200.05</c:v>
                </c:pt>
                <c:pt idx="5">
                  <c:v>200.05</c:v>
                </c:pt>
                <c:pt idx="6">
                  <c:v>200.05</c:v>
                </c:pt>
                <c:pt idx="7">
                  <c:v>200.05</c:v>
                </c:pt>
                <c:pt idx="8">
                  <c:v>200.05</c:v>
                </c:pt>
                <c:pt idx="9">
                  <c:v>200.05</c:v>
                </c:pt>
                <c:pt idx="10">
                  <c:v>200.05</c:v>
                </c:pt>
                <c:pt idx="11">
                  <c:v>200.05</c:v>
                </c:pt>
                <c:pt idx="12">
                  <c:v>200.05</c:v>
                </c:pt>
                <c:pt idx="13">
                  <c:v>200.05</c:v>
                </c:pt>
                <c:pt idx="14">
                  <c:v>200.05</c:v>
                </c:pt>
                <c:pt idx="15">
                  <c:v>200.05</c:v>
                </c:pt>
                <c:pt idx="16">
                  <c:v>200.05</c:v>
                </c:pt>
                <c:pt idx="17">
                  <c:v>200.05</c:v>
                </c:pt>
                <c:pt idx="18">
                  <c:v>200.05</c:v>
                </c:pt>
                <c:pt idx="19">
                  <c:v>200.05</c:v>
                </c:pt>
                <c:pt idx="20">
                  <c:v>200.05</c:v>
                </c:pt>
                <c:pt idx="21">
                  <c:v>200.05</c:v>
                </c:pt>
                <c:pt idx="22">
                  <c:v>200.05</c:v>
                </c:pt>
                <c:pt idx="23">
                  <c:v>200.05</c:v>
                </c:pt>
                <c:pt idx="24">
                  <c:v>200.05</c:v>
                </c:pt>
                <c:pt idx="25">
                  <c:v>200.05</c:v>
                </c:pt>
                <c:pt idx="26">
                  <c:v>200.05</c:v>
                </c:pt>
                <c:pt idx="27">
                  <c:v>200.05</c:v>
                </c:pt>
                <c:pt idx="28">
                  <c:v>200.05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data!$G$2</c:f>
              <c:strCache>
                <c:ptCount val="1"/>
                <c:pt idx="0">
                  <c:v>M01 calculated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data!$G$3:$G$31</c:f>
              <c:numCache>
                <c:formatCode>General</c:formatCode>
                <c:ptCount val="29"/>
                <c:pt idx="0">
                  <c:v>260.73</c:v>
                </c:pt>
                <c:pt idx="1">
                  <c:v>401.01</c:v>
                </c:pt>
                <c:pt idx="2">
                  <c:v>288.79000000000002</c:v>
                </c:pt>
                <c:pt idx="3">
                  <c:v>207.65</c:v>
                </c:pt>
                <c:pt idx="4">
                  <c:v>471.01</c:v>
                </c:pt>
                <c:pt idx="5">
                  <c:v>200.08</c:v>
                </c:pt>
                <c:pt idx="6">
                  <c:v>200</c:v>
                </c:pt>
                <c:pt idx="7">
                  <c:v>199.99</c:v>
                </c:pt>
                <c:pt idx="8">
                  <c:v>369.4</c:v>
                </c:pt>
                <c:pt idx="9">
                  <c:v>346.65</c:v>
                </c:pt>
                <c:pt idx="10">
                  <c:v>207.7</c:v>
                </c:pt>
                <c:pt idx="11">
                  <c:v>200.09</c:v>
                </c:pt>
                <c:pt idx="12">
                  <c:v>207.76</c:v>
                </c:pt>
                <c:pt idx="13">
                  <c:v>200.08</c:v>
                </c:pt>
                <c:pt idx="14">
                  <c:v>207.81</c:v>
                </c:pt>
                <c:pt idx="15">
                  <c:v>227.28</c:v>
                </c:pt>
                <c:pt idx="16">
                  <c:v>207.66</c:v>
                </c:pt>
                <c:pt idx="17">
                  <c:v>207.92</c:v>
                </c:pt>
                <c:pt idx="18">
                  <c:v>208.2</c:v>
                </c:pt>
                <c:pt idx="19">
                  <c:v>227.15</c:v>
                </c:pt>
                <c:pt idx="20">
                  <c:v>200.08</c:v>
                </c:pt>
                <c:pt idx="21">
                  <c:v>200.1</c:v>
                </c:pt>
                <c:pt idx="22">
                  <c:v>199.98</c:v>
                </c:pt>
                <c:pt idx="23">
                  <c:v>200.04</c:v>
                </c:pt>
                <c:pt idx="24">
                  <c:v>239.28</c:v>
                </c:pt>
                <c:pt idx="25">
                  <c:v>324.89</c:v>
                </c:pt>
                <c:pt idx="26">
                  <c:v>-249.7</c:v>
                </c:pt>
                <c:pt idx="27">
                  <c:v>-397.58</c:v>
                </c:pt>
                <c:pt idx="28">
                  <c:v>-325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data!$I$2</c:f>
              <c:strCache>
                <c:ptCount val="1"/>
                <c:pt idx="0">
                  <c:v>M01 reconstructed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data!$I$3:$I$31</c:f>
              <c:numCache>
                <c:formatCode>General</c:formatCode>
                <c:ptCount val="29"/>
                <c:pt idx="0">
                  <c:v>260.81</c:v>
                </c:pt>
                <c:pt idx="1">
                  <c:v>400.99</c:v>
                </c:pt>
                <c:pt idx="2">
                  <c:v>288.85000000000002</c:v>
                </c:pt>
                <c:pt idx="3">
                  <c:v>207.64</c:v>
                </c:pt>
                <c:pt idx="4">
                  <c:v>471.08</c:v>
                </c:pt>
                <c:pt idx="5">
                  <c:v>200.09</c:v>
                </c:pt>
                <c:pt idx="6">
                  <c:v>200.02</c:v>
                </c:pt>
                <c:pt idx="7">
                  <c:v>200.02</c:v>
                </c:pt>
                <c:pt idx="8">
                  <c:v>369.38</c:v>
                </c:pt>
                <c:pt idx="9">
                  <c:v>346.62</c:v>
                </c:pt>
                <c:pt idx="10">
                  <c:v>207.64</c:v>
                </c:pt>
                <c:pt idx="11">
                  <c:v>200.09</c:v>
                </c:pt>
                <c:pt idx="12">
                  <c:v>207.76</c:v>
                </c:pt>
                <c:pt idx="13">
                  <c:v>200.09</c:v>
                </c:pt>
                <c:pt idx="14">
                  <c:v>207.76</c:v>
                </c:pt>
                <c:pt idx="15">
                  <c:v>227.28</c:v>
                </c:pt>
                <c:pt idx="16">
                  <c:v>207.64</c:v>
                </c:pt>
                <c:pt idx="17">
                  <c:v>207.91</c:v>
                </c:pt>
                <c:pt idx="18">
                  <c:v>208.21</c:v>
                </c:pt>
                <c:pt idx="19">
                  <c:v>227.12</c:v>
                </c:pt>
                <c:pt idx="20">
                  <c:v>200.09</c:v>
                </c:pt>
                <c:pt idx="21">
                  <c:v>200.09</c:v>
                </c:pt>
                <c:pt idx="22">
                  <c:v>200.02</c:v>
                </c:pt>
                <c:pt idx="23">
                  <c:v>200.02</c:v>
                </c:pt>
                <c:pt idx="24">
                  <c:v>239.14</c:v>
                </c:pt>
                <c:pt idx="25">
                  <c:v>324.92</c:v>
                </c:pt>
                <c:pt idx="26">
                  <c:v>-249.68</c:v>
                </c:pt>
                <c:pt idx="27">
                  <c:v>-397.57</c:v>
                </c:pt>
                <c:pt idx="28">
                  <c:v>-324.92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829936"/>
        <c:axId val="-2039829328"/>
      </c:scatterChart>
      <c:valAx>
        <c:axId val="-20398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829328"/>
        <c:crosses val="autoZero"/>
        <c:crossBetween val="midCat"/>
      </c:valAx>
      <c:valAx>
        <c:axId val="-20398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82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Absolute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data!$J$2</c:f>
              <c:strCache>
                <c:ptCount val="1"/>
                <c:pt idx="0">
                  <c:v>M10 actual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data!$J$3:$J$31</c:f>
              <c:numCache>
                <c:formatCode>General</c:formatCode>
                <c:ptCount val="29"/>
                <c:pt idx="0">
                  <c:v>5.9000000000004604E-2</c:v>
                </c:pt>
                <c:pt idx="1">
                  <c:v>0.13500000000000512</c:v>
                </c:pt>
                <c:pt idx="2">
                  <c:v>2.1999999999998465E-2</c:v>
                </c:pt>
                <c:pt idx="3">
                  <c:v>1.9999999999953388E-3</c:v>
                </c:pt>
                <c:pt idx="4">
                  <c:v>9.7000000000001307E-2</c:v>
                </c:pt>
                <c:pt idx="5">
                  <c:v>6.9999999999978968E-3</c:v>
                </c:pt>
                <c:pt idx="6">
                  <c:v>1.2000000000000455E-2</c:v>
                </c:pt>
                <c:pt idx="7">
                  <c:v>1.2000000000000455E-2</c:v>
                </c:pt>
                <c:pt idx="8">
                  <c:v>2.0000000000024443E-3</c:v>
                </c:pt>
                <c:pt idx="9">
                  <c:v>2.300000000000324E-2</c:v>
                </c:pt>
                <c:pt idx="10">
                  <c:v>1.9999999999953388E-3</c:v>
                </c:pt>
                <c:pt idx="11">
                  <c:v>6.9999999999978968E-3</c:v>
                </c:pt>
                <c:pt idx="12">
                  <c:v>2.1000000000000796E-2</c:v>
                </c:pt>
                <c:pt idx="13">
                  <c:v>6.9999999999978968E-3</c:v>
                </c:pt>
                <c:pt idx="14">
                  <c:v>2.1000000000000796E-2</c:v>
                </c:pt>
                <c:pt idx="15">
                  <c:v>7.0000000000000284E-2</c:v>
                </c:pt>
                <c:pt idx="16">
                  <c:v>1.9999999999953388E-3</c:v>
                </c:pt>
                <c:pt idx="17">
                  <c:v>3.8000000000003809E-2</c:v>
                </c:pt>
                <c:pt idx="18">
                  <c:v>9.9000000000003752E-2</c:v>
                </c:pt>
                <c:pt idx="19">
                  <c:v>2.7000000000001023E-2</c:v>
                </c:pt>
                <c:pt idx="20">
                  <c:v>6.9999999999978968E-3</c:v>
                </c:pt>
                <c:pt idx="21">
                  <c:v>6.9999999999978968E-3</c:v>
                </c:pt>
                <c:pt idx="22">
                  <c:v>1.2000000000000455E-2</c:v>
                </c:pt>
                <c:pt idx="23">
                  <c:v>1.2000000000000455E-2</c:v>
                </c:pt>
                <c:pt idx="24">
                  <c:v>0.1010000000000062</c:v>
                </c:pt>
                <c:pt idx="25">
                  <c:v>5.5999999999997385E-2</c:v>
                </c:pt>
                <c:pt idx="26">
                  <c:v>0.17100000000000648</c:v>
                </c:pt>
                <c:pt idx="27">
                  <c:v>1.5000000000000568E-2</c:v>
                </c:pt>
                <c:pt idx="28">
                  <c:v>5.5999999999997385E-2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data!$K$2</c:f>
              <c:strCache>
                <c:ptCount val="1"/>
                <c:pt idx="0">
                  <c:v>M10 apparent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data!$K$3:$K$31</c:f>
              <c:numCache>
                <c:formatCode>General</c:formatCode>
                <c:ptCount val="29"/>
                <c:pt idx="0">
                  <c:v>2.7999999999998693E-2</c:v>
                </c:pt>
                <c:pt idx="1">
                  <c:v>0.1039999999999992</c:v>
                </c:pt>
                <c:pt idx="2">
                  <c:v>5.3000000000004377E-2</c:v>
                </c:pt>
                <c:pt idx="3">
                  <c:v>3.3000000000001251E-2</c:v>
                </c:pt>
                <c:pt idx="4">
                  <c:v>6.5999999999995396E-2</c:v>
                </c:pt>
                <c:pt idx="5">
                  <c:v>3.8000000000003809E-2</c:v>
                </c:pt>
                <c:pt idx="6">
                  <c:v>4.3000000000006366E-2</c:v>
                </c:pt>
                <c:pt idx="7">
                  <c:v>4.3000000000006366E-2</c:v>
                </c:pt>
                <c:pt idx="8">
                  <c:v>2.9000000000003467E-2</c:v>
                </c:pt>
                <c:pt idx="9">
                  <c:v>8.0000000000026716E-3</c:v>
                </c:pt>
                <c:pt idx="10">
                  <c:v>3.3000000000001251E-2</c:v>
                </c:pt>
                <c:pt idx="11">
                  <c:v>3.8000000000003809E-2</c:v>
                </c:pt>
                <c:pt idx="12">
                  <c:v>1.0000000000005116E-2</c:v>
                </c:pt>
                <c:pt idx="13">
                  <c:v>3.8000000000003809E-2</c:v>
                </c:pt>
                <c:pt idx="14">
                  <c:v>1.0000000000005116E-2</c:v>
                </c:pt>
                <c:pt idx="15">
                  <c:v>3.8999999999994373E-2</c:v>
                </c:pt>
                <c:pt idx="16">
                  <c:v>3.3000000000001251E-2</c:v>
                </c:pt>
                <c:pt idx="17">
                  <c:v>6.9999999999978968E-3</c:v>
                </c:pt>
                <c:pt idx="18">
                  <c:v>6.799999999999784E-2</c:v>
                </c:pt>
                <c:pt idx="19">
                  <c:v>4.0000000000048885E-3</c:v>
                </c:pt>
                <c:pt idx="20">
                  <c:v>3.8000000000003809E-2</c:v>
                </c:pt>
                <c:pt idx="21">
                  <c:v>3.8000000000003809E-2</c:v>
                </c:pt>
                <c:pt idx="22">
                  <c:v>4.3000000000006366E-2</c:v>
                </c:pt>
                <c:pt idx="23">
                  <c:v>4.3000000000006366E-2</c:v>
                </c:pt>
                <c:pt idx="24">
                  <c:v>7.0000000000000284E-2</c:v>
                </c:pt>
                <c:pt idx="25">
                  <c:v>8.7000000000003297E-2</c:v>
                </c:pt>
                <c:pt idx="26">
                  <c:v>0.14000000000000057</c:v>
                </c:pt>
                <c:pt idx="27">
                  <c:v>1.6000000000005343E-2</c:v>
                </c:pt>
                <c:pt idx="28">
                  <c:v>8.7000000000003297E-2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82944"/>
        <c:axId val="-13384768"/>
      </c:scatterChart>
      <c:valAx>
        <c:axId val="-133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84768"/>
        <c:crosses val="autoZero"/>
        <c:crossBetween val="midCat"/>
      </c:valAx>
      <c:valAx>
        <c:axId val="-133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8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data!$L$2</c:f>
              <c:strCache>
                <c:ptCount val="1"/>
                <c:pt idx="0">
                  <c:v>M01 actual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data!$L$3:$L$31</c:f>
              <c:numCache>
                <c:formatCode>General</c:formatCode>
                <c:ptCount val="29"/>
                <c:pt idx="0">
                  <c:v>60.759999999999991</c:v>
                </c:pt>
                <c:pt idx="1">
                  <c:v>200.94</c:v>
                </c:pt>
                <c:pt idx="2">
                  <c:v>88.800000000000011</c:v>
                </c:pt>
                <c:pt idx="3">
                  <c:v>7.589999999999975</c:v>
                </c:pt>
                <c:pt idx="4">
                  <c:v>271.02999999999997</c:v>
                </c:pt>
                <c:pt idx="5">
                  <c:v>3.9999999999992042E-2</c:v>
                </c:pt>
                <c:pt idx="6">
                  <c:v>3.0000000000001137E-2</c:v>
                </c:pt>
                <c:pt idx="7">
                  <c:v>3.0000000000001137E-2</c:v>
                </c:pt>
                <c:pt idx="8">
                  <c:v>169.32999999999998</c:v>
                </c:pt>
                <c:pt idx="9">
                  <c:v>146.57</c:v>
                </c:pt>
                <c:pt idx="10">
                  <c:v>7.589999999999975</c:v>
                </c:pt>
                <c:pt idx="11">
                  <c:v>3.9999999999992042E-2</c:v>
                </c:pt>
                <c:pt idx="12">
                  <c:v>7.7099999999999795</c:v>
                </c:pt>
                <c:pt idx="13">
                  <c:v>3.9999999999992042E-2</c:v>
                </c:pt>
                <c:pt idx="14">
                  <c:v>7.7099999999999795</c:v>
                </c:pt>
                <c:pt idx="15">
                  <c:v>27.22999999999999</c:v>
                </c:pt>
                <c:pt idx="16">
                  <c:v>7.589999999999975</c:v>
                </c:pt>
                <c:pt idx="17">
                  <c:v>7.8599999999999852</c:v>
                </c:pt>
                <c:pt idx="18">
                  <c:v>8.1599999999999966</c:v>
                </c:pt>
                <c:pt idx="19">
                  <c:v>27.069999999999993</c:v>
                </c:pt>
                <c:pt idx="20">
                  <c:v>3.9999999999992042E-2</c:v>
                </c:pt>
                <c:pt idx="21">
                  <c:v>3.9999999999992042E-2</c:v>
                </c:pt>
                <c:pt idx="22">
                  <c:v>3.0000000000001137E-2</c:v>
                </c:pt>
                <c:pt idx="23">
                  <c:v>3.0000000000001137E-2</c:v>
                </c:pt>
                <c:pt idx="24">
                  <c:v>39.089999999999975</c:v>
                </c:pt>
                <c:pt idx="25">
                  <c:v>124.87</c:v>
                </c:pt>
                <c:pt idx="26">
                  <c:v>449.73</c:v>
                </c:pt>
                <c:pt idx="27">
                  <c:v>597.62</c:v>
                </c:pt>
                <c:pt idx="28">
                  <c:v>524.97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data!$M$2</c:f>
              <c:strCache>
                <c:ptCount val="1"/>
                <c:pt idx="0">
                  <c:v>M01 apparent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data!$M$3:$M$31</c:f>
              <c:numCache>
                <c:formatCode>General</c:formatCode>
                <c:ptCount val="29"/>
                <c:pt idx="0">
                  <c:v>7.9999999999984084E-2</c:v>
                </c:pt>
                <c:pt idx="1">
                  <c:v>1.999999999998181E-2</c:v>
                </c:pt>
                <c:pt idx="2">
                  <c:v>6.0000000000002274E-2</c:v>
                </c:pt>
                <c:pt idx="3">
                  <c:v>1.0000000000019327E-2</c:v>
                </c:pt>
                <c:pt idx="4">
                  <c:v>6.9999999999993179E-2</c:v>
                </c:pt>
                <c:pt idx="5">
                  <c:v>9.9999999999909051E-3</c:v>
                </c:pt>
                <c:pt idx="6">
                  <c:v>2.0000000000010232E-2</c:v>
                </c:pt>
                <c:pt idx="7">
                  <c:v>3.0000000000001137E-2</c:v>
                </c:pt>
                <c:pt idx="8">
                  <c:v>1.999999999998181E-2</c:v>
                </c:pt>
                <c:pt idx="9">
                  <c:v>2.9999999999972715E-2</c:v>
                </c:pt>
                <c:pt idx="10">
                  <c:v>6.0000000000002274E-2</c:v>
                </c:pt>
                <c:pt idx="11">
                  <c:v>0</c:v>
                </c:pt>
                <c:pt idx="12">
                  <c:v>0</c:v>
                </c:pt>
                <c:pt idx="13">
                  <c:v>9.9999999999909051E-3</c:v>
                </c:pt>
                <c:pt idx="14">
                  <c:v>5.0000000000011369E-2</c:v>
                </c:pt>
                <c:pt idx="15">
                  <c:v>0</c:v>
                </c:pt>
                <c:pt idx="16">
                  <c:v>2.0000000000010232E-2</c:v>
                </c:pt>
                <c:pt idx="17">
                  <c:v>9.9999999999909051E-3</c:v>
                </c:pt>
                <c:pt idx="18">
                  <c:v>1.0000000000019327E-2</c:v>
                </c:pt>
                <c:pt idx="19">
                  <c:v>3.0000000000001137E-2</c:v>
                </c:pt>
                <c:pt idx="20">
                  <c:v>9.9999999999909051E-3</c:v>
                </c:pt>
                <c:pt idx="21">
                  <c:v>9.9999999999909051E-3</c:v>
                </c:pt>
                <c:pt idx="22">
                  <c:v>4.0000000000020464E-2</c:v>
                </c:pt>
                <c:pt idx="23">
                  <c:v>1.999999999998181E-2</c:v>
                </c:pt>
                <c:pt idx="24">
                  <c:v>0.14000000000001478</c:v>
                </c:pt>
                <c:pt idx="25">
                  <c:v>3.0000000000029559E-2</c:v>
                </c:pt>
                <c:pt idx="26">
                  <c:v>1.999999999998181E-2</c:v>
                </c:pt>
                <c:pt idx="27">
                  <c:v>9.9999999999909051E-3</c:v>
                </c:pt>
                <c:pt idx="28">
                  <c:v>7.9999999999984084E-2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84160"/>
        <c:axId val="-13383552"/>
      </c:scatterChart>
      <c:valAx>
        <c:axId val="-1338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83552"/>
        <c:crosses val="autoZero"/>
        <c:crossBetween val="midCat"/>
      </c:valAx>
      <c:valAx>
        <c:axId val="-133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8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data!$N$2</c:f>
              <c:strCache>
                <c:ptCount val="1"/>
                <c:pt idx="0">
                  <c:v>M10 actual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data!$N$3:$N$31</c:f>
              <c:numCache>
                <c:formatCode>General</c:formatCode>
                <c:ptCount val="29"/>
                <c:pt idx="0">
                  <c:v>5.9000000000004604E-2</c:v>
                </c:pt>
                <c:pt idx="1">
                  <c:v>0.13500000000000512</c:v>
                </c:pt>
                <c:pt idx="2">
                  <c:v>-2.1999999999998465E-2</c:v>
                </c:pt>
                <c:pt idx="3">
                  <c:v>-1.9999999999953388E-3</c:v>
                </c:pt>
                <c:pt idx="4">
                  <c:v>9.7000000000001307E-2</c:v>
                </c:pt>
                <c:pt idx="5">
                  <c:v>-6.9999999999978968E-3</c:v>
                </c:pt>
                <c:pt idx="6">
                  <c:v>-1.2000000000000455E-2</c:v>
                </c:pt>
                <c:pt idx="7">
                  <c:v>-1.2000000000000455E-2</c:v>
                </c:pt>
                <c:pt idx="8">
                  <c:v>2.0000000000024443E-3</c:v>
                </c:pt>
                <c:pt idx="9">
                  <c:v>2.300000000000324E-2</c:v>
                </c:pt>
                <c:pt idx="10">
                  <c:v>-1.9999999999953388E-3</c:v>
                </c:pt>
                <c:pt idx="11">
                  <c:v>-6.9999999999978968E-3</c:v>
                </c:pt>
                <c:pt idx="12">
                  <c:v>2.1000000000000796E-2</c:v>
                </c:pt>
                <c:pt idx="13">
                  <c:v>-6.9999999999978968E-3</c:v>
                </c:pt>
                <c:pt idx="14">
                  <c:v>2.1000000000000796E-2</c:v>
                </c:pt>
                <c:pt idx="15">
                  <c:v>7.0000000000000284E-2</c:v>
                </c:pt>
                <c:pt idx="16">
                  <c:v>-1.9999999999953388E-3</c:v>
                </c:pt>
                <c:pt idx="17">
                  <c:v>3.8000000000003809E-2</c:v>
                </c:pt>
                <c:pt idx="18">
                  <c:v>9.9000000000003752E-2</c:v>
                </c:pt>
                <c:pt idx="19">
                  <c:v>2.7000000000001023E-2</c:v>
                </c:pt>
                <c:pt idx="20">
                  <c:v>-6.9999999999978968E-3</c:v>
                </c:pt>
                <c:pt idx="21">
                  <c:v>-6.9999999999978968E-3</c:v>
                </c:pt>
                <c:pt idx="22">
                  <c:v>-1.2000000000000455E-2</c:v>
                </c:pt>
                <c:pt idx="23">
                  <c:v>-1.2000000000000455E-2</c:v>
                </c:pt>
                <c:pt idx="24">
                  <c:v>0.1010000000000062</c:v>
                </c:pt>
                <c:pt idx="25">
                  <c:v>-5.5999999999997385E-2</c:v>
                </c:pt>
                <c:pt idx="26">
                  <c:v>0.17100000000000648</c:v>
                </c:pt>
                <c:pt idx="27">
                  <c:v>1.5000000000000568E-2</c:v>
                </c:pt>
                <c:pt idx="28">
                  <c:v>-5.5999999999997385E-2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data!$O$2</c:f>
              <c:strCache>
                <c:ptCount val="1"/>
                <c:pt idx="0">
                  <c:v>M10 apparent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data!$O$3:$O$31</c:f>
              <c:numCache>
                <c:formatCode>General</c:formatCode>
                <c:ptCount val="29"/>
                <c:pt idx="0">
                  <c:v>2.7999999999998693E-2</c:v>
                </c:pt>
                <c:pt idx="1">
                  <c:v>0.1039999999999992</c:v>
                </c:pt>
                <c:pt idx="2">
                  <c:v>-5.3000000000004377E-2</c:v>
                </c:pt>
                <c:pt idx="3">
                  <c:v>-3.3000000000001251E-2</c:v>
                </c:pt>
                <c:pt idx="4">
                  <c:v>6.5999999999995396E-2</c:v>
                </c:pt>
                <c:pt idx="5">
                  <c:v>-3.8000000000003809E-2</c:v>
                </c:pt>
                <c:pt idx="6">
                  <c:v>-4.3000000000006366E-2</c:v>
                </c:pt>
                <c:pt idx="7">
                  <c:v>-4.3000000000006366E-2</c:v>
                </c:pt>
                <c:pt idx="8">
                  <c:v>-2.9000000000003467E-2</c:v>
                </c:pt>
                <c:pt idx="9">
                  <c:v>-8.0000000000026716E-3</c:v>
                </c:pt>
                <c:pt idx="10">
                  <c:v>-3.3000000000001251E-2</c:v>
                </c:pt>
                <c:pt idx="11">
                  <c:v>-3.8000000000003809E-2</c:v>
                </c:pt>
                <c:pt idx="12">
                  <c:v>-1.0000000000005116E-2</c:v>
                </c:pt>
                <c:pt idx="13">
                  <c:v>-3.8000000000003809E-2</c:v>
                </c:pt>
                <c:pt idx="14">
                  <c:v>-1.0000000000005116E-2</c:v>
                </c:pt>
                <c:pt idx="15">
                  <c:v>3.8999999999994373E-2</c:v>
                </c:pt>
                <c:pt idx="16">
                  <c:v>-3.3000000000001251E-2</c:v>
                </c:pt>
                <c:pt idx="17">
                  <c:v>6.9999999999978968E-3</c:v>
                </c:pt>
                <c:pt idx="18">
                  <c:v>6.799999999999784E-2</c:v>
                </c:pt>
                <c:pt idx="19">
                  <c:v>-4.0000000000048885E-3</c:v>
                </c:pt>
                <c:pt idx="20">
                  <c:v>-3.8000000000003809E-2</c:v>
                </c:pt>
                <c:pt idx="21">
                  <c:v>-3.8000000000003809E-2</c:v>
                </c:pt>
                <c:pt idx="22">
                  <c:v>-4.3000000000006366E-2</c:v>
                </c:pt>
                <c:pt idx="23">
                  <c:v>-4.3000000000006366E-2</c:v>
                </c:pt>
                <c:pt idx="24">
                  <c:v>7.0000000000000284E-2</c:v>
                </c:pt>
                <c:pt idx="25">
                  <c:v>-8.7000000000003297E-2</c:v>
                </c:pt>
                <c:pt idx="26">
                  <c:v>0.14000000000000057</c:v>
                </c:pt>
                <c:pt idx="27">
                  <c:v>-1.6000000000005343E-2</c:v>
                </c:pt>
                <c:pt idx="28">
                  <c:v>-8.7000000000003297E-2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81728"/>
        <c:axId val="-13396928"/>
      </c:scatterChart>
      <c:valAx>
        <c:axId val="-133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6928"/>
        <c:crosses val="autoZero"/>
        <c:crossBetween val="midCat"/>
      </c:valAx>
      <c:valAx>
        <c:axId val="-133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8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Difference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data!$P$2</c:f>
              <c:strCache>
                <c:ptCount val="1"/>
                <c:pt idx="0">
                  <c:v>M01 actual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data!$P$3:$P$31</c:f>
              <c:numCache>
                <c:formatCode>General</c:formatCode>
                <c:ptCount val="29"/>
                <c:pt idx="0">
                  <c:v>60.759999999999991</c:v>
                </c:pt>
                <c:pt idx="1">
                  <c:v>200.94</c:v>
                </c:pt>
                <c:pt idx="2">
                  <c:v>88.800000000000011</c:v>
                </c:pt>
                <c:pt idx="3">
                  <c:v>7.589999999999975</c:v>
                </c:pt>
                <c:pt idx="4">
                  <c:v>271.02999999999997</c:v>
                </c:pt>
                <c:pt idx="5">
                  <c:v>3.9999999999992042E-2</c:v>
                </c:pt>
                <c:pt idx="6">
                  <c:v>-3.0000000000001137E-2</c:v>
                </c:pt>
                <c:pt idx="7">
                  <c:v>-3.0000000000001137E-2</c:v>
                </c:pt>
                <c:pt idx="8">
                  <c:v>169.32999999999998</c:v>
                </c:pt>
                <c:pt idx="9">
                  <c:v>146.57</c:v>
                </c:pt>
                <c:pt idx="10">
                  <c:v>7.589999999999975</c:v>
                </c:pt>
                <c:pt idx="11">
                  <c:v>3.9999999999992042E-2</c:v>
                </c:pt>
                <c:pt idx="12">
                  <c:v>7.7099999999999795</c:v>
                </c:pt>
                <c:pt idx="13">
                  <c:v>3.9999999999992042E-2</c:v>
                </c:pt>
                <c:pt idx="14">
                  <c:v>7.7099999999999795</c:v>
                </c:pt>
                <c:pt idx="15">
                  <c:v>27.22999999999999</c:v>
                </c:pt>
                <c:pt idx="16">
                  <c:v>7.589999999999975</c:v>
                </c:pt>
                <c:pt idx="17">
                  <c:v>7.8599999999999852</c:v>
                </c:pt>
                <c:pt idx="18">
                  <c:v>8.1599999999999966</c:v>
                </c:pt>
                <c:pt idx="19">
                  <c:v>27.069999999999993</c:v>
                </c:pt>
                <c:pt idx="20">
                  <c:v>3.9999999999992042E-2</c:v>
                </c:pt>
                <c:pt idx="21">
                  <c:v>3.9999999999992042E-2</c:v>
                </c:pt>
                <c:pt idx="22">
                  <c:v>-3.0000000000001137E-2</c:v>
                </c:pt>
                <c:pt idx="23">
                  <c:v>-3.0000000000001137E-2</c:v>
                </c:pt>
                <c:pt idx="24">
                  <c:v>39.089999999999975</c:v>
                </c:pt>
                <c:pt idx="25">
                  <c:v>124.87</c:v>
                </c:pt>
                <c:pt idx="26">
                  <c:v>-449.73</c:v>
                </c:pt>
                <c:pt idx="27">
                  <c:v>-597.62</c:v>
                </c:pt>
                <c:pt idx="28">
                  <c:v>-524.97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data!$Q$2</c:f>
              <c:strCache>
                <c:ptCount val="1"/>
                <c:pt idx="0">
                  <c:v>M01 apparent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data!$Q$3:$Q$31</c:f>
              <c:numCache>
                <c:formatCode>General</c:formatCode>
                <c:ptCount val="29"/>
                <c:pt idx="0">
                  <c:v>7.9999999999984084E-2</c:v>
                </c:pt>
                <c:pt idx="1">
                  <c:v>-1.999999999998181E-2</c:v>
                </c:pt>
                <c:pt idx="2">
                  <c:v>6.0000000000002274E-2</c:v>
                </c:pt>
                <c:pt idx="3">
                  <c:v>-1.0000000000019327E-2</c:v>
                </c:pt>
                <c:pt idx="4">
                  <c:v>6.9999999999993179E-2</c:v>
                </c:pt>
                <c:pt idx="5">
                  <c:v>9.9999999999909051E-3</c:v>
                </c:pt>
                <c:pt idx="6">
                  <c:v>2.0000000000010232E-2</c:v>
                </c:pt>
                <c:pt idx="7">
                  <c:v>3.0000000000001137E-2</c:v>
                </c:pt>
                <c:pt idx="8">
                  <c:v>-1.999999999998181E-2</c:v>
                </c:pt>
                <c:pt idx="9">
                  <c:v>-2.9999999999972715E-2</c:v>
                </c:pt>
                <c:pt idx="10">
                  <c:v>-6.0000000000002274E-2</c:v>
                </c:pt>
                <c:pt idx="11">
                  <c:v>0</c:v>
                </c:pt>
                <c:pt idx="12">
                  <c:v>0</c:v>
                </c:pt>
                <c:pt idx="13">
                  <c:v>9.9999999999909051E-3</c:v>
                </c:pt>
                <c:pt idx="14">
                  <c:v>-5.0000000000011369E-2</c:v>
                </c:pt>
                <c:pt idx="15">
                  <c:v>0</c:v>
                </c:pt>
                <c:pt idx="16">
                  <c:v>-2.0000000000010232E-2</c:v>
                </c:pt>
                <c:pt idx="17">
                  <c:v>-9.9999999999909051E-3</c:v>
                </c:pt>
                <c:pt idx="18">
                  <c:v>1.0000000000019327E-2</c:v>
                </c:pt>
                <c:pt idx="19">
                  <c:v>-3.0000000000001137E-2</c:v>
                </c:pt>
                <c:pt idx="20">
                  <c:v>9.9999999999909051E-3</c:v>
                </c:pt>
                <c:pt idx="21">
                  <c:v>-9.9999999999909051E-3</c:v>
                </c:pt>
                <c:pt idx="22">
                  <c:v>4.0000000000020464E-2</c:v>
                </c:pt>
                <c:pt idx="23">
                  <c:v>-1.999999999998181E-2</c:v>
                </c:pt>
                <c:pt idx="24">
                  <c:v>-0.14000000000001478</c:v>
                </c:pt>
                <c:pt idx="25">
                  <c:v>3.0000000000029559E-2</c:v>
                </c:pt>
                <c:pt idx="26">
                  <c:v>1.999999999998181E-2</c:v>
                </c:pt>
                <c:pt idx="27">
                  <c:v>9.9999999999909051E-3</c:v>
                </c:pt>
                <c:pt idx="28">
                  <c:v>7.9999999999984084E-2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87200"/>
        <c:axId val="-13396320"/>
      </c:scatterChart>
      <c:valAx>
        <c:axId val="-133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6320"/>
        <c:crosses val="autoZero"/>
        <c:crossBetween val="midCat"/>
      </c:valAx>
      <c:valAx>
        <c:axId val="-133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8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data!$O$2</c:f>
              <c:strCache>
                <c:ptCount val="1"/>
                <c:pt idx="0">
                  <c:v>M10 apparent 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data!$N$3:$N$31</c:f>
              <c:numCache>
                <c:formatCode>General</c:formatCode>
                <c:ptCount val="29"/>
                <c:pt idx="0">
                  <c:v>5.9000000000004604E-2</c:v>
                </c:pt>
                <c:pt idx="1">
                  <c:v>0.13500000000000512</c:v>
                </c:pt>
                <c:pt idx="2">
                  <c:v>-2.1999999999998465E-2</c:v>
                </c:pt>
                <c:pt idx="3">
                  <c:v>-1.9999999999953388E-3</c:v>
                </c:pt>
                <c:pt idx="4">
                  <c:v>9.7000000000001307E-2</c:v>
                </c:pt>
                <c:pt idx="5">
                  <c:v>-6.9999999999978968E-3</c:v>
                </c:pt>
                <c:pt idx="6">
                  <c:v>-1.2000000000000455E-2</c:v>
                </c:pt>
                <c:pt idx="7">
                  <c:v>-1.2000000000000455E-2</c:v>
                </c:pt>
                <c:pt idx="8">
                  <c:v>2.0000000000024443E-3</c:v>
                </c:pt>
                <c:pt idx="9">
                  <c:v>2.300000000000324E-2</c:v>
                </c:pt>
                <c:pt idx="10">
                  <c:v>-1.9999999999953388E-3</c:v>
                </c:pt>
                <c:pt idx="11">
                  <c:v>-6.9999999999978968E-3</c:v>
                </c:pt>
                <c:pt idx="12">
                  <c:v>2.1000000000000796E-2</c:v>
                </c:pt>
                <c:pt idx="13">
                  <c:v>-6.9999999999978968E-3</c:v>
                </c:pt>
                <c:pt idx="14">
                  <c:v>2.1000000000000796E-2</c:v>
                </c:pt>
                <c:pt idx="15">
                  <c:v>7.0000000000000284E-2</c:v>
                </c:pt>
                <c:pt idx="16">
                  <c:v>-1.9999999999953388E-3</c:v>
                </c:pt>
                <c:pt idx="17">
                  <c:v>3.8000000000003809E-2</c:v>
                </c:pt>
                <c:pt idx="18">
                  <c:v>9.9000000000003752E-2</c:v>
                </c:pt>
                <c:pt idx="19">
                  <c:v>2.7000000000001023E-2</c:v>
                </c:pt>
                <c:pt idx="20">
                  <c:v>-6.9999999999978968E-3</c:v>
                </c:pt>
                <c:pt idx="21">
                  <c:v>-6.9999999999978968E-3</c:v>
                </c:pt>
                <c:pt idx="22">
                  <c:v>-1.2000000000000455E-2</c:v>
                </c:pt>
                <c:pt idx="23">
                  <c:v>-1.2000000000000455E-2</c:v>
                </c:pt>
                <c:pt idx="24">
                  <c:v>0.1010000000000062</c:v>
                </c:pt>
                <c:pt idx="25">
                  <c:v>-5.5999999999997385E-2</c:v>
                </c:pt>
                <c:pt idx="26">
                  <c:v>0.17100000000000648</c:v>
                </c:pt>
                <c:pt idx="27">
                  <c:v>1.5000000000000568E-2</c:v>
                </c:pt>
                <c:pt idx="28">
                  <c:v>-5.5999999999997385E-2</c:v>
                </c:pt>
              </c:numCache>
            </c:numRef>
          </c:xVal>
          <c:yVal>
            <c:numRef>
              <c:f>data!$O$3:$O$31</c:f>
              <c:numCache>
                <c:formatCode>General</c:formatCode>
                <c:ptCount val="29"/>
                <c:pt idx="0">
                  <c:v>2.7999999999998693E-2</c:v>
                </c:pt>
                <c:pt idx="1">
                  <c:v>0.1039999999999992</c:v>
                </c:pt>
                <c:pt idx="2">
                  <c:v>-5.3000000000004377E-2</c:v>
                </c:pt>
                <c:pt idx="3">
                  <c:v>-3.3000000000001251E-2</c:v>
                </c:pt>
                <c:pt idx="4">
                  <c:v>6.5999999999995396E-2</c:v>
                </c:pt>
                <c:pt idx="5">
                  <c:v>-3.8000000000003809E-2</c:v>
                </c:pt>
                <c:pt idx="6">
                  <c:v>-4.3000000000006366E-2</c:v>
                </c:pt>
                <c:pt idx="7">
                  <c:v>-4.3000000000006366E-2</c:v>
                </c:pt>
                <c:pt idx="8">
                  <c:v>-2.9000000000003467E-2</c:v>
                </c:pt>
                <c:pt idx="9">
                  <c:v>-8.0000000000026716E-3</c:v>
                </c:pt>
                <c:pt idx="10">
                  <c:v>-3.3000000000001251E-2</c:v>
                </c:pt>
                <c:pt idx="11">
                  <c:v>-3.8000000000003809E-2</c:v>
                </c:pt>
                <c:pt idx="12">
                  <c:v>-1.0000000000005116E-2</c:v>
                </c:pt>
                <c:pt idx="13">
                  <c:v>-3.8000000000003809E-2</c:v>
                </c:pt>
                <c:pt idx="14">
                  <c:v>-1.0000000000005116E-2</c:v>
                </c:pt>
                <c:pt idx="15">
                  <c:v>3.8999999999994373E-2</c:v>
                </c:pt>
                <c:pt idx="16">
                  <c:v>-3.3000000000001251E-2</c:v>
                </c:pt>
                <c:pt idx="17">
                  <c:v>6.9999999999978968E-3</c:v>
                </c:pt>
                <c:pt idx="18">
                  <c:v>6.799999999999784E-2</c:v>
                </c:pt>
                <c:pt idx="19">
                  <c:v>-4.0000000000048885E-3</c:v>
                </c:pt>
                <c:pt idx="20">
                  <c:v>-3.8000000000003809E-2</c:v>
                </c:pt>
                <c:pt idx="21">
                  <c:v>-3.8000000000003809E-2</c:v>
                </c:pt>
                <c:pt idx="22">
                  <c:v>-4.3000000000006366E-2</c:v>
                </c:pt>
                <c:pt idx="23">
                  <c:v>-4.3000000000006366E-2</c:v>
                </c:pt>
                <c:pt idx="24">
                  <c:v>7.0000000000000284E-2</c:v>
                </c:pt>
                <c:pt idx="25">
                  <c:v>-8.7000000000003297E-2</c:v>
                </c:pt>
                <c:pt idx="26">
                  <c:v>0.14000000000000057</c:v>
                </c:pt>
                <c:pt idx="27">
                  <c:v>-1.6000000000005343E-2</c:v>
                </c:pt>
                <c:pt idx="28">
                  <c:v>-8.7000000000003297E-2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95712"/>
        <c:axId val="-13395104"/>
      </c:scatterChart>
      <c:valAx>
        <c:axId val="-133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5104"/>
        <c:crosses val="autoZero"/>
        <c:crossBetween val="midCat"/>
      </c:valAx>
      <c:valAx>
        <c:axId val="-133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Apparent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data!$Q$2</c:f>
              <c:strCache>
                <c:ptCount val="1"/>
                <c:pt idx="0">
                  <c:v>M01 apparent 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data!$P$3:$P$31</c:f>
              <c:numCache>
                <c:formatCode>General</c:formatCode>
                <c:ptCount val="29"/>
                <c:pt idx="0">
                  <c:v>60.759999999999991</c:v>
                </c:pt>
                <c:pt idx="1">
                  <c:v>200.94</c:v>
                </c:pt>
                <c:pt idx="2">
                  <c:v>88.800000000000011</c:v>
                </c:pt>
                <c:pt idx="3">
                  <c:v>7.589999999999975</c:v>
                </c:pt>
                <c:pt idx="4">
                  <c:v>271.02999999999997</c:v>
                </c:pt>
                <c:pt idx="5">
                  <c:v>3.9999999999992042E-2</c:v>
                </c:pt>
                <c:pt idx="6">
                  <c:v>-3.0000000000001137E-2</c:v>
                </c:pt>
                <c:pt idx="7">
                  <c:v>-3.0000000000001137E-2</c:v>
                </c:pt>
                <c:pt idx="8">
                  <c:v>169.32999999999998</c:v>
                </c:pt>
                <c:pt idx="9">
                  <c:v>146.57</c:v>
                </c:pt>
                <c:pt idx="10">
                  <c:v>7.589999999999975</c:v>
                </c:pt>
                <c:pt idx="11">
                  <c:v>3.9999999999992042E-2</c:v>
                </c:pt>
                <c:pt idx="12">
                  <c:v>7.7099999999999795</c:v>
                </c:pt>
                <c:pt idx="13">
                  <c:v>3.9999999999992042E-2</c:v>
                </c:pt>
                <c:pt idx="14">
                  <c:v>7.7099999999999795</c:v>
                </c:pt>
                <c:pt idx="15">
                  <c:v>27.22999999999999</c:v>
                </c:pt>
                <c:pt idx="16">
                  <c:v>7.589999999999975</c:v>
                </c:pt>
                <c:pt idx="17">
                  <c:v>7.8599999999999852</c:v>
                </c:pt>
                <c:pt idx="18">
                  <c:v>8.1599999999999966</c:v>
                </c:pt>
                <c:pt idx="19">
                  <c:v>27.069999999999993</c:v>
                </c:pt>
                <c:pt idx="20">
                  <c:v>3.9999999999992042E-2</c:v>
                </c:pt>
                <c:pt idx="21">
                  <c:v>3.9999999999992042E-2</c:v>
                </c:pt>
                <c:pt idx="22">
                  <c:v>-3.0000000000001137E-2</c:v>
                </c:pt>
                <c:pt idx="23">
                  <c:v>-3.0000000000001137E-2</c:v>
                </c:pt>
                <c:pt idx="24">
                  <c:v>39.089999999999975</c:v>
                </c:pt>
                <c:pt idx="25">
                  <c:v>124.87</c:v>
                </c:pt>
                <c:pt idx="26">
                  <c:v>-449.73</c:v>
                </c:pt>
                <c:pt idx="27">
                  <c:v>-597.62</c:v>
                </c:pt>
                <c:pt idx="28">
                  <c:v>-524.97</c:v>
                </c:pt>
              </c:numCache>
            </c:numRef>
          </c:xVal>
          <c:yVal>
            <c:numRef>
              <c:f>data!$Q$3:$Q$31</c:f>
              <c:numCache>
                <c:formatCode>General</c:formatCode>
                <c:ptCount val="29"/>
                <c:pt idx="0">
                  <c:v>7.9999999999984084E-2</c:v>
                </c:pt>
                <c:pt idx="1">
                  <c:v>-1.999999999998181E-2</c:v>
                </c:pt>
                <c:pt idx="2">
                  <c:v>6.0000000000002274E-2</c:v>
                </c:pt>
                <c:pt idx="3">
                  <c:v>-1.0000000000019327E-2</c:v>
                </c:pt>
                <c:pt idx="4">
                  <c:v>6.9999999999993179E-2</c:v>
                </c:pt>
                <c:pt idx="5">
                  <c:v>9.9999999999909051E-3</c:v>
                </c:pt>
                <c:pt idx="6">
                  <c:v>2.0000000000010232E-2</c:v>
                </c:pt>
                <c:pt idx="7">
                  <c:v>3.0000000000001137E-2</c:v>
                </c:pt>
                <c:pt idx="8">
                  <c:v>-1.999999999998181E-2</c:v>
                </c:pt>
                <c:pt idx="9">
                  <c:v>-2.9999999999972715E-2</c:v>
                </c:pt>
                <c:pt idx="10">
                  <c:v>-6.0000000000002274E-2</c:v>
                </c:pt>
                <c:pt idx="11">
                  <c:v>0</c:v>
                </c:pt>
                <c:pt idx="12">
                  <c:v>0</c:v>
                </c:pt>
                <c:pt idx="13">
                  <c:v>9.9999999999909051E-3</c:v>
                </c:pt>
                <c:pt idx="14">
                  <c:v>-5.0000000000011369E-2</c:v>
                </c:pt>
                <c:pt idx="15">
                  <c:v>0</c:v>
                </c:pt>
                <c:pt idx="16">
                  <c:v>-2.0000000000010232E-2</c:v>
                </c:pt>
                <c:pt idx="17">
                  <c:v>-9.9999999999909051E-3</c:v>
                </c:pt>
                <c:pt idx="18">
                  <c:v>1.0000000000019327E-2</c:v>
                </c:pt>
                <c:pt idx="19">
                  <c:v>-3.0000000000001137E-2</c:v>
                </c:pt>
                <c:pt idx="20">
                  <c:v>9.9999999999909051E-3</c:v>
                </c:pt>
                <c:pt idx="21">
                  <c:v>-9.9999999999909051E-3</c:v>
                </c:pt>
                <c:pt idx="22">
                  <c:v>4.0000000000020464E-2</c:v>
                </c:pt>
                <c:pt idx="23">
                  <c:v>-1.999999999998181E-2</c:v>
                </c:pt>
                <c:pt idx="24">
                  <c:v>-0.14000000000001478</c:v>
                </c:pt>
                <c:pt idx="25">
                  <c:v>3.0000000000029559E-2</c:v>
                </c:pt>
                <c:pt idx="26">
                  <c:v>1.999999999998181E-2</c:v>
                </c:pt>
                <c:pt idx="27">
                  <c:v>9.9999999999909051E-3</c:v>
                </c:pt>
                <c:pt idx="28">
                  <c:v>7.9999999999984084E-2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50176"/>
        <c:axId val="-2040060512"/>
      </c:scatterChart>
      <c:valAx>
        <c:axId val="-20400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60512"/>
        <c:crosses val="autoZero"/>
        <c:crossBetween val="midCat"/>
      </c:valAx>
      <c:valAx>
        <c:axId val="-20400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Apparent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5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Actual Error (M1,0)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Error(Theta)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data!$B$3:$B$31</c:f>
              <c:numCache>
                <c:formatCode>General</c:formatCode>
                <c:ptCount val="29"/>
                <c:pt idx="0">
                  <c:v>1754</c:v>
                </c:pt>
                <c:pt idx="1">
                  <c:v>1970</c:v>
                </c:pt>
                <c:pt idx="2">
                  <c:v>1822</c:v>
                </c:pt>
                <c:pt idx="3">
                  <c:v>1072</c:v>
                </c:pt>
                <c:pt idx="4">
                  <c:v>2039</c:v>
                </c:pt>
                <c:pt idx="5">
                  <c:v>59</c:v>
                </c:pt>
                <c:pt idx="6">
                  <c:v>2</c:v>
                </c:pt>
                <c:pt idx="7">
                  <c:v>2</c:v>
                </c:pt>
                <c:pt idx="8">
                  <c:v>1778</c:v>
                </c:pt>
                <c:pt idx="9">
                  <c:v>1619</c:v>
                </c:pt>
                <c:pt idx="10">
                  <c:v>1072</c:v>
                </c:pt>
                <c:pt idx="11">
                  <c:v>59</c:v>
                </c:pt>
                <c:pt idx="12">
                  <c:v>872</c:v>
                </c:pt>
                <c:pt idx="13">
                  <c:v>59</c:v>
                </c:pt>
                <c:pt idx="14">
                  <c:v>872</c:v>
                </c:pt>
                <c:pt idx="15">
                  <c:v>1781</c:v>
                </c:pt>
                <c:pt idx="16">
                  <c:v>1072</c:v>
                </c:pt>
                <c:pt idx="17">
                  <c:v>887</c:v>
                </c:pt>
                <c:pt idx="18">
                  <c:v>1028</c:v>
                </c:pt>
                <c:pt idx="19">
                  <c:v>1777</c:v>
                </c:pt>
                <c:pt idx="20">
                  <c:v>59</c:v>
                </c:pt>
                <c:pt idx="21">
                  <c:v>59</c:v>
                </c:pt>
                <c:pt idx="22">
                  <c:v>2</c:v>
                </c:pt>
                <c:pt idx="23">
                  <c:v>1</c:v>
                </c:pt>
                <c:pt idx="24">
                  <c:v>1811</c:v>
                </c:pt>
                <c:pt idx="25">
                  <c:v>1969</c:v>
                </c:pt>
                <c:pt idx="26">
                  <c:v>2071</c:v>
                </c:pt>
                <c:pt idx="27">
                  <c:v>1799</c:v>
                </c:pt>
                <c:pt idx="28">
                  <c:v>1969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62944"/>
        <c:axId val="-2040059296"/>
      </c:scatterChart>
      <c:scatterChart>
        <c:scatterStyle val="lineMarker"/>
        <c:varyColors val="0"/>
        <c:ser>
          <c:idx val="1"/>
          <c:order val="1"/>
          <c:tx>
            <c:strRef>
              <c:f>data!$N$2</c:f>
              <c:strCache>
                <c:ptCount val="1"/>
                <c:pt idx="0">
                  <c:v>M10 actual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data!$A$3:$A$31</c:f>
              <c:numCache>
                <c:formatCode>General</c:formatCode>
                <c:ptCount val="29"/>
                <c:pt idx="0">
                  <c:v>2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44</c:v>
                </c:pt>
                <c:pt idx="11">
                  <c:v>49</c:v>
                </c:pt>
                <c:pt idx="12">
                  <c:v>52</c:v>
                </c:pt>
                <c:pt idx="13">
                  <c:v>57</c:v>
                </c:pt>
                <c:pt idx="14">
                  <c:v>69</c:v>
                </c:pt>
                <c:pt idx="15">
                  <c:v>75</c:v>
                </c:pt>
                <c:pt idx="16">
                  <c:v>97</c:v>
                </c:pt>
                <c:pt idx="17">
                  <c:v>98</c:v>
                </c:pt>
                <c:pt idx="18">
                  <c:v>116</c:v>
                </c:pt>
                <c:pt idx="19">
                  <c:v>120</c:v>
                </c:pt>
                <c:pt idx="20">
                  <c:v>129</c:v>
                </c:pt>
                <c:pt idx="21">
                  <c:v>132</c:v>
                </c:pt>
                <c:pt idx="22">
                  <c:v>133</c:v>
                </c:pt>
                <c:pt idx="23">
                  <c:v>142</c:v>
                </c:pt>
                <c:pt idx="24">
                  <c:v>149</c:v>
                </c:pt>
                <c:pt idx="25">
                  <c:v>151</c:v>
                </c:pt>
                <c:pt idx="26">
                  <c:v>161</c:v>
                </c:pt>
                <c:pt idx="27">
                  <c:v>175</c:v>
                </c:pt>
                <c:pt idx="28">
                  <c:v>176</c:v>
                </c:pt>
              </c:numCache>
            </c:numRef>
          </c:xVal>
          <c:yVal>
            <c:numRef>
              <c:f>data!$N$3:$N$31</c:f>
              <c:numCache>
                <c:formatCode>General</c:formatCode>
                <c:ptCount val="29"/>
                <c:pt idx="0">
                  <c:v>5.9000000000004604E-2</c:v>
                </c:pt>
                <c:pt idx="1">
                  <c:v>0.13500000000000512</c:v>
                </c:pt>
                <c:pt idx="2">
                  <c:v>-2.1999999999998465E-2</c:v>
                </c:pt>
                <c:pt idx="3">
                  <c:v>-1.9999999999953388E-3</c:v>
                </c:pt>
                <c:pt idx="4">
                  <c:v>9.7000000000001307E-2</c:v>
                </c:pt>
                <c:pt idx="5">
                  <c:v>-6.9999999999978968E-3</c:v>
                </c:pt>
                <c:pt idx="6">
                  <c:v>-1.2000000000000455E-2</c:v>
                </c:pt>
                <c:pt idx="7">
                  <c:v>-1.2000000000000455E-2</c:v>
                </c:pt>
                <c:pt idx="8">
                  <c:v>2.0000000000024443E-3</c:v>
                </c:pt>
                <c:pt idx="9">
                  <c:v>2.300000000000324E-2</c:v>
                </c:pt>
                <c:pt idx="10">
                  <c:v>-1.9999999999953388E-3</c:v>
                </c:pt>
                <c:pt idx="11">
                  <c:v>-6.9999999999978968E-3</c:v>
                </c:pt>
                <c:pt idx="12">
                  <c:v>2.1000000000000796E-2</c:v>
                </c:pt>
                <c:pt idx="13">
                  <c:v>-6.9999999999978968E-3</c:v>
                </c:pt>
                <c:pt idx="14">
                  <c:v>2.1000000000000796E-2</c:v>
                </c:pt>
                <c:pt idx="15">
                  <c:v>7.0000000000000284E-2</c:v>
                </c:pt>
                <c:pt idx="16">
                  <c:v>-1.9999999999953388E-3</c:v>
                </c:pt>
                <c:pt idx="17">
                  <c:v>3.8000000000003809E-2</c:v>
                </c:pt>
                <c:pt idx="18">
                  <c:v>9.9000000000003752E-2</c:v>
                </c:pt>
                <c:pt idx="19">
                  <c:v>2.7000000000001023E-2</c:v>
                </c:pt>
                <c:pt idx="20">
                  <c:v>-6.9999999999978968E-3</c:v>
                </c:pt>
                <c:pt idx="21">
                  <c:v>-6.9999999999978968E-3</c:v>
                </c:pt>
                <c:pt idx="22">
                  <c:v>-1.2000000000000455E-2</c:v>
                </c:pt>
                <c:pt idx="23">
                  <c:v>-1.2000000000000455E-2</c:v>
                </c:pt>
                <c:pt idx="24">
                  <c:v>0.1010000000000062</c:v>
                </c:pt>
                <c:pt idx="25">
                  <c:v>-5.5999999999997385E-2</c:v>
                </c:pt>
                <c:pt idx="26">
                  <c:v>0.17100000000000648</c:v>
                </c:pt>
                <c:pt idx="27">
                  <c:v>1.5000000000000568E-2</c:v>
                </c:pt>
                <c:pt idx="28">
                  <c:v>-5.5999999999997385E-2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49568"/>
        <c:axId val="-2040055648"/>
      </c:scatterChart>
      <c:valAx>
        <c:axId val="-20400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59296"/>
        <c:crosses val="autoZero"/>
        <c:crossBetween val="midCat"/>
      </c:valAx>
      <c:valAx>
        <c:axId val="-20400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62944"/>
        <c:crosses val="autoZero"/>
        <c:crossBetween val="midCat"/>
      </c:valAx>
      <c:valAx>
        <c:axId val="-2040055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49568"/>
        <c:crosses val="max"/>
        <c:crossBetween val="midCat"/>
      </c:valAx>
      <c:valAx>
        <c:axId val="-204004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4005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13607</xdr:rowOff>
    </xdr:from>
    <xdr:to>
      <xdr:col>11</xdr:col>
      <xdr:colOff>296637</xdr:colOff>
      <xdr:row>25</xdr:row>
      <xdr:rowOff>85726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500743</xdr:colOff>
      <xdr:row>2</xdr:row>
      <xdr:rowOff>0</xdr:rowOff>
    </xdr:from>
    <xdr:to>
      <xdr:col>21</xdr:col>
      <xdr:colOff>106136</xdr:colOff>
      <xdr:row>25</xdr:row>
      <xdr:rowOff>85726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9524</xdr:rowOff>
    </xdr:from>
    <xdr:to>
      <xdr:col>9</xdr:col>
      <xdr:colOff>304800</xdr:colOff>
      <xdr:row>14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440871</xdr:colOff>
      <xdr:row>0</xdr:row>
      <xdr:rowOff>0</xdr:rowOff>
    </xdr:from>
    <xdr:to>
      <xdr:col>17</xdr:col>
      <xdr:colOff>136071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</xdr:colOff>
      <xdr:row>15</xdr:row>
      <xdr:rowOff>66674</xdr:rowOff>
    </xdr:from>
    <xdr:to>
      <xdr:col>9</xdr:col>
      <xdr:colOff>352425</xdr:colOff>
      <xdr:row>29</xdr:row>
      <xdr:rowOff>142874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488496</xdr:colOff>
      <xdr:row>15</xdr:row>
      <xdr:rowOff>57150</xdr:rowOff>
    </xdr:from>
    <xdr:to>
      <xdr:col>17</xdr:col>
      <xdr:colOff>183696</xdr:colOff>
      <xdr:row>29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1</xdr:row>
      <xdr:rowOff>171449</xdr:rowOff>
    </xdr:from>
    <xdr:to>
      <xdr:col>10</xdr:col>
      <xdr:colOff>1361</xdr:colOff>
      <xdr:row>18</xdr:row>
      <xdr:rowOff>31294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255812</xdr:colOff>
      <xdr:row>1</xdr:row>
      <xdr:rowOff>187779</xdr:rowOff>
    </xdr:from>
    <xdr:to>
      <xdr:col>18</xdr:col>
      <xdr:colOff>514349</xdr:colOff>
      <xdr:row>18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16</xdr:row>
      <xdr:rowOff>171450</xdr:rowOff>
    </xdr:from>
    <xdr:to>
      <xdr:col>9</xdr:col>
      <xdr:colOff>133350</xdr:colOff>
      <xdr:row>31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446314</xdr:colOff>
      <xdr:row>1</xdr:row>
      <xdr:rowOff>156483</xdr:rowOff>
    </xdr:from>
    <xdr:to>
      <xdr:col>9</xdr:col>
      <xdr:colOff>141514</xdr:colOff>
      <xdr:row>16</xdr:row>
      <xdr:rowOff>42183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281668</xdr:colOff>
      <xdr:row>16</xdr:row>
      <xdr:rowOff>155122</xdr:rowOff>
    </xdr:from>
    <xdr:to>
      <xdr:col>16</xdr:col>
      <xdr:colOff>586468</xdr:colOff>
      <xdr:row>31</xdr:row>
      <xdr:rowOff>40822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251732</xdr:colOff>
      <xdr:row>1</xdr:row>
      <xdr:rowOff>136073</xdr:rowOff>
    </xdr:from>
    <xdr:to>
      <xdr:col>16</xdr:col>
      <xdr:colOff>556532</xdr:colOff>
      <xdr:row>16</xdr:row>
      <xdr:rowOff>21773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15</xdr:row>
      <xdr:rowOff>133350</xdr:rowOff>
    </xdr:from>
    <xdr:to>
      <xdr:col>9</xdr:col>
      <xdr:colOff>200025</xdr:colOff>
      <xdr:row>30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493939</xdr:colOff>
      <xdr:row>0</xdr:row>
      <xdr:rowOff>146958</xdr:rowOff>
    </xdr:from>
    <xdr:to>
      <xdr:col>9</xdr:col>
      <xdr:colOff>189139</xdr:colOff>
      <xdr:row>15</xdr:row>
      <xdr:rowOff>32658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357868</xdr:colOff>
      <xdr:row>15</xdr:row>
      <xdr:rowOff>155122</xdr:rowOff>
    </xdr:from>
    <xdr:to>
      <xdr:col>17</xdr:col>
      <xdr:colOff>53068</xdr:colOff>
      <xdr:row>30</xdr:row>
      <xdr:rowOff>40822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366032</xdr:colOff>
      <xdr:row>0</xdr:row>
      <xdr:rowOff>126548</xdr:rowOff>
    </xdr:from>
    <xdr:to>
      <xdr:col>17</xdr:col>
      <xdr:colOff>61232</xdr:colOff>
      <xdr:row>15</xdr:row>
      <xdr:rowOff>12248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</xdr:row>
      <xdr:rowOff>76200</xdr:rowOff>
    </xdr:from>
    <xdr:to>
      <xdr:col>8</xdr:col>
      <xdr:colOff>381000</xdr:colOff>
      <xdr:row>27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2</xdr:row>
      <xdr:rowOff>133350</xdr:rowOff>
    </xdr:from>
    <xdr:to>
      <xdr:col>18</xdr:col>
      <xdr:colOff>314325</xdr:colOff>
      <xdr:row>26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552450</xdr:colOff>
      <xdr:row>2</xdr:row>
      <xdr:rowOff>123825</xdr:rowOff>
    </xdr:from>
    <xdr:to>
      <xdr:col>26</xdr:col>
      <xdr:colOff>171450</xdr:colOff>
      <xdr:row>24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zoomScale="70" zoomScaleNormal="70" workbookViewId="0">
      <selection activeCell="F26" sqref="F26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18.5703125" bestFit="1" customWidth="1"/>
    <col min="4" max="5" width="14.42578125" bestFit="1" customWidth="1"/>
    <col min="6" max="7" width="15.42578125" bestFit="1" customWidth="1"/>
    <col min="8" max="9" width="18.85546875" bestFit="1" customWidth="1"/>
    <col min="10" max="13" width="16.28515625" customWidth="1"/>
    <col min="14" max="14" width="16.28515625" bestFit="1" customWidth="1"/>
    <col min="15" max="15" width="18.85546875" bestFit="1" customWidth="1"/>
    <col min="16" max="16" width="16.28515625" bestFit="1" customWidth="1"/>
    <col min="17" max="17" width="18.85546875" bestFit="1" customWidth="1"/>
  </cols>
  <sheetData>
    <row r="1" spans="1:17" x14ac:dyDescent="0.25">
      <c r="A1" s="7"/>
      <c r="B1" s="8"/>
      <c r="C1" s="9"/>
      <c r="D1" s="10" t="s">
        <v>13</v>
      </c>
      <c r="E1" s="11"/>
      <c r="F1" s="10" t="s">
        <v>14</v>
      </c>
      <c r="G1" s="11"/>
      <c r="H1" s="10" t="s">
        <v>15</v>
      </c>
      <c r="I1" s="11"/>
      <c r="J1" s="10" t="s">
        <v>17</v>
      </c>
      <c r="K1" s="12"/>
      <c r="L1" s="12"/>
      <c r="M1" s="11"/>
      <c r="N1" s="10" t="s">
        <v>16</v>
      </c>
      <c r="O1" s="12"/>
      <c r="P1" s="12"/>
      <c r="Q1" s="11"/>
    </row>
    <row r="2" spans="1:17" x14ac:dyDescent="0.25">
      <c r="A2" s="4" t="s">
        <v>11</v>
      </c>
      <c r="B2" s="5" t="s">
        <v>0</v>
      </c>
      <c r="C2" s="6" t="s">
        <v>1</v>
      </c>
      <c r="D2" s="4" t="s">
        <v>2</v>
      </c>
      <c r="E2" s="6" t="s">
        <v>3</v>
      </c>
      <c r="F2" s="4" t="s">
        <v>4</v>
      </c>
      <c r="G2" s="6" t="s">
        <v>5</v>
      </c>
      <c r="H2" s="4" t="s">
        <v>6</v>
      </c>
      <c r="I2" s="6" t="s">
        <v>7</v>
      </c>
      <c r="J2" s="4" t="s">
        <v>8</v>
      </c>
      <c r="K2" s="5" t="s">
        <v>10</v>
      </c>
      <c r="L2" s="5" t="s">
        <v>9</v>
      </c>
      <c r="M2" s="6" t="s">
        <v>12</v>
      </c>
      <c r="N2" s="4" t="s">
        <v>8</v>
      </c>
      <c r="O2" s="5" t="s">
        <v>10</v>
      </c>
      <c r="P2" s="5" t="s">
        <v>9</v>
      </c>
      <c r="Q2" s="6" t="s">
        <v>12</v>
      </c>
    </row>
    <row r="3" spans="1:17" x14ac:dyDescent="0.25">
      <c r="A3" s="1">
        <v>2</v>
      </c>
      <c r="B3" s="2">
        <v>1754</v>
      </c>
      <c r="C3" s="3">
        <v>-0.16505</v>
      </c>
      <c r="D3" s="1">
        <v>47.107999999999997</v>
      </c>
      <c r="E3" s="3">
        <v>200.05</v>
      </c>
      <c r="F3" s="1">
        <v>47.139000000000003</v>
      </c>
      <c r="G3" s="3">
        <v>260.73</v>
      </c>
      <c r="H3" s="1">
        <v>47.167000000000002</v>
      </c>
      <c r="I3" s="3">
        <v>260.81</v>
      </c>
      <c r="J3" s="1">
        <f>ABS(H3-D3)</f>
        <v>5.9000000000004604E-2</v>
      </c>
      <c r="K3" s="2">
        <f>ABS(H3-F3)</f>
        <v>2.7999999999998693E-2</v>
      </c>
      <c r="L3" s="2">
        <f>ABS(I3-E3)</f>
        <v>60.759999999999991</v>
      </c>
      <c r="M3" s="3">
        <f>ABS(I3-G3)</f>
        <v>7.9999999999984084E-2</v>
      </c>
      <c r="N3" s="1">
        <f t="shared" ref="N3:N31" si="0">H3-D3</f>
        <v>5.9000000000004604E-2</v>
      </c>
      <c r="O3" s="2">
        <f t="shared" ref="O3:O31" si="1">H3-F3</f>
        <v>2.7999999999998693E-2</v>
      </c>
      <c r="P3" s="2">
        <f t="shared" ref="P3:P31" si="2">I3-E3</f>
        <v>60.759999999999991</v>
      </c>
      <c r="Q3" s="3">
        <f t="shared" ref="Q3:Q31" si="3">I3-G3</f>
        <v>7.9999999999984084E-2</v>
      </c>
    </row>
    <row r="4" spans="1:17" x14ac:dyDescent="0.25">
      <c r="A4" s="1">
        <v>18</v>
      </c>
      <c r="B4" s="2">
        <v>1970</v>
      </c>
      <c r="C4" s="3">
        <v>9.9198999999999996E-2</v>
      </c>
      <c r="D4" s="1">
        <v>47.107999999999997</v>
      </c>
      <c r="E4" s="3">
        <v>200.05</v>
      </c>
      <c r="F4" s="1">
        <v>47.139000000000003</v>
      </c>
      <c r="G4" s="3">
        <v>401.01</v>
      </c>
      <c r="H4" s="1">
        <v>47.243000000000002</v>
      </c>
      <c r="I4" s="3">
        <v>400.99</v>
      </c>
      <c r="J4" s="1">
        <f t="shared" ref="J4:J31" si="4">ABS(H4-D4)</f>
        <v>0.13500000000000512</v>
      </c>
      <c r="K4" s="2">
        <f t="shared" ref="K4:K31" si="5">ABS(H4-F4)</f>
        <v>0.1039999999999992</v>
      </c>
      <c r="L4" s="2">
        <f t="shared" ref="L4:L31" si="6">ABS(I4-E4)</f>
        <v>200.94</v>
      </c>
      <c r="M4" s="3">
        <f t="shared" ref="M4:M31" si="7">ABS(I4-G4)</f>
        <v>1.999999999998181E-2</v>
      </c>
      <c r="N4" s="1">
        <f t="shared" si="0"/>
        <v>0.13500000000000512</v>
      </c>
      <c r="O4" s="2">
        <f t="shared" si="1"/>
        <v>0.1039999999999992</v>
      </c>
      <c r="P4" s="2">
        <f t="shared" si="2"/>
        <v>200.94</v>
      </c>
      <c r="Q4" s="3">
        <f t="shared" si="3"/>
        <v>-1.999999999998181E-2</v>
      </c>
    </row>
    <row r="5" spans="1:17" x14ac:dyDescent="0.25">
      <c r="A5" s="1">
        <v>21</v>
      </c>
      <c r="B5" s="2">
        <v>1822</v>
      </c>
      <c r="C5" s="3">
        <v>-0.18521000000000001</v>
      </c>
      <c r="D5" s="1">
        <v>47.107999999999997</v>
      </c>
      <c r="E5" s="3">
        <v>200.05</v>
      </c>
      <c r="F5" s="1">
        <v>47.139000000000003</v>
      </c>
      <c r="G5" s="3">
        <v>288.79000000000002</v>
      </c>
      <c r="H5" s="1">
        <v>47.085999999999999</v>
      </c>
      <c r="I5" s="3">
        <v>288.85000000000002</v>
      </c>
      <c r="J5" s="1">
        <f t="shared" si="4"/>
        <v>2.1999999999998465E-2</v>
      </c>
      <c r="K5" s="2">
        <f t="shared" si="5"/>
        <v>5.3000000000004377E-2</v>
      </c>
      <c r="L5" s="2">
        <f t="shared" si="6"/>
        <v>88.800000000000011</v>
      </c>
      <c r="M5" s="3">
        <f t="shared" si="7"/>
        <v>6.0000000000002274E-2</v>
      </c>
      <c r="N5" s="1">
        <f t="shared" si="0"/>
        <v>-2.1999999999998465E-2</v>
      </c>
      <c r="O5" s="2">
        <f t="shared" si="1"/>
        <v>-5.3000000000004377E-2</v>
      </c>
      <c r="P5" s="2">
        <f t="shared" si="2"/>
        <v>88.800000000000011</v>
      </c>
      <c r="Q5" s="3">
        <f t="shared" si="3"/>
        <v>6.0000000000002274E-2</v>
      </c>
    </row>
    <row r="6" spans="1:17" x14ac:dyDescent="0.25">
      <c r="A6" s="1">
        <v>23</v>
      </c>
      <c r="B6" s="2">
        <v>1072</v>
      </c>
      <c r="C6" s="3">
        <v>-0.33537</v>
      </c>
      <c r="D6" s="1">
        <v>47.107999999999997</v>
      </c>
      <c r="E6" s="3">
        <v>200.05</v>
      </c>
      <c r="F6" s="1">
        <v>47.139000000000003</v>
      </c>
      <c r="G6" s="3">
        <v>207.65</v>
      </c>
      <c r="H6" s="1">
        <v>47.106000000000002</v>
      </c>
      <c r="I6" s="3">
        <v>207.64</v>
      </c>
      <c r="J6" s="1">
        <f t="shared" si="4"/>
        <v>1.9999999999953388E-3</v>
      </c>
      <c r="K6" s="2">
        <f t="shared" si="5"/>
        <v>3.3000000000001251E-2</v>
      </c>
      <c r="L6" s="2">
        <f t="shared" si="6"/>
        <v>7.589999999999975</v>
      </c>
      <c r="M6" s="3">
        <f t="shared" si="7"/>
        <v>1.0000000000019327E-2</v>
      </c>
      <c r="N6" s="1">
        <f t="shared" si="0"/>
        <v>-1.9999999999953388E-3</v>
      </c>
      <c r="O6" s="2">
        <f t="shared" si="1"/>
        <v>-3.3000000000001251E-2</v>
      </c>
      <c r="P6" s="2">
        <f t="shared" si="2"/>
        <v>7.589999999999975</v>
      </c>
      <c r="Q6" s="3">
        <f t="shared" si="3"/>
        <v>-1.0000000000019327E-2</v>
      </c>
    </row>
    <row r="7" spans="1:17" x14ac:dyDescent="0.25">
      <c r="A7" s="1">
        <v>27</v>
      </c>
      <c r="B7" s="2">
        <v>2039</v>
      </c>
      <c r="C7" s="3">
        <v>-0.45373999999999998</v>
      </c>
      <c r="D7" s="1">
        <v>47.107999999999997</v>
      </c>
      <c r="E7" s="3">
        <v>200.05</v>
      </c>
      <c r="F7" s="1">
        <v>47.139000000000003</v>
      </c>
      <c r="G7" s="3">
        <v>471.01</v>
      </c>
      <c r="H7" s="1">
        <v>47.204999999999998</v>
      </c>
      <c r="I7" s="3">
        <v>471.08</v>
      </c>
      <c r="J7" s="1">
        <f t="shared" si="4"/>
        <v>9.7000000000001307E-2</v>
      </c>
      <c r="K7" s="2">
        <f t="shared" si="5"/>
        <v>6.5999999999995396E-2</v>
      </c>
      <c r="L7" s="2">
        <f t="shared" si="6"/>
        <v>271.02999999999997</v>
      </c>
      <c r="M7" s="3">
        <f t="shared" si="7"/>
        <v>6.9999999999993179E-2</v>
      </c>
      <c r="N7" s="1">
        <f t="shared" si="0"/>
        <v>9.7000000000001307E-2</v>
      </c>
      <c r="O7" s="2">
        <f t="shared" si="1"/>
        <v>6.5999999999995396E-2</v>
      </c>
      <c r="P7" s="2">
        <f t="shared" si="2"/>
        <v>271.02999999999997</v>
      </c>
      <c r="Q7" s="3">
        <f t="shared" si="3"/>
        <v>6.9999999999993179E-2</v>
      </c>
    </row>
    <row r="8" spans="1:17" x14ac:dyDescent="0.25">
      <c r="A8" s="1">
        <v>28</v>
      </c>
      <c r="B8" s="2">
        <v>59</v>
      </c>
      <c r="C8" s="3">
        <v>-0.20433999999999999</v>
      </c>
      <c r="D8" s="1">
        <v>47.107999999999997</v>
      </c>
      <c r="E8" s="3">
        <v>200.05</v>
      </c>
      <c r="F8" s="1">
        <v>47.139000000000003</v>
      </c>
      <c r="G8" s="3">
        <v>200.08</v>
      </c>
      <c r="H8" s="1">
        <v>47.100999999999999</v>
      </c>
      <c r="I8" s="3">
        <v>200.09</v>
      </c>
      <c r="J8" s="1">
        <f t="shared" si="4"/>
        <v>6.9999999999978968E-3</v>
      </c>
      <c r="K8" s="2">
        <f t="shared" si="5"/>
        <v>3.8000000000003809E-2</v>
      </c>
      <c r="L8" s="2">
        <f t="shared" si="6"/>
        <v>3.9999999999992042E-2</v>
      </c>
      <c r="M8" s="3">
        <f t="shared" si="7"/>
        <v>9.9999999999909051E-3</v>
      </c>
      <c r="N8" s="1">
        <f t="shared" si="0"/>
        <v>-6.9999999999978968E-3</v>
      </c>
      <c r="O8" s="2">
        <f t="shared" si="1"/>
        <v>-3.8000000000003809E-2</v>
      </c>
      <c r="P8" s="2">
        <f t="shared" si="2"/>
        <v>3.9999999999992042E-2</v>
      </c>
      <c r="Q8" s="3">
        <f t="shared" si="3"/>
        <v>9.9999999999909051E-3</v>
      </c>
    </row>
    <row r="9" spans="1:17" x14ac:dyDescent="0.25">
      <c r="A9" s="1">
        <v>31</v>
      </c>
      <c r="B9" s="2">
        <v>2</v>
      </c>
      <c r="C9" s="3">
        <v>-0.40026</v>
      </c>
      <c r="D9" s="1">
        <v>47.107999999999997</v>
      </c>
      <c r="E9" s="3">
        <v>200.05</v>
      </c>
      <c r="F9" s="1">
        <v>47.139000000000003</v>
      </c>
      <c r="G9" s="3">
        <v>200</v>
      </c>
      <c r="H9" s="1">
        <v>47.095999999999997</v>
      </c>
      <c r="I9" s="3">
        <v>200.02</v>
      </c>
      <c r="J9" s="1">
        <f t="shared" si="4"/>
        <v>1.2000000000000455E-2</v>
      </c>
      <c r="K9" s="2">
        <f t="shared" si="5"/>
        <v>4.3000000000006366E-2</v>
      </c>
      <c r="L9" s="2">
        <f t="shared" si="6"/>
        <v>3.0000000000001137E-2</v>
      </c>
      <c r="M9" s="3">
        <f t="shared" si="7"/>
        <v>2.0000000000010232E-2</v>
      </c>
      <c r="N9" s="1">
        <f t="shared" si="0"/>
        <v>-1.2000000000000455E-2</v>
      </c>
      <c r="O9" s="2">
        <f t="shared" si="1"/>
        <v>-4.3000000000006366E-2</v>
      </c>
      <c r="P9" s="2">
        <f t="shared" si="2"/>
        <v>-3.0000000000001137E-2</v>
      </c>
      <c r="Q9" s="3">
        <f t="shared" si="3"/>
        <v>2.0000000000010232E-2</v>
      </c>
    </row>
    <row r="10" spans="1:17" x14ac:dyDescent="0.25">
      <c r="A10" s="1">
        <v>35</v>
      </c>
      <c r="B10" s="2">
        <v>2</v>
      </c>
      <c r="C10" s="3">
        <v>4.0001000000000002E-2</v>
      </c>
      <c r="D10" s="1">
        <v>47.107999999999997</v>
      </c>
      <c r="E10" s="3">
        <v>200.05</v>
      </c>
      <c r="F10" s="1">
        <v>47.139000000000003</v>
      </c>
      <c r="G10" s="3">
        <v>199.99</v>
      </c>
      <c r="H10" s="1">
        <v>47.095999999999997</v>
      </c>
      <c r="I10" s="3">
        <v>200.02</v>
      </c>
      <c r="J10" s="1">
        <f t="shared" si="4"/>
        <v>1.2000000000000455E-2</v>
      </c>
      <c r="K10" s="2">
        <f t="shared" si="5"/>
        <v>4.3000000000006366E-2</v>
      </c>
      <c r="L10" s="2">
        <f t="shared" si="6"/>
        <v>3.0000000000001137E-2</v>
      </c>
      <c r="M10" s="3">
        <f t="shared" si="7"/>
        <v>3.0000000000001137E-2</v>
      </c>
      <c r="N10" s="1">
        <f t="shared" si="0"/>
        <v>-1.2000000000000455E-2</v>
      </c>
      <c r="O10" s="2">
        <f t="shared" si="1"/>
        <v>-4.3000000000006366E-2</v>
      </c>
      <c r="P10" s="2">
        <f t="shared" si="2"/>
        <v>-3.0000000000001137E-2</v>
      </c>
      <c r="Q10" s="3">
        <f t="shared" si="3"/>
        <v>3.0000000000001137E-2</v>
      </c>
    </row>
    <row r="11" spans="1:17" x14ac:dyDescent="0.25">
      <c r="A11" s="1">
        <v>36</v>
      </c>
      <c r="B11" s="2">
        <v>1778</v>
      </c>
      <c r="C11" s="3">
        <v>0.31769999999999998</v>
      </c>
      <c r="D11" s="1">
        <v>47.107999999999997</v>
      </c>
      <c r="E11" s="3">
        <v>200.05</v>
      </c>
      <c r="F11" s="1">
        <v>47.139000000000003</v>
      </c>
      <c r="G11" s="3">
        <v>369.4</v>
      </c>
      <c r="H11" s="1">
        <v>47.11</v>
      </c>
      <c r="I11" s="3">
        <v>369.38</v>
      </c>
      <c r="J11" s="1">
        <f t="shared" si="4"/>
        <v>2.0000000000024443E-3</v>
      </c>
      <c r="K11" s="2">
        <f t="shared" si="5"/>
        <v>2.9000000000003467E-2</v>
      </c>
      <c r="L11" s="2">
        <f t="shared" si="6"/>
        <v>169.32999999999998</v>
      </c>
      <c r="M11" s="3">
        <f t="shared" si="7"/>
        <v>1.999999999998181E-2</v>
      </c>
      <c r="N11" s="1">
        <f t="shared" si="0"/>
        <v>2.0000000000024443E-3</v>
      </c>
      <c r="O11" s="2">
        <f t="shared" si="1"/>
        <v>-2.9000000000003467E-2</v>
      </c>
      <c r="P11" s="2">
        <f t="shared" si="2"/>
        <v>169.32999999999998</v>
      </c>
      <c r="Q11" s="3">
        <f t="shared" si="3"/>
        <v>-1.999999999998181E-2</v>
      </c>
    </row>
    <row r="12" spans="1:17" x14ac:dyDescent="0.25">
      <c r="A12" s="1">
        <v>38</v>
      </c>
      <c r="B12" s="2">
        <v>1619</v>
      </c>
      <c r="C12" s="3">
        <v>0.19767000000000001</v>
      </c>
      <c r="D12" s="1">
        <v>47.107999999999997</v>
      </c>
      <c r="E12" s="3">
        <v>200.05</v>
      </c>
      <c r="F12" s="1">
        <v>47.139000000000003</v>
      </c>
      <c r="G12" s="3">
        <v>346.65</v>
      </c>
      <c r="H12" s="1">
        <v>47.131</v>
      </c>
      <c r="I12" s="3">
        <v>346.62</v>
      </c>
      <c r="J12" s="1">
        <f t="shared" si="4"/>
        <v>2.300000000000324E-2</v>
      </c>
      <c r="K12" s="2">
        <f t="shared" si="5"/>
        <v>8.0000000000026716E-3</v>
      </c>
      <c r="L12" s="2">
        <f t="shared" si="6"/>
        <v>146.57</v>
      </c>
      <c r="M12" s="3">
        <f t="shared" si="7"/>
        <v>2.9999999999972715E-2</v>
      </c>
      <c r="N12" s="1">
        <f t="shared" si="0"/>
        <v>2.300000000000324E-2</v>
      </c>
      <c r="O12" s="2">
        <f t="shared" si="1"/>
        <v>-8.0000000000026716E-3</v>
      </c>
      <c r="P12" s="2">
        <f t="shared" si="2"/>
        <v>146.57</v>
      </c>
      <c r="Q12" s="3">
        <f t="shared" si="3"/>
        <v>-2.9999999999972715E-2</v>
      </c>
    </row>
    <row r="13" spans="1:17" x14ac:dyDescent="0.25">
      <c r="A13" s="1">
        <v>44</v>
      </c>
      <c r="B13" s="2">
        <v>1072</v>
      </c>
      <c r="C13" s="3">
        <v>0.22555</v>
      </c>
      <c r="D13" s="1">
        <v>47.107999999999997</v>
      </c>
      <c r="E13" s="3">
        <v>200.05</v>
      </c>
      <c r="F13" s="1">
        <v>47.139000000000003</v>
      </c>
      <c r="G13" s="3">
        <v>207.7</v>
      </c>
      <c r="H13" s="1">
        <v>47.106000000000002</v>
      </c>
      <c r="I13" s="3">
        <v>207.64</v>
      </c>
      <c r="J13" s="1">
        <f t="shared" si="4"/>
        <v>1.9999999999953388E-3</v>
      </c>
      <c r="K13" s="2">
        <f t="shared" si="5"/>
        <v>3.3000000000001251E-2</v>
      </c>
      <c r="L13" s="2">
        <f t="shared" si="6"/>
        <v>7.589999999999975</v>
      </c>
      <c r="M13" s="3">
        <f t="shared" si="7"/>
        <v>6.0000000000002274E-2</v>
      </c>
      <c r="N13" s="1">
        <f t="shared" si="0"/>
        <v>-1.9999999999953388E-3</v>
      </c>
      <c r="O13" s="2">
        <f t="shared" si="1"/>
        <v>-3.3000000000001251E-2</v>
      </c>
      <c r="P13" s="2">
        <f t="shared" si="2"/>
        <v>7.589999999999975</v>
      </c>
      <c r="Q13" s="3">
        <f t="shared" si="3"/>
        <v>-6.0000000000002274E-2</v>
      </c>
    </row>
    <row r="14" spans="1:17" x14ac:dyDescent="0.25">
      <c r="A14" s="1">
        <v>49</v>
      </c>
      <c r="B14" s="2">
        <v>59</v>
      </c>
      <c r="C14" s="3">
        <v>0.34932000000000002</v>
      </c>
      <c r="D14" s="1">
        <v>47.107999999999997</v>
      </c>
      <c r="E14" s="3">
        <v>200.05</v>
      </c>
      <c r="F14" s="1">
        <v>47.139000000000003</v>
      </c>
      <c r="G14" s="3">
        <v>200.09</v>
      </c>
      <c r="H14" s="1">
        <v>47.100999999999999</v>
      </c>
      <c r="I14" s="3">
        <v>200.09</v>
      </c>
      <c r="J14" s="1">
        <f t="shared" si="4"/>
        <v>6.9999999999978968E-3</v>
      </c>
      <c r="K14" s="2">
        <f t="shared" si="5"/>
        <v>3.8000000000003809E-2</v>
      </c>
      <c r="L14" s="2">
        <f t="shared" si="6"/>
        <v>3.9999999999992042E-2</v>
      </c>
      <c r="M14" s="3">
        <f t="shared" si="7"/>
        <v>0</v>
      </c>
      <c r="N14" s="1">
        <f t="shared" si="0"/>
        <v>-6.9999999999978968E-3</v>
      </c>
      <c r="O14" s="2">
        <f t="shared" si="1"/>
        <v>-3.8000000000003809E-2</v>
      </c>
      <c r="P14" s="2">
        <f t="shared" si="2"/>
        <v>3.9999999999992042E-2</v>
      </c>
      <c r="Q14" s="3">
        <f t="shared" si="3"/>
        <v>0</v>
      </c>
    </row>
    <row r="15" spans="1:17" x14ac:dyDescent="0.25">
      <c r="A15" s="1">
        <v>52</v>
      </c>
      <c r="B15" s="2">
        <v>872</v>
      </c>
      <c r="C15" s="3">
        <v>0.41444999999999999</v>
      </c>
      <c r="D15" s="1">
        <v>47.107999999999997</v>
      </c>
      <c r="E15" s="3">
        <v>200.05</v>
      </c>
      <c r="F15" s="1">
        <v>47.139000000000003</v>
      </c>
      <c r="G15" s="3">
        <v>207.76</v>
      </c>
      <c r="H15" s="1">
        <v>47.128999999999998</v>
      </c>
      <c r="I15" s="3">
        <v>207.76</v>
      </c>
      <c r="J15" s="1">
        <f t="shared" si="4"/>
        <v>2.1000000000000796E-2</v>
      </c>
      <c r="K15" s="2">
        <f t="shared" si="5"/>
        <v>1.0000000000005116E-2</v>
      </c>
      <c r="L15" s="2">
        <f t="shared" si="6"/>
        <v>7.7099999999999795</v>
      </c>
      <c r="M15" s="3">
        <f t="shared" si="7"/>
        <v>0</v>
      </c>
      <c r="N15" s="1">
        <f t="shared" si="0"/>
        <v>2.1000000000000796E-2</v>
      </c>
      <c r="O15" s="2">
        <f t="shared" si="1"/>
        <v>-1.0000000000005116E-2</v>
      </c>
      <c r="P15" s="2">
        <f t="shared" si="2"/>
        <v>7.7099999999999795</v>
      </c>
      <c r="Q15" s="3">
        <f t="shared" si="3"/>
        <v>0</v>
      </c>
    </row>
    <row r="16" spans="1:17" x14ac:dyDescent="0.25">
      <c r="A16" s="1">
        <v>57</v>
      </c>
      <c r="B16" s="2">
        <v>59</v>
      </c>
      <c r="C16" s="3">
        <v>-0.17063</v>
      </c>
      <c r="D16" s="1">
        <v>47.107999999999997</v>
      </c>
      <c r="E16" s="3">
        <v>200.05</v>
      </c>
      <c r="F16" s="1">
        <v>47.139000000000003</v>
      </c>
      <c r="G16" s="3">
        <v>200.08</v>
      </c>
      <c r="H16" s="1">
        <v>47.100999999999999</v>
      </c>
      <c r="I16" s="3">
        <v>200.09</v>
      </c>
      <c r="J16" s="1">
        <f t="shared" si="4"/>
        <v>6.9999999999978968E-3</v>
      </c>
      <c r="K16" s="2">
        <f t="shared" si="5"/>
        <v>3.8000000000003809E-2</v>
      </c>
      <c r="L16" s="2">
        <f t="shared" si="6"/>
        <v>3.9999999999992042E-2</v>
      </c>
      <c r="M16" s="3">
        <f t="shared" si="7"/>
        <v>9.9999999999909051E-3</v>
      </c>
      <c r="N16" s="1">
        <f t="shared" si="0"/>
        <v>-6.9999999999978968E-3</v>
      </c>
      <c r="O16" s="2">
        <f t="shared" si="1"/>
        <v>-3.8000000000003809E-2</v>
      </c>
      <c r="P16" s="2">
        <f t="shared" si="2"/>
        <v>3.9999999999992042E-2</v>
      </c>
      <c r="Q16" s="3">
        <f t="shared" si="3"/>
        <v>9.9999999999909051E-3</v>
      </c>
    </row>
    <row r="17" spans="1:17" x14ac:dyDescent="0.25">
      <c r="A17" s="1">
        <v>69</v>
      </c>
      <c r="B17" s="2">
        <v>872</v>
      </c>
      <c r="C17" s="3">
        <v>0.26878000000000002</v>
      </c>
      <c r="D17" s="1">
        <v>47.107999999999997</v>
      </c>
      <c r="E17" s="3">
        <v>200.05</v>
      </c>
      <c r="F17" s="1">
        <v>47.139000000000003</v>
      </c>
      <c r="G17" s="3">
        <v>207.81</v>
      </c>
      <c r="H17" s="1">
        <v>47.128999999999998</v>
      </c>
      <c r="I17" s="3">
        <v>207.76</v>
      </c>
      <c r="J17" s="1">
        <f t="shared" si="4"/>
        <v>2.1000000000000796E-2</v>
      </c>
      <c r="K17" s="2">
        <f t="shared" si="5"/>
        <v>1.0000000000005116E-2</v>
      </c>
      <c r="L17" s="2">
        <f t="shared" si="6"/>
        <v>7.7099999999999795</v>
      </c>
      <c r="M17" s="3">
        <f t="shared" si="7"/>
        <v>5.0000000000011369E-2</v>
      </c>
      <c r="N17" s="1">
        <f t="shared" si="0"/>
        <v>2.1000000000000796E-2</v>
      </c>
      <c r="O17" s="2">
        <f t="shared" si="1"/>
        <v>-1.0000000000005116E-2</v>
      </c>
      <c r="P17" s="2">
        <f t="shared" si="2"/>
        <v>7.7099999999999795</v>
      </c>
      <c r="Q17" s="3">
        <f t="shared" si="3"/>
        <v>-5.0000000000011369E-2</v>
      </c>
    </row>
    <row r="18" spans="1:17" x14ac:dyDescent="0.25">
      <c r="A18" s="1">
        <v>75</v>
      </c>
      <c r="B18" s="2">
        <v>1781</v>
      </c>
      <c r="C18" s="3">
        <v>-0.21747</v>
      </c>
      <c r="D18" s="1">
        <v>47.107999999999997</v>
      </c>
      <c r="E18" s="3">
        <v>200.05</v>
      </c>
      <c r="F18" s="1">
        <v>47.139000000000003</v>
      </c>
      <c r="G18" s="3">
        <v>227.28</v>
      </c>
      <c r="H18" s="1">
        <v>47.177999999999997</v>
      </c>
      <c r="I18" s="3">
        <v>227.28</v>
      </c>
      <c r="J18" s="1">
        <f t="shared" si="4"/>
        <v>7.0000000000000284E-2</v>
      </c>
      <c r="K18" s="2">
        <f t="shared" si="5"/>
        <v>3.8999999999994373E-2</v>
      </c>
      <c r="L18" s="2">
        <f t="shared" si="6"/>
        <v>27.22999999999999</v>
      </c>
      <c r="M18" s="3">
        <f t="shared" si="7"/>
        <v>0</v>
      </c>
      <c r="N18" s="1">
        <f t="shared" si="0"/>
        <v>7.0000000000000284E-2</v>
      </c>
      <c r="O18" s="2">
        <f t="shared" si="1"/>
        <v>3.8999999999994373E-2</v>
      </c>
      <c r="P18" s="2">
        <f t="shared" si="2"/>
        <v>27.22999999999999</v>
      </c>
      <c r="Q18" s="3">
        <f t="shared" si="3"/>
        <v>0</v>
      </c>
    </row>
    <row r="19" spans="1:17" x14ac:dyDescent="0.25">
      <c r="A19" s="1">
        <v>97</v>
      </c>
      <c r="B19" s="2">
        <v>1072</v>
      </c>
      <c r="C19" s="3">
        <v>-0.19219</v>
      </c>
      <c r="D19" s="1">
        <v>47.107999999999997</v>
      </c>
      <c r="E19" s="3">
        <v>200.05</v>
      </c>
      <c r="F19" s="1">
        <v>47.139000000000003</v>
      </c>
      <c r="G19" s="3">
        <v>207.66</v>
      </c>
      <c r="H19" s="1">
        <v>47.106000000000002</v>
      </c>
      <c r="I19" s="3">
        <v>207.64</v>
      </c>
      <c r="J19" s="1">
        <f t="shared" si="4"/>
        <v>1.9999999999953388E-3</v>
      </c>
      <c r="K19" s="2">
        <f t="shared" si="5"/>
        <v>3.3000000000001251E-2</v>
      </c>
      <c r="L19" s="2">
        <f t="shared" si="6"/>
        <v>7.589999999999975</v>
      </c>
      <c r="M19" s="3">
        <f t="shared" si="7"/>
        <v>2.0000000000010232E-2</v>
      </c>
      <c r="N19" s="1">
        <f t="shared" si="0"/>
        <v>-1.9999999999953388E-3</v>
      </c>
      <c r="O19" s="2">
        <f t="shared" si="1"/>
        <v>-3.3000000000001251E-2</v>
      </c>
      <c r="P19" s="2">
        <f t="shared" si="2"/>
        <v>7.589999999999975</v>
      </c>
      <c r="Q19" s="3">
        <f t="shared" si="3"/>
        <v>-2.0000000000010232E-2</v>
      </c>
    </row>
    <row r="20" spans="1:17" x14ac:dyDescent="0.25">
      <c r="A20" s="1">
        <v>98</v>
      </c>
      <c r="B20" s="2">
        <v>887</v>
      </c>
      <c r="C20" s="3">
        <v>-4.5635000000000002E-2</v>
      </c>
      <c r="D20" s="1">
        <v>47.107999999999997</v>
      </c>
      <c r="E20" s="3">
        <v>200.05</v>
      </c>
      <c r="F20" s="1">
        <v>47.139000000000003</v>
      </c>
      <c r="G20" s="3">
        <v>207.92</v>
      </c>
      <c r="H20" s="1">
        <v>47.146000000000001</v>
      </c>
      <c r="I20" s="3">
        <v>207.91</v>
      </c>
      <c r="J20" s="1">
        <f t="shared" si="4"/>
        <v>3.8000000000003809E-2</v>
      </c>
      <c r="K20" s="2">
        <f t="shared" si="5"/>
        <v>6.9999999999978968E-3</v>
      </c>
      <c r="L20" s="2">
        <f t="shared" si="6"/>
        <v>7.8599999999999852</v>
      </c>
      <c r="M20" s="3">
        <f t="shared" si="7"/>
        <v>9.9999999999909051E-3</v>
      </c>
      <c r="N20" s="1">
        <f t="shared" si="0"/>
        <v>3.8000000000003809E-2</v>
      </c>
      <c r="O20" s="2">
        <f t="shared" si="1"/>
        <v>6.9999999999978968E-3</v>
      </c>
      <c r="P20" s="2">
        <f t="shared" si="2"/>
        <v>7.8599999999999852</v>
      </c>
      <c r="Q20" s="3">
        <f t="shared" si="3"/>
        <v>-9.9999999999909051E-3</v>
      </c>
    </row>
    <row r="21" spans="1:17" x14ac:dyDescent="0.25">
      <c r="A21" s="1">
        <v>116</v>
      </c>
      <c r="B21" s="2">
        <v>1028</v>
      </c>
      <c r="C21" s="3">
        <v>0.23164000000000001</v>
      </c>
      <c r="D21" s="1">
        <v>47.107999999999997</v>
      </c>
      <c r="E21" s="3">
        <v>200.05</v>
      </c>
      <c r="F21" s="1">
        <v>47.139000000000003</v>
      </c>
      <c r="G21" s="3">
        <v>208.2</v>
      </c>
      <c r="H21" s="1">
        <v>47.207000000000001</v>
      </c>
      <c r="I21" s="3">
        <v>208.21</v>
      </c>
      <c r="J21" s="1">
        <f t="shared" si="4"/>
        <v>9.9000000000003752E-2</v>
      </c>
      <c r="K21" s="2">
        <f t="shared" si="5"/>
        <v>6.799999999999784E-2</v>
      </c>
      <c r="L21" s="2">
        <f t="shared" si="6"/>
        <v>8.1599999999999966</v>
      </c>
      <c r="M21" s="3">
        <f t="shared" si="7"/>
        <v>1.0000000000019327E-2</v>
      </c>
      <c r="N21" s="1">
        <f t="shared" si="0"/>
        <v>9.9000000000003752E-2</v>
      </c>
      <c r="O21" s="2">
        <f t="shared" si="1"/>
        <v>6.799999999999784E-2</v>
      </c>
      <c r="P21" s="2">
        <f t="shared" si="2"/>
        <v>8.1599999999999966</v>
      </c>
      <c r="Q21" s="3">
        <f t="shared" si="3"/>
        <v>1.0000000000019327E-2</v>
      </c>
    </row>
    <row r="22" spans="1:17" x14ac:dyDescent="0.25">
      <c r="A22" s="1">
        <v>120</v>
      </c>
      <c r="B22" s="2">
        <v>1777</v>
      </c>
      <c r="C22" s="3">
        <v>0.35258</v>
      </c>
      <c r="D22" s="1">
        <v>47.107999999999997</v>
      </c>
      <c r="E22" s="3">
        <v>200.05</v>
      </c>
      <c r="F22" s="1">
        <v>47.139000000000003</v>
      </c>
      <c r="G22" s="3">
        <v>227.15</v>
      </c>
      <c r="H22" s="1">
        <v>47.134999999999998</v>
      </c>
      <c r="I22" s="3">
        <v>227.12</v>
      </c>
      <c r="J22" s="1">
        <f t="shared" si="4"/>
        <v>2.7000000000001023E-2</v>
      </c>
      <c r="K22" s="2">
        <f t="shared" si="5"/>
        <v>4.0000000000048885E-3</v>
      </c>
      <c r="L22" s="2">
        <f t="shared" si="6"/>
        <v>27.069999999999993</v>
      </c>
      <c r="M22" s="3">
        <f t="shared" si="7"/>
        <v>3.0000000000001137E-2</v>
      </c>
      <c r="N22" s="1">
        <f t="shared" si="0"/>
        <v>2.7000000000001023E-2</v>
      </c>
      <c r="O22" s="2">
        <f t="shared" si="1"/>
        <v>-4.0000000000048885E-3</v>
      </c>
      <c r="P22" s="2">
        <f t="shared" si="2"/>
        <v>27.069999999999993</v>
      </c>
      <c r="Q22" s="3">
        <f t="shared" si="3"/>
        <v>-3.0000000000001137E-2</v>
      </c>
    </row>
    <row r="23" spans="1:17" x14ac:dyDescent="0.25">
      <c r="A23" s="1">
        <v>129</v>
      </c>
      <c r="B23" s="2">
        <v>59</v>
      </c>
      <c r="C23" s="3">
        <v>7.4521000000000004E-2</v>
      </c>
      <c r="D23" s="1">
        <v>47.107999999999997</v>
      </c>
      <c r="E23" s="3">
        <v>200.05</v>
      </c>
      <c r="F23" s="1">
        <v>47.139000000000003</v>
      </c>
      <c r="G23" s="3">
        <v>200.08</v>
      </c>
      <c r="H23" s="1">
        <v>47.100999999999999</v>
      </c>
      <c r="I23" s="3">
        <v>200.09</v>
      </c>
      <c r="J23" s="1">
        <f t="shared" si="4"/>
        <v>6.9999999999978968E-3</v>
      </c>
      <c r="K23" s="2">
        <f t="shared" si="5"/>
        <v>3.8000000000003809E-2</v>
      </c>
      <c r="L23" s="2">
        <f t="shared" si="6"/>
        <v>3.9999999999992042E-2</v>
      </c>
      <c r="M23" s="3">
        <f t="shared" si="7"/>
        <v>9.9999999999909051E-3</v>
      </c>
      <c r="N23" s="1">
        <f t="shared" si="0"/>
        <v>-6.9999999999978968E-3</v>
      </c>
      <c r="O23" s="2">
        <f t="shared" si="1"/>
        <v>-3.8000000000003809E-2</v>
      </c>
      <c r="P23" s="2">
        <f t="shared" si="2"/>
        <v>3.9999999999992042E-2</v>
      </c>
      <c r="Q23" s="3">
        <f t="shared" si="3"/>
        <v>9.9999999999909051E-3</v>
      </c>
    </row>
    <row r="24" spans="1:17" x14ac:dyDescent="0.25">
      <c r="A24" s="1">
        <v>132</v>
      </c>
      <c r="B24" s="2">
        <v>59</v>
      </c>
      <c r="C24" s="3">
        <v>-0.39517999999999998</v>
      </c>
      <c r="D24" s="1">
        <v>47.107999999999997</v>
      </c>
      <c r="E24" s="3">
        <v>200.05</v>
      </c>
      <c r="F24" s="1">
        <v>47.139000000000003</v>
      </c>
      <c r="G24" s="3">
        <v>200.1</v>
      </c>
      <c r="H24" s="1">
        <v>47.100999999999999</v>
      </c>
      <c r="I24" s="3">
        <v>200.09</v>
      </c>
      <c r="J24" s="1">
        <f t="shared" si="4"/>
        <v>6.9999999999978968E-3</v>
      </c>
      <c r="K24" s="2">
        <f t="shared" si="5"/>
        <v>3.8000000000003809E-2</v>
      </c>
      <c r="L24" s="2">
        <f t="shared" si="6"/>
        <v>3.9999999999992042E-2</v>
      </c>
      <c r="M24" s="3">
        <f t="shared" si="7"/>
        <v>9.9999999999909051E-3</v>
      </c>
      <c r="N24" s="1">
        <f t="shared" si="0"/>
        <v>-6.9999999999978968E-3</v>
      </c>
      <c r="O24" s="2">
        <f t="shared" si="1"/>
        <v>-3.8000000000003809E-2</v>
      </c>
      <c r="P24" s="2">
        <f t="shared" si="2"/>
        <v>3.9999999999992042E-2</v>
      </c>
      <c r="Q24" s="3">
        <f t="shared" si="3"/>
        <v>-9.9999999999909051E-3</v>
      </c>
    </row>
    <row r="25" spans="1:17" x14ac:dyDescent="0.25">
      <c r="A25" s="1">
        <v>133</v>
      </c>
      <c r="B25" s="2">
        <v>2</v>
      </c>
      <c r="C25" s="3">
        <v>-2.9860999999999999E-2</v>
      </c>
      <c r="D25" s="1">
        <v>47.107999999999997</v>
      </c>
      <c r="E25" s="3">
        <v>200.05</v>
      </c>
      <c r="F25" s="1">
        <v>47.139000000000003</v>
      </c>
      <c r="G25" s="3">
        <v>199.98</v>
      </c>
      <c r="H25" s="1">
        <v>47.095999999999997</v>
      </c>
      <c r="I25" s="3">
        <v>200.02</v>
      </c>
      <c r="J25" s="1">
        <f t="shared" si="4"/>
        <v>1.2000000000000455E-2</v>
      </c>
      <c r="K25" s="2">
        <f t="shared" si="5"/>
        <v>4.3000000000006366E-2</v>
      </c>
      <c r="L25" s="2">
        <f t="shared" si="6"/>
        <v>3.0000000000001137E-2</v>
      </c>
      <c r="M25" s="3">
        <f t="shared" si="7"/>
        <v>4.0000000000020464E-2</v>
      </c>
      <c r="N25" s="1">
        <f t="shared" si="0"/>
        <v>-1.2000000000000455E-2</v>
      </c>
      <c r="O25" s="2">
        <f t="shared" si="1"/>
        <v>-4.3000000000006366E-2</v>
      </c>
      <c r="P25" s="2">
        <f t="shared" si="2"/>
        <v>-3.0000000000001137E-2</v>
      </c>
      <c r="Q25" s="3">
        <f t="shared" si="3"/>
        <v>4.0000000000020464E-2</v>
      </c>
    </row>
    <row r="26" spans="1:17" x14ac:dyDescent="0.25">
      <c r="A26" s="1">
        <v>142</v>
      </c>
      <c r="B26" s="2">
        <v>1</v>
      </c>
      <c r="C26" s="3">
        <v>6.1129000000000003E-2</v>
      </c>
      <c r="D26" s="1">
        <v>47.107999999999997</v>
      </c>
      <c r="E26" s="3">
        <v>200.05</v>
      </c>
      <c r="F26" s="1">
        <v>47.139000000000003</v>
      </c>
      <c r="G26" s="3">
        <v>200.04</v>
      </c>
      <c r="H26" s="1">
        <v>47.095999999999997</v>
      </c>
      <c r="I26" s="3">
        <v>200.02</v>
      </c>
      <c r="J26" s="1">
        <f t="shared" si="4"/>
        <v>1.2000000000000455E-2</v>
      </c>
      <c r="K26" s="2">
        <f t="shared" si="5"/>
        <v>4.3000000000006366E-2</v>
      </c>
      <c r="L26" s="2">
        <f t="shared" si="6"/>
        <v>3.0000000000001137E-2</v>
      </c>
      <c r="M26" s="3">
        <f t="shared" si="7"/>
        <v>1.999999999998181E-2</v>
      </c>
      <c r="N26" s="1">
        <f t="shared" si="0"/>
        <v>-1.2000000000000455E-2</v>
      </c>
      <c r="O26" s="2">
        <f t="shared" si="1"/>
        <v>-4.3000000000006366E-2</v>
      </c>
      <c r="P26" s="2">
        <f t="shared" si="2"/>
        <v>-3.0000000000001137E-2</v>
      </c>
      <c r="Q26" s="3">
        <f t="shared" si="3"/>
        <v>-1.999999999998181E-2</v>
      </c>
    </row>
    <row r="27" spans="1:17" x14ac:dyDescent="0.25">
      <c r="A27" s="1">
        <v>149</v>
      </c>
      <c r="B27" s="2">
        <v>1811</v>
      </c>
      <c r="C27" s="3">
        <v>-0.54401999999999995</v>
      </c>
      <c r="D27" s="1">
        <v>47.107999999999997</v>
      </c>
      <c r="E27" s="3">
        <v>200.05</v>
      </c>
      <c r="F27" s="1">
        <v>47.139000000000003</v>
      </c>
      <c r="G27" s="3">
        <v>239.28</v>
      </c>
      <c r="H27" s="1">
        <v>47.209000000000003</v>
      </c>
      <c r="I27" s="3">
        <v>239.14</v>
      </c>
      <c r="J27" s="1">
        <f t="shared" si="4"/>
        <v>0.1010000000000062</v>
      </c>
      <c r="K27" s="2">
        <f t="shared" si="5"/>
        <v>7.0000000000000284E-2</v>
      </c>
      <c r="L27" s="2">
        <f t="shared" si="6"/>
        <v>39.089999999999975</v>
      </c>
      <c r="M27" s="3">
        <f t="shared" si="7"/>
        <v>0.14000000000001478</v>
      </c>
      <c r="N27" s="1">
        <f t="shared" si="0"/>
        <v>0.1010000000000062</v>
      </c>
      <c r="O27" s="2">
        <f t="shared" si="1"/>
        <v>7.0000000000000284E-2</v>
      </c>
      <c r="P27" s="2">
        <f t="shared" si="2"/>
        <v>39.089999999999975</v>
      </c>
      <c r="Q27" s="3">
        <f t="shared" si="3"/>
        <v>-0.14000000000001478</v>
      </c>
    </row>
    <row r="28" spans="1:17" x14ac:dyDescent="0.25">
      <c r="A28" s="1">
        <v>151</v>
      </c>
      <c r="B28" s="2">
        <v>1969</v>
      </c>
      <c r="C28" s="3">
        <v>-4.5867999999999999E-2</v>
      </c>
      <c r="D28" s="1">
        <v>47.107999999999997</v>
      </c>
      <c r="E28" s="3">
        <v>200.05</v>
      </c>
      <c r="F28" s="1">
        <v>47.139000000000003</v>
      </c>
      <c r="G28" s="3">
        <v>324.89</v>
      </c>
      <c r="H28" s="1">
        <v>47.052</v>
      </c>
      <c r="I28" s="3">
        <v>324.92</v>
      </c>
      <c r="J28" s="1">
        <f t="shared" si="4"/>
        <v>5.5999999999997385E-2</v>
      </c>
      <c r="K28" s="2">
        <f t="shared" si="5"/>
        <v>8.7000000000003297E-2</v>
      </c>
      <c r="L28" s="2">
        <f t="shared" si="6"/>
        <v>124.87</v>
      </c>
      <c r="M28" s="3">
        <f t="shared" si="7"/>
        <v>3.0000000000029559E-2</v>
      </c>
      <c r="N28" s="1">
        <f t="shared" si="0"/>
        <v>-5.5999999999997385E-2</v>
      </c>
      <c r="O28" s="2">
        <f t="shared" si="1"/>
        <v>-8.7000000000003297E-2</v>
      </c>
      <c r="P28" s="2">
        <f t="shared" si="2"/>
        <v>124.87</v>
      </c>
      <c r="Q28" s="3">
        <f t="shared" si="3"/>
        <v>3.0000000000029559E-2</v>
      </c>
    </row>
    <row r="29" spans="1:17" x14ac:dyDescent="0.25">
      <c r="A29" s="1">
        <v>161</v>
      </c>
      <c r="B29" s="2">
        <v>2071</v>
      </c>
      <c r="C29" s="3">
        <v>2.6002000000000001E-2</v>
      </c>
      <c r="D29" s="1">
        <v>47.107999999999997</v>
      </c>
      <c r="E29" s="3">
        <v>200.05</v>
      </c>
      <c r="F29" s="1">
        <v>47.139000000000003</v>
      </c>
      <c r="G29" s="3">
        <v>-249.7</v>
      </c>
      <c r="H29" s="1">
        <v>47.279000000000003</v>
      </c>
      <c r="I29" s="3">
        <v>-249.68</v>
      </c>
      <c r="J29" s="1">
        <f t="shared" si="4"/>
        <v>0.17100000000000648</v>
      </c>
      <c r="K29" s="2">
        <f t="shared" si="5"/>
        <v>0.14000000000000057</v>
      </c>
      <c r="L29" s="2">
        <f t="shared" si="6"/>
        <v>449.73</v>
      </c>
      <c r="M29" s="3">
        <f t="shared" si="7"/>
        <v>1.999999999998181E-2</v>
      </c>
      <c r="N29" s="1">
        <f t="shared" si="0"/>
        <v>0.17100000000000648</v>
      </c>
      <c r="O29" s="2">
        <f t="shared" si="1"/>
        <v>0.14000000000000057</v>
      </c>
      <c r="P29" s="2">
        <f t="shared" si="2"/>
        <v>-449.73</v>
      </c>
      <c r="Q29" s="3">
        <f t="shared" si="3"/>
        <v>1.999999999998181E-2</v>
      </c>
    </row>
    <row r="30" spans="1:17" x14ac:dyDescent="0.25">
      <c r="A30" s="1">
        <v>175</v>
      </c>
      <c r="B30" s="2">
        <v>1799</v>
      </c>
      <c r="C30" s="3">
        <v>-0.60546999999999995</v>
      </c>
      <c r="D30" s="1">
        <v>47.107999999999997</v>
      </c>
      <c r="E30" s="3">
        <v>200.05</v>
      </c>
      <c r="F30" s="1">
        <v>47.139000000000003</v>
      </c>
      <c r="G30" s="3">
        <v>-397.58</v>
      </c>
      <c r="H30" s="1">
        <v>47.122999999999998</v>
      </c>
      <c r="I30" s="3">
        <v>-397.57</v>
      </c>
      <c r="J30" s="1">
        <f t="shared" si="4"/>
        <v>1.5000000000000568E-2</v>
      </c>
      <c r="K30" s="2">
        <f t="shared" si="5"/>
        <v>1.6000000000005343E-2</v>
      </c>
      <c r="L30" s="2">
        <f t="shared" si="6"/>
        <v>597.62</v>
      </c>
      <c r="M30" s="3">
        <f t="shared" si="7"/>
        <v>9.9999999999909051E-3</v>
      </c>
      <c r="N30" s="1">
        <f t="shared" si="0"/>
        <v>1.5000000000000568E-2</v>
      </c>
      <c r="O30" s="2">
        <f t="shared" si="1"/>
        <v>-1.6000000000005343E-2</v>
      </c>
      <c r="P30" s="2">
        <f t="shared" si="2"/>
        <v>-597.62</v>
      </c>
      <c r="Q30" s="3">
        <f t="shared" si="3"/>
        <v>9.9999999999909051E-3</v>
      </c>
    </row>
    <row r="31" spans="1:17" x14ac:dyDescent="0.25">
      <c r="A31" s="4">
        <v>176</v>
      </c>
      <c r="B31" s="5">
        <v>1969</v>
      </c>
      <c r="C31" s="6">
        <v>1.7932E-3</v>
      </c>
      <c r="D31" s="4">
        <v>47.107999999999997</v>
      </c>
      <c r="E31" s="6">
        <v>200.05</v>
      </c>
      <c r="F31" s="4">
        <v>47.139000000000003</v>
      </c>
      <c r="G31" s="6">
        <v>-325</v>
      </c>
      <c r="H31" s="4">
        <v>47.052</v>
      </c>
      <c r="I31" s="6">
        <v>-324.92</v>
      </c>
      <c r="J31" s="4">
        <f t="shared" si="4"/>
        <v>5.5999999999997385E-2</v>
      </c>
      <c r="K31" s="5">
        <f t="shared" si="5"/>
        <v>8.7000000000003297E-2</v>
      </c>
      <c r="L31" s="5">
        <f t="shared" si="6"/>
        <v>524.97</v>
      </c>
      <c r="M31" s="6">
        <f t="shared" si="7"/>
        <v>7.9999999999984084E-2</v>
      </c>
      <c r="N31" s="4">
        <f t="shared" si="0"/>
        <v>-5.5999999999997385E-2</v>
      </c>
      <c r="O31" s="5">
        <f t="shared" si="1"/>
        <v>-8.7000000000003297E-2</v>
      </c>
      <c r="P31" s="5">
        <f t="shared" si="2"/>
        <v>-524.97</v>
      </c>
      <c r="Q31" s="6">
        <f t="shared" si="3"/>
        <v>7.9999999999984084E-2</v>
      </c>
    </row>
    <row r="34" spans="1:9" x14ac:dyDescent="0.25">
      <c r="A34">
        <v>0</v>
      </c>
      <c r="B34">
        <v>0</v>
      </c>
      <c r="C34">
        <v>-4.4575999999999998E-2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</sheetData>
  <mergeCells count="5">
    <mergeCell ref="D1:E1"/>
    <mergeCell ref="F1:G1"/>
    <mergeCell ref="H1:I1"/>
    <mergeCell ref="N1:Q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8" sqref="T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5" sqref="S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4" sqref="M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T13" sqref="T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S10" sqref="S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2"/>
  <sheetViews>
    <sheetView tabSelected="1" topLeftCell="S1" zoomScale="80" zoomScaleNormal="80" workbookViewId="0">
      <selection activeCell="BR2" sqref="BR2:BR31"/>
    </sheetView>
  </sheetViews>
  <sheetFormatPr defaultRowHeight="15" x14ac:dyDescent="0.25"/>
  <cols>
    <col min="2" max="2" width="6.5703125" bestFit="1" customWidth="1"/>
    <col min="3" max="5" width="6.5703125" customWidth="1"/>
    <col min="7" max="7" width="4.42578125" customWidth="1"/>
    <col min="8" max="32" width="4.42578125" bestFit="1" customWidth="1"/>
    <col min="33" max="35" width="5.140625" bestFit="1" customWidth="1"/>
    <col min="36" max="36" width="7.5703125" customWidth="1"/>
    <col min="37" max="41" width="5.140625" bestFit="1" customWidth="1"/>
    <col min="42" max="44" width="4.140625" bestFit="1" customWidth="1"/>
    <col min="45" max="47" width="5.140625" bestFit="1" customWidth="1"/>
    <col min="48" max="48" width="4.140625" bestFit="1" customWidth="1"/>
    <col min="49" max="49" width="5.140625" bestFit="1" customWidth="1"/>
    <col min="50" max="50" width="4.140625" bestFit="1" customWidth="1"/>
    <col min="51" max="65" width="5.140625" bestFit="1" customWidth="1"/>
  </cols>
  <sheetData>
    <row r="1" spans="1:70" x14ac:dyDescent="0.25">
      <c r="A1" t="s">
        <v>18</v>
      </c>
      <c r="B1" t="s">
        <v>20</v>
      </c>
      <c r="C1" t="s">
        <v>21</v>
      </c>
      <c r="D1" t="s">
        <v>22</v>
      </c>
      <c r="E1" t="s">
        <v>23</v>
      </c>
      <c r="G1" t="s">
        <v>19</v>
      </c>
      <c r="K1" s="13" t="s">
        <v>24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O1" t="s">
        <v>21</v>
      </c>
      <c r="BP1" t="s">
        <v>22</v>
      </c>
      <c r="BQ1" t="s">
        <v>23</v>
      </c>
    </row>
    <row r="2" spans="1:70" x14ac:dyDescent="0.25">
      <c r="B2">
        <v>0</v>
      </c>
      <c r="C2">
        <f>AVERAGE(G2:AI2)</f>
        <v>0</v>
      </c>
      <c r="D2">
        <f>MEDIAN(G2:AI2)</f>
        <v>0</v>
      </c>
      <c r="E2">
        <f>MODE(G2:AI2)</f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K2">
        <f>MIN((G$32*G2)-$B2, 180-((G$32*G2)-$B2))</f>
        <v>0</v>
      </c>
      <c r="AL2">
        <f t="shared" ref="AL2:BM3" si="0">MIN((H$32*H2)-$B2, 180-((H$32*H2)-$B2))</f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O2">
        <f>AVERAGE(AK2:BM2)</f>
        <v>0</v>
      </c>
      <c r="BP2">
        <f>MEDIAN(AK2:BM2)</f>
        <v>0</v>
      </c>
      <c r="BQ2">
        <f>MODE(AK2:BM2)</f>
        <v>0</v>
      </c>
      <c r="BR2">
        <f>STDEV(G2:AI2)</f>
        <v>0</v>
      </c>
    </row>
    <row r="3" spans="1:70" x14ac:dyDescent="0.25">
      <c r="B3">
        <v>2</v>
      </c>
      <c r="C3">
        <f t="shared" ref="C3:C31" si="1">AVERAGE(G3:AI3)</f>
        <v>90.379310344827587</v>
      </c>
      <c r="D3">
        <f t="shared" ref="D3:D31" si="2">MEDIAN(G3:AI3)</f>
        <v>106</v>
      </c>
      <c r="E3">
        <f t="shared" ref="E3:E31" si="3">MODE(G3:AI3)</f>
        <v>158</v>
      </c>
      <c r="G3">
        <v>158</v>
      </c>
      <c r="H3">
        <v>158</v>
      </c>
      <c r="I3">
        <v>14</v>
      </c>
      <c r="J3">
        <v>22</v>
      </c>
      <c r="K3">
        <v>158</v>
      </c>
      <c r="L3">
        <v>28</v>
      </c>
      <c r="M3">
        <v>31</v>
      </c>
      <c r="N3">
        <v>35</v>
      </c>
      <c r="O3">
        <v>148</v>
      </c>
      <c r="P3">
        <v>145</v>
      </c>
      <c r="Q3">
        <v>113</v>
      </c>
      <c r="R3">
        <v>49</v>
      </c>
      <c r="S3">
        <v>106</v>
      </c>
      <c r="T3">
        <v>57</v>
      </c>
      <c r="U3">
        <v>60</v>
      </c>
      <c r="V3">
        <v>106</v>
      </c>
      <c r="W3">
        <v>52</v>
      </c>
      <c r="X3">
        <v>51</v>
      </c>
      <c r="Y3">
        <v>119</v>
      </c>
      <c r="Z3">
        <v>128</v>
      </c>
      <c r="AA3">
        <v>129</v>
      </c>
      <c r="AB3">
        <v>132</v>
      </c>
      <c r="AC3">
        <v>133</v>
      </c>
      <c r="AD3">
        <v>142</v>
      </c>
      <c r="AE3">
        <v>154</v>
      </c>
      <c r="AF3">
        <v>162</v>
      </c>
      <c r="AG3">
        <v>6</v>
      </c>
      <c r="AH3">
        <v>11</v>
      </c>
      <c r="AI3">
        <v>14</v>
      </c>
      <c r="AK3">
        <f>MIN((G$32*G3)-$B3, 180-((G$32*G3)-$B3))</f>
        <v>24</v>
      </c>
      <c r="AL3">
        <f t="shared" si="0"/>
        <v>24</v>
      </c>
      <c r="AM3">
        <f t="shared" si="0"/>
        <v>12</v>
      </c>
      <c r="AN3">
        <f t="shared" si="0"/>
        <v>20</v>
      </c>
      <c r="AO3">
        <f t="shared" si="0"/>
        <v>24</v>
      </c>
      <c r="AP3">
        <f t="shared" si="0"/>
        <v>26</v>
      </c>
      <c r="AQ3">
        <f t="shared" si="0"/>
        <v>29</v>
      </c>
      <c r="AR3">
        <f t="shared" si="0"/>
        <v>33</v>
      </c>
      <c r="AS3">
        <f t="shared" si="0"/>
        <v>34</v>
      </c>
      <c r="AT3">
        <f t="shared" si="0"/>
        <v>37</v>
      </c>
      <c r="AU3">
        <f t="shared" si="0"/>
        <v>69</v>
      </c>
      <c r="AV3">
        <f t="shared" si="0"/>
        <v>47</v>
      </c>
      <c r="AW3">
        <f t="shared" si="0"/>
        <v>76</v>
      </c>
      <c r="AX3">
        <f t="shared" si="0"/>
        <v>55</v>
      </c>
      <c r="AY3">
        <f t="shared" si="0"/>
        <v>58</v>
      </c>
      <c r="AZ3">
        <f t="shared" si="0"/>
        <v>76</v>
      </c>
      <c r="BA3">
        <f t="shared" si="0"/>
        <v>50</v>
      </c>
      <c r="BB3">
        <f t="shared" si="0"/>
        <v>49</v>
      </c>
      <c r="BC3">
        <f t="shared" si="0"/>
        <v>63</v>
      </c>
      <c r="BD3">
        <f t="shared" si="0"/>
        <v>54</v>
      </c>
      <c r="BE3">
        <f t="shared" si="0"/>
        <v>53</v>
      </c>
      <c r="BF3">
        <f t="shared" si="0"/>
        <v>50</v>
      </c>
      <c r="BG3">
        <f t="shared" si="0"/>
        <v>49</v>
      </c>
      <c r="BH3">
        <f t="shared" si="0"/>
        <v>40</v>
      </c>
      <c r="BI3">
        <f t="shared" si="0"/>
        <v>28</v>
      </c>
      <c r="BJ3">
        <f t="shared" si="0"/>
        <v>20</v>
      </c>
      <c r="BK3">
        <f t="shared" si="0"/>
        <v>-8</v>
      </c>
      <c r="BL3">
        <f t="shared" si="0"/>
        <v>-13</v>
      </c>
      <c r="BM3">
        <f t="shared" si="0"/>
        <v>-16</v>
      </c>
      <c r="BO3">
        <f t="shared" ref="BO3:BO31" si="4">AVERAGE(AK3:BM3)</f>
        <v>36.655172413793103</v>
      </c>
      <c r="BP3">
        <f t="shared" ref="BP3:BP31" si="5">MEDIAN(AK3:BM3)</f>
        <v>37</v>
      </c>
      <c r="BQ3">
        <f t="shared" ref="BQ3:BQ31" si="6">MODE(AK3:BM3)</f>
        <v>24</v>
      </c>
      <c r="BR3">
        <f t="shared" ref="BR3:BR31" si="7">STDEV(G3:AI3)</f>
        <v>55.79260946519674</v>
      </c>
    </row>
    <row r="4" spans="1:70" x14ac:dyDescent="0.25">
      <c r="B4">
        <v>18</v>
      </c>
      <c r="C4">
        <f t="shared" si="1"/>
        <v>47.586206896551722</v>
      </c>
      <c r="D4">
        <f t="shared" si="2"/>
        <v>18</v>
      </c>
      <c r="E4">
        <f t="shared" si="3"/>
        <v>18</v>
      </c>
      <c r="G4">
        <v>146</v>
      </c>
      <c r="H4">
        <v>1</v>
      </c>
      <c r="I4">
        <v>12</v>
      </c>
      <c r="J4">
        <v>137</v>
      </c>
      <c r="K4">
        <v>161</v>
      </c>
      <c r="L4">
        <v>18</v>
      </c>
      <c r="M4">
        <v>18</v>
      </c>
      <c r="N4">
        <v>18</v>
      </c>
      <c r="O4">
        <v>156</v>
      </c>
      <c r="P4">
        <v>10</v>
      </c>
      <c r="Q4">
        <v>137</v>
      </c>
      <c r="R4">
        <v>18</v>
      </c>
      <c r="S4">
        <v>17</v>
      </c>
      <c r="T4">
        <v>18</v>
      </c>
      <c r="U4">
        <v>17</v>
      </c>
      <c r="V4">
        <v>141</v>
      </c>
      <c r="W4">
        <v>137</v>
      </c>
      <c r="X4">
        <v>17</v>
      </c>
      <c r="Y4">
        <v>17</v>
      </c>
      <c r="Z4">
        <v>141</v>
      </c>
      <c r="AA4">
        <v>18</v>
      </c>
      <c r="AB4">
        <v>18</v>
      </c>
      <c r="AC4">
        <v>18</v>
      </c>
      <c r="AD4">
        <v>18</v>
      </c>
      <c r="AE4">
        <v>143</v>
      </c>
      <c r="AF4">
        <v>153</v>
      </c>
      <c r="AG4">
        <v>-14</v>
      </c>
      <c r="AH4">
        <v>-158</v>
      </c>
      <c r="AI4">
        <v>-153</v>
      </c>
      <c r="AK4">
        <f t="shared" ref="AK4:AK31" si="8">MIN((G$32*G4)-$B4, 180-((G$32*G4)-$B4))</f>
        <v>52</v>
      </c>
      <c r="AL4">
        <f t="shared" ref="AL4:AL31" si="9">MIN((H$32*H4)-$B4, 180-((H$32*H4)-$B4))</f>
        <v>-17</v>
      </c>
      <c r="AM4">
        <f t="shared" ref="AM4:AM31" si="10">MIN((I$32*I4)-$B4, 180-((I$32*I4)-$B4))</f>
        <v>-6</v>
      </c>
      <c r="AN4">
        <f t="shared" ref="AN4:AN31" si="11">MIN((J$32*J4)-$B4, 180-((J$32*J4)-$B4))</f>
        <v>61</v>
      </c>
      <c r="AO4">
        <f t="shared" ref="AO4:AO31" si="12">MIN((K$32*K4)-$B4, 180-((K$32*K4)-$B4))</f>
        <v>37</v>
      </c>
      <c r="AP4">
        <f t="shared" ref="AP4:AP31" si="13">MIN((L$32*L4)-$B4, 180-((L$32*L4)-$B4))</f>
        <v>0</v>
      </c>
      <c r="AQ4">
        <f t="shared" ref="AQ4:AQ31" si="14">MIN((M$32*M4)-$B4, 180-((M$32*M4)-$B4))</f>
        <v>0</v>
      </c>
      <c r="AR4">
        <f t="shared" ref="AR4:AR31" si="15">MIN((N$32*N4)-$B4, 180-((N$32*N4)-$B4))</f>
        <v>0</v>
      </c>
      <c r="AS4">
        <f t="shared" ref="AS4:AS31" si="16">MIN((O$32*O4)-$B4, 180-((O$32*O4)-$B4))</f>
        <v>42</v>
      </c>
      <c r="AT4">
        <f t="shared" ref="AT4:AT31" si="17">MIN((P$32*P4)-$B4, 180-((P$32*P4)-$B4))</f>
        <v>-8</v>
      </c>
      <c r="AU4">
        <f t="shared" ref="AU4:AU31" si="18">MIN((Q$32*Q4)-$B4, 180-((Q$32*Q4)-$B4))</f>
        <v>61</v>
      </c>
      <c r="AV4">
        <f t="shared" ref="AV4:AV31" si="19">MIN((R$32*R4)-$B4, 180-((R$32*R4)-$B4))</f>
        <v>0</v>
      </c>
      <c r="AW4">
        <f t="shared" ref="AW4:AW31" si="20">MIN((S$32*S4)-$B4, 180-((S$32*S4)-$B4))</f>
        <v>-1</v>
      </c>
      <c r="AX4">
        <f t="shared" ref="AX4:AX31" si="21">MIN((T$32*T4)-$B4, 180-((T$32*T4)-$B4))</f>
        <v>0</v>
      </c>
      <c r="AY4">
        <f t="shared" ref="AY4:AY31" si="22">MIN((U$32*U4)-$B4, 180-((U$32*U4)-$B4))</f>
        <v>-1</v>
      </c>
      <c r="AZ4">
        <f t="shared" ref="AZ4:AZ31" si="23">MIN((V$32*V4)-$B4, 180-((V$32*V4)-$B4))</f>
        <v>57</v>
      </c>
      <c r="BA4">
        <f t="shared" ref="BA4:BA31" si="24">MIN((W$32*W4)-$B4, 180-((W$32*W4)-$B4))</f>
        <v>61</v>
      </c>
      <c r="BB4">
        <f t="shared" ref="BB4:BB31" si="25">MIN((X$32*X4)-$B4, 180-((X$32*X4)-$B4))</f>
        <v>-1</v>
      </c>
      <c r="BC4">
        <f t="shared" ref="BC4:BC31" si="26">MIN((Y$32*Y4)-$B4, 180-((Y$32*Y4)-$B4))</f>
        <v>-1</v>
      </c>
      <c r="BD4">
        <f t="shared" ref="BD4:BD31" si="27">MIN((Z$32*Z4)-$B4, 180-((Z$32*Z4)-$B4))</f>
        <v>57</v>
      </c>
      <c r="BE4">
        <f t="shared" ref="BE4:BE31" si="28">MIN((AA$32*AA4)-$B4, 180-((AA$32*AA4)-$B4))</f>
        <v>0</v>
      </c>
      <c r="BF4">
        <f t="shared" ref="BF4:BF31" si="29">MIN((AB$32*AB4)-$B4, 180-((AB$32*AB4)-$B4))</f>
        <v>0</v>
      </c>
      <c r="BG4">
        <f t="shared" ref="BG4:BG31" si="30">MIN((AC$32*AC4)-$B4, 180-((AC$32*AC4)-$B4))</f>
        <v>0</v>
      </c>
      <c r="BH4">
        <f t="shared" ref="BH4:BH31" si="31">MIN((AD$32*AD4)-$B4, 180-((AD$32*AD4)-$B4))</f>
        <v>0</v>
      </c>
      <c r="BI4">
        <f t="shared" ref="BI4:BI31" si="32">MIN((AE$32*AE4)-$B4, 180-((AE$32*AE4)-$B4))</f>
        <v>55</v>
      </c>
      <c r="BJ4">
        <f t="shared" ref="BJ4:BJ31" si="33">MIN((AF$32*AF4)-$B4, 180-((AF$32*AF4)-$B4))</f>
        <v>45</v>
      </c>
      <c r="BK4">
        <f t="shared" ref="BK4:BK31" si="34">MIN((AG$32*AG4)-$B4, 180-((AG$32*AG4)-$B4))</f>
        <v>-4</v>
      </c>
      <c r="BL4">
        <f t="shared" ref="BL4:BL31" si="35">MIN((AH$32*AH4)-$B4, 180-((AH$32*AH4)-$B4))</f>
        <v>40</v>
      </c>
      <c r="BM4">
        <f t="shared" ref="BM4:BM31" si="36">MIN((AI$32*AI4)-$B4, 180-((AI$32*AI4)-$B4))</f>
        <v>45</v>
      </c>
      <c r="BO4">
        <f t="shared" si="4"/>
        <v>19.793103448275861</v>
      </c>
      <c r="BP4">
        <f t="shared" si="5"/>
        <v>0</v>
      </c>
      <c r="BQ4">
        <f t="shared" si="6"/>
        <v>0</v>
      </c>
      <c r="BR4">
        <f t="shared" si="7"/>
        <v>84.243913405140475</v>
      </c>
    </row>
    <row r="5" spans="1:70" x14ac:dyDescent="0.25">
      <c r="B5">
        <v>21</v>
      </c>
      <c r="C5">
        <f t="shared" si="1"/>
        <v>29.931034482758619</v>
      </c>
      <c r="D5">
        <f t="shared" si="2"/>
        <v>20</v>
      </c>
      <c r="E5">
        <f t="shared" si="3"/>
        <v>21</v>
      </c>
      <c r="G5">
        <v>144</v>
      </c>
      <c r="H5">
        <v>10</v>
      </c>
      <c r="I5">
        <v>160</v>
      </c>
      <c r="J5">
        <v>20</v>
      </c>
      <c r="K5">
        <v>160</v>
      </c>
      <c r="L5">
        <v>21</v>
      </c>
      <c r="M5">
        <v>21</v>
      </c>
      <c r="N5">
        <v>21</v>
      </c>
      <c r="O5">
        <v>11</v>
      </c>
      <c r="P5">
        <v>153</v>
      </c>
      <c r="Q5">
        <v>20</v>
      </c>
      <c r="R5">
        <v>21</v>
      </c>
      <c r="S5">
        <v>20</v>
      </c>
      <c r="T5">
        <v>21</v>
      </c>
      <c r="U5">
        <v>20</v>
      </c>
      <c r="V5">
        <v>18</v>
      </c>
      <c r="W5">
        <v>20</v>
      </c>
      <c r="X5">
        <v>20</v>
      </c>
      <c r="Y5">
        <v>20</v>
      </c>
      <c r="Z5">
        <v>18</v>
      </c>
      <c r="AA5">
        <v>21</v>
      </c>
      <c r="AB5">
        <v>21</v>
      </c>
      <c r="AC5">
        <v>21</v>
      </c>
      <c r="AD5">
        <v>21</v>
      </c>
      <c r="AE5">
        <v>17</v>
      </c>
      <c r="AF5">
        <v>151</v>
      </c>
      <c r="AG5">
        <v>-142</v>
      </c>
      <c r="AH5">
        <v>-10</v>
      </c>
      <c r="AI5">
        <v>-151</v>
      </c>
      <c r="AK5">
        <f t="shared" si="8"/>
        <v>57</v>
      </c>
      <c r="AL5">
        <f t="shared" si="9"/>
        <v>-11</v>
      </c>
      <c r="AM5">
        <f t="shared" si="10"/>
        <v>41</v>
      </c>
      <c r="AN5">
        <f t="shared" si="11"/>
        <v>-1</v>
      </c>
      <c r="AO5">
        <f t="shared" si="12"/>
        <v>41</v>
      </c>
      <c r="AP5">
        <f t="shared" si="13"/>
        <v>0</v>
      </c>
      <c r="AQ5">
        <f t="shared" si="14"/>
        <v>0</v>
      </c>
      <c r="AR5">
        <f t="shared" si="15"/>
        <v>0</v>
      </c>
      <c r="AS5">
        <f t="shared" si="16"/>
        <v>-10</v>
      </c>
      <c r="AT5">
        <f t="shared" si="17"/>
        <v>48</v>
      </c>
      <c r="AU5">
        <f t="shared" si="18"/>
        <v>-1</v>
      </c>
      <c r="AV5">
        <f t="shared" si="19"/>
        <v>0</v>
      </c>
      <c r="AW5">
        <f t="shared" si="20"/>
        <v>-1</v>
      </c>
      <c r="AX5">
        <f t="shared" si="21"/>
        <v>0</v>
      </c>
      <c r="AY5">
        <f t="shared" si="22"/>
        <v>-1</v>
      </c>
      <c r="AZ5">
        <f t="shared" si="23"/>
        <v>-3</v>
      </c>
      <c r="BA5">
        <f t="shared" si="24"/>
        <v>-1</v>
      </c>
      <c r="BB5">
        <f t="shared" si="25"/>
        <v>-1</v>
      </c>
      <c r="BC5">
        <f t="shared" si="26"/>
        <v>-1</v>
      </c>
      <c r="BD5">
        <f t="shared" si="27"/>
        <v>-3</v>
      </c>
      <c r="BE5">
        <f t="shared" si="28"/>
        <v>0</v>
      </c>
      <c r="BF5">
        <f t="shared" si="29"/>
        <v>0</v>
      </c>
      <c r="BG5">
        <f t="shared" si="30"/>
        <v>0</v>
      </c>
      <c r="BH5">
        <f t="shared" si="31"/>
        <v>0</v>
      </c>
      <c r="BI5">
        <f t="shared" si="32"/>
        <v>-4</v>
      </c>
      <c r="BJ5">
        <f t="shared" si="33"/>
        <v>50</v>
      </c>
      <c r="BK5">
        <f t="shared" si="34"/>
        <v>59</v>
      </c>
      <c r="BL5">
        <f t="shared" si="35"/>
        <v>-11</v>
      </c>
      <c r="BM5">
        <f t="shared" si="36"/>
        <v>50</v>
      </c>
      <c r="BO5">
        <f t="shared" si="4"/>
        <v>10.241379310344827</v>
      </c>
      <c r="BP5">
        <f t="shared" si="5"/>
        <v>0</v>
      </c>
      <c r="BQ5">
        <f t="shared" si="6"/>
        <v>0</v>
      </c>
      <c r="BR5">
        <f t="shared" si="7"/>
        <v>71.503711709094787</v>
      </c>
    </row>
    <row r="6" spans="1:70" x14ac:dyDescent="0.25">
      <c r="B6">
        <v>23</v>
      </c>
      <c r="C6">
        <f t="shared" si="1"/>
        <v>28.896551724137932</v>
      </c>
      <c r="D6">
        <f t="shared" si="2"/>
        <v>22</v>
      </c>
      <c r="E6">
        <f t="shared" si="3"/>
        <v>23</v>
      </c>
      <c r="G6">
        <v>17</v>
      </c>
      <c r="H6">
        <v>11</v>
      </c>
      <c r="I6">
        <v>146</v>
      </c>
      <c r="J6">
        <v>2</v>
      </c>
      <c r="K6">
        <v>9</v>
      </c>
      <c r="L6">
        <v>23</v>
      </c>
      <c r="M6">
        <v>23</v>
      </c>
      <c r="N6">
        <v>23</v>
      </c>
      <c r="O6">
        <v>12</v>
      </c>
      <c r="P6">
        <v>152</v>
      </c>
      <c r="Q6">
        <v>22</v>
      </c>
      <c r="R6">
        <v>23</v>
      </c>
      <c r="S6">
        <v>22</v>
      </c>
      <c r="T6">
        <v>23</v>
      </c>
      <c r="U6">
        <v>22</v>
      </c>
      <c r="V6">
        <v>20</v>
      </c>
      <c r="W6">
        <v>22</v>
      </c>
      <c r="X6">
        <v>22</v>
      </c>
      <c r="Y6">
        <v>22</v>
      </c>
      <c r="Z6">
        <v>20</v>
      </c>
      <c r="AA6">
        <v>23</v>
      </c>
      <c r="AB6">
        <v>23</v>
      </c>
      <c r="AC6">
        <v>23</v>
      </c>
      <c r="AD6">
        <v>23</v>
      </c>
      <c r="AE6">
        <v>139</v>
      </c>
      <c r="AF6">
        <v>150</v>
      </c>
      <c r="AG6">
        <v>-18</v>
      </c>
      <c r="AH6">
        <v>-11</v>
      </c>
      <c r="AI6">
        <v>-150</v>
      </c>
      <c r="AK6">
        <f t="shared" si="8"/>
        <v>-6</v>
      </c>
      <c r="AL6">
        <f t="shared" si="9"/>
        <v>-12</v>
      </c>
      <c r="AM6">
        <f t="shared" si="10"/>
        <v>57</v>
      </c>
      <c r="AN6">
        <f t="shared" si="11"/>
        <v>-21</v>
      </c>
      <c r="AO6">
        <f t="shared" si="12"/>
        <v>-14</v>
      </c>
      <c r="AP6">
        <f t="shared" si="13"/>
        <v>0</v>
      </c>
      <c r="AQ6">
        <f t="shared" si="14"/>
        <v>0</v>
      </c>
      <c r="AR6">
        <f t="shared" si="15"/>
        <v>0</v>
      </c>
      <c r="AS6">
        <f t="shared" si="16"/>
        <v>-11</v>
      </c>
      <c r="AT6">
        <f t="shared" si="17"/>
        <v>51</v>
      </c>
      <c r="AU6">
        <f t="shared" si="18"/>
        <v>-1</v>
      </c>
      <c r="AV6">
        <f t="shared" si="19"/>
        <v>0</v>
      </c>
      <c r="AW6">
        <f t="shared" si="20"/>
        <v>-1</v>
      </c>
      <c r="AX6">
        <f t="shared" si="21"/>
        <v>0</v>
      </c>
      <c r="AY6">
        <f t="shared" si="22"/>
        <v>-1</v>
      </c>
      <c r="AZ6">
        <f t="shared" si="23"/>
        <v>-3</v>
      </c>
      <c r="BA6">
        <f t="shared" si="24"/>
        <v>-1</v>
      </c>
      <c r="BB6">
        <f t="shared" si="25"/>
        <v>-1</v>
      </c>
      <c r="BC6">
        <f t="shared" si="26"/>
        <v>-1</v>
      </c>
      <c r="BD6">
        <f t="shared" si="27"/>
        <v>-3</v>
      </c>
      <c r="BE6">
        <f t="shared" si="28"/>
        <v>0</v>
      </c>
      <c r="BF6">
        <f t="shared" si="29"/>
        <v>0</v>
      </c>
      <c r="BG6">
        <f t="shared" si="30"/>
        <v>0</v>
      </c>
      <c r="BH6">
        <f t="shared" si="31"/>
        <v>0</v>
      </c>
      <c r="BI6">
        <f t="shared" si="32"/>
        <v>64</v>
      </c>
      <c r="BJ6">
        <f t="shared" si="33"/>
        <v>53</v>
      </c>
      <c r="BK6">
        <f t="shared" si="34"/>
        <v>-5</v>
      </c>
      <c r="BL6">
        <f t="shared" si="35"/>
        <v>-12</v>
      </c>
      <c r="BM6">
        <f t="shared" si="36"/>
        <v>53</v>
      </c>
      <c r="BO6">
        <f t="shared" si="4"/>
        <v>6.3793103448275863</v>
      </c>
      <c r="BP6">
        <f t="shared" si="5"/>
        <v>-1</v>
      </c>
      <c r="BQ6">
        <f t="shared" si="6"/>
        <v>0</v>
      </c>
      <c r="BR6">
        <f t="shared" si="7"/>
        <v>57.963871030389143</v>
      </c>
    </row>
    <row r="7" spans="1:70" x14ac:dyDescent="0.25">
      <c r="B7">
        <v>27</v>
      </c>
      <c r="C7">
        <f t="shared" si="1"/>
        <v>35.827586206896555</v>
      </c>
      <c r="D7">
        <f t="shared" si="2"/>
        <v>27</v>
      </c>
      <c r="E7">
        <f t="shared" si="3"/>
        <v>27</v>
      </c>
      <c r="G7">
        <v>20</v>
      </c>
      <c r="H7">
        <v>154</v>
      </c>
      <c r="I7">
        <v>144</v>
      </c>
      <c r="J7">
        <v>26</v>
      </c>
      <c r="K7">
        <v>1</v>
      </c>
      <c r="L7">
        <v>27</v>
      </c>
      <c r="M7">
        <v>27</v>
      </c>
      <c r="N7">
        <v>27</v>
      </c>
      <c r="O7">
        <v>152</v>
      </c>
      <c r="P7">
        <v>150</v>
      </c>
      <c r="Q7">
        <v>26</v>
      </c>
      <c r="R7">
        <v>27</v>
      </c>
      <c r="S7">
        <v>26</v>
      </c>
      <c r="T7">
        <v>27</v>
      </c>
      <c r="U7">
        <v>26</v>
      </c>
      <c r="V7">
        <v>23</v>
      </c>
      <c r="W7">
        <v>26</v>
      </c>
      <c r="X7">
        <v>26</v>
      </c>
      <c r="Y7">
        <v>129</v>
      </c>
      <c r="Z7">
        <v>23</v>
      </c>
      <c r="AA7">
        <v>27</v>
      </c>
      <c r="AB7">
        <v>27</v>
      </c>
      <c r="AC7">
        <v>27</v>
      </c>
      <c r="AD7">
        <v>27</v>
      </c>
      <c r="AE7">
        <v>136</v>
      </c>
      <c r="AF7">
        <v>148</v>
      </c>
      <c r="AG7">
        <v>-138</v>
      </c>
      <c r="AH7">
        <v>-154</v>
      </c>
      <c r="AI7">
        <v>-148</v>
      </c>
      <c r="AK7">
        <f t="shared" si="8"/>
        <v>-7</v>
      </c>
      <c r="AL7">
        <f t="shared" si="9"/>
        <v>53</v>
      </c>
      <c r="AM7">
        <f t="shared" si="10"/>
        <v>63</v>
      </c>
      <c r="AN7">
        <f t="shared" si="11"/>
        <v>-1</v>
      </c>
      <c r="AO7">
        <f t="shared" si="12"/>
        <v>-26</v>
      </c>
      <c r="AP7">
        <f t="shared" si="13"/>
        <v>0</v>
      </c>
      <c r="AQ7">
        <f t="shared" si="14"/>
        <v>0</v>
      </c>
      <c r="AR7">
        <f t="shared" si="15"/>
        <v>0</v>
      </c>
      <c r="AS7">
        <f t="shared" si="16"/>
        <v>55</v>
      </c>
      <c r="AT7">
        <f t="shared" si="17"/>
        <v>57</v>
      </c>
      <c r="AU7">
        <f t="shared" si="18"/>
        <v>-1</v>
      </c>
      <c r="AV7">
        <f t="shared" si="19"/>
        <v>0</v>
      </c>
      <c r="AW7">
        <f t="shared" si="20"/>
        <v>-1</v>
      </c>
      <c r="AX7">
        <f t="shared" si="21"/>
        <v>0</v>
      </c>
      <c r="AY7">
        <f t="shared" si="22"/>
        <v>-1</v>
      </c>
      <c r="AZ7">
        <f t="shared" si="23"/>
        <v>-4</v>
      </c>
      <c r="BA7">
        <f t="shared" si="24"/>
        <v>-1</v>
      </c>
      <c r="BB7">
        <f t="shared" si="25"/>
        <v>-1</v>
      </c>
      <c r="BC7">
        <f t="shared" si="26"/>
        <v>78</v>
      </c>
      <c r="BD7">
        <f t="shared" si="27"/>
        <v>-4</v>
      </c>
      <c r="BE7">
        <f t="shared" si="28"/>
        <v>0</v>
      </c>
      <c r="BF7">
        <f t="shared" si="29"/>
        <v>0</v>
      </c>
      <c r="BG7">
        <f t="shared" si="30"/>
        <v>0</v>
      </c>
      <c r="BH7">
        <f t="shared" si="31"/>
        <v>0</v>
      </c>
      <c r="BI7">
        <f t="shared" si="32"/>
        <v>71</v>
      </c>
      <c r="BJ7">
        <f t="shared" si="33"/>
        <v>59</v>
      </c>
      <c r="BK7">
        <f t="shared" si="34"/>
        <v>69</v>
      </c>
      <c r="BL7">
        <f t="shared" si="35"/>
        <v>53</v>
      </c>
      <c r="BM7">
        <f t="shared" si="36"/>
        <v>59</v>
      </c>
      <c r="BO7">
        <f t="shared" si="4"/>
        <v>19.655172413793103</v>
      </c>
      <c r="BP7">
        <f t="shared" si="5"/>
        <v>0</v>
      </c>
      <c r="BQ7">
        <f t="shared" si="6"/>
        <v>0</v>
      </c>
      <c r="BR7">
        <f t="shared" si="7"/>
        <v>81.63773154505617</v>
      </c>
    </row>
    <row r="8" spans="1:70" x14ac:dyDescent="0.25">
      <c r="B8">
        <v>28</v>
      </c>
      <c r="C8">
        <f t="shared" si="1"/>
        <v>33.96551724137931</v>
      </c>
      <c r="D8">
        <f t="shared" si="2"/>
        <v>27</v>
      </c>
      <c r="E8">
        <f t="shared" si="3"/>
        <v>28</v>
      </c>
      <c r="G8">
        <v>139</v>
      </c>
      <c r="H8">
        <v>13</v>
      </c>
      <c r="I8">
        <v>143</v>
      </c>
      <c r="J8">
        <v>27</v>
      </c>
      <c r="K8">
        <v>11</v>
      </c>
      <c r="L8">
        <v>2</v>
      </c>
      <c r="M8">
        <v>28</v>
      </c>
      <c r="N8">
        <v>28</v>
      </c>
      <c r="O8">
        <v>14</v>
      </c>
      <c r="P8">
        <v>15</v>
      </c>
      <c r="Q8">
        <v>27</v>
      </c>
      <c r="R8">
        <v>28</v>
      </c>
      <c r="S8">
        <v>27</v>
      </c>
      <c r="T8">
        <v>28</v>
      </c>
      <c r="U8">
        <v>27</v>
      </c>
      <c r="V8">
        <v>24</v>
      </c>
      <c r="W8">
        <v>27</v>
      </c>
      <c r="X8">
        <v>128</v>
      </c>
      <c r="Y8">
        <v>128</v>
      </c>
      <c r="Z8">
        <v>24</v>
      </c>
      <c r="AA8">
        <v>28</v>
      </c>
      <c r="AB8">
        <v>28</v>
      </c>
      <c r="AC8">
        <v>28</v>
      </c>
      <c r="AD8">
        <v>28</v>
      </c>
      <c r="AE8">
        <v>135</v>
      </c>
      <c r="AF8">
        <v>16</v>
      </c>
      <c r="AG8">
        <v>-137</v>
      </c>
      <c r="AH8">
        <v>-13</v>
      </c>
      <c r="AI8">
        <v>-16</v>
      </c>
      <c r="AK8">
        <f t="shared" si="8"/>
        <v>69</v>
      </c>
      <c r="AL8">
        <f t="shared" si="9"/>
        <v>-15</v>
      </c>
      <c r="AM8">
        <f t="shared" si="10"/>
        <v>65</v>
      </c>
      <c r="AN8">
        <f t="shared" si="11"/>
        <v>-1</v>
      </c>
      <c r="AO8">
        <f t="shared" si="12"/>
        <v>-17</v>
      </c>
      <c r="AP8">
        <f t="shared" si="13"/>
        <v>-26</v>
      </c>
      <c r="AQ8">
        <f t="shared" si="14"/>
        <v>0</v>
      </c>
      <c r="AR8">
        <f t="shared" si="15"/>
        <v>0</v>
      </c>
      <c r="AS8">
        <f t="shared" si="16"/>
        <v>-14</v>
      </c>
      <c r="AT8">
        <f t="shared" si="17"/>
        <v>-13</v>
      </c>
      <c r="AU8">
        <f t="shared" si="18"/>
        <v>-1</v>
      </c>
      <c r="AV8">
        <f t="shared" si="19"/>
        <v>0</v>
      </c>
      <c r="AW8">
        <f t="shared" si="20"/>
        <v>-1</v>
      </c>
      <c r="AX8">
        <f t="shared" si="21"/>
        <v>0</v>
      </c>
      <c r="AY8">
        <f t="shared" si="22"/>
        <v>-1</v>
      </c>
      <c r="AZ8">
        <f t="shared" si="23"/>
        <v>-4</v>
      </c>
      <c r="BA8">
        <f t="shared" si="24"/>
        <v>-1</v>
      </c>
      <c r="BB8">
        <f t="shared" si="25"/>
        <v>80</v>
      </c>
      <c r="BC8">
        <f t="shared" si="26"/>
        <v>80</v>
      </c>
      <c r="BD8">
        <f t="shared" si="27"/>
        <v>-4</v>
      </c>
      <c r="BE8">
        <f t="shared" si="28"/>
        <v>0</v>
      </c>
      <c r="BF8">
        <f t="shared" si="29"/>
        <v>0</v>
      </c>
      <c r="BG8">
        <f t="shared" si="30"/>
        <v>0</v>
      </c>
      <c r="BH8">
        <f t="shared" si="31"/>
        <v>0</v>
      </c>
      <c r="BI8">
        <f t="shared" si="32"/>
        <v>73</v>
      </c>
      <c r="BJ8">
        <f t="shared" si="33"/>
        <v>-12</v>
      </c>
      <c r="BK8">
        <f t="shared" si="34"/>
        <v>71</v>
      </c>
      <c r="BL8">
        <f t="shared" si="35"/>
        <v>-15</v>
      </c>
      <c r="BM8">
        <f t="shared" si="36"/>
        <v>-12</v>
      </c>
      <c r="BO8">
        <f t="shared" si="4"/>
        <v>10.379310344827585</v>
      </c>
      <c r="BP8">
        <f t="shared" si="5"/>
        <v>-1</v>
      </c>
      <c r="BQ8">
        <f t="shared" si="6"/>
        <v>0</v>
      </c>
      <c r="BR8">
        <f t="shared" si="7"/>
        <v>56.233240524635228</v>
      </c>
    </row>
    <row r="9" spans="1:70" x14ac:dyDescent="0.25">
      <c r="B9">
        <v>31</v>
      </c>
      <c r="C9">
        <f t="shared" si="1"/>
        <v>60.068965517241381</v>
      </c>
      <c r="D9">
        <f t="shared" si="2"/>
        <v>31</v>
      </c>
      <c r="E9">
        <f t="shared" si="3"/>
        <v>31</v>
      </c>
      <c r="G9">
        <v>137</v>
      </c>
      <c r="H9">
        <v>14</v>
      </c>
      <c r="I9">
        <v>20</v>
      </c>
      <c r="J9">
        <v>125</v>
      </c>
      <c r="K9">
        <v>12</v>
      </c>
      <c r="L9">
        <v>31</v>
      </c>
      <c r="M9">
        <v>2</v>
      </c>
      <c r="N9">
        <v>31</v>
      </c>
      <c r="O9">
        <v>150</v>
      </c>
      <c r="P9">
        <v>148</v>
      </c>
      <c r="Q9">
        <v>125</v>
      </c>
      <c r="R9">
        <v>31</v>
      </c>
      <c r="S9">
        <v>125</v>
      </c>
      <c r="T9">
        <v>31</v>
      </c>
      <c r="U9">
        <v>125</v>
      </c>
      <c r="V9">
        <v>130</v>
      </c>
      <c r="W9">
        <v>125</v>
      </c>
      <c r="X9">
        <v>125</v>
      </c>
      <c r="Y9">
        <v>125</v>
      </c>
      <c r="Z9">
        <v>130</v>
      </c>
      <c r="AA9">
        <v>31</v>
      </c>
      <c r="AB9">
        <v>31</v>
      </c>
      <c r="AC9">
        <v>31</v>
      </c>
      <c r="AD9">
        <v>31</v>
      </c>
      <c r="AE9">
        <v>25</v>
      </c>
      <c r="AF9">
        <v>146</v>
      </c>
      <c r="AG9">
        <v>-135</v>
      </c>
      <c r="AH9">
        <v>-14</v>
      </c>
      <c r="AI9">
        <v>-146</v>
      </c>
      <c r="AK9">
        <f t="shared" si="8"/>
        <v>74</v>
      </c>
      <c r="AL9">
        <f t="shared" si="9"/>
        <v>-17</v>
      </c>
      <c r="AM9">
        <f t="shared" si="10"/>
        <v>-11</v>
      </c>
      <c r="AN9">
        <f t="shared" si="11"/>
        <v>86</v>
      </c>
      <c r="AO9">
        <f t="shared" si="12"/>
        <v>-19</v>
      </c>
      <c r="AP9">
        <f t="shared" si="13"/>
        <v>0</v>
      </c>
      <c r="AQ9">
        <f t="shared" si="14"/>
        <v>-29</v>
      </c>
      <c r="AR9">
        <f t="shared" si="15"/>
        <v>0</v>
      </c>
      <c r="AS9">
        <f t="shared" si="16"/>
        <v>61</v>
      </c>
      <c r="AT9">
        <f t="shared" si="17"/>
        <v>63</v>
      </c>
      <c r="AU9">
        <f t="shared" si="18"/>
        <v>86</v>
      </c>
      <c r="AV9">
        <f t="shared" si="19"/>
        <v>0</v>
      </c>
      <c r="AW9">
        <f t="shared" si="20"/>
        <v>86</v>
      </c>
      <c r="AX9">
        <f t="shared" si="21"/>
        <v>0</v>
      </c>
      <c r="AY9">
        <f t="shared" si="22"/>
        <v>86</v>
      </c>
      <c r="AZ9">
        <f t="shared" si="23"/>
        <v>81</v>
      </c>
      <c r="BA9">
        <f t="shared" si="24"/>
        <v>86</v>
      </c>
      <c r="BB9">
        <f t="shared" si="25"/>
        <v>86</v>
      </c>
      <c r="BC9">
        <f t="shared" si="26"/>
        <v>86</v>
      </c>
      <c r="BD9">
        <f t="shared" si="27"/>
        <v>81</v>
      </c>
      <c r="BE9">
        <f t="shared" si="28"/>
        <v>0</v>
      </c>
      <c r="BF9">
        <f t="shared" si="29"/>
        <v>0</v>
      </c>
      <c r="BG9">
        <f t="shared" si="30"/>
        <v>0</v>
      </c>
      <c r="BH9">
        <f t="shared" si="31"/>
        <v>0</v>
      </c>
      <c r="BI9">
        <f t="shared" si="32"/>
        <v>-6</v>
      </c>
      <c r="BJ9">
        <f t="shared" si="33"/>
        <v>65</v>
      </c>
      <c r="BK9">
        <f t="shared" si="34"/>
        <v>76</v>
      </c>
      <c r="BL9">
        <f t="shared" si="35"/>
        <v>-17</v>
      </c>
      <c r="BM9">
        <f t="shared" si="36"/>
        <v>65</v>
      </c>
      <c r="BO9">
        <f t="shared" si="4"/>
        <v>36.862068965517238</v>
      </c>
      <c r="BP9">
        <f t="shared" si="5"/>
        <v>61</v>
      </c>
      <c r="BQ9">
        <f t="shared" si="6"/>
        <v>0</v>
      </c>
      <c r="BR9">
        <f t="shared" si="7"/>
        <v>78.334872290371209</v>
      </c>
    </row>
    <row r="10" spans="1:70" x14ac:dyDescent="0.25">
      <c r="B10">
        <v>35</v>
      </c>
      <c r="C10">
        <f t="shared" si="1"/>
        <v>53.517241379310342</v>
      </c>
      <c r="D10">
        <f t="shared" si="2"/>
        <v>35</v>
      </c>
      <c r="E10">
        <f t="shared" si="3"/>
        <v>35</v>
      </c>
      <c r="G10">
        <v>25</v>
      </c>
      <c r="H10">
        <v>151</v>
      </c>
      <c r="I10">
        <v>139</v>
      </c>
      <c r="J10">
        <v>121</v>
      </c>
      <c r="K10">
        <v>13</v>
      </c>
      <c r="L10">
        <v>35</v>
      </c>
      <c r="M10">
        <v>35</v>
      </c>
      <c r="N10">
        <v>2</v>
      </c>
      <c r="O10">
        <v>17</v>
      </c>
      <c r="P10">
        <v>18</v>
      </c>
      <c r="Q10">
        <v>121</v>
      </c>
      <c r="R10">
        <v>35</v>
      </c>
      <c r="S10">
        <v>121</v>
      </c>
      <c r="T10">
        <v>35</v>
      </c>
      <c r="U10">
        <v>121</v>
      </c>
      <c r="V10">
        <v>127</v>
      </c>
      <c r="W10">
        <v>121</v>
      </c>
      <c r="X10">
        <v>33</v>
      </c>
      <c r="Y10">
        <v>33</v>
      </c>
      <c r="Z10">
        <v>127</v>
      </c>
      <c r="AA10">
        <v>35</v>
      </c>
      <c r="AB10">
        <v>35</v>
      </c>
      <c r="AC10">
        <v>35</v>
      </c>
      <c r="AD10">
        <v>35</v>
      </c>
      <c r="AE10">
        <v>130</v>
      </c>
      <c r="AF10">
        <v>144</v>
      </c>
      <c r="AG10">
        <v>-132</v>
      </c>
      <c r="AH10">
        <v>-16</v>
      </c>
      <c r="AI10">
        <v>-144</v>
      </c>
      <c r="AK10">
        <f t="shared" si="8"/>
        <v>-10</v>
      </c>
      <c r="AL10">
        <f t="shared" si="9"/>
        <v>64</v>
      </c>
      <c r="AM10">
        <f t="shared" si="10"/>
        <v>76</v>
      </c>
      <c r="AN10">
        <f t="shared" si="11"/>
        <v>86</v>
      </c>
      <c r="AO10">
        <f t="shared" si="12"/>
        <v>-22</v>
      </c>
      <c r="AP10">
        <f t="shared" si="13"/>
        <v>0</v>
      </c>
      <c r="AQ10">
        <f t="shared" si="14"/>
        <v>0</v>
      </c>
      <c r="AR10">
        <f t="shared" si="15"/>
        <v>-33</v>
      </c>
      <c r="AS10">
        <f t="shared" si="16"/>
        <v>-18</v>
      </c>
      <c r="AT10">
        <f t="shared" si="17"/>
        <v>-17</v>
      </c>
      <c r="AU10">
        <f t="shared" si="18"/>
        <v>86</v>
      </c>
      <c r="AV10">
        <f t="shared" si="19"/>
        <v>0</v>
      </c>
      <c r="AW10">
        <f t="shared" si="20"/>
        <v>86</v>
      </c>
      <c r="AX10">
        <f t="shared" si="21"/>
        <v>0</v>
      </c>
      <c r="AY10">
        <f t="shared" si="22"/>
        <v>86</v>
      </c>
      <c r="AZ10">
        <f t="shared" si="23"/>
        <v>88</v>
      </c>
      <c r="BA10">
        <f t="shared" si="24"/>
        <v>86</v>
      </c>
      <c r="BB10">
        <f t="shared" si="25"/>
        <v>-2</v>
      </c>
      <c r="BC10">
        <f t="shared" si="26"/>
        <v>-2</v>
      </c>
      <c r="BD10">
        <f t="shared" si="27"/>
        <v>88</v>
      </c>
      <c r="BE10">
        <f t="shared" si="28"/>
        <v>0</v>
      </c>
      <c r="BF10">
        <f t="shared" si="29"/>
        <v>0</v>
      </c>
      <c r="BG10">
        <f t="shared" si="30"/>
        <v>0</v>
      </c>
      <c r="BH10">
        <f t="shared" si="31"/>
        <v>0</v>
      </c>
      <c r="BI10">
        <f t="shared" si="32"/>
        <v>85</v>
      </c>
      <c r="BJ10">
        <f t="shared" si="33"/>
        <v>71</v>
      </c>
      <c r="BK10">
        <f t="shared" si="34"/>
        <v>83</v>
      </c>
      <c r="BL10">
        <f t="shared" si="35"/>
        <v>-19</v>
      </c>
      <c r="BM10">
        <f t="shared" si="36"/>
        <v>71</v>
      </c>
      <c r="BO10">
        <f t="shared" si="4"/>
        <v>32.172413793103445</v>
      </c>
      <c r="BP10">
        <f t="shared" si="5"/>
        <v>0</v>
      </c>
      <c r="BQ10">
        <f t="shared" si="6"/>
        <v>0</v>
      </c>
      <c r="BR10">
        <f t="shared" si="7"/>
        <v>74.154096645169133</v>
      </c>
    </row>
    <row r="11" spans="1:70" x14ac:dyDescent="0.25">
      <c r="B11">
        <v>36</v>
      </c>
      <c r="C11">
        <f t="shared" si="1"/>
        <v>52.586206896551722</v>
      </c>
      <c r="D11">
        <f t="shared" si="2"/>
        <v>36</v>
      </c>
      <c r="E11">
        <f t="shared" si="3"/>
        <v>36</v>
      </c>
      <c r="G11">
        <v>26</v>
      </c>
      <c r="H11">
        <v>16</v>
      </c>
      <c r="I11">
        <v>23</v>
      </c>
      <c r="J11">
        <v>120</v>
      </c>
      <c r="K11">
        <v>155</v>
      </c>
      <c r="L11">
        <v>36</v>
      </c>
      <c r="M11">
        <v>36</v>
      </c>
      <c r="N11">
        <v>36</v>
      </c>
      <c r="O11">
        <v>1</v>
      </c>
      <c r="P11">
        <v>146</v>
      </c>
      <c r="Q11">
        <v>120</v>
      </c>
      <c r="R11">
        <v>36</v>
      </c>
      <c r="S11">
        <v>34</v>
      </c>
      <c r="T11">
        <v>36</v>
      </c>
      <c r="U11">
        <v>34</v>
      </c>
      <c r="V11">
        <v>126</v>
      </c>
      <c r="W11">
        <v>120</v>
      </c>
      <c r="X11">
        <v>34</v>
      </c>
      <c r="Y11">
        <v>34</v>
      </c>
      <c r="Z11">
        <v>126</v>
      </c>
      <c r="AA11">
        <v>36</v>
      </c>
      <c r="AB11">
        <v>36</v>
      </c>
      <c r="AC11">
        <v>36</v>
      </c>
      <c r="AD11">
        <v>36</v>
      </c>
      <c r="AE11">
        <v>129</v>
      </c>
      <c r="AF11">
        <v>20</v>
      </c>
      <c r="AG11">
        <v>-27</v>
      </c>
      <c r="AH11">
        <v>-16</v>
      </c>
      <c r="AI11">
        <v>-20</v>
      </c>
      <c r="AK11">
        <f t="shared" si="8"/>
        <v>-10</v>
      </c>
      <c r="AL11">
        <f t="shared" si="9"/>
        <v>-20</v>
      </c>
      <c r="AM11">
        <f t="shared" si="10"/>
        <v>-13</v>
      </c>
      <c r="AN11">
        <f t="shared" si="11"/>
        <v>84</v>
      </c>
      <c r="AO11">
        <f t="shared" si="12"/>
        <v>61</v>
      </c>
      <c r="AP11">
        <f t="shared" si="13"/>
        <v>0</v>
      </c>
      <c r="AQ11">
        <f t="shared" si="14"/>
        <v>0</v>
      </c>
      <c r="AR11">
        <f t="shared" si="15"/>
        <v>0</v>
      </c>
      <c r="AS11">
        <f t="shared" si="16"/>
        <v>-35</v>
      </c>
      <c r="AT11">
        <f t="shared" si="17"/>
        <v>70</v>
      </c>
      <c r="AU11">
        <f t="shared" si="18"/>
        <v>84</v>
      </c>
      <c r="AV11">
        <f t="shared" si="19"/>
        <v>0</v>
      </c>
      <c r="AW11">
        <f t="shared" si="20"/>
        <v>-2</v>
      </c>
      <c r="AX11">
        <f t="shared" si="21"/>
        <v>0</v>
      </c>
      <c r="AY11">
        <f t="shared" si="22"/>
        <v>-2</v>
      </c>
      <c r="AZ11">
        <f t="shared" si="23"/>
        <v>90</v>
      </c>
      <c r="BA11">
        <f t="shared" si="24"/>
        <v>84</v>
      </c>
      <c r="BB11">
        <f t="shared" si="25"/>
        <v>-2</v>
      </c>
      <c r="BC11">
        <f t="shared" si="26"/>
        <v>-2</v>
      </c>
      <c r="BD11">
        <f t="shared" si="27"/>
        <v>90</v>
      </c>
      <c r="BE11">
        <f t="shared" si="28"/>
        <v>0</v>
      </c>
      <c r="BF11">
        <f t="shared" si="29"/>
        <v>0</v>
      </c>
      <c r="BG11">
        <f t="shared" si="30"/>
        <v>0</v>
      </c>
      <c r="BH11">
        <f t="shared" si="31"/>
        <v>0</v>
      </c>
      <c r="BI11">
        <f t="shared" si="32"/>
        <v>87</v>
      </c>
      <c r="BJ11">
        <f t="shared" si="33"/>
        <v>-16</v>
      </c>
      <c r="BK11">
        <f t="shared" si="34"/>
        <v>-9</v>
      </c>
      <c r="BL11">
        <f t="shared" si="35"/>
        <v>-20</v>
      </c>
      <c r="BM11">
        <f t="shared" si="36"/>
        <v>-16</v>
      </c>
      <c r="BO11">
        <f t="shared" si="4"/>
        <v>17.344827586206897</v>
      </c>
      <c r="BP11">
        <f t="shared" si="5"/>
        <v>0</v>
      </c>
      <c r="BQ11">
        <f t="shared" si="6"/>
        <v>0</v>
      </c>
      <c r="BR11">
        <f t="shared" si="7"/>
        <v>52.192991621330123</v>
      </c>
    </row>
    <row r="12" spans="1:70" x14ac:dyDescent="0.25">
      <c r="B12">
        <v>38</v>
      </c>
      <c r="C12">
        <f t="shared" si="1"/>
        <v>26.724137931034484</v>
      </c>
      <c r="D12">
        <f t="shared" si="2"/>
        <v>36</v>
      </c>
      <c r="E12">
        <f t="shared" si="3"/>
        <v>38</v>
      </c>
      <c r="G12">
        <v>27</v>
      </c>
      <c r="H12">
        <v>150</v>
      </c>
      <c r="I12">
        <v>24</v>
      </c>
      <c r="J12">
        <v>36</v>
      </c>
      <c r="K12">
        <v>14</v>
      </c>
      <c r="L12">
        <v>38</v>
      </c>
      <c r="M12">
        <v>38</v>
      </c>
      <c r="N12">
        <v>38</v>
      </c>
      <c r="O12">
        <v>18</v>
      </c>
      <c r="P12">
        <v>1</v>
      </c>
      <c r="Q12">
        <v>36</v>
      </c>
      <c r="R12">
        <v>38</v>
      </c>
      <c r="S12">
        <v>36</v>
      </c>
      <c r="T12">
        <v>38</v>
      </c>
      <c r="U12">
        <v>36</v>
      </c>
      <c r="V12">
        <v>32</v>
      </c>
      <c r="W12">
        <v>36</v>
      </c>
      <c r="X12">
        <v>36</v>
      </c>
      <c r="Y12">
        <v>36</v>
      </c>
      <c r="Z12">
        <v>32</v>
      </c>
      <c r="AA12">
        <v>38</v>
      </c>
      <c r="AB12">
        <v>38</v>
      </c>
      <c r="AC12">
        <v>38</v>
      </c>
      <c r="AD12">
        <v>38</v>
      </c>
      <c r="AE12">
        <v>30</v>
      </c>
      <c r="AF12">
        <v>21</v>
      </c>
      <c r="AG12">
        <v>-130</v>
      </c>
      <c r="AH12">
        <v>-17</v>
      </c>
      <c r="AI12">
        <v>-21</v>
      </c>
      <c r="AK12">
        <f t="shared" si="8"/>
        <v>-11</v>
      </c>
      <c r="AL12">
        <f t="shared" si="9"/>
        <v>68</v>
      </c>
      <c r="AM12">
        <f t="shared" si="10"/>
        <v>-14</v>
      </c>
      <c r="AN12">
        <f t="shared" si="11"/>
        <v>-2</v>
      </c>
      <c r="AO12">
        <f t="shared" si="12"/>
        <v>-24</v>
      </c>
      <c r="AP12">
        <f t="shared" si="13"/>
        <v>0</v>
      </c>
      <c r="AQ12">
        <f t="shared" si="14"/>
        <v>0</v>
      </c>
      <c r="AR12">
        <f t="shared" si="15"/>
        <v>0</v>
      </c>
      <c r="AS12">
        <f t="shared" si="16"/>
        <v>-20</v>
      </c>
      <c r="AT12">
        <f t="shared" si="17"/>
        <v>-37</v>
      </c>
      <c r="AU12">
        <f t="shared" si="18"/>
        <v>-2</v>
      </c>
      <c r="AV12">
        <f t="shared" si="19"/>
        <v>0</v>
      </c>
      <c r="AW12">
        <f t="shared" si="20"/>
        <v>-2</v>
      </c>
      <c r="AX12">
        <f t="shared" si="21"/>
        <v>0</v>
      </c>
      <c r="AY12">
        <f t="shared" si="22"/>
        <v>-2</v>
      </c>
      <c r="AZ12">
        <f t="shared" si="23"/>
        <v>-6</v>
      </c>
      <c r="BA12">
        <f t="shared" si="24"/>
        <v>-2</v>
      </c>
      <c r="BB12">
        <f t="shared" si="25"/>
        <v>-2</v>
      </c>
      <c r="BC12">
        <f t="shared" si="26"/>
        <v>-2</v>
      </c>
      <c r="BD12">
        <f t="shared" si="27"/>
        <v>-6</v>
      </c>
      <c r="BE12">
        <f t="shared" si="28"/>
        <v>0</v>
      </c>
      <c r="BF12">
        <f t="shared" si="29"/>
        <v>0</v>
      </c>
      <c r="BG12">
        <f t="shared" si="30"/>
        <v>0</v>
      </c>
      <c r="BH12">
        <f t="shared" si="31"/>
        <v>0</v>
      </c>
      <c r="BI12">
        <f t="shared" si="32"/>
        <v>-8</v>
      </c>
      <c r="BJ12">
        <f t="shared" si="33"/>
        <v>-17</v>
      </c>
      <c r="BK12">
        <f t="shared" si="34"/>
        <v>88</v>
      </c>
      <c r="BL12">
        <f t="shared" si="35"/>
        <v>-21</v>
      </c>
      <c r="BM12">
        <f t="shared" si="36"/>
        <v>-17</v>
      </c>
      <c r="BO12">
        <f t="shared" si="4"/>
        <v>-1.3448275862068966</v>
      </c>
      <c r="BP12">
        <f t="shared" si="5"/>
        <v>-2</v>
      </c>
      <c r="BQ12">
        <f t="shared" si="6"/>
        <v>0</v>
      </c>
      <c r="BR12">
        <f t="shared" si="7"/>
        <v>40.840190771665227</v>
      </c>
    </row>
    <row r="13" spans="1:70" x14ac:dyDescent="0.25">
      <c r="B13">
        <v>44</v>
      </c>
      <c r="C13">
        <f t="shared" si="1"/>
        <v>66.310344827586206</v>
      </c>
      <c r="D13">
        <f t="shared" si="2"/>
        <v>44</v>
      </c>
      <c r="E13">
        <f t="shared" si="3"/>
        <v>44</v>
      </c>
      <c r="G13">
        <v>129</v>
      </c>
      <c r="H13">
        <v>148</v>
      </c>
      <c r="I13">
        <v>27</v>
      </c>
      <c r="J13">
        <v>113</v>
      </c>
      <c r="K13">
        <v>153</v>
      </c>
      <c r="L13">
        <v>44</v>
      </c>
      <c r="M13">
        <v>44</v>
      </c>
      <c r="N13">
        <v>44</v>
      </c>
      <c r="O13">
        <v>145</v>
      </c>
      <c r="P13">
        <v>22</v>
      </c>
      <c r="Q13">
        <v>2</v>
      </c>
      <c r="R13">
        <v>44</v>
      </c>
      <c r="S13">
        <v>113</v>
      </c>
      <c r="T13">
        <v>44</v>
      </c>
      <c r="U13">
        <v>113</v>
      </c>
      <c r="V13">
        <v>120</v>
      </c>
      <c r="W13">
        <v>113</v>
      </c>
      <c r="X13">
        <v>113</v>
      </c>
      <c r="Y13">
        <v>113</v>
      </c>
      <c r="Z13">
        <v>120</v>
      </c>
      <c r="AA13">
        <v>44</v>
      </c>
      <c r="AB13">
        <v>44</v>
      </c>
      <c r="AC13">
        <v>44</v>
      </c>
      <c r="AD13">
        <v>44</v>
      </c>
      <c r="AE13">
        <v>34</v>
      </c>
      <c r="AF13">
        <v>140</v>
      </c>
      <c r="AG13">
        <v>-32</v>
      </c>
      <c r="AH13">
        <v>-19</v>
      </c>
      <c r="AI13">
        <v>-140</v>
      </c>
      <c r="AK13">
        <f t="shared" si="8"/>
        <v>85</v>
      </c>
      <c r="AL13">
        <f t="shared" si="9"/>
        <v>76</v>
      </c>
      <c r="AM13">
        <f t="shared" si="10"/>
        <v>-17</v>
      </c>
      <c r="AN13">
        <f t="shared" si="11"/>
        <v>69</v>
      </c>
      <c r="AO13">
        <f t="shared" si="12"/>
        <v>71</v>
      </c>
      <c r="AP13">
        <f t="shared" si="13"/>
        <v>0</v>
      </c>
      <c r="AQ13">
        <f t="shared" si="14"/>
        <v>0</v>
      </c>
      <c r="AR13">
        <f t="shared" si="15"/>
        <v>0</v>
      </c>
      <c r="AS13">
        <f t="shared" si="16"/>
        <v>79</v>
      </c>
      <c r="AT13">
        <f t="shared" si="17"/>
        <v>-22</v>
      </c>
      <c r="AU13">
        <f t="shared" si="18"/>
        <v>-42</v>
      </c>
      <c r="AV13">
        <f t="shared" si="19"/>
        <v>0</v>
      </c>
      <c r="AW13">
        <f t="shared" si="20"/>
        <v>69</v>
      </c>
      <c r="AX13">
        <f t="shared" si="21"/>
        <v>0</v>
      </c>
      <c r="AY13">
        <f t="shared" si="22"/>
        <v>69</v>
      </c>
      <c r="AZ13">
        <f t="shared" si="23"/>
        <v>76</v>
      </c>
      <c r="BA13">
        <f t="shared" si="24"/>
        <v>69</v>
      </c>
      <c r="BB13">
        <f t="shared" si="25"/>
        <v>69</v>
      </c>
      <c r="BC13">
        <f t="shared" si="26"/>
        <v>69</v>
      </c>
      <c r="BD13">
        <f t="shared" si="27"/>
        <v>76</v>
      </c>
      <c r="BE13">
        <f t="shared" si="28"/>
        <v>0</v>
      </c>
      <c r="BF13">
        <f t="shared" si="29"/>
        <v>0</v>
      </c>
      <c r="BG13">
        <f t="shared" si="30"/>
        <v>0</v>
      </c>
      <c r="BH13">
        <f t="shared" si="31"/>
        <v>0</v>
      </c>
      <c r="BI13">
        <f t="shared" si="32"/>
        <v>-10</v>
      </c>
      <c r="BJ13">
        <f t="shared" si="33"/>
        <v>84</v>
      </c>
      <c r="BK13">
        <f t="shared" si="34"/>
        <v>-12</v>
      </c>
      <c r="BL13">
        <f t="shared" si="35"/>
        <v>-25</v>
      </c>
      <c r="BM13">
        <f t="shared" si="36"/>
        <v>84</v>
      </c>
      <c r="BO13">
        <f t="shared" si="4"/>
        <v>31.620689655172413</v>
      </c>
      <c r="BP13">
        <f t="shared" si="5"/>
        <v>0</v>
      </c>
      <c r="BQ13">
        <f t="shared" si="6"/>
        <v>0</v>
      </c>
      <c r="BR13">
        <f t="shared" si="7"/>
        <v>65.808218900657437</v>
      </c>
    </row>
    <row r="14" spans="1:70" x14ac:dyDescent="0.25">
      <c r="B14">
        <v>49</v>
      </c>
      <c r="C14">
        <f t="shared" si="1"/>
        <v>33.689655172413794</v>
      </c>
      <c r="D14">
        <f t="shared" si="2"/>
        <v>46</v>
      </c>
      <c r="E14">
        <f t="shared" si="3"/>
        <v>49</v>
      </c>
      <c r="G14">
        <v>33</v>
      </c>
      <c r="H14">
        <v>20</v>
      </c>
      <c r="I14">
        <v>29</v>
      </c>
      <c r="J14">
        <v>46</v>
      </c>
      <c r="K14">
        <v>17</v>
      </c>
      <c r="L14">
        <v>49</v>
      </c>
      <c r="M14">
        <v>49</v>
      </c>
      <c r="N14">
        <v>49</v>
      </c>
      <c r="O14">
        <v>22</v>
      </c>
      <c r="P14">
        <v>141</v>
      </c>
      <c r="Q14">
        <v>46</v>
      </c>
      <c r="R14">
        <v>2</v>
      </c>
      <c r="S14">
        <v>46</v>
      </c>
      <c r="T14">
        <v>49</v>
      </c>
      <c r="U14">
        <v>46</v>
      </c>
      <c r="V14">
        <v>40</v>
      </c>
      <c r="W14">
        <v>46</v>
      </c>
      <c r="X14">
        <v>46</v>
      </c>
      <c r="Y14">
        <v>109</v>
      </c>
      <c r="Z14">
        <v>40</v>
      </c>
      <c r="AA14">
        <v>49</v>
      </c>
      <c r="AB14">
        <v>49</v>
      </c>
      <c r="AC14">
        <v>49</v>
      </c>
      <c r="AD14">
        <v>49</v>
      </c>
      <c r="AE14">
        <v>37</v>
      </c>
      <c r="AF14">
        <v>138</v>
      </c>
      <c r="AG14">
        <v>-35</v>
      </c>
      <c r="AH14">
        <v>-146</v>
      </c>
      <c r="AI14">
        <v>-138</v>
      </c>
      <c r="AK14">
        <f t="shared" si="8"/>
        <v>-16</v>
      </c>
      <c r="AL14">
        <f t="shared" si="9"/>
        <v>-29</v>
      </c>
      <c r="AM14">
        <f t="shared" si="10"/>
        <v>-20</v>
      </c>
      <c r="AN14">
        <f t="shared" si="11"/>
        <v>-3</v>
      </c>
      <c r="AO14">
        <f t="shared" si="12"/>
        <v>-32</v>
      </c>
      <c r="AP14">
        <f t="shared" si="13"/>
        <v>0</v>
      </c>
      <c r="AQ14">
        <f t="shared" si="14"/>
        <v>0</v>
      </c>
      <c r="AR14">
        <f t="shared" si="15"/>
        <v>0</v>
      </c>
      <c r="AS14">
        <f t="shared" si="16"/>
        <v>-27</v>
      </c>
      <c r="AT14">
        <f t="shared" si="17"/>
        <v>88</v>
      </c>
      <c r="AU14">
        <f t="shared" si="18"/>
        <v>-3</v>
      </c>
      <c r="AV14">
        <f t="shared" si="19"/>
        <v>-47</v>
      </c>
      <c r="AW14">
        <f t="shared" si="20"/>
        <v>-3</v>
      </c>
      <c r="AX14">
        <f t="shared" si="21"/>
        <v>0</v>
      </c>
      <c r="AY14">
        <f t="shared" si="22"/>
        <v>-3</v>
      </c>
      <c r="AZ14">
        <f t="shared" si="23"/>
        <v>-9</v>
      </c>
      <c r="BA14">
        <f t="shared" si="24"/>
        <v>-3</v>
      </c>
      <c r="BB14">
        <f t="shared" si="25"/>
        <v>-3</v>
      </c>
      <c r="BC14">
        <f t="shared" si="26"/>
        <v>60</v>
      </c>
      <c r="BD14">
        <f t="shared" si="27"/>
        <v>-9</v>
      </c>
      <c r="BE14">
        <f t="shared" si="28"/>
        <v>0</v>
      </c>
      <c r="BF14">
        <f t="shared" si="29"/>
        <v>0</v>
      </c>
      <c r="BG14">
        <f t="shared" si="30"/>
        <v>0</v>
      </c>
      <c r="BH14">
        <f t="shared" si="31"/>
        <v>0</v>
      </c>
      <c r="BI14">
        <f t="shared" si="32"/>
        <v>-12</v>
      </c>
      <c r="BJ14">
        <f t="shared" si="33"/>
        <v>89</v>
      </c>
      <c r="BK14">
        <f t="shared" si="34"/>
        <v>-14</v>
      </c>
      <c r="BL14">
        <f t="shared" si="35"/>
        <v>83</v>
      </c>
      <c r="BM14">
        <f t="shared" si="36"/>
        <v>89</v>
      </c>
      <c r="BO14">
        <f t="shared" si="4"/>
        <v>6.068965517241379</v>
      </c>
      <c r="BP14">
        <f t="shared" si="5"/>
        <v>-3</v>
      </c>
      <c r="BQ14">
        <f t="shared" si="6"/>
        <v>0</v>
      </c>
      <c r="BR14">
        <f t="shared" si="7"/>
        <v>59.4787497756707</v>
      </c>
    </row>
    <row r="15" spans="1:70" x14ac:dyDescent="0.25">
      <c r="B15">
        <v>52</v>
      </c>
      <c r="C15">
        <f t="shared" si="1"/>
        <v>60.586206896551722</v>
      </c>
      <c r="D15">
        <f t="shared" si="2"/>
        <v>52</v>
      </c>
      <c r="E15">
        <f t="shared" si="3"/>
        <v>52</v>
      </c>
      <c r="G15">
        <v>125</v>
      </c>
      <c r="H15">
        <v>21</v>
      </c>
      <c r="I15">
        <v>131</v>
      </c>
      <c r="J15">
        <v>106</v>
      </c>
      <c r="K15">
        <v>151</v>
      </c>
      <c r="L15">
        <v>52</v>
      </c>
      <c r="M15">
        <v>52</v>
      </c>
      <c r="N15">
        <v>52</v>
      </c>
      <c r="O15">
        <v>23</v>
      </c>
      <c r="P15">
        <v>140</v>
      </c>
      <c r="Q15">
        <v>106</v>
      </c>
      <c r="R15">
        <v>52</v>
      </c>
      <c r="S15">
        <v>2</v>
      </c>
      <c r="T15">
        <v>52</v>
      </c>
      <c r="U15">
        <v>106</v>
      </c>
      <c r="V15">
        <v>42</v>
      </c>
      <c r="W15">
        <v>106</v>
      </c>
      <c r="X15">
        <v>106</v>
      </c>
      <c r="Y15">
        <v>106</v>
      </c>
      <c r="Z15">
        <v>42</v>
      </c>
      <c r="AA15">
        <v>52</v>
      </c>
      <c r="AB15">
        <v>52</v>
      </c>
      <c r="AC15">
        <v>52</v>
      </c>
      <c r="AD15">
        <v>52</v>
      </c>
      <c r="AE15">
        <v>119</v>
      </c>
      <c r="AF15">
        <v>137</v>
      </c>
      <c r="AG15">
        <v>-122</v>
      </c>
      <c r="AH15">
        <v>-21</v>
      </c>
      <c r="AI15">
        <v>-137</v>
      </c>
      <c r="AK15">
        <f t="shared" si="8"/>
        <v>73</v>
      </c>
      <c r="AL15">
        <f t="shared" si="9"/>
        <v>-31</v>
      </c>
      <c r="AM15">
        <f t="shared" si="10"/>
        <v>79</v>
      </c>
      <c r="AN15">
        <f t="shared" si="11"/>
        <v>54</v>
      </c>
      <c r="AO15">
        <f t="shared" si="12"/>
        <v>81</v>
      </c>
      <c r="AP15">
        <f t="shared" si="13"/>
        <v>0</v>
      </c>
      <c r="AQ15">
        <f t="shared" si="14"/>
        <v>0</v>
      </c>
      <c r="AR15">
        <f t="shared" si="15"/>
        <v>0</v>
      </c>
      <c r="AS15">
        <f t="shared" si="16"/>
        <v>-29</v>
      </c>
      <c r="AT15">
        <f t="shared" si="17"/>
        <v>88</v>
      </c>
      <c r="AU15">
        <f t="shared" si="18"/>
        <v>54</v>
      </c>
      <c r="AV15">
        <f t="shared" si="19"/>
        <v>0</v>
      </c>
      <c r="AW15">
        <f t="shared" si="20"/>
        <v>-50</v>
      </c>
      <c r="AX15">
        <f t="shared" si="21"/>
        <v>0</v>
      </c>
      <c r="AY15">
        <f t="shared" si="22"/>
        <v>54</v>
      </c>
      <c r="AZ15">
        <f t="shared" si="23"/>
        <v>-10</v>
      </c>
      <c r="BA15">
        <f t="shared" si="24"/>
        <v>54</v>
      </c>
      <c r="BB15">
        <f t="shared" si="25"/>
        <v>54</v>
      </c>
      <c r="BC15">
        <f t="shared" si="26"/>
        <v>54</v>
      </c>
      <c r="BD15">
        <f t="shared" si="27"/>
        <v>-10</v>
      </c>
      <c r="BE15">
        <f t="shared" si="28"/>
        <v>0</v>
      </c>
      <c r="BF15">
        <f t="shared" si="29"/>
        <v>0</v>
      </c>
      <c r="BG15">
        <f t="shared" si="30"/>
        <v>0</v>
      </c>
      <c r="BH15">
        <f t="shared" si="31"/>
        <v>0</v>
      </c>
      <c r="BI15">
        <f t="shared" si="32"/>
        <v>67</v>
      </c>
      <c r="BJ15">
        <f t="shared" si="33"/>
        <v>85</v>
      </c>
      <c r="BK15">
        <f t="shared" si="34"/>
        <v>70</v>
      </c>
      <c r="BL15">
        <f t="shared" si="35"/>
        <v>-31</v>
      </c>
      <c r="BM15">
        <f t="shared" si="36"/>
        <v>85</v>
      </c>
      <c r="BO15">
        <f t="shared" si="4"/>
        <v>27.275862068965516</v>
      </c>
      <c r="BP15">
        <f t="shared" si="5"/>
        <v>0</v>
      </c>
      <c r="BQ15">
        <f t="shared" si="6"/>
        <v>0</v>
      </c>
      <c r="BR15">
        <f t="shared" si="7"/>
        <v>68.664566263091785</v>
      </c>
    </row>
    <row r="16" spans="1:70" x14ac:dyDescent="0.25">
      <c r="B16">
        <v>57</v>
      </c>
      <c r="C16">
        <f t="shared" si="1"/>
        <v>60.724137931034484</v>
      </c>
      <c r="D16">
        <f t="shared" si="2"/>
        <v>57</v>
      </c>
      <c r="E16">
        <f t="shared" si="3"/>
        <v>57</v>
      </c>
      <c r="G16">
        <v>123</v>
      </c>
      <c r="H16">
        <v>22</v>
      </c>
      <c r="I16">
        <v>32</v>
      </c>
      <c r="J16">
        <v>102</v>
      </c>
      <c r="K16">
        <v>150</v>
      </c>
      <c r="L16">
        <v>57</v>
      </c>
      <c r="M16">
        <v>57</v>
      </c>
      <c r="N16">
        <v>57</v>
      </c>
      <c r="O16">
        <v>24</v>
      </c>
      <c r="P16">
        <v>26</v>
      </c>
      <c r="Q16">
        <v>102</v>
      </c>
      <c r="R16">
        <v>57</v>
      </c>
      <c r="S16">
        <v>102</v>
      </c>
      <c r="T16">
        <v>2</v>
      </c>
      <c r="U16">
        <v>102</v>
      </c>
      <c r="V16">
        <v>112</v>
      </c>
      <c r="W16">
        <v>102</v>
      </c>
      <c r="X16">
        <v>102</v>
      </c>
      <c r="Y16">
        <v>102</v>
      </c>
      <c r="Z16">
        <v>45</v>
      </c>
      <c r="AA16">
        <v>57</v>
      </c>
      <c r="AB16">
        <v>57</v>
      </c>
      <c r="AC16">
        <v>57</v>
      </c>
      <c r="AD16">
        <v>57</v>
      </c>
      <c r="AE16">
        <v>116</v>
      </c>
      <c r="AF16">
        <v>28</v>
      </c>
      <c r="AG16">
        <v>-39</v>
      </c>
      <c r="AH16">
        <v>-22</v>
      </c>
      <c r="AI16">
        <v>-28</v>
      </c>
      <c r="AK16">
        <f t="shared" si="8"/>
        <v>66</v>
      </c>
      <c r="AL16">
        <f t="shared" si="9"/>
        <v>-35</v>
      </c>
      <c r="AM16">
        <f t="shared" si="10"/>
        <v>-25</v>
      </c>
      <c r="AN16">
        <f t="shared" si="11"/>
        <v>45</v>
      </c>
      <c r="AO16">
        <f t="shared" si="12"/>
        <v>87</v>
      </c>
      <c r="AP16">
        <f t="shared" si="13"/>
        <v>0</v>
      </c>
      <c r="AQ16">
        <f t="shared" si="14"/>
        <v>0</v>
      </c>
      <c r="AR16">
        <f t="shared" si="15"/>
        <v>0</v>
      </c>
      <c r="AS16">
        <f t="shared" si="16"/>
        <v>-33</v>
      </c>
      <c r="AT16">
        <f t="shared" si="17"/>
        <v>-31</v>
      </c>
      <c r="AU16">
        <f t="shared" si="18"/>
        <v>45</v>
      </c>
      <c r="AV16">
        <f t="shared" si="19"/>
        <v>0</v>
      </c>
      <c r="AW16">
        <f t="shared" si="20"/>
        <v>45</v>
      </c>
      <c r="AX16">
        <f t="shared" si="21"/>
        <v>-55</v>
      </c>
      <c r="AY16">
        <f t="shared" si="22"/>
        <v>45</v>
      </c>
      <c r="AZ16">
        <f t="shared" si="23"/>
        <v>55</v>
      </c>
      <c r="BA16">
        <f t="shared" si="24"/>
        <v>45</v>
      </c>
      <c r="BB16">
        <f t="shared" si="25"/>
        <v>45</v>
      </c>
      <c r="BC16">
        <f t="shared" si="26"/>
        <v>45</v>
      </c>
      <c r="BD16">
        <f t="shared" si="27"/>
        <v>-12</v>
      </c>
      <c r="BE16">
        <f t="shared" si="28"/>
        <v>0</v>
      </c>
      <c r="BF16">
        <f t="shared" si="29"/>
        <v>0</v>
      </c>
      <c r="BG16">
        <f t="shared" si="30"/>
        <v>0</v>
      </c>
      <c r="BH16">
        <f t="shared" si="31"/>
        <v>0</v>
      </c>
      <c r="BI16">
        <f t="shared" si="32"/>
        <v>59</v>
      </c>
      <c r="BJ16">
        <f t="shared" si="33"/>
        <v>-29</v>
      </c>
      <c r="BK16">
        <f t="shared" si="34"/>
        <v>-18</v>
      </c>
      <c r="BL16">
        <f t="shared" si="35"/>
        <v>-35</v>
      </c>
      <c r="BM16">
        <f t="shared" si="36"/>
        <v>-29</v>
      </c>
      <c r="BO16">
        <f t="shared" si="4"/>
        <v>9.6551724137931032</v>
      </c>
      <c r="BP16">
        <f t="shared" si="5"/>
        <v>0</v>
      </c>
      <c r="BQ16">
        <f t="shared" si="6"/>
        <v>0</v>
      </c>
      <c r="BR16">
        <f t="shared" si="7"/>
        <v>47.76272945637794</v>
      </c>
    </row>
    <row r="17" spans="2:70" x14ac:dyDescent="0.25">
      <c r="B17">
        <v>69</v>
      </c>
      <c r="C17">
        <f t="shared" si="1"/>
        <v>58.793103448275865</v>
      </c>
      <c r="D17">
        <f t="shared" si="2"/>
        <v>69</v>
      </c>
      <c r="E17">
        <f t="shared" si="3"/>
        <v>60</v>
      </c>
      <c r="G17">
        <v>40</v>
      </c>
      <c r="H17">
        <v>143</v>
      </c>
      <c r="I17">
        <v>35</v>
      </c>
      <c r="J17">
        <v>60</v>
      </c>
      <c r="K17">
        <v>149</v>
      </c>
      <c r="L17">
        <v>85</v>
      </c>
      <c r="M17">
        <v>69</v>
      </c>
      <c r="N17">
        <v>69</v>
      </c>
      <c r="O17">
        <v>26</v>
      </c>
      <c r="P17">
        <v>28</v>
      </c>
      <c r="Q17">
        <v>60</v>
      </c>
      <c r="R17">
        <v>85</v>
      </c>
      <c r="S17">
        <v>60</v>
      </c>
      <c r="T17">
        <v>85</v>
      </c>
      <c r="U17">
        <v>2</v>
      </c>
      <c r="V17">
        <v>107</v>
      </c>
      <c r="W17">
        <v>60</v>
      </c>
      <c r="X17">
        <v>60</v>
      </c>
      <c r="Y17">
        <v>95</v>
      </c>
      <c r="Z17">
        <v>107</v>
      </c>
      <c r="AA17">
        <v>85</v>
      </c>
      <c r="AB17">
        <v>85</v>
      </c>
      <c r="AC17">
        <v>69</v>
      </c>
      <c r="AD17">
        <v>69</v>
      </c>
      <c r="AE17">
        <v>112</v>
      </c>
      <c r="AF17">
        <v>30</v>
      </c>
      <c r="AG17">
        <v>-116</v>
      </c>
      <c r="AH17">
        <v>-24</v>
      </c>
      <c r="AI17">
        <v>-30</v>
      </c>
      <c r="AK17">
        <f t="shared" si="8"/>
        <v>-29</v>
      </c>
      <c r="AL17">
        <f t="shared" si="9"/>
        <v>74</v>
      </c>
      <c r="AM17">
        <f t="shared" si="10"/>
        <v>-34</v>
      </c>
      <c r="AN17">
        <f t="shared" si="11"/>
        <v>-9</v>
      </c>
      <c r="AO17">
        <f t="shared" si="12"/>
        <v>80</v>
      </c>
      <c r="AP17">
        <f t="shared" si="13"/>
        <v>16</v>
      </c>
      <c r="AQ17">
        <f t="shared" si="14"/>
        <v>0</v>
      </c>
      <c r="AR17">
        <f t="shared" si="15"/>
        <v>0</v>
      </c>
      <c r="AS17">
        <f t="shared" si="16"/>
        <v>-43</v>
      </c>
      <c r="AT17">
        <f t="shared" si="17"/>
        <v>-41</v>
      </c>
      <c r="AU17">
        <f t="shared" si="18"/>
        <v>-9</v>
      </c>
      <c r="AV17">
        <f t="shared" si="19"/>
        <v>16</v>
      </c>
      <c r="AW17">
        <f t="shared" si="20"/>
        <v>-9</v>
      </c>
      <c r="AX17">
        <f t="shared" si="21"/>
        <v>16</v>
      </c>
      <c r="AY17">
        <f t="shared" si="22"/>
        <v>-67</v>
      </c>
      <c r="AZ17">
        <f t="shared" si="23"/>
        <v>38</v>
      </c>
      <c r="BA17">
        <f t="shared" si="24"/>
        <v>-9</v>
      </c>
      <c r="BB17">
        <f t="shared" si="25"/>
        <v>-9</v>
      </c>
      <c r="BC17">
        <f t="shared" si="26"/>
        <v>26</v>
      </c>
      <c r="BD17">
        <f t="shared" si="27"/>
        <v>38</v>
      </c>
      <c r="BE17">
        <f t="shared" si="28"/>
        <v>16</v>
      </c>
      <c r="BF17">
        <f t="shared" si="29"/>
        <v>16</v>
      </c>
      <c r="BG17">
        <f t="shared" si="30"/>
        <v>0</v>
      </c>
      <c r="BH17">
        <f t="shared" si="31"/>
        <v>0</v>
      </c>
      <c r="BI17">
        <f t="shared" si="32"/>
        <v>43</v>
      </c>
      <c r="BJ17">
        <f t="shared" si="33"/>
        <v>-39</v>
      </c>
      <c r="BK17">
        <f t="shared" si="34"/>
        <v>47</v>
      </c>
      <c r="BL17">
        <f t="shared" si="35"/>
        <v>-45</v>
      </c>
      <c r="BM17">
        <f t="shared" si="36"/>
        <v>-39</v>
      </c>
      <c r="BO17">
        <f t="shared" si="4"/>
        <v>1.5172413793103448</v>
      </c>
      <c r="BP17">
        <f t="shared" si="5"/>
        <v>0</v>
      </c>
      <c r="BQ17">
        <f t="shared" si="6"/>
        <v>-9</v>
      </c>
      <c r="BR17">
        <f t="shared" si="7"/>
        <v>53.507262064097979</v>
      </c>
    </row>
    <row r="18" spans="2:70" x14ac:dyDescent="0.25">
      <c r="B18">
        <v>75</v>
      </c>
      <c r="C18">
        <f t="shared" si="1"/>
        <v>59.655172413793103</v>
      </c>
      <c r="D18">
        <f t="shared" si="2"/>
        <v>75</v>
      </c>
      <c r="E18">
        <f t="shared" si="3"/>
        <v>62</v>
      </c>
      <c r="G18">
        <v>119</v>
      </c>
      <c r="H18">
        <v>24</v>
      </c>
      <c r="I18">
        <v>126</v>
      </c>
      <c r="J18">
        <v>62</v>
      </c>
      <c r="K18">
        <v>20</v>
      </c>
      <c r="L18">
        <v>75</v>
      </c>
      <c r="M18">
        <v>77</v>
      </c>
      <c r="N18">
        <v>77</v>
      </c>
      <c r="O18">
        <v>26</v>
      </c>
      <c r="P18">
        <v>28</v>
      </c>
      <c r="Q18">
        <v>62</v>
      </c>
      <c r="R18">
        <v>75</v>
      </c>
      <c r="S18">
        <v>62</v>
      </c>
      <c r="T18">
        <v>75</v>
      </c>
      <c r="U18">
        <v>62</v>
      </c>
      <c r="V18">
        <v>155</v>
      </c>
      <c r="W18">
        <v>62</v>
      </c>
      <c r="X18">
        <v>62</v>
      </c>
      <c r="Y18">
        <v>93</v>
      </c>
      <c r="Z18">
        <v>106</v>
      </c>
      <c r="AA18">
        <v>75</v>
      </c>
      <c r="AB18">
        <v>75</v>
      </c>
      <c r="AC18">
        <v>77</v>
      </c>
      <c r="AD18">
        <v>76</v>
      </c>
      <c r="AE18">
        <v>46</v>
      </c>
      <c r="AF18">
        <v>133</v>
      </c>
      <c r="AG18">
        <v>-43</v>
      </c>
      <c r="AH18">
        <v>-24</v>
      </c>
      <c r="AI18">
        <v>-133</v>
      </c>
      <c r="AK18">
        <f t="shared" si="8"/>
        <v>44</v>
      </c>
      <c r="AL18">
        <f t="shared" si="9"/>
        <v>-51</v>
      </c>
      <c r="AM18">
        <f t="shared" si="10"/>
        <v>51</v>
      </c>
      <c r="AN18">
        <f t="shared" si="11"/>
        <v>-13</v>
      </c>
      <c r="AO18">
        <f t="shared" si="12"/>
        <v>-55</v>
      </c>
      <c r="AP18">
        <f t="shared" si="13"/>
        <v>0</v>
      </c>
      <c r="AQ18">
        <f t="shared" si="14"/>
        <v>2</v>
      </c>
      <c r="AR18">
        <f t="shared" si="15"/>
        <v>2</v>
      </c>
      <c r="AS18">
        <f t="shared" si="16"/>
        <v>-49</v>
      </c>
      <c r="AT18">
        <f t="shared" si="17"/>
        <v>-47</v>
      </c>
      <c r="AU18">
        <f t="shared" si="18"/>
        <v>-13</v>
      </c>
      <c r="AV18">
        <f t="shared" si="19"/>
        <v>0</v>
      </c>
      <c r="AW18">
        <f t="shared" si="20"/>
        <v>-13</v>
      </c>
      <c r="AX18">
        <f t="shared" si="21"/>
        <v>0</v>
      </c>
      <c r="AY18">
        <f t="shared" si="22"/>
        <v>-13</v>
      </c>
      <c r="AZ18">
        <f t="shared" si="23"/>
        <v>80</v>
      </c>
      <c r="BA18">
        <f t="shared" si="24"/>
        <v>-13</v>
      </c>
      <c r="BB18">
        <f t="shared" si="25"/>
        <v>-13</v>
      </c>
      <c r="BC18">
        <f t="shared" si="26"/>
        <v>18</v>
      </c>
      <c r="BD18">
        <f t="shared" si="27"/>
        <v>31</v>
      </c>
      <c r="BE18">
        <f t="shared" si="28"/>
        <v>0</v>
      </c>
      <c r="BF18">
        <f t="shared" si="29"/>
        <v>0</v>
      </c>
      <c r="BG18">
        <f t="shared" si="30"/>
        <v>2</v>
      </c>
      <c r="BH18">
        <f t="shared" si="31"/>
        <v>1</v>
      </c>
      <c r="BI18">
        <f t="shared" si="32"/>
        <v>-29</v>
      </c>
      <c r="BJ18">
        <f t="shared" si="33"/>
        <v>58</v>
      </c>
      <c r="BK18">
        <f t="shared" si="34"/>
        <v>-32</v>
      </c>
      <c r="BL18">
        <f t="shared" si="35"/>
        <v>-51</v>
      </c>
      <c r="BM18">
        <f t="shared" si="36"/>
        <v>58</v>
      </c>
      <c r="BO18">
        <f t="shared" si="4"/>
        <v>-1.5517241379310345</v>
      </c>
      <c r="BP18">
        <f t="shared" si="5"/>
        <v>0</v>
      </c>
      <c r="BQ18">
        <f t="shared" si="6"/>
        <v>-13</v>
      </c>
      <c r="BR18">
        <f t="shared" si="7"/>
        <v>56.013567146125389</v>
      </c>
    </row>
    <row r="19" spans="2:70" x14ac:dyDescent="0.25">
      <c r="B19">
        <v>97</v>
      </c>
      <c r="C19">
        <f t="shared" si="1"/>
        <v>68.068965517241381</v>
      </c>
      <c r="D19">
        <f t="shared" si="2"/>
        <v>97</v>
      </c>
      <c r="E19">
        <f t="shared" si="3"/>
        <v>97</v>
      </c>
      <c r="G19">
        <v>123</v>
      </c>
      <c r="H19">
        <v>145</v>
      </c>
      <c r="I19">
        <v>32</v>
      </c>
      <c r="J19">
        <v>52</v>
      </c>
      <c r="K19">
        <v>150</v>
      </c>
      <c r="L19">
        <v>97</v>
      </c>
      <c r="M19">
        <v>97</v>
      </c>
      <c r="N19">
        <v>97</v>
      </c>
      <c r="O19">
        <v>24</v>
      </c>
      <c r="P19">
        <v>139</v>
      </c>
      <c r="Q19">
        <v>52</v>
      </c>
      <c r="R19">
        <v>97</v>
      </c>
      <c r="S19">
        <v>52</v>
      </c>
      <c r="T19">
        <v>97</v>
      </c>
      <c r="U19">
        <v>52</v>
      </c>
      <c r="V19">
        <v>112</v>
      </c>
      <c r="W19">
        <v>2</v>
      </c>
      <c r="X19">
        <v>52</v>
      </c>
      <c r="Y19">
        <v>103</v>
      </c>
      <c r="Z19">
        <v>112</v>
      </c>
      <c r="AA19">
        <v>97</v>
      </c>
      <c r="AB19">
        <v>97</v>
      </c>
      <c r="AC19">
        <v>97</v>
      </c>
      <c r="AD19">
        <v>97</v>
      </c>
      <c r="AE19">
        <v>41</v>
      </c>
      <c r="AF19">
        <v>136</v>
      </c>
      <c r="AG19">
        <v>-120</v>
      </c>
      <c r="AH19">
        <v>-22</v>
      </c>
      <c r="AI19">
        <v>-136</v>
      </c>
      <c r="AK19">
        <f t="shared" si="8"/>
        <v>26</v>
      </c>
      <c r="AL19">
        <f t="shared" si="9"/>
        <v>48</v>
      </c>
      <c r="AM19">
        <f t="shared" si="10"/>
        <v>-65</v>
      </c>
      <c r="AN19">
        <f t="shared" si="11"/>
        <v>-45</v>
      </c>
      <c r="AO19">
        <f t="shared" si="12"/>
        <v>53</v>
      </c>
      <c r="AP19">
        <f t="shared" si="13"/>
        <v>0</v>
      </c>
      <c r="AQ19">
        <f t="shared" si="14"/>
        <v>0</v>
      </c>
      <c r="AR19">
        <f t="shared" si="15"/>
        <v>0</v>
      </c>
      <c r="AS19">
        <f t="shared" si="16"/>
        <v>-73</v>
      </c>
      <c r="AT19">
        <f t="shared" si="17"/>
        <v>42</v>
      </c>
      <c r="AU19">
        <f t="shared" si="18"/>
        <v>-45</v>
      </c>
      <c r="AV19">
        <f t="shared" si="19"/>
        <v>0</v>
      </c>
      <c r="AW19">
        <f t="shared" si="20"/>
        <v>-45</v>
      </c>
      <c r="AX19">
        <f t="shared" si="21"/>
        <v>0</v>
      </c>
      <c r="AY19">
        <f t="shared" si="22"/>
        <v>-45</v>
      </c>
      <c r="AZ19">
        <f t="shared" si="23"/>
        <v>15</v>
      </c>
      <c r="BA19">
        <f t="shared" si="24"/>
        <v>-95</v>
      </c>
      <c r="BB19">
        <f t="shared" si="25"/>
        <v>-45</v>
      </c>
      <c r="BC19">
        <f t="shared" si="26"/>
        <v>6</v>
      </c>
      <c r="BD19">
        <f t="shared" si="27"/>
        <v>15</v>
      </c>
      <c r="BE19">
        <f t="shared" si="28"/>
        <v>0</v>
      </c>
      <c r="BF19">
        <f t="shared" si="29"/>
        <v>0</v>
      </c>
      <c r="BG19">
        <f t="shared" si="30"/>
        <v>0</v>
      </c>
      <c r="BH19">
        <f t="shared" si="31"/>
        <v>0</v>
      </c>
      <c r="BI19">
        <f t="shared" si="32"/>
        <v>-56</v>
      </c>
      <c r="BJ19">
        <f t="shared" si="33"/>
        <v>39</v>
      </c>
      <c r="BK19">
        <f t="shared" si="34"/>
        <v>23</v>
      </c>
      <c r="BL19">
        <f t="shared" si="35"/>
        <v>-75</v>
      </c>
      <c r="BM19">
        <f t="shared" si="36"/>
        <v>39</v>
      </c>
      <c r="BO19">
        <f t="shared" si="4"/>
        <v>-9.7586206896551726</v>
      </c>
      <c r="BP19">
        <f t="shared" si="5"/>
        <v>0</v>
      </c>
      <c r="BQ19">
        <f t="shared" si="6"/>
        <v>0</v>
      </c>
      <c r="BR19">
        <f t="shared" si="7"/>
        <v>68.833614625871959</v>
      </c>
    </row>
    <row r="20" spans="2:70" x14ac:dyDescent="0.25">
      <c r="B20">
        <v>98</v>
      </c>
      <c r="C20">
        <f t="shared" si="1"/>
        <v>62.03448275862069</v>
      </c>
      <c r="D20">
        <f t="shared" si="2"/>
        <v>55</v>
      </c>
      <c r="E20">
        <f t="shared" si="3"/>
        <v>51</v>
      </c>
      <c r="G20">
        <v>36</v>
      </c>
      <c r="H20">
        <v>145</v>
      </c>
      <c r="I20">
        <v>130</v>
      </c>
      <c r="J20">
        <v>51</v>
      </c>
      <c r="K20">
        <v>18</v>
      </c>
      <c r="L20">
        <v>55</v>
      </c>
      <c r="M20">
        <v>98</v>
      </c>
      <c r="N20">
        <v>98</v>
      </c>
      <c r="O20">
        <v>142</v>
      </c>
      <c r="P20">
        <v>139</v>
      </c>
      <c r="Q20">
        <v>51</v>
      </c>
      <c r="R20">
        <v>55</v>
      </c>
      <c r="S20">
        <v>51</v>
      </c>
      <c r="T20">
        <v>55</v>
      </c>
      <c r="U20">
        <v>51</v>
      </c>
      <c r="V20">
        <v>113</v>
      </c>
      <c r="W20">
        <v>51</v>
      </c>
      <c r="X20">
        <v>2</v>
      </c>
      <c r="Y20">
        <v>51</v>
      </c>
      <c r="Z20">
        <v>44</v>
      </c>
      <c r="AA20">
        <v>55</v>
      </c>
      <c r="AB20">
        <v>55</v>
      </c>
      <c r="AC20">
        <v>98</v>
      </c>
      <c r="AD20">
        <v>98</v>
      </c>
      <c r="AE20">
        <v>117</v>
      </c>
      <c r="AF20">
        <v>136</v>
      </c>
      <c r="AG20">
        <v>-38</v>
      </c>
      <c r="AH20">
        <v>-22</v>
      </c>
      <c r="AI20">
        <v>-136</v>
      </c>
      <c r="AK20">
        <f t="shared" si="8"/>
        <v>-62</v>
      </c>
      <c r="AL20">
        <f t="shared" si="9"/>
        <v>47</v>
      </c>
      <c r="AM20">
        <f t="shared" si="10"/>
        <v>32</v>
      </c>
      <c r="AN20">
        <f t="shared" si="11"/>
        <v>-47</v>
      </c>
      <c r="AO20">
        <f t="shared" si="12"/>
        <v>-80</v>
      </c>
      <c r="AP20">
        <f t="shared" si="13"/>
        <v>-43</v>
      </c>
      <c r="AQ20">
        <f t="shared" si="14"/>
        <v>0</v>
      </c>
      <c r="AR20">
        <f t="shared" si="15"/>
        <v>0</v>
      </c>
      <c r="AS20">
        <f t="shared" si="16"/>
        <v>44</v>
      </c>
      <c r="AT20">
        <f t="shared" si="17"/>
        <v>41</v>
      </c>
      <c r="AU20">
        <f t="shared" si="18"/>
        <v>-47</v>
      </c>
      <c r="AV20">
        <f t="shared" si="19"/>
        <v>-43</v>
      </c>
      <c r="AW20">
        <f t="shared" si="20"/>
        <v>-47</v>
      </c>
      <c r="AX20">
        <f t="shared" si="21"/>
        <v>-43</v>
      </c>
      <c r="AY20">
        <f t="shared" si="22"/>
        <v>-47</v>
      </c>
      <c r="AZ20">
        <f t="shared" si="23"/>
        <v>15</v>
      </c>
      <c r="BA20">
        <f t="shared" si="24"/>
        <v>-47</v>
      </c>
      <c r="BB20">
        <f t="shared" si="25"/>
        <v>-96</v>
      </c>
      <c r="BC20">
        <f t="shared" si="26"/>
        <v>-47</v>
      </c>
      <c r="BD20">
        <f t="shared" si="27"/>
        <v>-54</v>
      </c>
      <c r="BE20">
        <f t="shared" si="28"/>
        <v>-43</v>
      </c>
      <c r="BF20">
        <f t="shared" si="29"/>
        <v>-43</v>
      </c>
      <c r="BG20">
        <f t="shared" si="30"/>
        <v>0</v>
      </c>
      <c r="BH20">
        <f t="shared" si="31"/>
        <v>0</v>
      </c>
      <c r="BI20">
        <f t="shared" si="32"/>
        <v>19</v>
      </c>
      <c r="BJ20">
        <f t="shared" si="33"/>
        <v>38</v>
      </c>
      <c r="BK20">
        <f t="shared" si="34"/>
        <v>-60</v>
      </c>
      <c r="BL20">
        <f t="shared" si="35"/>
        <v>-76</v>
      </c>
      <c r="BM20">
        <f t="shared" si="36"/>
        <v>38</v>
      </c>
      <c r="BO20">
        <f t="shared" si="4"/>
        <v>-22.448275862068964</v>
      </c>
      <c r="BP20">
        <f t="shared" si="5"/>
        <v>-43</v>
      </c>
      <c r="BQ20">
        <f t="shared" si="6"/>
        <v>-47</v>
      </c>
      <c r="BR20">
        <f t="shared" si="7"/>
        <v>60.914156669518299</v>
      </c>
    </row>
    <row r="21" spans="2:70" x14ac:dyDescent="0.25">
      <c r="B21">
        <v>116</v>
      </c>
      <c r="C21">
        <f t="shared" si="1"/>
        <v>88.206896551724142</v>
      </c>
      <c r="D21">
        <f t="shared" si="2"/>
        <v>116</v>
      </c>
      <c r="E21">
        <f t="shared" si="3"/>
        <v>116</v>
      </c>
      <c r="G21">
        <v>133</v>
      </c>
      <c r="H21">
        <v>150</v>
      </c>
      <c r="I21">
        <v>138</v>
      </c>
      <c r="J21">
        <v>119</v>
      </c>
      <c r="K21">
        <v>14</v>
      </c>
      <c r="L21">
        <v>116</v>
      </c>
      <c r="M21">
        <v>116</v>
      </c>
      <c r="N21">
        <v>116</v>
      </c>
      <c r="O21">
        <v>18</v>
      </c>
      <c r="P21">
        <v>145</v>
      </c>
      <c r="Q21">
        <v>119</v>
      </c>
      <c r="R21">
        <v>116</v>
      </c>
      <c r="S21">
        <v>119</v>
      </c>
      <c r="T21">
        <v>116</v>
      </c>
      <c r="U21">
        <v>119</v>
      </c>
      <c r="V21">
        <v>125</v>
      </c>
      <c r="W21">
        <v>119</v>
      </c>
      <c r="X21">
        <v>119</v>
      </c>
      <c r="Y21">
        <v>2</v>
      </c>
      <c r="Z21">
        <v>125</v>
      </c>
      <c r="AA21">
        <v>116</v>
      </c>
      <c r="AB21">
        <v>116</v>
      </c>
      <c r="AC21">
        <v>116</v>
      </c>
      <c r="AD21">
        <v>116</v>
      </c>
      <c r="AE21">
        <v>128</v>
      </c>
      <c r="AF21">
        <v>21</v>
      </c>
      <c r="AG21">
        <v>-28</v>
      </c>
      <c r="AH21">
        <v>-150</v>
      </c>
      <c r="AI21">
        <v>-21</v>
      </c>
      <c r="AK21">
        <f t="shared" si="8"/>
        <v>17</v>
      </c>
      <c r="AL21">
        <f t="shared" si="9"/>
        <v>34</v>
      </c>
      <c r="AM21">
        <f t="shared" si="10"/>
        <v>22</v>
      </c>
      <c r="AN21">
        <f t="shared" si="11"/>
        <v>3</v>
      </c>
      <c r="AO21">
        <f t="shared" si="12"/>
        <v>-102</v>
      </c>
      <c r="AP21">
        <f t="shared" si="13"/>
        <v>0</v>
      </c>
      <c r="AQ21">
        <f t="shared" si="14"/>
        <v>0</v>
      </c>
      <c r="AR21">
        <f t="shared" si="15"/>
        <v>0</v>
      </c>
      <c r="AS21">
        <f t="shared" si="16"/>
        <v>-98</v>
      </c>
      <c r="AT21">
        <f t="shared" si="17"/>
        <v>29</v>
      </c>
      <c r="AU21">
        <f t="shared" si="18"/>
        <v>3</v>
      </c>
      <c r="AV21">
        <f t="shared" si="19"/>
        <v>0</v>
      </c>
      <c r="AW21">
        <f t="shared" si="20"/>
        <v>3</v>
      </c>
      <c r="AX21">
        <f t="shared" si="21"/>
        <v>0</v>
      </c>
      <c r="AY21">
        <f t="shared" si="22"/>
        <v>3</v>
      </c>
      <c r="AZ21">
        <f t="shared" si="23"/>
        <v>9</v>
      </c>
      <c r="BA21">
        <f t="shared" si="24"/>
        <v>3</v>
      </c>
      <c r="BB21">
        <f t="shared" si="25"/>
        <v>3</v>
      </c>
      <c r="BC21">
        <f t="shared" si="26"/>
        <v>-114</v>
      </c>
      <c r="BD21">
        <f t="shared" si="27"/>
        <v>9</v>
      </c>
      <c r="BE21">
        <f t="shared" si="28"/>
        <v>0</v>
      </c>
      <c r="BF21">
        <f t="shared" si="29"/>
        <v>0</v>
      </c>
      <c r="BG21">
        <f t="shared" si="30"/>
        <v>0</v>
      </c>
      <c r="BH21">
        <f t="shared" si="31"/>
        <v>0</v>
      </c>
      <c r="BI21">
        <f t="shared" si="32"/>
        <v>12</v>
      </c>
      <c r="BJ21">
        <f t="shared" si="33"/>
        <v>-95</v>
      </c>
      <c r="BK21">
        <f t="shared" si="34"/>
        <v>-88</v>
      </c>
      <c r="BL21">
        <f t="shared" si="35"/>
        <v>34</v>
      </c>
      <c r="BM21">
        <f t="shared" si="36"/>
        <v>-95</v>
      </c>
      <c r="BO21">
        <f t="shared" si="4"/>
        <v>-14.068965517241379</v>
      </c>
      <c r="BP21">
        <f t="shared" si="5"/>
        <v>0</v>
      </c>
      <c r="BQ21">
        <f t="shared" si="6"/>
        <v>0</v>
      </c>
      <c r="BR21">
        <f t="shared" si="7"/>
        <v>68.925103922583361</v>
      </c>
    </row>
    <row r="22" spans="2:70" x14ac:dyDescent="0.25">
      <c r="B22">
        <v>120</v>
      </c>
      <c r="C22">
        <f t="shared" si="1"/>
        <v>75.896551724137936</v>
      </c>
      <c r="D22">
        <f t="shared" si="2"/>
        <v>120</v>
      </c>
      <c r="E22">
        <f t="shared" si="3"/>
        <v>120</v>
      </c>
      <c r="G22">
        <v>24</v>
      </c>
      <c r="H22">
        <v>15</v>
      </c>
      <c r="I22">
        <v>140</v>
      </c>
      <c r="J22">
        <v>32</v>
      </c>
      <c r="K22">
        <v>156</v>
      </c>
      <c r="L22">
        <v>120</v>
      </c>
      <c r="M22">
        <v>120</v>
      </c>
      <c r="N22">
        <v>120</v>
      </c>
      <c r="O22">
        <v>149</v>
      </c>
      <c r="P22">
        <v>147</v>
      </c>
      <c r="Q22">
        <v>32</v>
      </c>
      <c r="R22">
        <v>120</v>
      </c>
      <c r="S22">
        <v>32</v>
      </c>
      <c r="T22">
        <v>120</v>
      </c>
      <c r="U22">
        <v>32</v>
      </c>
      <c r="V22">
        <v>128</v>
      </c>
      <c r="W22">
        <v>32</v>
      </c>
      <c r="X22">
        <v>32</v>
      </c>
      <c r="Y22">
        <v>32</v>
      </c>
      <c r="Z22">
        <v>155</v>
      </c>
      <c r="AA22">
        <v>120</v>
      </c>
      <c r="AB22">
        <v>120</v>
      </c>
      <c r="AC22">
        <v>120</v>
      </c>
      <c r="AD22">
        <v>120</v>
      </c>
      <c r="AE22">
        <v>131</v>
      </c>
      <c r="AF22">
        <v>19</v>
      </c>
      <c r="AG22">
        <v>-133</v>
      </c>
      <c r="AH22">
        <v>-15</v>
      </c>
      <c r="AI22">
        <v>-19</v>
      </c>
      <c r="AK22">
        <f t="shared" si="8"/>
        <v>-96</v>
      </c>
      <c r="AL22">
        <f t="shared" si="9"/>
        <v>-105</v>
      </c>
      <c r="AM22">
        <f t="shared" si="10"/>
        <v>20</v>
      </c>
      <c r="AN22">
        <f t="shared" si="11"/>
        <v>-88</v>
      </c>
      <c r="AO22">
        <f t="shared" si="12"/>
        <v>36</v>
      </c>
      <c r="AP22">
        <f t="shared" si="13"/>
        <v>0</v>
      </c>
      <c r="AQ22">
        <f t="shared" si="14"/>
        <v>0</v>
      </c>
      <c r="AR22">
        <f t="shared" si="15"/>
        <v>0</v>
      </c>
      <c r="AS22">
        <f t="shared" si="16"/>
        <v>29</v>
      </c>
      <c r="AT22">
        <f t="shared" si="17"/>
        <v>27</v>
      </c>
      <c r="AU22">
        <f t="shared" si="18"/>
        <v>-88</v>
      </c>
      <c r="AV22">
        <f t="shared" si="19"/>
        <v>0</v>
      </c>
      <c r="AW22">
        <f t="shared" si="20"/>
        <v>-88</v>
      </c>
      <c r="AX22">
        <f t="shared" si="21"/>
        <v>0</v>
      </c>
      <c r="AY22">
        <f t="shared" si="22"/>
        <v>-88</v>
      </c>
      <c r="AZ22">
        <f t="shared" si="23"/>
        <v>8</v>
      </c>
      <c r="BA22">
        <f t="shared" si="24"/>
        <v>-88</v>
      </c>
      <c r="BB22">
        <f t="shared" si="25"/>
        <v>-88</v>
      </c>
      <c r="BC22">
        <f t="shared" si="26"/>
        <v>-88</v>
      </c>
      <c r="BD22">
        <f t="shared" si="27"/>
        <v>35</v>
      </c>
      <c r="BE22">
        <f t="shared" si="28"/>
        <v>0</v>
      </c>
      <c r="BF22">
        <f t="shared" si="29"/>
        <v>0</v>
      </c>
      <c r="BG22">
        <f t="shared" si="30"/>
        <v>0</v>
      </c>
      <c r="BH22">
        <f t="shared" si="31"/>
        <v>0</v>
      </c>
      <c r="BI22">
        <f t="shared" si="32"/>
        <v>11</v>
      </c>
      <c r="BJ22">
        <f t="shared" si="33"/>
        <v>-101</v>
      </c>
      <c r="BK22">
        <f t="shared" si="34"/>
        <v>13</v>
      </c>
      <c r="BL22">
        <f t="shared" si="35"/>
        <v>-105</v>
      </c>
      <c r="BM22">
        <f t="shared" si="36"/>
        <v>-101</v>
      </c>
      <c r="BO22">
        <f t="shared" si="4"/>
        <v>-32.586206896551722</v>
      </c>
      <c r="BP22">
        <f t="shared" si="5"/>
        <v>0</v>
      </c>
      <c r="BQ22">
        <f t="shared" si="6"/>
        <v>0</v>
      </c>
      <c r="BR22">
        <f t="shared" si="7"/>
        <v>69.300765213042922</v>
      </c>
    </row>
    <row r="23" spans="2:70" x14ac:dyDescent="0.25">
      <c r="B23">
        <v>129</v>
      </c>
      <c r="C23">
        <f t="shared" si="1"/>
        <v>85.896551724137936</v>
      </c>
      <c r="D23">
        <f t="shared" si="2"/>
        <v>129</v>
      </c>
      <c r="E23">
        <f t="shared" si="3"/>
        <v>129</v>
      </c>
      <c r="G23">
        <v>18</v>
      </c>
      <c r="H23">
        <v>155</v>
      </c>
      <c r="I23">
        <v>16</v>
      </c>
      <c r="J23">
        <v>131</v>
      </c>
      <c r="K23">
        <v>159</v>
      </c>
      <c r="L23">
        <v>129</v>
      </c>
      <c r="M23">
        <v>129</v>
      </c>
      <c r="N23">
        <v>129</v>
      </c>
      <c r="O23">
        <v>153</v>
      </c>
      <c r="P23">
        <v>151</v>
      </c>
      <c r="Q23">
        <v>131</v>
      </c>
      <c r="R23">
        <v>129</v>
      </c>
      <c r="S23">
        <v>131</v>
      </c>
      <c r="T23">
        <v>129</v>
      </c>
      <c r="U23">
        <v>131</v>
      </c>
      <c r="V23">
        <v>21</v>
      </c>
      <c r="W23">
        <v>131</v>
      </c>
      <c r="X23">
        <v>131</v>
      </c>
      <c r="Y23">
        <v>131</v>
      </c>
      <c r="Z23">
        <v>21</v>
      </c>
      <c r="AA23">
        <v>2</v>
      </c>
      <c r="AB23">
        <v>129</v>
      </c>
      <c r="AC23">
        <v>129</v>
      </c>
      <c r="AD23">
        <v>129</v>
      </c>
      <c r="AE23">
        <v>20</v>
      </c>
      <c r="AF23">
        <v>149</v>
      </c>
      <c r="AG23">
        <v>-19</v>
      </c>
      <c r="AH23">
        <v>-155</v>
      </c>
      <c r="AI23">
        <v>-149</v>
      </c>
      <c r="AK23">
        <f t="shared" si="8"/>
        <v>-111</v>
      </c>
      <c r="AL23">
        <f t="shared" si="9"/>
        <v>26</v>
      </c>
      <c r="AM23">
        <f t="shared" si="10"/>
        <v>-113</v>
      </c>
      <c r="AN23">
        <f t="shared" si="11"/>
        <v>2</v>
      </c>
      <c r="AO23">
        <f t="shared" si="12"/>
        <v>30</v>
      </c>
      <c r="AP23">
        <f t="shared" si="13"/>
        <v>0</v>
      </c>
      <c r="AQ23">
        <f t="shared" si="14"/>
        <v>0</v>
      </c>
      <c r="AR23">
        <f t="shared" si="15"/>
        <v>0</v>
      </c>
      <c r="AS23">
        <f t="shared" si="16"/>
        <v>24</v>
      </c>
      <c r="AT23">
        <f t="shared" si="17"/>
        <v>22</v>
      </c>
      <c r="AU23">
        <f t="shared" si="18"/>
        <v>2</v>
      </c>
      <c r="AV23">
        <f t="shared" si="19"/>
        <v>0</v>
      </c>
      <c r="AW23">
        <f t="shared" si="20"/>
        <v>2</v>
      </c>
      <c r="AX23">
        <f t="shared" si="21"/>
        <v>0</v>
      </c>
      <c r="AY23">
        <f t="shared" si="22"/>
        <v>2</v>
      </c>
      <c r="AZ23">
        <f t="shared" si="23"/>
        <v>-108</v>
      </c>
      <c r="BA23">
        <f t="shared" si="24"/>
        <v>2</v>
      </c>
      <c r="BB23">
        <f t="shared" si="25"/>
        <v>2</v>
      </c>
      <c r="BC23">
        <f t="shared" si="26"/>
        <v>2</v>
      </c>
      <c r="BD23">
        <f t="shared" si="27"/>
        <v>-108</v>
      </c>
      <c r="BE23">
        <f t="shared" si="28"/>
        <v>-127</v>
      </c>
      <c r="BF23">
        <f t="shared" si="29"/>
        <v>0</v>
      </c>
      <c r="BG23">
        <f t="shared" si="30"/>
        <v>0</v>
      </c>
      <c r="BH23">
        <f t="shared" si="31"/>
        <v>0</v>
      </c>
      <c r="BI23">
        <f t="shared" si="32"/>
        <v>-109</v>
      </c>
      <c r="BJ23">
        <f t="shared" si="33"/>
        <v>20</v>
      </c>
      <c r="BK23">
        <f t="shared" si="34"/>
        <v>-110</v>
      </c>
      <c r="BL23">
        <f t="shared" si="35"/>
        <v>26</v>
      </c>
      <c r="BM23">
        <f t="shared" si="36"/>
        <v>20</v>
      </c>
      <c r="BO23">
        <f t="shared" si="4"/>
        <v>-20.827586206896552</v>
      </c>
      <c r="BP23">
        <f t="shared" si="5"/>
        <v>0</v>
      </c>
      <c r="BQ23">
        <f t="shared" si="6"/>
        <v>0</v>
      </c>
      <c r="BR23">
        <f t="shared" si="7"/>
        <v>85.660603057976175</v>
      </c>
    </row>
    <row r="24" spans="2:70" x14ac:dyDescent="0.25">
      <c r="B24">
        <v>132</v>
      </c>
      <c r="C24">
        <f t="shared" si="1"/>
        <v>85.172413793103445</v>
      </c>
      <c r="D24">
        <f t="shared" si="2"/>
        <v>132</v>
      </c>
      <c r="E24">
        <f t="shared" si="3"/>
        <v>132</v>
      </c>
      <c r="G24">
        <v>16</v>
      </c>
      <c r="H24">
        <v>10</v>
      </c>
      <c r="I24">
        <v>147</v>
      </c>
      <c r="J24">
        <v>134</v>
      </c>
      <c r="K24">
        <v>160</v>
      </c>
      <c r="L24">
        <v>132</v>
      </c>
      <c r="M24">
        <v>132</v>
      </c>
      <c r="N24">
        <v>132</v>
      </c>
      <c r="O24">
        <v>11</v>
      </c>
      <c r="P24">
        <v>12</v>
      </c>
      <c r="Q24">
        <v>134</v>
      </c>
      <c r="R24">
        <v>132</v>
      </c>
      <c r="S24">
        <v>134</v>
      </c>
      <c r="T24">
        <v>132</v>
      </c>
      <c r="U24">
        <v>134</v>
      </c>
      <c r="V24">
        <v>138</v>
      </c>
      <c r="W24">
        <v>134</v>
      </c>
      <c r="X24">
        <v>134</v>
      </c>
      <c r="Y24">
        <v>134</v>
      </c>
      <c r="Z24">
        <v>138</v>
      </c>
      <c r="AA24">
        <v>132</v>
      </c>
      <c r="AB24">
        <v>2</v>
      </c>
      <c r="AC24">
        <v>132</v>
      </c>
      <c r="AD24">
        <v>132</v>
      </c>
      <c r="AE24">
        <v>140</v>
      </c>
      <c r="AF24">
        <v>151</v>
      </c>
      <c r="AG24">
        <v>-142</v>
      </c>
      <c r="AH24">
        <v>-156</v>
      </c>
      <c r="AI24">
        <v>-151</v>
      </c>
      <c r="AK24">
        <f t="shared" si="8"/>
        <v>-116</v>
      </c>
      <c r="AL24">
        <f t="shared" si="9"/>
        <v>-122</v>
      </c>
      <c r="AM24">
        <f t="shared" si="10"/>
        <v>15</v>
      </c>
      <c r="AN24">
        <f t="shared" si="11"/>
        <v>2</v>
      </c>
      <c r="AO24">
        <f t="shared" si="12"/>
        <v>28</v>
      </c>
      <c r="AP24">
        <f t="shared" si="13"/>
        <v>0</v>
      </c>
      <c r="AQ24">
        <f t="shared" si="14"/>
        <v>0</v>
      </c>
      <c r="AR24">
        <f t="shared" si="15"/>
        <v>0</v>
      </c>
      <c r="AS24">
        <f t="shared" si="16"/>
        <v>-121</v>
      </c>
      <c r="AT24">
        <f t="shared" si="17"/>
        <v>-120</v>
      </c>
      <c r="AU24">
        <f t="shared" si="18"/>
        <v>2</v>
      </c>
      <c r="AV24">
        <f t="shared" si="19"/>
        <v>0</v>
      </c>
      <c r="AW24">
        <f t="shared" si="20"/>
        <v>2</v>
      </c>
      <c r="AX24">
        <f t="shared" si="21"/>
        <v>0</v>
      </c>
      <c r="AY24">
        <f t="shared" si="22"/>
        <v>2</v>
      </c>
      <c r="AZ24">
        <f t="shared" si="23"/>
        <v>6</v>
      </c>
      <c r="BA24">
        <f t="shared" si="24"/>
        <v>2</v>
      </c>
      <c r="BB24">
        <f t="shared" si="25"/>
        <v>2</v>
      </c>
      <c r="BC24">
        <f t="shared" si="26"/>
        <v>2</v>
      </c>
      <c r="BD24">
        <f t="shared" si="27"/>
        <v>6</v>
      </c>
      <c r="BE24">
        <f t="shared" si="28"/>
        <v>0</v>
      </c>
      <c r="BF24">
        <f t="shared" si="29"/>
        <v>-130</v>
      </c>
      <c r="BG24">
        <f t="shared" si="30"/>
        <v>0</v>
      </c>
      <c r="BH24">
        <f t="shared" si="31"/>
        <v>0</v>
      </c>
      <c r="BI24">
        <f t="shared" si="32"/>
        <v>8</v>
      </c>
      <c r="BJ24">
        <f t="shared" si="33"/>
        <v>19</v>
      </c>
      <c r="BK24">
        <f t="shared" si="34"/>
        <v>10</v>
      </c>
      <c r="BL24">
        <f t="shared" si="35"/>
        <v>24</v>
      </c>
      <c r="BM24">
        <f t="shared" si="36"/>
        <v>19</v>
      </c>
      <c r="BO24">
        <f t="shared" si="4"/>
        <v>-15.862068965517242</v>
      </c>
      <c r="BP24">
        <f t="shared" si="5"/>
        <v>2</v>
      </c>
      <c r="BQ24">
        <f t="shared" si="6"/>
        <v>0</v>
      </c>
      <c r="BR24">
        <f t="shared" si="7"/>
        <v>94.553865587489042</v>
      </c>
    </row>
    <row r="25" spans="2:70" x14ac:dyDescent="0.25">
      <c r="B25">
        <v>133</v>
      </c>
      <c r="C25">
        <f t="shared" si="1"/>
        <v>109.27586206896552</v>
      </c>
      <c r="D25">
        <f t="shared" si="2"/>
        <v>135</v>
      </c>
      <c r="E25">
        <f t="shared" si="3"/>
        <v>133</v>
      </c>
      <c r="G25">
        <v>144</v>
      </c>
      <c r="H25">
        <v>157</v>
      </c>
      <c r="I25">
        <v>148</v>
      </c>
      <c r="J25">
        <v>135</v>
      </c>
      <c r="K25">
        <v>8</v>
      </c>
      <c r="L25">
        <v>133</v>
      </c>
      <c r="M25">
        <v>133</v>
      </c>
      <c r="N25">
        <v>133</v>
      </c>
      <c r="O25">
        <v>155</v>
      </c>
      <c r="P25">
        <v>153</v>
      </c>
      <c r="Q25">
        <v>135</v>
      </c>
      <c r="R25">
        <v>133</v>
      </c>
      <c r="S25">
        <v>135</v>
      </c>
      <c r="T25">
        <v>133</v>
      </c>
      <c r="U25">
        <v>135</v>
      </c>
      <c r="V25">
        <v>139</v>
      </c>
      <c r="W25">
        <v>135</v>
      </c>
      <c r="X25">
        <v>135</v>
      </c>
      <c r="Y25">
        <v>135</v>
      </c>
      <c r="Z25">
        <v>139</v>
      </c>
      <c r="AA25">
        <v>133</v>
      </c>
      <c r="AB25">
        <v>133</v>
      </c>
      <c r="AC25">
        <v>2</v>
      </c>
      <c r="AD25">
        <v>133</v>
      </c>
      <c r="AE25">
        <v>141</v>
      </c>
      <c r="AF25">
        <v>12</v>
      </c>
      <c r="AG25">
        <v>-16</v>
      </c>
      <c r="AH25">
        <v>-10</v>
      </c>
      <c r="AI25">
        <v>-12</v>
      </c>
      <c r="AK25">
        <f t="shared" si="8"/>
        <v>11</v>
      </c>
      <c r="AL25">
        <f t="shared" si="9"/>
        <v>24</v>
      </c>
      <c r="AM25">
        <f t="shared" si="10"/>
        <v>15</v>
      </c>
      <c r="AN25">
        <f t="shared" si="11"/>
        <v>2</v>
      </c>
      <c r="AO25">
        <f t="shared" si="12"/>
        <v>-125</v>
      </c>
      <c r="AP25">
        <f t="shared" si="13"/>
        <v>0</v>
      </c>
      <c r="AQ25">
        <f t="shared" si="14"/>
        <v>0</v>
      </c>
      <c r="AR25">
        <f t="shared" si="15"/>
        <v>0</v>
      </c>
      <c r="AS25">
        <f t="shared" si="16"/>
        <v>22</v>
      </c>
      <c r="AT25">
        <f t="shared" si="17"/>
        <v>20</v>
      </c>
      <c r="AU25">
        <f t="shared" si="18"/>
        <v>2</v>
      </c>
      <c r="AV25">
        <f t="shared" si="19"/>
        <v>0</v>
      </c>
      <c r="AW25">
        <f t="shared" si="20"/>
        <v>2</v>
      </c>
      <c r="AX25">
        <f t="shared" si="21"/>
        <v>0</v>
      </c>
      <c r="AY25">
        <f t="shared" si="22"/>
        <v>2</v>
      </c>
      <c r="AZ25">
        <f t="shared" si="23"/>
        <v>6</v>
      </c>
      <c r="BA25">
        <f t="shared" si="24"/>
        <v>2</v>
      </c>
      <c r="BB25">
        <f t="shared" si="25"/>
        <v>2</v>
      </c>
      <c r="BC25">
        <f t="shared" si="26"/>
        <v>2</v>
      </c>
      <c r="BD25">
        <f t="shared" si="27"/>
        <v>6</v>
      </c>
      <c r="BE25">
        <f t="shared" si="28"/>
        <v>0</v>
      </c>
      <c r="BF25">
        <f t="shared" si="29"/>
        <v>0</v>
      </c>
      <c r="BG25">
        <f t="shared" si="30"/>
        <v>-131</v>
      </c>
      <c r="BH25">
        <f t="shared" si="31"/>
        <v>0</v>
      </c>
      <c r="BI25">
        <f t="shared" si="32"/>
        <v>8</v>
      </c>
      <c r="BJ25">
        <f t="shared" si="33"/>
        <v>-121</v>
      </c>
      <c r="BK25">
        <f t="shared" si="34"/>
        <v>-117</v>
      </c>
      <c r="BL25">
        <f t="shared" si="35"/>
        <v>-123</v>
      </c>
      <c r="BM25">
        <f t="shared" si="36"/>
        <v>-121</v>
      </c>
      <c r="BO25">
        <f t="shared" si="4"/>
        <v>-21.103448275862068</v>
      </c>
      <c r="BP25">
        <f t="shared" si="5"/>
        <v>2</v>
      </c>
      <c r="BQ25">
        <f t="shared" si="6"/>
        <v>0</v>
      </c>
      <c r="BR25">
        <f t="shared" si="7"/>
        <v>58.782223109496137</v>
      </c>
    </row>
    <row r="26" spans="2:70" x14ac:dyDescent="0.25">
      <c r="B26">
        <v>142</v>
      </c>
      <c r="C26">
        <f t="shared" si="1"/>
        <v>64.172413793103445</v>
      </c>
      <c r="D26">
        <f t="shared" si="2"/>
        <v>11</v>
      </c>
      <c r="E26">
        <f t="shared" si="3"/>
        <v>142</v>
      </c>
      <c r="G26">
        <v>151</v>
      </c>
      <c r="H26">
        <v>161</v>
      </c>
      <c r="I26">
        <v>8</v>
      </c>
      <c r="J26">
        <v>11</v>
      </c>
      <c r="K26">
        <v>164</v>
      </c>
      <c r="L26">
        <v>142</v>
      </c>
      <c r="M26">
        <v>142</v>
      </c>
      <c r="N26">
        <v>142</v>
      </c>
      <c r="O26">
        <v>6</v>
      </c>
      <c r="P26">
        <v>158</v>
      </c>
      <c r="Q26">
        <v>11</v>
      </c>
      <c r="R26">
        <v>142</v>
      </c>
      <c r="S26">
        <v>11</v>
      </c>
      <c r="T26">
        <v>142</v>
      </c>
      <c r="U26">
        <v>11</v>
      </c>
      <c r="V26">
        <v>10</v>
      </c>
      <c r="W26">
        <v>11</v>
      </c>
      <c r="X26">
        <v>11</v>
      </c>
      <c r="Y26">
        <v>11</v>
      </c>
      <c r="Z26">
        <v>10</v>
      </c>
      <c r="AA26">
        <v>142</v>
      </c>
      <c r="AB26">
        <v>142</v>
      </c>
      <c r="AC26">
        <v>142</v>
      </c>
      <c r="AD26">
        <v>2</v>
      </c>
      <c r="AE26">
        <v>148</v>
      </c>
      <c r="AF26">
        <v>7</v>
      </c>
      <c r="AG26">
        <v>-9</v>
      </c>
      <c r="AH26">
        <v>-161</v>
      </c>
      <c r="AI26">
        <v>-7</v>
      </c>
      <c r="AK26">
        <f t="shared" si="8"/>
        <v>9</v>
      </c>
      <c r="AL26">
        <f t="shared" si="9"/>
        <v>19</v>
      </c>
      <c r="AM26">
        <f t="shared" si="10"/>
        <v>-134</v>
      </c>
      <c r="AN26">
        <f t="shared" si="11"/>
        <v>-131</v>
      </c>
      <c r="AO26">
        <f t="shared" si="12"/>
        <v>22</v>
      </c>
      <c r="AP26">
        <f t="shared" si="13"/>
        <v>0</v>
      </c>
      <c r="AQ26">
        <f t="shared" si="14"/>
        <v>0</v>
      </c>
      <c r="AR26">
        <f t="shared" si="15"/>
        <v>0</v>
      </c>
      <c r="AS26">
        <f t="shared" si="16"/>
        <v>-136</v>
      </c>
      <c r="AT26">
        <f t="shared" si="17"/>
        <v>16</v>
      </c>
      <c r="AU26">
        <f t="shared" si="18"/>
        <v>-131</v>
      </c>
      <c r="AV26">
        <f t="shared" si="19"/>
        <v>0</v>
      </c>
      <c r="AW26">
        <f t="shared" si="20"/>
        <v>-131</v>
      </c>
      <c r="AX26">
        <f t="shared" si="21"/>
        <v>0</v>
      </c>
      <c r="AY26">
        <f t="shared" si="22"/>
        <v>-131</v>
      </c>
      <c r="AZ26">
        <f t="shared" si="23"/>
        <v>-132</v>
      </c>
      <c r="BA26">
        <f t="shared" si="24"/>
        <v>-131</v>
      </c>
      <c r="BB26">
        <f t="shared" si="25"/>
        <v>-131</v>
      </c>
      <c r="BC26">
        <f t="shared" si="26"/>
        <v>-131</v>
      </c>
      <c r="BD26">
        <f t="shared" si="27"/>
        <v>-132</v>
      </c>
      <c r="BE26">
        <f t="shared" si="28"/>
        <v>0</v>
      </c>
      <c r="BF26">
        <f t="shared" si="29"/>
        <v>0</v>
      </c>
      <c r="BG26">
        <f t="shared" si="30"/>
        <v>0</v>
      </c>
      <c r="BH26">
        <f t="shared" si="31"/>
        <v>-140</v>
      </c>
      <c r="BI26">
        <f t="shared" si="32"/>
        <v>6</v>
      </c>
      <c r="BJ26">
        <f t="shared" si="33"/>
        <v>-135</v>
      </c>
      <c r="BK26">
        <f t="shared" si="34"/>
        <v>-133</v>
      </c>
      <c r="BL26">
        <f t="shared" si="35"/>
        <v>19</v>
      </c>
      <c r="BM26">
        <f t="shared" si="36"/>
        <v>-135</v>
      </c>
      <c r="BO26">
        <f t="shared" si="4"/>
        <v>-65.620689655172413</v>
      </c>
      <c r="BP26">
        <f t="shared" si="5"/>
        <v>-131</v>
      </c>
      <c r="BQ26">
        <f t="shared" si="6"/>
        <v>0</v>
      </c>
      <c r="BR26">
        <f t="shared" si="7"/>
        <v>82.726774455569469</v>
      </c>
    </row>
    <row r="27" spans="2:70" x14ac:dyDescent="0.25">
      <c r="B27">
        <v>149</v>
      </c>
      <c r="C27">
        <f t="shared" si="1"/>
        <v>99.517241379310349</v>
      </c>
      <c r="D27">
        <f t="shared" si="2"/>
        <v>149</v>
      </c>
      <c r="E27">
        <f t="shared" si="3"/>
        <v>149</v>
      </c>
      <c r="G27">
        <v>156</v>
      </c>
      <c r="H27">
        <v>2</v>
      </c>
      <c r="I27">
        <v>3</v>
      </c>
      <c r="J27">
        <v>150</v>
      </c>
      <c r="K27">
        <v>2</v>
      </c>
      <c r="L27">
        <v>149</v>
      </c>
      <c r="M27">
        <v>149</v>
      </c>
      <c r="N27">
        <v>149</v>
      </c>
      <c r="O27">
        <v>163</v>
      </c>
      <c r="P27">
        <v>162</v>
      </c>
      <c r="Q27">
        <v>150</v>
      </c>
      <c r="R27">
        <v>149</v>
      </c>
      <c r="S27">
        <v>150</v>
      </c>
      <c r="T27">
        <v>149</v>
      </c>
      <c r="U27">
        <v>150</v>
      </c>
      <c r="V27">
        <v>4</v>
      </c>
      <c r="W27">
        <v>150</v>
      </c>
      <c r="X27">
        <v>150</v>
      </c>
      <c r="Y27">
        <v>150</v>
      </c>
      <c r="Z27">
        <v>4</v>
      </c>
      <c r="AA27">
        <v>149</v>
      </c>
      <c r="AB27">
        <v>149</v>
      </c>
      <c r="AC27">
        <v>149</v>
      </c>
      <c r="AD27">
        <v>149</v>
      </c>
      <c r="AE27">
        <v>156</v>
      </c>
      <c r="AF27">
        <v>161</v>
      </c>
      <c r="AG27">
        <v>-155</v>
      </c>
      <c r="AH27">
        <v>-2</v>
      </c>
      <c r="AI27">
        <v>-161</v>
      </c>
      <c r="AK27">
        <f t="shared" si="8"/>
        <v>7</v>
      </c>
      <c r="AL27">
        <f t="shared" si="9"/>
        <v>-147</v>
      </c>
      <c r="AM27">
        <f t="shared" si="10"/>
        <v>-146</v>
      </c>
      <c r="AN27">
        <f t="shared" si="11"/>
        <v>1</v>
      </c>
      <c r="AO27">
        <f t="shared" si="12"/>
        <v>-147</v>
      </c>
      <c r="AP27">
        <f t="shared" si="13"/>
        <v>0</v>
      </c>
      <c r="AQ27">
        <f t="shared" si="14"/>
        <v>0</v>
      </c>
      <c r="AR27">
        <f t="shared" si="15"/>
        <v>0</v>
      </c>
      <c r="AS27">
        <f t="shared" si="16"/>
        <v>14</v>
      </c>
      <c r="AT27">
        <f t="shared" si="17"/>
        <v>13</v>
      </c>
      <c r="AU27">
        <f t="shared" si="18"/>
        <v>1</v>
      </c>
      <c r="AV27">
        <f t="shared" si="19"/>
        <v>0</v>
      </c>
      <c r="AW27">
        <f t="shared" si="20"/>
        <v>1</v>
      </c>
      <c r="AX27">
        <f t="shared" si="21"/>
        <v>0</v>
      </c>
      <c r="AY27">
        <f t="shared" si="22"/>
        <v>1</v>
      </c>
      <c r="AZ27">
        <f t="shared" si="23"/>
        <v>-145</v>
      </c>
      <c r="BA27">
        <f t="shared" si="24"/>
        <v>1</v>
      </c>
      <c r="BB27">
        <f t="shared" si="25"/>
        <v>1</v>
      </c>
      <c r="BC27">
        <f t="shared" si="26"/>
        <v>1</v>
      </c>
      <c r="BD27">
        <f t="shared" si="27"/>
        <v>-145</v>
      </c>
      <c r="BE27">
        <f t="shared" si="28"/>
        <v>0</v>
      </c>
      <c r="BF27">
        <f t="shared" si="29"/>
        <v>0</v>
      </c>
      <c r="BG27">
        <f t="shared" si="30"/>
        <v>0</v>
      </c>
      <c r="BH27">
        <f t="shared" si="31"/>
        <v>0</v>
      </c>
      <c r="BI27">
        <f t="shared" si="32"/>
        <v>7</v>
      </c>
      <c r="BJ27">
        <f t="shared" si="33"/>
        <v>12</v>
      </c>
      <c r="BK27">
        <f t="shared" si="34"/>
        <v>6</v>
      </c>
      <c r="BL27">
        <f t="shared" si="35"/>
        <v>-147</v>
      </c>
      <c r="BM27">
        <f t="shared" si="36"/>
        <v>12</v>
      </c>
      <c r="BO27">
        <f t="shared" si="4"/>
        <v>-27.551724137931036</v>
      </c>
      <c r="BP27">
        <f t="shared" si="5"/>
        <v>0</v>
      </c>
      <c r="BQ27">
        <f t="shared" si="6"/>
        <v>0</v>
      </c>
      <c r="BR27">
        <f t="shared" si="7"/>
        <v>94.018850955408766</v>
      </c>
    </row>
    <row r="28" spans="2:70" x14ac:dyDescent="0.25">
      <c r="B28">
        <v>151</v>
      </c>
      <c r="C28">
        <f t="shared" si="1"/>
        <v>95.034482758620683</v>
      </c>
      <c r="D28">
        <f t="shared" si="2"/>
        <v>151</v>
      </c>
      <c r="E28">
        <f t="shared" si="3"/>
        <v>151</v>
      </c>
      <c r="G28">
        <v>2</v>
      </c>
      <c r="H28">
        <v>1</v>
      </c>
      <c r="I28">
        <v>160</v>
      </c>
      <c r="J28">
        <v>152</v>
      </c>
      <c r="K28">
        <v>1</v>
      </c>
      <c r="L28">
        <v>151</v>
      </c>
      <c r="M28">
        <v>151</v>
      </c>
      <c r="N28">
        <v>151</v>
      </c>
      <c r="O28">
        <v>164</v>
      </c>
      <c r="P28">
        <v>163</v>
      </c>
      <c r="Q28">
        <v>152</v>
      </c>
      <c r="R28">
        <v>151</v>
      </c>
      <c r="S28">
        <v>152</v>
      </c>
      <c r="T28">
        <v>151</v>
      </c>
      <c r="U28">
        <v>152</v>
      </c>
      <c r="V28">
        <v>2</v>
      </c>
      <c r="W28">
        <v>152</v>
      </c>
      <c r="X28">
        <v>152</v>
      </c>
      <c r="Y28">
        <v>152</v>
      </c>
      <c r="Z28">
        <v>2</v>
      </c>
      <c r="AA28">
        <v>151</v>
      </c>
      <c r="AB28">
        <v>151</v>
      </c>
      <c r="AC28">
        <v>151</v>
      </c>
      <c r="AD28">
        <v>151</v>
      </c>
      <c r="AE28">
        <v>2</v>
      </c>
      <c r="AF28">
        <v>1</v>
      </c>
      <c r="AG28">
        <v>-2</v>
      </c>
      <c r="AH28">
        <v>-1</v>
      </c>
      <c r="AI28">
        <v>-162</v>
      </c>
      <c r="AK28">
        <f t="shared" si="8"/>
        <v>-149</v>
      </c>
      <c r="AL28">
        <f t="shared" si="9"/>
        <v>-150</v>
      </c>
      <c r="AM28">
        <f t="shared" si="10"/>
        <v>9</v>
      </c>
      <c r="AN28">
        <f t="shared" si="11"/>
        <v>1</v>
      </c>
      <c r="AO28">
        <f t="shared" si="12"/>
        <v>-150</v>
      </c>
      <c r="AP28">
        <f t="shared" si="13"/>
        <v>0</v>
      </c>
      <c r="AQ28">
        <f t="shared" si="14"/>
        <v>0</v>
      </c>
      <c r="AR28">
        <f t="shared" si="15"/>
        <v>0</v>
      </c>
      <c r="AS28">
        <f t="shared" si="16"/>
        <v>13</v>
      </c>
      <c r="AT28">
        <f t="shared" si="17"/>
        <v>12</v>
      </c>
      <c r="AU28">
        <f t="shared" si="18"/>
        <v>1</v>
      </c>
      <c r="AV28">
        <f t="shared" si="19"/>
        <v>0</v>
      </c>
      <c r="AW28">
        <f t="shared" si="20"/>
        <v>1</v>
      </c>
      <c r="AX28">
        <f t="shared" si="21"/>
        <v>0</v>
      </c>
      <c r="AY28">
        <f t="shared" si="22"/>
        <v>1</v>
      </c>
      <c r="AZ28">
        <f t="shared" si="23"/>
        <v>-149</v>
      </c>
      <c r="BA28">
        <f t="shared" si="24"/>
        <v>1</v>
      </c>
      <c r="BB28">
        <f t="shared" si="25"/>
        <v>1</v>
      </c>
      <c r="BC28">
        <f t="shared" si="26"/>
        <v>1</v>
      </c>
      <c r="BD28">
        <f t="shared" si="27"/>
        <v>-149</v>
      </c>
      <c r="BE28">
        <f t="shared" si="28"/>
        <v>0</v>
      </c>
      <c r="BF28">
        <f t="shared" si="29"/>
        <v>0</v>
      </c>
      <c r="BG28">
        <f t="shared" si="30"/>
        <v>0</v>
      </c>
      <c r="BH28">
        <f t="shared" si="31"/>
        <v>0</v>
      </c>
      <c r="BI28">
        <f t="shared" si="32"/>
        <v>-149</v>
      </c>
      <c r="BJ28">
        <f t="shared" si="33"/>
        <v>-150</v>
      </c>
      <c r="BK28">
        <f t="shared" si="34"/>
        <v>-149</v>
      </c>
      <c r="BL28">
        <f t="shared" si="35"/>
        <v>-150</v>
      </c>
      <c r="BM28">
        <f t="shared" si="36"/>
        <v>11</v>
      </c>
      <c r="BO28">
        <f t="shared" si="4"/>
        <v>-44.586206896551722</v>
      </c>
      <c r="BP28">
        <f t="shared" si="5"/>
        <v>0</v>
      </c>
      <c r="BQ28">
        <f t="shared" si="6"/>
        <v>0</v>
      </c>
      <c r="BR28">
        <f t="shared" si="7"/>
        <v>86.675702130997919</v>
      </c>
    </row>
    <row r="29" spans="2:70" x14ac:dyDescent="0.25">
      <c r="B29">
        <v>161</v>
      </c>
      <c r="C29">
        <f t="shared" si="1"/>
        <v>64.965517241379317</v>
      </c>
      <c r="D29">
        <f t="shared" si="2"/>
        <v>4</v>
      </c>
      <c r="E29">
        <f t="shared" si="3"/>
        <v>161</v>
      </c>
      <c r="G29">
        <v>-6</v>
      </c>
      <c r="H29">
        <v>-4</v>
      </c>
      <c r="I29">
        <v>-5</v>
      </c>
      <c r="J29">
        <v>-7</v>
      </c>
      <c r="K29">
        <v>-3</v>
      </c>
      <c r="L29">
        <v>161</v>
      </c>
      <c r="M29">
        <v>161</v>
      </c>
      <c r="N29">
        <v>161</v>
      </c>
      <c r="O29">
        <v>-4</v>
      </c>
      <c r="P29">
        <v>169</v>
      </c>
      <c r="Q29">
        <v>-7</v>
      </c>
      <c r="R29">
        <v>161</v>
      </c>
      <c r="S29">
        <v>-7</v>
      </c>
      <c r="T29">
        <v>161</v>
      </c>
      <c r="U29">
        <v>-7</v>
      </c>
      <c r="V29">
        <v>163</v>
      </c>
      <c r="W29">
        <v>-7</v>
      </c>
      <c r="X29">
        <v>-7</v>
      </c>
      <c r="Y29">
        <v>-7</v>
      </c>
      <c r="Z29">
        <v>163</v>
      </c>
      <c r="AA29">
        <v>161</v>
      </c>
      <c r="AB29">
        <v>161</v>
      </c>
      <c r="AC29">
        <v>161</v>
      </c>
      <c r="AD29">
        <v>161</v>
      </c>
      <c r="AE29">
        <v>164</v>
      </c>
      <c r="AF29">
        <v>168</v>
      </c>
      <c r="AG29">
        <v>-157</v>
      </c>
      <c r="AH29">
        <v>4</v>
      </c>
      <c r="AI29">
        <v>-168</v>
      </c>
      <c r="AK29">
        <f t="shared" si="8"/>
        <v>-167</v>
      </c>
      <c r="AL29">
        <f t="shared" si="9"/>
        <v>-165</v>
      </c>
      <c r="AM29">
        <f t="shared" si="10"/>
        <v>-166</v>
      </c>
      <c r="AN29">
        <f t="shared" si="11"/>
        <v>-168</v>
      </c>
      <c r="AO29">
        <f t="shared" si="12"/>
        <v>-164</v>
      </c>
      <c r="AP29">
        <f t="shared" si="13"/>
        <v>0</v>
      </c>
      <c r="AQ29">
        <f t="shared" si="14"/>
        <v>0</v>
      </c>
      <c r="AR29">
        <f t="shared" si="15"/>
        <v>0</v>
      </c>
      <c r="AS29">
        <f t="shared" si="16"/>
        <v>-165</v>
      </c>
      <c r="AT29">
        <f t="shared" si="17"/>
        <v>8</v>
      </c>
      <c r="AU29">
        <f t="shared" si="18"/>
        <v>-168</v>
      </c>
      <c r="AV29">
        <f t="shared" si="19"/>
        <v>0</v>
      </c>
      <c r="AW29">
        <f t="shared" si="20"/>
        <v>-168</v>
      </c>
      <c r="AX29">
        <f t="shared" si="21"/>
        <v>0</v>
      </c>
      <c r="AY29">
        <f t="shared" si="22"/>
        <v>-168</v>
      </c>
      <c r="AZ29">
        <f t="shared" si="23"/>
        <v>2</v>
      </c>
      <c r="BA29">
        <f t="shared" si="24"/>
        <v>-168</v>
      </c>
      <c r="BB29">
        <f t="shared" si="25"/>
        <v>-168</v>
      </c>
      <c r="BC29">
        <f t="shared" si="26"/>
        <v>-168</v>
      </c>
      <c r="BD29">
        <f t="shared" si="27"/>
        <v>2</v>
      </c>
      <c r="BE29">
        <f t="shared" si="28"/>
        <v>0</v>
      </c>
      <c r="BF29">
        <f t="shared" si="29"/>
        <v>0</v>
      </c>
      <c r="BG29">
        <f t="shared" si="30"/>
        <v>0</v>
      </c>
      <c r="BH29">
        <f t="shared" si="31"/>
        <v>0</v>
      </c>
      <c r="BI29">
        <f t="shared" si="32"/>
        <v>3</v>
      </c>
      <c r="BJ29">
        <f t="shared" si="33"/>
        <v>7</v>
      </c>
      <c r="BK29">
        <f t="shared" si="34"/>
        <v>-4</v>
      </c>
      <c r="BL29">
        <f t="shared" si="35"/>
        <v>-165</v>
      </c>
      <c r="BM29">
        <f t="shared" si="36"/>
        <v>7</v>
      </c>
      <c r="BO29">
        <f t="shared" si="4"/>
        <v>-73.896551724137936</v>
      </c>
      <c r="BP29">
        <f t="shared" si="5"/>
        <v>0</v>
      </c>
      <c r="BQ29">
        <f t="shared" si="6"/>
        <v>0</v>
      </c>
      <c r="BR29">
        <f t="shared" si="7"/>
        <v>103.69029530241235</v>
      </c>
    </row>
    <row r="30" spans="2:70" x14ac:dyDescent="0.25">
      <c r="B30">
        <v>175</v>
      </c>
      <c r="C30">
        <f t="shared" si="1"/>
        <v>105.51724137931035</v>
      </c>
      <c r="D30">
        <f t="shared" si="2"/>
        <v>175</v>
      </c>
      <c r="E30">
        <f t="shared" si="3"/>
        <v>175</v>
      </c>
      <c r="G30">
        <v>176</v>
      </c>
      <c r="H30">
        <v>-11</v>
      </c>
      <c r="I30">
        <v>-15</v>
      </c>
      <c r="J30">
        <v>175</v>
      </c>
      <c r="K30">
        <v>178</v>
      </c>
      <c r="L30">
        <v>175</v>
      </c>
      <c r="M30">
        <v>175</v>
      </c>
      <c r="N30">
        <v>175</v>
      </c>
      <c r="O30">
        <v>-12</v>
      </c>
      <c r="P30">
        <v>177</v>
      </c>
      <c r="Q30">
        <v>175</v>
      </c>
      <c r="R30">
        <v>175</v>
      </c>
      <c r="S30">
        <v>175</v>
      </c>
      <c r="T30">
        <v>175</v>
      </c>
      <c r="U30">
        <v>175</v>
      </c>
      <c r="V30">
        <v>-19</v>
      </c>
      <c r="W30">
        <v>175</v>
      </c>
      <c r="X30">
        <v>175</v>
      </c>
      <c r="Y30">
        <v>175</v>
      </c>
      <c r="Z30">
        <v>-19</v>
      </c>
      <c r="AA30">
        <v>175</v>
      </c>
      <c r="AB30">
        <v>175</v>
      </c>
      <c r="AC30">
        <v>175</v>
      </c>
      <c r="AD30">
        <v>175</v>
      </c>
      <c r="AE30">
        <v>-18</v>
      </c>
      <c r="AF30">
        <v>177</v>
      </c>
      <c r="AG30">
        <v>-176</v>
      </c>
      <c r="AH30">
        <v>-1</v>
      </c>
      <c r="AI30">
        <v>-177</v>
      </c>
      <c r="AK30">
        <f t="shared" si="8"/>
        <v>1</v>
      </c>
      <c r="AL30">
        <f t="shared" si="9"/>
        <v>-186</v>
      </c>
      <c r="AM30">
        <f t="shared" si="10"/>
        <v>-190</v>
      </c>
      <c r="AN30">
        <f t="shared" si="11"/>
        <v>0</v>
      </c>
      <c r="AO30">
        <f t="shared" si="12"/>
        <v>3</v>
      </c>
      <c r="AP30">
        <f t="shared" si="13"/>
        <v>0</v>
      </c>
      <c r="AQ30">
        <f t="shared" si="14"/>
        <v>0</v>
      </c>
      <c r="AR30">
        <f t="shared" si="15"/>
        <v>0</v>
      </c>
      <c r="AS30">
        <f t="shared" si="16"/>
        <v>-187</v>
      </c>
      <c r="AT30">
        <f t="shared" si="17"/>
        <v>2</v>
      </c>
      <c r="AU30">
        <f t="shared" si="18"/>
        <v>0</v>
      </c>
      <c r="AV30">
        <f t="shared" si="19"/>
        <v>0</v>
      </c>
      <c r="AW30">
        <f t="shared" si="20"/>
        <v>0</v>
      </c>
      <c r="AX30">
        <f t="shared" si="21"/>
        <v>0</v>
      </c>
      <c r="AY30">
        <f t="shared" si="22"/>
        <v>0</v>
      </c>
      <c r="AZ30">
        <f t="shared" si="23"/>
        <v>-194</v>
      </c>
      <c r="BA30">
        <f t="shared" si="24"/>
        <v>0</v>
      </c>
      <c r="BB30">
        <f t="shared" si="25"/>
        <v>0</v>
      </c>
      <c r="BC30">
        <f t="shared" si="26"/>
        <v>0</v>
      </c>
      <c r="BD30">
        <f t="shared" si="27"/>
        <v>-194</v>
      </c>
      <c r="BE30">
        <f t="shared" si="28"/>
        <v>0</v>
      </c>
      <c r="BF30">
        <f t="shared" si="29"/>
        <v>0</v>
      </c>
      <c r="BG30">
        <f t="shared" si="30"/>
        <v>0</v>
      </c>
      <c r="BH30">
        <f t="shared" si="31"/>
        <v>0</v>
      </c>
      <c r="BI30">
        <f t="shared" si="32"/>
        <v>-193</v>
      </c>
      <c r="BJ30">
        <f t="shared" si="33"/>
        <v>2</v>
      </c>
      <c r="BK30">
        <f t="shared" si="34"/>
        <v>1</v>
      </c>
      <c r="BL30">
        <f t="shared" si="35"/>
        <v>-174</v>
      </c>
      <c r="BM30">
        <f t="shared" si="36"/>
        <v>2</v>
      </c>
      <c r="BO30">
        <f t="shared" si="4"/>
        <v>-45.068965517241381</v>
      </c>
      <c r="BP30">
        <f t="shared" si="5"/>
        <v>0</v>
      </c>
      <c r="BQ30">
        <f t="shared" si="6"/>
        <v>0</v>
      </c>
      <c r="BR30">
        <f t="shared" si="7"/>
        <v>112.80153896165702</v>
      </c>
    </row>
    <row r="31" spans="2:70" x14ac:dyDescent="0.25">
      <c r="B31">
        <v>176</v>
      </c>
      <c r="C31">
        <f t="shared" si="1"/>
        <v>119.20689655172414</v>
      </c>
      <c r="D31">
        <f t="shared" si="2"/>
        <v>176</v>
      </c>
      <c r="E31">
        <f t="shared" si="3"/>
        <v>176</v>
      </c>
      <c r="G31">
        <v>177</v>
      </c>
      <c r="H31">
        <v>178</v>
      </c>
      <c r="I31">
        <v>177</v>
      </c>
      <c r="J31">
        <v>176</v>
      </c>
      <c r="K31">
        <v>178</v>
      </c>
      <c r="L31">
        <v>176</v>
      </c>
      <c r="M31">
        <v>176</v>
      </c>
      <c r="N31">
        <v>176</v>
      </c>
      <c r="O31">
        <v>178</v>
      </c>
      <c r="P31">
        <v>-13</v>
      </c>
      <c r="Q31">
        <v>176</v>
      </c>
      <c r="R31">
        <v>176</v>
      </c>
      <c r="S31">
        <v>176</v>
      </c>
      <c r="T31">
        <v>176</v>
      </c>
      <c r="U31">
        <v>176</v>
      </c>
      <c r="V31">
        <v>-20</v>
      </c>
      <c r="W31">
        <v>176</v>
      </c>
      <c r="X31">
        <v>176</v>
      </c>
      <c r="Y31">
        <v>176</v>
      </c>
      <c r="Z31">
        <v>-20</v>
      </c>
      <c r="AA31">
        <v>176</v>
      </c>
      <c r="AB31">
        <v>176</v>
      </c>
      <c r="AC31">
        <v>176</v>
      </c>
      <c r="AD31">
        <v>176</v>
      </c>
      <c r="AE31">
        <v>-19</v>
      </c>
      <c r="AF31">
        <v>-14</v>
      </c>
      <c r="AG31">
        <v>18</v>
      </c>
      <c r="AH31">
        <v>-178</v>
      </c>
      <c r="AI31">
        <v>-1</v>
      </c>
      <c r="AK31">
        <f t="shared" si="8"/>
        <v>1</v>
      </c>
      <c r="AL31">
        <f t="shared" si="9"/>
        <v>2</v>
      </c>
      <c r="AM31">
        <f t="shared" si="10"/>
        <v>1</v>
      </c>
      <c r="AN31">
        <f t="shared" si="11"/>
        <v>0</v>
      </c>
      <c r="AO31">
        <f t="shared" si="12"/>
        <v>2</v>
      </c>
      <c r="AP31">
        <f t="shared" si="13"/>
        <v>0</v>
      </c>
      <c r="AQ31">
        <f t="shared" si="14"/>
        <v>0</v>
      </c>
      <c r="AR31">
        <f t="shared" si="15"/>
        <v>0</v>
      </c>
      <c r="AS31">
        <f t="shared" si="16"/>
        <v>2</v>
      </c>
      <c r="AT31">
        <f t="shared" si="17"/>
        <v>-189</v>
      </c>
      <c r="AU31">
        <f t="shared" si="18"/>
        <v>0</v>
      </c>
      <c r="AV31">
        <f t="shared" si="19"/>
        <v>0</v>
      </c>
      <c r="AW31">
        <f t="shared" si="20"/>
        <v>0</v>
      </c>
      <c r="AX31">
        <f t="shared" si="21"/>
        <v>0</v>
      </c>
      <c r="AY31">
        <f t="shared" si="22"/>
        <v>0</v>
      </c>
      <c r="AZ31">
        <f t="shared" si="23"/>
        <v>-196</v>
      </c>
      <c r="BA31">
        <f t="shared" si="24"/>
        <v>0</v>
      </c>
      <c r="BB31">
        <f t="shared" si="25"/>
        <v>0</v>
      </c>
      <c r="BC31">
        <f t="shared" si="26"/>
        <v>0</v>
      </c>
      <c r="BD31">
        <f t="shared" si="27"/>
        <v>-196</v>
      </c>
      <c r="BE31">
        <f t="shared" si="28"/>
        <v>0</v>
      </c>
      <c r="BF31">
        <f t="shared" si="29"/>
        <v>0</v>
      </c>
      <c r="BG31">
        <f t="shared" si="30"/>
        <v>0</v>
      </c>
      <c r="BH31">
        <f t="shared" si="31"/>
        <v>0</v>
      </c>
      <c r="BI31">
        <f t="shared" si="32"/>
        <v>-195</v>
      </c>
      <c r="BJ31">
        <f t="shared" si="33"/>
        <v>-190</v>
      </c>
      <c r="BK31">
        <f t="shared" si="34"/>
        <v>-194</v>
      </c>
      <c r="BL31">
        <f t="shared" si="35"/>
        <v>2</v>
      </c>
      <c r="BM31">
        <f t="shared" si="36"/>
        <v>-175</v>
      </c>
      <c r="BO31">
        <f t="shared" si="4"/>
        <v>-45.689655172413794</v>
      </c>
      <c r="BP31">
        <f t="shared" si="5"/>
        <v>0</v>
      </c>
      <c r="BQ31">
        <f t="shared" si="6"/>
        <v>0</v>
      </c>
      <c r="BR31">
        <f t="shared" si="7"/>
        <v>99.060363743651948</v>
      </c>
    </row>
    <row r="32" spans="2:70" x14ac:dyDescent="0.25">
      <c r="G32">
        <f>_xlfn.MODE.SNGL(SIGN(G2:G31))</f>
        <v>1</v>
      </c>
      <c r="H32">
        <f t="shared" ref="H32:AI32" si="37">_xlfn.MODE.SNGL(SIGN(H2:H31))</f>
        <v>1</v>
      </c>
      <c r="I32">
        <f t="shared" si="37"/>
        <v>1</v>
      </c>
      <c r="J32">
        <f t="shared" si="37"/>
        <v>1</v>
      </c>
      <c r="K32">
        <f t="shared" si="37"/>
        <v>1</v>
      </c>
      <c r="L32">
        <f t="shared" si="37"/>
        <v>1</v>
      </c>
      <c r="M32">
        <f t="shared" si="37"/>
        <v>1</v>
      </c>
      <c r="N32">
        <f t="shared" si="37"/>
        <v>1</v>
      </c>
      <c r="O32">
        <f t="shared" si="37"/>
        <v>1</v>
      </c>
      <c r="P32">
        <f t="shared" si="37"/>
        <v>1</v>
      </c>
      <c r="Q32">
        <f t="shared" si="37"/>
        <v>1</v>
      </c>
      <c r="R32">
        <f t="shared" si="37"/>
        <v>1</v>
      </c>
      <c r="S32">
        <f t="shared" si="37"/>
        <v>1</v>
      </c>
      <c r="T32">
        <f t="shared" si="37"/>
        <v>1</v>
      </c>
      <c r="U32">
        <f t="shared" si="37"/>
        <v>1</v>
      </c>
      <c r="V32">
        <f t="shared" si="37"/>
        <v>1</v>
      </c>
      <c r="W32">
        <f t="shared" si="37"/>
        <v>1</v>
      </c>
      <c r="X32">
        <f t="shared" si="37"/>
        <v>1</v>
      </c>
      <c r="Y32">
        <f t="shared" si="37"/>
        <v>1</v>
      </c>
      <c r="Z32">
        <f t="shared" si="37"/>
        <v>1</v>
      </c>
      <c r="AA32">
        <f t="shared" si="37"/>
        <v>1</v>
      </c>
      <c r="AB32">
        <f t="shared" si="37"/>
        <v>1</v>
      </c>
      <c r="AC32">
        <f t="shared" si="37"/>
        <v>1</v>
      </c>
      <c r="AD32">
        <f t="shared" si="37"/>
        <v>1</v>
      </c>
      <c r="AE32">
        <f t="shared" si="37"/>
        <v>1</v>
      </c>
      <c r="AF32">
        <f t="shared" si="37"/>
        <v>1</v>
      </c>
      <c r="AG32">
        <f t="shared" si="37"/>
        <v>-1</v>
      </c>
      <c r="AH32">
        <f t="shared" si="37"/>
        <v>-1</v>
      </c>
      <c r="AI32">
        <f t="shared" si="37"/>
        <v>-1</v>
      </c>
    </row>
  </sheetData>
  <mergeCells count="1">
    <mergeCell ref="K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1" workbookViewId="0">
      <selection activeCell="U28" sqref="U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Image Moments</vt:lpstr>
      <vt:lpstr>IM Actual and Apparent Error</vt:lpstr>
      <vt:lpstr>IM Actual vs Apparent Error</vt:lpstr>
      <vt:lpstr>Theta Error vs IM error(diff)</vt:lpstr>
      <vt:lpstr>Theta Error vs IM error (abs)</vt:lpstr>
      <vt:lpstr>Fusing Thetas (Data)</vt:lpstr>
      <vt:lpstr>Fusing Thetas 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</dc:creator>
  <cp:lastModifiedBy>Eeshan Malhotra</cp:lastModifiedBy>
  <dcterms:created xsi:type="dcterms:W3CDTF">2015-06-30T21:01:53Z</dcterms:created>
  <dcterms:modified xsi:type="dcterms:W3CDTF">2015-07-06T21:05:34Z</dcterms:modified>
</cp:coreProperties>
</file>