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3\"/>
    </mc:Choice>
  </mc:AlternateContent>
  <xr:revisionPtr revIDLastSave="0" documentId="13_ncr:1_{551C311F-E043-495A-9F83-7BADFF4BCEF2}" xr6:coauthVersionLast="37" xr6:coauthVersionMax="37" xr10:uidLastSave="{00000000-0000-0000-0000-000000000000}"/>
  <bookViews>
    <workbookView xWindow="0" yWindow="1800" windowWidth="21570" windowHeight="8040" activeTab="1" xr2:uid="{00000000-000D-0000-FFFF-FFFF00000000}"/>
  </bookViews>
  <sheets>
    <sheet name="Poisson Probabilities" sheetId="5" r:id="rId1"/>
    <sheet name="Normal Probabilities" sheetId="6" r:id="rId2"/>
    <sheet name="Simulation" sheetId="2" r:id="rId3"/>
  </sheets>
  <definedNames>
    <definedName name="a">'Normal Probabilities'!$C$6</definedName>
    <definedName name="b">'Normal Probabilities'!$C$7</definedName>
    <definedName name="m">'Normal Probabilities'!$C$3</definedName>
    <definedName name="p">'Normal Probabilities'!$C$13</definedName>
    <definedName name="s">'Normal Probabilities'!$C$4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6" l="1"/>
  <c r="J46" i="2" l="1"/>
  <c r="H46" i="2"/>
  <c r="B65" i="5" l="1"/>
  <c r="B66" i="5"/>
  <c r="B67" i="5"/>
  <c r="B68" i="5"/>
  <c r="B69" i="5"/>
  <c r="B70" i="5"/>
  <c r="B71" i="5"/>
  <c r="B72" i="5"/>
  <c r="B73" i="5"/>
  <c r="B74" i="5"/>
  <c r="B75" i="5"/>
  <c r="B64" i="5"/>
  <c r="C8" i="5"/>
  <c r="C7" i="5"/>
  <c r="C10" i="6"/>
  <c r="C9" i="6"/>
  <c r="C15" i="6"/>
  <c r="C47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42" i="2"/>
  <c r="G46" i="2" l="1"/>
  <c r="C48" i="2"/>
  <c r="C49" i="2"/>
  <c r="C11" i="6"/>
</calcChain>
</file>

<file path=xl/sharedStrings.xml><?xml version="1.0" encoding="utf-8"?>
<sst xmlns="http://schemas.openxmlformats.org/spreadsheetml/2006/main" count="139" uniqueCount="132">
  <si>
    <t>x</t>
  </si>
  <si>
    <t>p(x)</t>
  </si>
  <si>
    <t>Mean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</si>
  <si>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</si>
  <si>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</si>
  <si>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</si>
  <si>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</si>
  <si>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</si>
  <si>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</si>
  <si>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</si>
  <si>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</si>
  <si>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</si>
  <si>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</si>
  <si>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</si>
  <si>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</si>
  <si>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</si>
  <si>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</si>
  <si>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</si>
  <si>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</si>
  <si>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</si>
  <si>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</si>
  <si>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</si>
  <si>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</si>
  <si>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</si>
  <si>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</si>
  <si>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</si>
  <si>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</si>
  <si>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</si>
  <si>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</si>
  <si>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</si>
  <si>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</si>
  <si>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</si>
  <si>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</si>
  <si>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</si>
  <si>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</si>
  <si>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</si>
  <si>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</si>
  <si>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</si>
  <si>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</si>
  <si>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</si>
  <si>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</si>
  <si>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</si>
  <si>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</si>
  <si>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</si>
  <si>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</si>
  <si>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</si>
  <si>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</si>
  <si>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</si>
  <si>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</si>
  <si>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</si>
  <si>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</si>
  <si>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</si>
  <si>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</si>
  <si>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</si>
  <si>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</si>
  <si>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</si>
  <si>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</si>
  <si>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</si>
  <si>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</si>
  <si>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</si>
  <si>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</si>
  <si>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</si>
  <si>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</si>
  <si>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AVERAGE</t>
  </si>
  <si>
    <t xml:space="preserve">COUNT </t>
  </si>
  <si>
    <t>Summary Statistics for AVERAGE</t>
  </si>
  <si>
    <t>Sample Size</t>
  </si>
  <si>
    <t>Standard Deviation</t>
  </si>
  <si>
    <t>Normal Probabilities</t>
  </si>
  <si>
    <t>Parameters</t>
  </si>
  <si>
    <t>Mu</t>
  </si>
  <si>
    <t>Sigma</t>
  </si>
  <si>
    <t>Limits</t>
  </si>
  <si>
    <t>Lower Limit</t>
  </si>
  <si>
    <t>a</t>
  </si>
  <si>
    <t>Upper Limit</t>
  </si>
  <si>
    <t>b</t>
  </si>
  <si>
    <t>Interval Probabilities</t>
  </si>
  <si>
    <t>Left-Interval Probability</t>
  </si>
  <si>
    <t>Right-Interval Probability</t>
  </si>
  <si>
    <t>P(X &gt; b)</t>
  </si>
  <si>
    <t>Mid-Interval Probability</t>
  </si>
  <si>
    <t>Cumulative Probability</t>
  </si>
  <si>
    <t>Percentile</t>
  </si>
  <si>
    <r>
      <t xml:space="preserve">P(X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a)</t>
    </r>
  </si>
  <si>
    <r>
      <t xml:space="preserve">P(a &lt; 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b)</t>
    </r>
  </si>
  <si>
    <r>
      <t xml:space="preserve">p = P(X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x)</t>
    </r>
  </si>
  <si>
    <r>
      <t>p</t>
    </r>
    <r>
      <rPr>
        <i/>
        <vertAlign val="superscript"/>
        <sz val="10"/>
        <rFont val="Arial"/>
        <family val="2"/>
      </rPr>
      <t>th</t>
    </r>
    <r>
      <rPr>
        <i/>
        <sz val="10"/>
        <rFont val="Arial"/>
        <family val="2"/>
      </rPr>
      <t xml:space="preserve"> Percentile</t>
    </r>
  </si>
  <si>
    <t>Poisson Probabilities</t>
  </si>
  <si>
    <t>λ</t>
  </si>
  <si>
    <t>Parameter</t>
  </si>
  <si>
    <t>Value</t>
  </si>
  <si>
    <t>Enter</t>
  </si>
  <si>
    <t>Probabilities</t>
  </si>
  <si>
    <t>Probability at x</t>
  </si>
  <si>
    <t>P(X =x)</t>
  </si>
  <si>
    <r>
      <t xml:space="preserve">P(X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x)</t>
    </r>
  </si>
  <si>
    <t>Number of samples</t>
  </si>
  <si>
    <t>Bins</t>
  </si>
  <si>
    <t>NUMBER OF FLAWS</t>
  </si>
  <si>
    <t>Panel 1</t>
  </si>
  <si>
    <t>Panel 2</t>
  </si>
  <si>
    <t>Panel 3</t>
  </si>
  <si>
    <t>Panel 4</t>
  </si>
  <si>
    <t>Panel 5</t>
  </si>
  <si>
    <t>Panel 6</t>
  </si>
  <si>
    <t>Panel 7</t>
  </si>
  <si>
    <t>Panel 8</t>
  </si>
  <si>
    <t>Panel 9</t>
  </si>
  <si>
    <t>Panel 10</t>
  </si>
  <si>
    <t>Panel 11</t>
  </si>
  <si>
    <t>Panel 12</t>
  </si>
  <si>
    <t>Panel 13</t>
  </si>
  <si>
    <t>Panel 14</t>
  </si>
  <si>
    <t>Panel 15</t>
  </si>
  <si>
    <t>Panel 16</t>
  </si>
  <si>
    <t>Panel 17</t>
  </si>
  <si>
    <t>Panel 18</t>
  </si>
  <si>
    <t>Panel 19</t>
  </si>
  <si>
    <t>Panel 20</t>
  </si>
  <si>
    <t>Panel 21</t>
  </si>
  <si>
    <t>Panel 22</t>
  </si>
  <si>
    <t>Panel 23</t>
  </si>
  <si>
    <t>Panel 24</t>
  </si>
  <si>
    <t>Panel 25</t>
  </si>
  <si>
    <t>Panel 26</t>
  </si>
  <si>
    <t>Panel 27</t>
  </si>
  <si>
    <t>Panel 28</t>
  </si>
  <si>
    <t>Panel 29</t>
  </si>
  <si>
    <t>Panel 30</t>
  </si>
  <si>
    <t>#defective</t>
  </si>
  <si>
    <t>#perfect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</si>
</sst>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Symbol"/>
      <family val="1"/>
      <charset val="2"/>
    </font>
    <font>
      <i/>
      <vertAlign val="superscript"/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Protection="1">
      <protection locked="0"/>
    </xf>
    <xf numFmtId="0" fontId="4" fillId="3" borderId="0" xfId="0" applyFont="1" applyFill="1" applyAlignment="1">
      <alignment horizontal="centerContinuous"/>
    </xf>
    <xf numFmtId="0" fontId="5" fillId="3" borderId="0" xfId="0" applyFont="1" applyFill="1" applyAlignment="1">
      <alignment horizontal="centerContinuous"/>
    </xf>
    <xf numFmtId="0" fontId="5" fillId="4" borderId="1" xfId="0" applyFont="1" applyFill="1" applyBorder="1" applyAlignment="1">
      <alignment horizontal="centerContinuous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7" fillId="0" borderId="0" xfId="0" applyFont="1" applyAlignment="1">
      <alignment horizontal="left"/>
    </xf>
    <xf numFmtId="0" fontId="8" fillId="5" borderId="4" xfId="0" applyFont="1" applyFill="1" applyBorder="1"/>
    <xf numFmtId="0" fontId="7" fillId="5" borderId="4" xfId="0" applyFont="1" applyFill="1" applyBorder="1" applyAlignment="1">
      <alignment horizontal="right"/>
    </xf>
    <xf numFmtId="0" fontId="0" fillId="5" borderId="4" xfId="0" applyFill="1" applyBorder="1" applyAlignment="1" applyProtection="1">
      <alignment horizontal="right"/>
      <protection locked="0"/>
    </xf>
    <xf numFmtId="0" fontId="8" fillId="5" borderId="4" xfId="0" applyFont="1" applyFill="1" applyBorder="1" applyAlignment="1">
      <alignment horizontal="left"/>
    </xf>
    <xf numFmtId="0" fontId="0" fillId="5" borderId="4" xfId="0" applyFill="1" applyBorder="1" applyProtection="1">
      <protection locked="0"/>
    </xf>
    <xf numFmtId="0" fontId="0" fillId="5" borderId="4" xfId="0" applyFill="1" applyBorder="1" applyAlignment="1" applyProtection="1">
      <protection locked="0"/>
    </xf>
    <xf numFmtId="0" fontId="5" fillId="6" borderId="1" xfId="0" applyFont="1" applyFill="1" applyBorder="1" applyAlignment="1">
      <alignment horizontal="centerContinuous"/>
    </xf>
    <xf numFmtId="0" fontId="5" fillId="6" borderId="2" xfId="0" applyFont="1" applyFill="1" applyBorder="1" applyAlignment="1">
      <alignment horizontal="centerContinuous"/>
    </xf>
    <xf numFmtId="0" fontId="5" fillId="6" borderId="3" xfId="0" applyFont="1" applyFill="1" applyBorder="1" applyAlignment="1">
      <alignment horizontal="centerContinuous"/>
    </xf>
    <xf numFmtId="0" fontId="8" fillId="7" borderId="4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right"/>
    </xf>
    <xf numFmtId="164" fontId="0" fillId="7" borderId="4" xfId="0" applyNumberFormat="1" applyFill="1" applyBorder="1" applyProtection="1">
      <protection hidden="1"/>
    </xf>
    <xf numFmtId="0" fontId="6" fillId="6" borderId="2" xfId="0" applyFont="1" applyFill="1" applyBorder="1" applyAlignment="1">
      <alignment horizontal="centerContinuous"/>
    </xf>
    <xf numFmtId="0" fontId="6" fillId="6" borderId="3" xfId="0" applyFont="1" applyFill="1" applyBorder="1" applyAlignment="1">
      <alignment horizontal="centerContinuous"/>
    </xf>
    <xf numFmtId="2" fontId="0" fillId="7" borderId="4" xfId="0" applyNumberFormat="1" applyFill="1" applyBorder="1" applyProtection="1">
      <protection hidden="1"/>
    </xf>
    <xf numFmtId="0" fontId="11" fillId="0" borderId="0" xfId="0" applyFont="1"/>
    <xf numFmtId="0" fontId="12" fillId="0" borderId="0" xfId="0" applyFont="1" applyProtection="1">
      <protection hidden="1"/>
    </xf>
    <xf numFmtId="0" fontId="0" fillId="7" borderId="5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7" borderId="7" xfId="0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0" fillId="7" borderId="0" xfId="0" applyFill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Protection="1">
      <protection hidden="1"/>
    </xf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14" xfId="0" applyFill="1" applyBorder="1" applyProtection="1">
      <protection hidden="1"/>
    </xf>
    <xf numFmtId="0" fontId="0" fillId="5" borderId="0" xfId="0" applyFill="1"/>
    <xf numFmtId="0" fontId="1" fillId="5" borderId="0" xfId="0" applyFont="1" applyFill="1"/>
    <xf numFmtId="0" fontId="12" fillId="0" borderId="0" xfId="0" applyFont="1" applyFill="1" applyProtection="1">
      <protection locked="0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5" fillId="3" borderId="4" xfId="0" applyFont="1" applyFill="1" applyBorder="1"/>
    <xf numFmtId="0" fontId="0" fillId="0" borderId="0" xfId="0" applyFill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0" applyFill="1"/>
    <xf numFmtId="0" fontId="13" fillId="0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2" fillId="5" borderId="18" xfId="0" applyFont="1" applyFill="1" applyBorder="1" applyAlignment="1">
      <alignment horizontal="left" vertical="center"/>
    </xf>
    <xf numFmtId="0" fontId="2" fillId="5" borderId="1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Poisson Distribution Function</a:t>
            </a:r>
          </a:p>
        </c:rich>
      </c:tx>
      <c:layout>
        <c:manualLayout>
          <c:xMode val="edge"/>
          <c:yMode val="edge"/>
          <c:x val="0.2536997885835095"/>
          <c:y val="3.69127516778523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66596194503171E-2"/>
          <c:y val="0.22147687296310192"/>
          <c:w val="0.88583509513742076"/>
          <c:h val="0.64094064751443136"/>
        </c:manualLayout>
      </c:layout>
      <c:barChart>
        <c:barDir val="col"/>
        <c:grouping val="clustered"/>
        <c:varyColors val="0"/>
        <c:ser>
          <c:idx val="0"/>
          <c:order val="0"/>
          <c:tx>
            <c:v>Probability Distribution Function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'Poisson Probabilities'!$B$64:$B$75</c:f>
              <c:numCache>
                <c:formatCode>General</c:formatCode>
                <c:ptCount val="12"/>
                <c:pt idx="0">
                  <c:v>0.60653065971263342</c:v>
                </c:pt>
                <c:pt idx="1">
                  <c:v>0.30326532985631671</c:v>
                </c:pt>
                <c:pt idx="2">
                  <c:v>7.5816332464079178E-2</c:v>
                </c:pt>
                <c:pt idx="3">
                  <c:v>1.2636055410679865E-2</c:v>
                </c:pt>
                <c:pt idx="4">
                  <c:v>1.5795069263349827E-3</c:v>
                </c:pt>
                <c:pt idx="5">
                  <c:v>1.5795069263349832E-4</c:v>
                </c:pt>
                <c:pt idx="6">
                  <c:v>1.3162557719458192E-5</c:v>
                </c:pt>
                <c:pt idx="7">
                  <c:v>9.4018269424701516E-7</c:v>
                </c:pt>
                <c:pt idx="8">
                  <c:v>5.8761418390438223E-8</c:v>
                </c:pt>
                <c:pt idx="9">
                  <c:v>3.2645232439132378E-9</c:v>
                </c:pt>
                <c:pt idx="10">
                  <c:v>1.6322616219566172E-10</c:v>
                </c:pt>
                <c:pt idx="11">
                  <c:v>7.4193710088936996E-12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E-4721-9629-B4BA3642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25600784"/>
        <c:axId val="1"/>
      </c:barChart>
      <c:catAx>
        <c:axId val="152560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00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5</xdr:col>
      <xdr:colOff>133350</xdr:colOff>
      <xdr:row>27</xdr:row>
      <xdr:rowOff>66675</xdr:rowOff>
    </xdr:to>
    <xdr:graphicFrame macro="">
      <xdr:nvGraphicFramePr>
        <xdr:cNvPr id="4101" name="Chart 1">
          <a:extLst>
            <a:ext uri="{FF2B5EF4-FFF2-40B4-BE49-F238E27FC236}">
              <a16:creationId xmlns:a16="http://schemas.microsoft.com/office/drawing/2014/main" id="{126ECE2F-3A4C-4FC5-9F9C-F920E7098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32</xdr:row>
      <xdr:rowOff>19050</xdr:rowOff>
    </xdr:from>
    <xdr:to>
      <xdr:col>1</xdr:col>
      <xdr:colOff>123825</xdr:colOff>
      <xdr:row>36</xdr:row>
      <xdr:rowOff>142875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ED27620B-3B5F-4A11-81F3-8D75782E4279}"/>
            </a:ext>
          </a:extLst>
        </xdr:cNvPr>
        <xdr:cNvSpPr txBox="1">
          <a:spLocks noChangeArrowheads="1"/>
        </xdr:cNvSpPr>
      </xdr:nvSpPr>
      <xdr:spPr bwMode="auto">
        <a:xfrm>
          <a:off x="47625" y="5238750"/>
          <a:ext cx="153352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CA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CA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</a:t>
          </a:r>
          <a:r>
            <a:rPr lang="en-CA" sz="900" b="0" i="0" u="none" strike="noStrike" baseline="0">
              <a:solidFill>
                <a:srgbClr val="800000"/>
              </a:solidFill>
              <a:latin typeface="Arial"/>
              <a:cs typeface="Arial"/>
            </a:rPr>
            <a:t>Henryk Kolacz</a:t>
          </a:r>
        </a:p>
        <a:p>
          <a:pPr algn="l" rtl="0">
            <a:defRPr sz="1000"/>
          </a:pPr>
          <a:r>
            <a:rPr lang="en-CA" sz="900" b="0" i="0" u="none" strike="noStrike" baseline="0">
              <a:solidFill>
                <a:srgbClr val="800000"/>
              </a:solidFill>
              <a:latin typeface="Arial"/>
              <a:cs typeface="Arial"/>
            </a:rPr>
            <a:t>  University of Alberta</a:t>
          </a:r>
        </a:p>
        <a:p>
          <a:pPr algn="l" rtl="0">
            <a:defRPr sz="1000"/>
          </a:pPr>
          <a:r>
            <a:rPr lang="en-CA" sz="900" b="0" i="0" u="none" strike="noStrike" baseline="0">
              <a:solidFill>
                <a:srgbClr val="800000"/>
              </a:solidFill>
              <a:latin typeface="Arial"/>
              <a:cs typeface="Arial"/>
            </a:rPr>
            <a:t>  October 2004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0.07736</cdr:x>
      <cdr:y>0.87961</cdr:y>
    </cdr:from>
    <cdr:to>
      <cdr:x>0.95519</cdr:x>
      <cdr:y>0.93664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2438" y="2508295"/>
          <a:ext cx="3963276" cy="16241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0          1           2          3          4          5         6         7         8          9        10        11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6</xdr:col>
      <xdr:colOff>552450</xdr:colOff>
      <xdr:row>2</xdr:row>
      <xdr:rowOff>133350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B571FA92-8866-4C3A-BA50-860C50C40F5A}"/>
            </a:ext>
          </a:extLst>
        </xdr:cNvPr>
        <xdr:cNvSpPr txBox="1">
          <a:spLocks noChangeArrowheads="1"/>
        </xdr:cNvSpPr>
      </xdr:nvSpPr>
      <xdr:spPr bwMode="auto">
        <a:xfrm>
          <a:off x="28575" y="47625"/>
          <a:ext cx="4648200" cy="409575"/>
        </a:xfrm>
        <a:prstGeom prst="rect">
          <a:avLst/>
        </a:prstGeom>
        <a:solidFill>
          <a:srgbClr val="009900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CA" sz="1800" b="1" i="0" u="none" strike="noStrike" baseline="0">
              <a:solidFill>
                <a:srgbClr val="FFFFFF"/>
              </a:solidFill>
              <a:latin typeface="Arial"/>
              <a:cs typeface="Arial"/>
            </a:rPr>
            <a:t>TESTING PLASTIC PANELS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workbookViewId="0">
      <selection activeCell="C8" sqref="C8"/>
    </sheetView>
  </sheetViews>
  <sheetFormatPr defaultRowHeight="12.75" x14ac:dyDescent="0.2"/>
  <cols>
    <col min="1" max="1" width="21.85546875" customWidth="1"/>
    <col min="2" max="2" width="12.28515625" customWidth="1"/>
    <col min="3" max="3" width="13.7109375" customWidth="1"/>
  </cols>
  <sheetData>
    <row r="1" spans="1:7" ht="15.75" x14ac:dyDescent="0.25">
      <c r="A1" s="3" t="s">
        <v>88</v>
      </c>
      <c r="B1" s="4"/>
      <c r="C1" s="4"/>
    </row>
    <row r="2" spans="1:7" x14ac:dyDescent="0.2">
      <c r="A2" s="5" t="s">
        <v>90</v>
      </c>
      <c r="B2" s="6"/>
      <c r="C2" s="7"/>
    </row>
    <row r="3" spans="1:7" x14ac:dyDescent="0.2">
      <c r="A3" s="9" t="s">
        <v>2</v>
      </c>
      <c r="B3" s="10" t="s">
        <v>89</v>
      </c>
      <c r="C3" s="11">
        <v>0.5</v>
      </c>
      <c r="G3" s="2"/>
    </row>
    <row r="4" spans="1:7" x14ac:dyDescent="0.2">
      <c r="A4" s="5" t="s">
        <v>91</v>
      </c>
      <c r="B4" s="6"/>
      <c r="C4" s="7"/>
    </row>
    <row r="5" spans="1:7" x14ac:dyDescent="0.2">
      <c r="A5" s="12" t="s">
        <v>92</v>
      </c>
      <c r="B5" s="10" t="s">
        <v>0</v>
      </c>
      <c r="C5" s="13">
        <v>1</v>
      </c>
    </row>
    <row r="6" spans="1:7" x14ac:dyDescent="0.2">
      <c r="A6" s="15" t="s">
        <v>93</v>
      </c>
      <c r="B6" s="16"/>
      <c r="C6" s="17"/>
    </row>
    <row r="7" spans="1:7" x14ac:dyDescent="0.2">
      <c r="A7" s="18" t="s">
        <v>94</v>
      </c>
      <c r="B7" s="19" t="s">
        <v>95</v>
      </c>
      <c r="C7" s="20">
        <f>POISSON(C5,C3,0)</f>
        <v>0.30326532985631671</v>
      </c>
    </row>
    <row r="8" spans="1:7" x14ac:dyDescent="0.2">
      <c r="A8" s="18" t="s">
        <v>82</v>
      </c>
      <c r="B8" s="19" t="s">
        <v>96</v>
      </c>
      <c r="C8" s="20">
        <f>POISSON(C5,C3,1)</f>
        <v>0.90979598956895014</v>
      </c>
    </row>
    <row r="9" spans="1:7" x14ac:dyDescent="0.2">
      <c r="A9" s="15"/>
      <c r="B9" s="21"/>
      <c r="C9" s="22"/>
    </row>
    <row r="43" spans="6:6" x14ac:dyDescent="0.2">
      <c r="F43" s="24"/>
    </row>
    <row r="63" spans="1:3" x14ac:dyDescent="0.2">
      <c r="A63" s="25" t="s">
        <v>0</v>
      </c>
      <c r="B63" s="25" t="s">
        <v>1</v>
      </c>
      <c r="C63" s="25"/>
    </row>
    <row r="64" spans="1:3" x14ac:dyDescent="0.2">
      <c r="A64" s="25">
        <v>0</v>
      </c>
      <c r="B64" s="25">
        <f t="shared" ref="B64:B75" si="0">POISSON(A64,$C$3,0)</f>
        <v>0.60653065971263342</v>
      </c>
      <c r="C64" s="25">
        <v>0</v>
      </c>
    </row>
    <row r="65" spans="1:3" x14ac:dyDescent="0.2">
      <c r="A65" s="25">
        <v>1</v>
      </c>
      <c r="B65" s="25">
        <f t="shared" si="0"/>
        <v>0.30326532985631671</v>
      </c>
      <c r="C65" s="25">
        <v>1</v>
      </c>
    </row>
    <row r="66" spans="1:3" x14ac:dyDescent="0.2">
      <c r="A66" s="25">
        <v>2</v>
      </c>
      <c r="B66" s="25">
        <f t="shared" si="0"/>
        <v>7.5816332464079178E-2</v>
      </c>
      <c r="C66" s="25">
        <v>2</v>
      </c>
    </row>
    <row r="67" spans="1:3" x14ac:dyDescent="0.2">
      <c r="A67" s="25">
        <v>3</v>
      </c>
      <c r="B67" s="25">
        <f t="shared" si="0"/>
        <v>1.2636055410679865E-2</v>
      </c>
      <c r="C67" s="25">
        <v>3</v>
      </c>
    </row>
    <row r="68" spans="1:3" x14ac:dyDescent="0.2">
      <c r="A68" s="25">
        <v>4</v>
      </c>
      <c r="B68" s="25">
        <f t="shared" si="0"/>
        <v>1.5795069263349827E-3</v>
      </c>
      <c r="C68" s="25">
        <v>4</v>
      </c>
    </row>
    <row r="69" spans="1:3" x14ac:dyDescent="0.2">
      <c r="A69" s="25">
        <v>5</v>
      </c>
      <c r="B69" s="25">
        <f t="shared" si="0"/>
        <v>1.5795069263349832E-4</v>
      </c>
      <c r="C69" s="25">
        <v>5</v>
      </c>
    </row>
    <row r="70" spans="1:3" x14ac:dyDescent="0.2">
      <c r="A70" s="25">
        <v>6</v>
      </c>
      <c r="B70" s="25">
        <f t="shared" si="0"/>
        <v>1.3162557719458192E-5</v>
      </c>
      <c r="C70" s="25">
        <v>6</v>
      </c>
    </row>
    <row r="71" spans="1:3" x14ac:dyDescent="0.2">
      <c r="A71" s="25">
        <v>7</v>
      </c>
      <c r="B71" s="25">
        <f t="shared" si="0"/>
        <v>9.4018269424701516E-7</v>
      </c>
      <c r="C71" s="25">
        <v>7</v>
      </c>
    </row>
    <row r="72" spans="1:3" x14ac:dyDescent="0.2">
      <c r="A72" s="25">
        <v>8</v>
      </c>
      <c r="B72" s="25">
        <f t="shared" si="0"/>
        <v>5.8761418390438223E-8</v>
      </c>
      <c r="C72" s="25">
        <v>8</v>
      </c>
    </row>
    <row r="73" spans="1:3" x14ac:dyDescent="0.2">
      <c r="A73" s="25">
        <v>9</v>
      </c>
      <c r="B73" s="25">
        <f t="shared" si="0"/>
        <v>3.2645232439132378E-9</v>
      </c>
      <c r="C73" s="25">
        <v>9</v>
      </c>
    </row>
    <row r="74" spans="1:3" x14ac:dyDescent="0.2">
      <c r="A74" s="25">
        <v>10</v>
      </c>
      <c r="B74" s="25">
        <f t="shared" si="0"/>
        <v>1.6322616219566172E-10</v>
      </c>
      <c r="C74" s="25">
        <v>10</v>
      </c>
    </row>
    <row r="75" spans="1:3" x14ac:dyDescent="0.2">
      <c r="A75" s="25">
        <v>11</v>
      </c>
      <c r="B75" s="25">
        <f t="shared" si="0"/>
        <v>7.4193710088936996E-12</v>
      </c>
      <c r="C75" s="25">
        <v>11</v>
      </c>
    </row>
  </sheetData>
  <sheetProtection password="F829" sheet="1" objects="1" scenarios="1"/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tabSelected="1" workbookViewId="0">
      <selection activeCell="C4" sqref="C4"/>
    </sheetView>
  </sheetViews>
  <sheetFormatPr defaultRowHeight="12.75" x14ac:dyDescent="0.2"/>
  <cols>
    <col min="1" max="1" width="21.28515625" customWidth="1"/>
    <col min="2" max="2" width="16.42578125" customWidth="1"/>
    <col min="3" max="3" width="8.7109375" customWidth="1"/>
  </cols>
  <sheetData>
    <row r="1" spans="1:4" ht="15.75" x14ac:dyDescent="0.25">
      <c r="A1" s="3" t="s">
        <v>68</v>
      </c>
      <c r="B1" s="4"/>
      <c r="C1" s="4"/>
    </row>
    <row r="2" spans="1:4" x14ac:dyDescent="0.2">
      <c r="A2" s="5" t="s">
        <v>69</v>
      </c>
      <c r="B2" s="6"/>
      <c r="C2" s="7"/>
      <c r="D2" s="8"/>
    </row>
    <row r="3" spans="1:4" x14ac:dyDescent="0.2">
      <c r="A3" s="9" t="s">
        <v>2</v>
      </c>
      <c r="B3" s="10" t="s">
        <v>70</v>
      </c>
      <c r="C3" s="11">
        <v>0.5</v>
      </c>
    </row>
    <row r="4" spans="1:4" x14ac:dyDescent="0.2">
      <c r="A4" s="9" t="s">
        <v>67</v>
      </c>
      <c r="B4" s="10" t="s">
        <v>71</v>
      </c>
      <c r="C4" s="11">
        <f>1/SQRT(60)</f>
        <v>0.12909944487358055</v>
      </c>
    </row>
    <row r="5" spans="1:4" x14ac:dyDescent="0.2">
      <c r="A5" s="5" t="s">
        <v>72</v>
      </c>
      <c r="B5" s="6"/>
      <c r="C5" s="7"/>
    </row>
    <row r="6" spans="1:4" x14ac:dyDescent="0.2">
      <c r="A6" s="12" t="s">
        <v>73</v>
      </c>
      <c r="B6" s="10" t="s">
        <v>74</v>
      </c>
      <c r="C6" s="13">
        <v>-1</v>
      </c>
    </row>
    <row r="7" spans="1:4" x14ac:dyDescent="0.2">
      <c r="A7" s="12" t="s">
        <v>75</v>
      </c>
      <c r="B7" s="10" t="s">
        <v>76</v>
      </c>
      <c r="C7" s="14">
        <v>1</v>
      </c>
    </row>
    <row r="8" spans="1:4" x14ac:dyDescent="0.2">
      <c r="A8" s="15" t="s">
        <v>77</v>
      </c>
      <c r="B8" s="16"/>
      <c r="C8" s="17"/>
    </row>
    <row r="9" spans="1:4" x14ac:dyDescent="0.2">
      <c r="A9" s="18" t="s">
        <v>78</v>
      </c>
      <c r="B9" s="19" t="s">
        <v>84</v>
      </c>
      <c r="C9" s="20">
        <f>IF(C6="","",NORMDIST(a,m,s,TRUE))</f>
        <v>1.6508444803965921E-31</v>
      </c>
    </row>
    <row r="10" spans="1:4" x14ac:dyDescent="0.2">
      <c r="A10" s="18" t="s">
        <v>79</v>
      </c>
      <c r="B10" s="19" t="s">
        <v>80</v>
      </c>
      <c r="C10" s="20">
        <f>IF(C7="","",1-NORMDIST(b,m,s,TRUE))</f>
        <v>5.3755588364734486E-5</v>
      </c>
    </row>
    <row r="11" spans="1:4" x14ac:dyDescent="0.2">
      <c r="A11" s="18" t="s">
        <v>81</v>
      </c>
      <c r="B11" s="19" t="s">
        <v>85</v>
      </c>
      <c r="C11" s="20">
        <f>IF(C6&gt;C7, "a&gt;b?", 1-(C9+C10))</f>
        <v>0.99994624441163527</v>
      </c>
    </row>
    <row r="12" spans="1:4" x14ac:dyDescent="0.2">
      <c r="A12" s="15" t="s">
        <v>82</v>
      </c>
      <c r="B12" s="21"/>
      <c r="C12" s="22"/>
    </row>
    <row r="13" spans="1:4" x14ac:dyDescent="0.2">
      <c r="A13" s="9" t="s">
        <v>78</v>
      </c>
      <c r="B13" s="10" t="s">
        <v>86</v>
      </c>
      <c r="C13" s="13">
        <v>0.3</v>
      </c>
    </row>
    <row r="14" spans="1:4" x14ac:dyDescent="0.2">
      <c r="A14" s="15" t="s">
        <v>83</v>
      </c>
      <c r="B14" s="16"/>
      <c r="C14" s="17"/>
    </row>
    <row r="15" spans="1:4" ht="14.25" x14ac:dyDescent="0.2">
      <c r="A15" s="19" t="s">
        <v>87</v>
      </c>
      <c r="B15" s="19" t="s">
        <v>0</v>
      </c>
      <c r="C15" s="23">
        <f>NORMINV(C13,C3,C4)</f>
        <v>0.4323001849179709</v>
      </c>
    </row>
  </sheetData>
  <sheetProtection password="F829" sheet="1" objects="1" scenarios="1"/>
  <phoneticPr fontId="3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W254"/>
  <sheetViews>
    <sheetView topLeftCell="A7" workbookViewId="0">
      <selection activeCell="J46" sqref="J46"/>
    </sheetView>
  </sheetViews>
  <sheetFormatPr defaultRowHeight="12.75" x14ac:dyDescent="0.2"/>
  <cols>
    <col min="1" max="1" width="16.140625" customWidth="1"/>
  </cols>
  <sheetData>
    <row r="6" spans="1:101" ht="12.75" customHeight="1" x14ac:dyDescent="0.2">
      <c r="B6" s="54" t="s">
        <v>99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spans="1:101" ht="12.75" customHeight="1" x14ac:dyDescent="0.2"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1:101" ht="13.5" thickBot="1" x14ac:dyDescent="0.25">
      <c r="B8" s="32" t="s">
        <v>3</v>
      </c>
      <c r="C8" s="32" t="s">
        <v>4</v>
      </c>
      <c r="D8" s="32" t="s">
        <v>5</v>
      </c>
      <c r="E8" s="32" t="s">
        <v>6</v>
      </c>
      <c r="F8" s="32" t="s">
        <v>7</v>
      </c>
      <c r="G8" s="32" t="s">
        <v>8</v>
      </c>
      <c r="H8" s="32" t="s">
        <v>9</v>
      </c>
      <c r="I8" s="32" t="s">
        <v>10</v>
      </c>
      <c r="J8" s="32" t="s">
        <v>11</v>
      </c>
      <c r="K8" s="32" t="s">
        <v>12</v>
      </c>
      <c r="L8" s="32" t="s">
        <v>13</v>
      </c>
      <c r="M8" s="32" t="s">
        <v>14</v>
      </c>
      <c r="N8" s="32" t="s">
        <v>15</v>
      </c>
      <c r="O8" s="32" t="s">
        <v>16</v>
      </c>
      <c r="P8" s="32" t="s">
        <v>17</v>
      </c>
      <c r="Q8" s="32" t="s">
        <v>18</v>
      </c>
      <c r="R8" s="32" t="s">
        <v>19</v>
      </c>
      <c r="S8" s="32" t="s">
        <v>20</v>
      </c>
      <c r="T8" s="32" t="s">
        <v>21</v>
      </c>
      <c r="U8" s="32" t="s">
        <v>22</v>
      </c>
      <c r="V8" s="32" t="s">
        <v>23</v>
      </c>
      <c r="W8" s="32" t="s">
        <v>24</v>
      </c>
      <c r="X8" s="32" t="s">
        <v>25</v>
      </c>
      <c r="Y8" s="32" t="s">
        <v>26</v>
      </c>
      <c r="Z8" s="32" t="s">
        <v>27</v>
      </c>
      <c r="AA8" s="32" t="s">
        <v>28</v>
      </c>
      <c r="AB8" s="32" t="s">
        <v>29</v>
      </c>
      <c r="AC8" s="32" t="s">
        <v>30</v>
      </c>
      <c r="AD8" s="32" t="s">
        <v>31</v>
      </c>
      <c r="AE8" s="32" t="s">
        <v>32</v>
      </c>
      <c r="AF8" s="32" t="s">
        <v>33</v>
      </c>
      <c r="AG8" s="32" t="s">
        <v>34</v>
      </c>
      <c r="AH8" s="32" t="s">
        <v>35</v>
      </c>
      <c r="AI8" s="32" t="s">
        <v>36</v>
      </c>
      <c r="AJ8" s="32" t="s">
        <v>37</v>
      </c>
      <c r="AK8" s="32" t="s">
        <v>38</v>
      </c>
      <c r="AL8" s="32" t="s">
        <v>39</v>
      </c>
      <c r="AM8" s="32" t="s">
        <v>40</v>
      </c>
      <c r="AN8" s="32" t="s">
        <v>41</v>
      </c>
      <c r="AO8" s="32" t="s">
        <v>42</v>
      </c>
      <c r="AP8" s="32" t="s">
        <v>43</v>
      </c>
      <c r="AQ8" s="32" t="s">
        <v>44</v>
      </c>
      <c r="AR8" s="32" t="s">
        <v>45</v>
      </c>
      <c r="AS8" s="32" t="s">
        <v>46</v>
      </c>
      <c r="AT8" s="32" t="s">
        <v>47</v>
      </c>
      <c r="AU8" s="32" t="s">
        <v>48</v>
      </c>
      <c r="AV8" s="32" t="s">
        <v>49</v>
      </c>
      <c r="AW8" s="32" t="s">
        <v>50</v>
      </c>
      <c r="AX8" s="32" t="s">
        <v>51</v>
      </c>
      <c r="AY8" s="32" t="s">
        <v>52</v>
      </c>
      <c r="AZ8" s="32" t="s">
        <v>53</v>
      </c>
      <c r="BA8" s="32" t="s">
        <v>54</v>
      </c>
      <c r="BB8" s="32" t="s">
        <v>55</v>
      </c>
      <c r="BC8" s="32" t="s">
        <v>56</v>
      </c>
      <c r="BD8" s="32" t="s">
        <v>57</v>
      </c>
      <c r="BE8" s="32" t="s">
        <v>58</v>
      </c>
      <c r="BF8" s="32" t="s">
        <v>59</v>
      </c>
      <c r="BG8" s="32" t="s">
        <v>60</v>
      </c>
      <c r="BH8" s="32" t="s">
        <v>61</v>
      </c>
      <c r="BI8" s="32" t="s">
        <v>62</v>
      </c>
    </row>
    <row r="9" spans="1:101" ht="13.5" thickTop="1" x14ac:dyDescent="0.2">
      <c r="A9" s="33" t="s">
        <v>100</v>
      </c>
      <c r="B9">
        <v>0</v>
      </c>
      <c r="C9">
        <v>0</v>
      </c>
      <c r="D9">
        <v>0</v>
      </c>
      <c r="E9">
        <v>1</v>
      </c>
      <c r="F9">
        <v>1</v>
      </c>
      <c r="G9">
        <v>2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2</v>
      </c>
      <c r="AM9">
        <v>0</v>
      </c>
      <c r="AN9">
        <v>1</v>
      </c>
      <c r="AO9">
        <v>0</v>
      </c>
      <c r="AP9">
        <v>1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2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</row>
    <row r="10" spans="1:101" x14ac:dyDescent="0.2">
      <c r="A10" s="34" t="s">
        <v>101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2</v>
      </c>
      <c r="L10">
        <v>0</v>
      </c>
      <c r="M10">
        <v>0</v>
      </c>
      <c r="N10">
        <v>2</v>
      </c>
      <c r="O10">
        <v>1</v>
      </c>
      <c r="P10">
        <v>0</v>
      </c>
      <c r="Q10">
        <v>1</v>
      </c>
      <c r="R10">
        <v>0</v>
      </c>
      <c r="S10">
        <v>1</v>
      </c>
      <c r="T10">
        <v>2</v>
      </c>
      <c r="U10">
        <v>0</v>
      </c>
      <c r="V10">
        <v>1</v>
      </c>
      <c r="W10">
        <v>2</v>
      </c>
      <c r="X10">
        <v>0</v>
      </c>
      <c r="Y10">
        <v>1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2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2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101" x14ac:dyDescent="0.2">
      <c r="A11" s="34" t="s">
        <v>102</v>
      </c>
      <c r="B11">
        <v>2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1</v>
      </c>
      <c r="T11">
        <v>2</v>
      </c>
      <c r="U11">
        <v>0</v>
      </c>
      <c r="V11">
        <v>0</v>
      </c>
      <c r="W11">
        <v>1</v>
      </c>
      <c r="X11">
        <v>1</v>
      </c>
      <c r="Y11">
        <v>2</v>
      </c>
      <c r="Z11">
        <v>1</v>
      </c>
      <c r="AA11">
        <v>0</v>
      </c>
      <c r="AB11">
        <v>0</v>
      </c>
      <c r="AC11">
        <v>0</v>
      </c>
      <c r="AD11">
        <v>3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1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1</v>
      </c>
      <c r="AY11">
        <v>1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0</v>
      </c>
    </row>
    <row r="12" spans="1:101" x14ac:dyDescent="0.2">
      <c r="A12" s="34" t="s">
        <v>103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2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4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2</v>
      </c>
      <c r="BA12">
        <v>0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1</v>
      </c>
      <c r="BI12">
        <v>0</v>
      </c>
    </row>
    <row r="13" spans="1:101" x14ac:dyDescent="0.2">
      <c r="A13" s="34" t="s">
        <v>104</v>
      </c>
      <c r="B13">
        <v>1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2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1</v>
      </c>
      <c r="AL13">
        <v>2</v>
      </c>
      <c r="AM13">
        <v>0</v>
      </c>
      <c r="AN13">
        <v>0</v>
      </c>
      <c r="AO13">
        <v>2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1</v>
      </c>
    </row>
    <row r="14" spans="1:101" x14ac:dyDescent="0.2">
      <c r="A14" s="34" t="s">
        <v>105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2</v>
      </c>
      <c r="AF14">
        <v>3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2</v>
      </c>
      <c r="AN14">
        <v>1</v>
      </c>
      <c r="AO14">
        <v>0</v>
      </c>
      <c r="AP14">
        <v>0</v>
      </c>
      <c r="AQ14">
        <v>0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1</v>
      </c>
      <c r="BB14">
        <v>0</v>
      </c>
      <c r="BC14">
        <v>1</v>
      </c>
      <c r="BD14">
        <v>1</v>
      </c>
      <c r="BE14">
        <v>2</v>
      </c>
      <c r="BF14">
        <v>1</v>
      </c>
      <c r="BG14">
        <v>1</v>
      </c>
      <c r="BH14">
        <v>0</v>
      </c>
      <c r="BI14">
        <v>1</v>
      </c>
    </row>
    <row r="15" spans="1:101" x14ac:dyDescent="0.2">
      <c r="A15" s="34" t="s">
        <v>106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1</v>
      </c>
      <c r="O15">
        <v>0</v>
      </c>
      <c r="P15">
        <v>1</v>
      </c>
      <c r="Q15">
        <v>2</v>
      </c>
      <c r="R15">
        <v>2</v>
      </c>
      <c r="S15">
        <v>2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2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2</v>
      </c>
      <c r="AW15">
        <v>1</v>
      </c>
      <c r="AX15">
        <v>2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2</v>
      </c>
      <c r="BH15">
        <v>0</v>
      </c>
      <c r="BI15">
        <v>1</v>
      </c>
    </row>
    <row r="16" spans="1:101" x14ac:dyDescent="0.2">
      <c r="A16" s="34" t="s">
        <v>107</v>
      </c>
      <c r="B16">
        <v>2</v>
      </c>
      <c r="C16">
        <v>1</v>
      </c>
      <c r="D16">
        <v>0</v>
      </c>
      <c r="E16">
        <v>2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1</v>
      </c>
      <c r="AM16">
        <v>2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2</v>
      </c>
      <c r="AZ16">
        <v>0</v>
      </c>
      <c r="BA16">
        <v>1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1</v>
      </c>
    </row>
    <row r="17" spans="1:61" x14ac:dyDescent="0.2">
      <c r="A17" s="34" t="s">
        <v>108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2</v>
      </c>
      <c r="AL17">
        <v>2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1</v>
      </c>
      <c r="AX17">
        <v>2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2</v>
      </c>
      <c r="BE17">
        <v>1</v>
      </c>
      <c r="BF17">
        <v>2</v>
      </c>
      <c r="BG17">
        <v>1</v>
      </c>
      <c r="BH17">
        <v>1</v>
      </c>
      <c r="BI17">
        <v>1</v>
      </c>
    </row>
    <row r="18" spans="1:61" x14ac:dyDescent="0.2">
      <c r="A18" s="34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1</v>
      </c>
      <c r="M18">
        <v>2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</v>
      </c>
      <c r="AL18">
        <v>2</v>
      </c>
      <c r="AM18">
        <v>0</v>
      </c>
      <c r="AN18">
        <v>2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2</v>
      </c>
      <c r="AY18">
        <v>2</v>
      </c>
      <c r="AZ18">
        <v>1</v>
      </c>
      <c r="BA18">
        <v>0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0</v>
      </c>
      <c r="BH18">
        <v>1</v>
      </c>
      <c r="BI18">
        <v>0</v>
      </c>
    </row>
    <row r="19" spans="1:61" x14ac:dyDescent="0.2">
      <c r="A19" s="34" t="s">
        <v>110</v>
      </c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8"/>
    </row>
    <row r="20" spans="1:61" x14ac:dyDescent="0.2">
      <c r="A20" s="34" t="s">
        <v>111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8"/>
    </row>
    <row r="21" spans="1:61" x14ac:dyDescent="0.2">
      <c r="A21" s="34" t="s">
        <v>112</v>
      </c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8"/>
    </row>
    <row r="22" spans="1:61" x14ac:dyDescent="0.2">
      <c r="A22" s="34" t="s">
        <v>113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8"/>
    </row>
    <row r="23" spans="1:61" x14ac:dyDescent="0.2">
      <c r="A23" s="34" t="s">
        <v>114</v>
      </c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8"/>
    </row>
    <row r="24" spans="1:61" x14ac:dyDescent="0.2">
      <c r="A24" s="34" t="s">
        <v>115</v>
      </c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8"/>
    </row>
    <row r="25" spans="1:61" x14ac:dyDescent="0.2">
      <c r="A25" s="34" t="s">
        <v>116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8"/>
    </row>
    <row r="26" spans="1:61" x14ac:dyDescent="0.2">
      <c r="A26" s="34" t="s">
        <v>117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8"/>
    </row>
    <row r="27" spans="1:61" x14ac:dyDescent="0.2">
      <c r="A27" s="34" t="s">
        <v>118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8"/>
    </row>
    <row r="28" spans="1:61" x14ac:dyDescent="0.2">
      <c r="A28" s="34" t="s">
        <v>119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8"/>
    </row>
    <row r="29" spans="1:61" x14ac:dyDescent="0.2">
      <c r="A29" s="34" t="s">
        <v>120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8"/>
    </row>
    <row r="30" spans="1:61" x14ac:dyDescent="0.2">
      <c r="A30" s="34" t="s">
        <v>121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8"/>
    </row>
    <row r="31" spans="1:61" x14ac:dyDescent="0.2">
      <c r="A31" s="34" t="s">
        <v>122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8"/>
    </row>
    <row r="32" spans="1:61" x14ac:dyDescent="0.2">
      <c r="A32" s="34" t="s">
        <v>123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8"/>
    </row>
    <row r="33" spans="1:61" x14ac:dyDescent="0.2">
      <c r="A33" s="34" t="s">
        <v>124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8"/>
    </row>
    <row r="34" spans="1:61" x14ac:dyDescent="0.2">
      <c r="A34" s="34" t="s">
        <v>125</v>
      </c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8"/>
    </row>
    <row r="35" spans="1:61" x14ac:dyDescent="0.2">
      <c r="A35" s="34" t="s">
        <v>126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8"/>
    </row>
    <row r="36" spans="1:61" x14ac:dyDescent="0.2">
      <c r="A36" s="34" t="s">
        <v>127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8"/>
    </row>
    <row r="37" spans="1:61" x14ac:dyDescent="0.2">
      <c r="A37" s="34" t="s">
        <v>128</v>
      </c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8"/>
    </row>
    <row r="38" spans="1:61" ht="13.5" thickBot="1" x14ac:dyDescent="0.25">
      <c r="A38" s="35" t="s">
        <v>129</v>
      </c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1"/>
    </row>
    <row r="39" spans="1:61" ht="13.5" thickTop="1" x14ac:dyDescent="0.2"/>
    <row r="40" spans="1:61" x14ac:dyDescent="0.2">
      <c r="A40" s="36" t="s">
        <v>63</v>
      </c>
      <c r="B40" s="37">
        <f>IF(SUM(B19:B38)=0,SUM(B9:B18)/10, SUM(B9:B38)/30)</f>
        <v>0.7</v>
      </c>
      <c r="C40" s="37">
        <f t="shared" ref="C40:BI40" si="0">IF(SUM(C19:C38)=0,SUM(C9:C18)/10, SUM(C9:C38)/30)</f>
        <v>0.5</v>
      </c>
      <c r="D40" s="37">
        <f t="shared" si="0"/>
        <v>0.2</v>
      </c>
      <c r="E40" s="37">
        <f t="shared" si="0"/>
        <v>0.6</v>
      </c>
      <c r="F40" s="37">
        <f t="shared" si="0"/>
        <v>0.2</v>
      </c>
      <c r="G40" s="37">
        <f t="shared" si="0"/>
        <v>0.7</v>
      </c>
      <c r="H40" s="37">
        <f t="shared" si="0"/>
        <v>0</v>
      </c>
      <c r="I40" s="37">
        <f t="shared" si="0"/>
        <v>0.5</v>
      </c>
      <c r="J40" s="37">
        <f t="shared" si="0"/>
        <v>0.5</v>
      </c>
      <c r="K40" s="37">
        <f t="shared" si="0"/>
        <v>0.6</v>
      </c>
      <c r="L40" s="37">
        <f t="shared" si="0"/>
        <v>0.4</v>
      </c>
      <c r="M40" s="37">
        <f t="shared" si="0"/>
        <v>0.6</v>
      </c>
      <c r="N40" s="37">
        <f t="shared" si="0"/>
        <v>0.5</v>
      </c>
      <c r="O40" s="37">
        <f t="shared" si="0"/>
        <v>0.3</v>
      </c>
      <c r="P40" s="37">
        <f t="shared" si="0"/>
        <v>0.2</v>
      </c>
      <c r="Q40" s="37">
        <f t="shared" si="0"/>
        <v>0.7</v>
      </c>
      <c r="R40" s="37">
        <f t="shared" si="0"/>
        <v>0.3</v>
      </c>
      <c r="S40" s="37">
        <f t="shared" si="0"/>
        <v>0.4</v>
      </c>
      <c r="T40" s="37">
        <f t="shared" si="0"/>
        <v>0.7</v>
      </c>
      <c r="U40" s="37">
        <f t="shared" si="0"/>
        <v>0.8</v>
      </c>
      <c r="V40" s="37">
        <f t="shared" si="0"/>
        <v>0.6</v>
      </c>
      <c r="W40" s="37">
        <f t="shared" si="0"/>
        <v>1</v>
      </c>
      <c r="X40" s="37">
        <f t="shared" si="0"/>
        <v>0.4</v>
      </c>
      <c r="Y40" s="37">
        <f t="shared" si="0"/>
        <v>0.3</v>
      </c>
      <c r="Z40" s="37">
        <f t="shared" si="0"/>
        <v>0.3</v>
      </c>
      <c r="AA40" s="37">
        <f t="shared" si="0"/>
        <v>0.4</v>
      </c>
      <c r="AB40" s="37">
        <f t="shared" si="0"/>
        <v>0.5</v>
      </c>
      <c r="AC40" s="37">
        <f t="shared" si="0"/>
        <v>0.3</v>
      </c>
      <c r="AD40" s="37">
        <f t="shared" si="0"/>
        <v>0.7</v>
      </c>
      <c r="AE40" s="37">
        <f t="shared" si="0"/>
        <v>1</v>
      </c>
      <c r="AF40" s="37">
        <f t="shared" si="0"/>
        <v>0.3</v>
      </c>
      <c r="AG40" s="37">
        <f t="shared" si="0"/>
        <v>0.3</v>
      </c>
      <c r="AH40" s="37">
        <f t="shared" si="0"/>
        <v>0</v>
      </c>
      <c r="AI40" s="37">
        <f t="shared" si="0"/>
        <v>0.4</v>
      </c>
      <c r="AJ40" s="37">
        <f t="shared" si="0"/>
        <v>0.4</v>
      </c>
      <c r="AK40" s="37">
        <f t="shared" si="0"/>
        <v>0.6</v>
      </c>
      <c r="AL40" s="37">
        <f t="shared" si="0"/>
        <v>1.2</v>
      </c>
      <c r="AM40" s="37">
        <f t="shared" si="0"/>
        <v>0.7</v>
      </c>
      <c r="AN40" s="37">
        <f t="shared" si="0"/>
        <v>0.7</v>
      </c>
      <c r="AO40" s="37">
        <f t="shared" si="0"/>
        <v>0.5</v>
      </c>
      <c r="AP40" s="37">
        <f t="shared" si="0"/>
        <v>0.7</v>
      </c>
      <c r="AQ40" s="37">
        <f t="shared" si="0"/>
        <v>0.3</v>
      </c>
      <c r="AR40" s="37">
        <f t="shared" si="0"/>
        <v>0.7</v>
      </c>
      <c r="AS40" s="37">
        <f t="shared" si="0"/>
        <v>0.2</v>
      </c>
      <c r="AT40" s="37">
        <f t="shared" si="0"/>
        <v>0.6</v>
      </c>
      <c r="AU40" s="37">
        <f t="shared" si="0"/>
        <v>0.2</v>
      </c>
      <c r="AV40" s="37">
        <f t="shared" si="0"/>
        <v>0.4</v>
      </c>
      <c r="AW40" s="37">
        <f t="shared" si="0"/>
        <v>0.4</v>
      </c>
      <c r="AX40" s="37">
        <f t="shared" si="0"/>
        <v>1.1000000000000001</v>
      </c>
      <c r="AY40" s="37">
        <f t="shared" si="0"/>
        <v>0.7</v>
      </c>
      <c r="AZ40" s="37">
        <f t="shared" si="0"/>
        <v>0.8</v>
      </c>
      <c r="BA40" s="37">
        <f t="shared" si="0"/>
        <v>0.3</v>
      </c>
      <c r="BB40" s="37">
        <f t="shared" si="0"/>
        <v>0.4</v>
      </c>
      <c r="BC40" s="37">
        <f t="shared" si="0"/>
        <v>0.3</v>
      </c>
      <c r="BD40" s="37">
        <f t="shared" si="0"/>
        <v>0.6</v>
      </c>
      <c r="BE40" s="37">
        <f t="shared" si="0"/>
        <v>0.6</v>
      </c>
      <c r="BF40" s="37">
        <f t="shared" si="0"/>
        <v>0.6</v>
      </c>
      <c r="BG40" s="37">
        <f t="shared" si="0"/>
        <v>0.6</v>
      </c>
      <c r="BH40" s="37">
        <f t="shared" si="0"/>
        <v>0.4</v>
      </c>
      <c r="BI40" s="37">
        <f t="shared" si="0"/>
        <v>0.5</v>
      </c>
    </row>
    <row r="42" spans="1:61" x14ac:dyDescent="0.2">
      <c r="A42" s="43" t="s">
        <v>64</v>
      </c>
      <c r="B42" s="37">
        <f>COUNTIF(B9:B38,"&gt;=2")</f>
        <v>2</v>
      </c>
      <c r="C42" s="37">
        <f t="shared" ref="C42:BI42" si="1">COUNTIF(C9:C38,"&gt;=2")</f>
        <v>0</v>
      </c>
      <c r="D42" s="37">
        <f t="shared" si="1"/>
        <v>0</v>
      </c>
      <c r="E42" s="37">
        <f t="shared" si="1"/>
        <v>1</v>
      </c>
      <c r="F42" s="37">
        <f t="shared" si="1"/>
        <v>0</v>
      </c>
      <c r="G42" s="37">
        <f t="shared" si="1"/>
        <v>2</v>
      </c>
      <c r="H42" s="37">
        <f t="shared" si="1"/>
        <v>0</v>
      </c>
      <c r="I42" s="37">
        <f t="shared" si="1"/>
        <v>1</v>
      </c>
      <c r="J42" s="37">
        <f t="shared" si="1"/>
        <v>0</v>
      </c>
      <c r="K42" s="37">
        <f t="shared" si="1"/>
        <v>1</v>
      </c>
      <c r="L42" s="37">
        <f t="shared" si="1"/>
        <v>1</v>
      </c>
      <c r="M42" s="37">
        <f t="shared" si="1"/>
        <v>3</v>
      </c>
      <c r="N42" s="37">
        <f t="shared" si="1"/>
        <v>1</v>
      </c>
      <c r="O42" s="37">
        <f t="shared" si="1"/>
        <v>0</v>
      </c>
      <c r="P42" s="37">
        <f t="shared" si="1"/>
        <v>0</v>
      </c>
      <c r="Q42" s="37">
        <f t="shared" si="1"/>
        <v>2</v>
      </c>
      <c r="R42" s="37">
        <f t="shared" si="1"/>
        <v>1</v>
      </c>
      <c r="S42" s="37">
        <f t="shared" si="1"/>
        <v>1</v>
      </c>
      <c r="T42" s="37">
        <f t="shared" si="1"/>
        <v>2</v>
      </c>
      <c r="U42" s="37">
        <f t="shared" si="1"/>
        <v>2</v>
      </c>
      <c r="V42" s="37">
        <f t="shared" si="1"/>
        <v>0</v>
      </c>
      <c r="W42" s="37">
        <f t="shared" si="1"/>
        <v>2</v>
      </c>
      <c r="X42" s="37">
        <f t="shared" si="1"/>
        <v>0</v>
      </c>
      <c r="Y42" s="37">
        <f t="shared" si="1"/>
        <v>1</v>
      </c>
      <c r="Z42" s="37">
        <f t="shared" si="1"/>
        <v>0</v>
      </c>
      <c r="AA42" s="37">
        <f t="shared" si="1"/>
        <v>0</v>
      </c>
      <c r="AB42" s="37">
        <f t="shared" si="1"/>
        <v>1</v>
      </c>
      <c r="AC42" s="37">
        <f t="shared" si="1"/>
        <v>0</v>
      </c>
      <c r="AD42" s="37">
        <f t="shared" si="1"/>
        <v>1</v>
      </c>
      <c r="AE42" s="37">
        <f t="shared" si="1"/>
        <v>4</v>
      </c>
      <c r="AF42" s="37">
        <f t="shared" si="1"/>
        <v>1</v>
      </c>
      <c r="AG42" s="37">
        <f t="shared" si="1"/>
        <v>1</v>
      </c>
      <c r="AH42" s="37">
        <f t="shared" si="1"/>
        <v>0</v>
      </c>
      <c r="AI42" s="37">
        <f t="shared" si="1"/>
        <v>0</v>
      </c>
      <c r="AJ42" s="37">
        <f t="shared" si="1"/>
        <v>1</v>
      </c>
      <c r="AK42" s="37">
        <f t="shared" si="1"/>
        <v>1</v>
      </c>
      <c r="AL42" s="37">
        <f t="shared" si="1"/>
        <v>5</v>
      </c>
      <c r="AM42" s="37">
        <f t="shared" si="1"/>
        <v>3</v>
      </c>
      <c r="AN42" s="37">
        <f t="shared" si="1"/>
        <v>2</v>
      </c>
      <c r="AO42" s="37">
        <f t="shared" si="1"/>
        <v>1</v>
      </c>
      <c r="AP42" s="37">
        <f t="shared" si="1"/>
        <v>1</v>
      </c>
      <c r="AQ42" s="37">
        <f t="shared" si="1"/>
        <v>0</v>
      </c>
      <c r="AR42" s="37">
        <f t="shared" si="1"/>
        <v>2</v>
      </c>
      <c r="AS42" s="37">
        <f t="shared" si="1"/>
        <v>0</v>
      </c>
      <c r="AT42" s="37">
        <f t="shared" si="1"/>
        <v>1</v>
      </c>
      <c r="AU42" s="37">
        <f t="shared" si="1"/>
        <v>0</v>
      </c>
      <c r="AV42" s="37">
        <f t="shared" si="1"/>
        <v>1</v>
      </c>
      <c r="AW42" s="37">
        <f t="shared" si="1"/>
        <v>0</v>
      </c>
      <c r="AX42" s="37">
        <f t="shared" si="1"/>
        <v>4</v>
      </c>
      <c r="AY42" s="37">
        <f t="shared" si="1"/>
        <v>2</v>
      </c>
      <c r="AZ42" s="37">
        <f t="shared" si="1"/>
        <v>3</v>
      </c>
      <c r="BA42" s="37">
        <f t="shared" si="1"/>
        <v>0</v>
      </c>
      <c r="BB42" s="37">
        <f t="shared" si="1"/>
        <v>0</v>
      </c>
      <c r="BC42" s="37">
        <f t="shared" si="1"/>
        <v>0</v>
      </c>
      <c r="BD42" s="37">
        <f t="shared" si="1"/>
        <v>1</v>
      </c>
      <c r="BE42" s="37">
        <f t="shared" si="1"/>
        <v>1</v>
      </c>
      <c r="BF42" s="37">
        <f t="shared" si="1"/>
        <v>1</v>
      </c>
      <c r="BG42" s="37">
        <f t="shared" si="1"/>
        <v>1</v>
      </c>
      <c r="BH42" s="37">
        <f t="shared" si="1"/>
        <v>0</v>
      </c>
      <c r="BI42" s="37">
        <f t="shared" si="1"/>
        <v>0</v>
      </c>
    </row>
    <row r="44" spans="1:61" x14ac:dyDescent="0.2">
      <c r="A44" s="60" t="s">
        <v>65</v>
      </c>
      <c r="B44" s="61"/>
      <c r="C44" s="62"/>
      <c r="E44" s="48" t="s">
        <v>98</v>
      </c>
      <c r="F44" s="2"/>
      <c r="G44" s="5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61" x14ac:dyDescent="0.2">
      <c r="A45" s="63"/>
      <c r="B45" s="64"/>
      <c r="C45" s="65"/>
      <c r="E45" s="42">
        <v>0</v>
      </c>
      <c r="F45" s="2"/>
      <c r="G45" s="52" t="s">
        <v>130</v>
      </c>
      <c r="H45" s="2"/>
      <c r="I45" s="2"/>
      <c r="J45" s="53" t="s">
        <v>131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61" x14ac:dyDescent="0.2">
      <c r="A46" s="38" t="s">
        <v>97</v>
      </c>
      <c r="B46" s="39"/>
      <c r="C46" s="40">
        <v>60</v>
      </c>
      <c r="E46" s="42">
        <v>0.1</v>
      </c>
      <c r="F46" s="2"/>
      <c r="G46" s="49">
        <f>SUM(B42:BI42)</f>
        <v>62</v>
      </c>
      <c r="H46" s="2">
        <f>COUNTIF(B9:BI18, "&gt;=2")</f>
        <v>62</v>
      </c>
      <c r="I46" s="2"/>
      <c r="J46" s="53">
        <f>COUNTIF(B9:BI18, "=0")</f>
        <v>362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61" x14ac:dyDescent="0.2">
      <c r="A47" s="38" t="s">
        <v>66</v>
      </c>
      <c r="B47" s="39"/>
      <c r="C47" s="41">
        <f>IF(SUM(B9:BI38)=0, 0, IF(SUM(B19:BI38)=0,10,30))</f>
        <v>10</v>
      </c>
      <c r="E47" s="42">
        <v>0.2</v>
      </c>
      <c r="F47" s="2"/>
      <c r="G47" s="4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61" x14ac:dyDescent="0.2">
      <c r="A48" s="38" t="s">
        <v>2</v>
      </c>
      <c r="B48" s="39"/>
      <c r="C48" s="41">
        <f>AVERAGE(B40:BI40)</f>
        <v>0.50666666666666671</v>
      </c>
      <c r="E48" s="42">
        <v>0.3</v>
      </c>
      <c r="F48" s="2"/>
      <c r="G48" s="4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x14ac:dyDescent="0.2">
      <c r="A49" s="38" t="s">
        <v>67</v>
      </c>
      <c r="B49" s="39"/>
      <c r="C49" s="41">
        <f>STDEV(B40:BI40)</f>
        <v>0.24277119497037644</v>
      </c>
      <c r="E49" s="42">
        <v>0.4</v>
      </c>
      <c r="F49" s="2"/>
      <c r="G49" s="4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x14ac:dyDescent="0.2">
      <c r="A50" s="45"/>
      <c r="B50" s="46"/>
      <c r="C50" s="47"/>
      <c r="E50" s="42">
        <v>0.5</v>
      </c>
      <c r="F50" s="2"/>
      <c r="G50" s="4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2">
      <c r="E51" s="42">
        <v>0.6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x14ac:dyDescent="0.2">
      <c r="E52" s="5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x14ac:dyDescent="0.2">
      <c r="E53" s="5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x14ac:dyDescent="0.2">
      <c r="E54" s="5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x14ac:dyDescent="0.2">
      <c r="E55" s="5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x14ac:dyDescent="0.2">
      <c r="E56" s="51"/>
      <c r="F56" s="2"/>
      <c r="G56" s="2"/>
      <c r="H56" s="2"/>
      <c r="I56" s="2"/>
      <c r="J56" s="4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x14ac:dyDescent="0.2">
      <c r="E57" s="5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x14ac:dyDescent="0.2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1:5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1:5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1:5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1:5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1:5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1:5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1:5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1:5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1:5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1:5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1:5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1:5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1:5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1:5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1:5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1:5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1:5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1:5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1:5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1:5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1:5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1:5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1:5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</sheetData>
  <mergeCells count="2">
    <mergeCell ref="B6:BI7"/>
    <mergeCell ref="A44:C4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Poisson Probabilities</vt:lpstr>
      <vt:lpstr>Normal Probabilities</vt:lpstr>
      <vt:lpstr>Simulation</vt:lpstr>
      <vt:lpstr>a</vt:lpstr>
      <vt:lpstr>b</vt:lpstr>
      <vt:lpstr>m</vt:lpstr>
      <vt:lpstr>p</vt:lpstr>
      <vt:lpstr>s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Mathematical Sciences</dc:creator>
  <cp:lastModifiedBy>Arunscape Mr</cp:lastModifiedBy>
  <dcterms:created xsi:type="dcterms:W3CDTF">1999-02-11T21:39:08Z</dcterms:created>
  <dcterms:modified xsi:type="dcterms:W3CDTF">2018-10-25T18:11:15Z</dcterms:modified>
</cp:coreProperties>
</file>