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den\Documents\cur_work\phys_lab\semester_2\lab_2_02d\"/>
    </mc:Choice>
  </mc:AlternateContent>
  <xr:revisionPtr revIDLastSave="0" documentId="13_ncr:1_{2B3A5F5E-225F-4283-A5E6-D4CCDEB17934}" xr6:coauthVersionLast="47" xr6:coauthVersionMax="47" xr10:uidLastSave="{00000000-0000-0000-0000-000000000000}"/>
  <bookViews>
    <workbookView xWindow="-120" yWindow="-120" windowWidth="29040" windowHeight="15720" xr2:uid="{D0F34189-6480-47F7-A316-18E896840CD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N19" i="1"/>
  <c r="M16" i="1"/>
  <c r="M17" i="1"/>
  <c r="M15" i="1"/>
  <c r="L19" i="1"/>
  <c r="K18" i="1"/>
  <c r="K17" i="1"/>
  <c r="K16" i="1"/>
  <c r="K15" i="1"/>
  <c r="J18" i="1"/>
  <c r="J17" i="1"/>
  <c r="J16" i="1"/>
  <c r="J15" i="1"/>
  <c r="L18" i="1"/>
  <c r="N18" i="1" s="1"/>
  <c r="L17" i="1"/>
  <c r="N17" i="1" s="1"/>
  <c r="L16" i="1"/>
  <c r="L15" i="1"/>
  <c r="N4" i="1"/>
  <c r="N5" i="1"/>
  <c r="N6" i="1"/>
  <c r="N7" i="1"/>
  <c r="N8" i="1"/>
  <c r="N9" i="1"/>
  <c r="N10" i="1"/>
  <c r="M5" i="1"/>
  <c r="M6" i="1"/>
  <c r="M7" i="1"/>
  <c r="M8" i="1"/>
  <c r="M9" i="1"/>
  <c r="M10" i="1"/>
  <c r="M4" i="1"/>
  <c r="L11" i="1"/>
  <c r="L5" i="1"/>
  <c r="L6" i="1"/>
  <c r="L7" i="1"/>
  <c r="L8" i="1"/>
  <c r="L9" i="1"/>
  <c r="L10" i="1"/>
  <c r="L4" i="1"/>
  <c r="K4" i="1"/>
  <c r="K5" i="1"/>
  <c r="K6" i="1"/>
  <c r="K7" i="1"/>
  <c r="K8" i="1"/>
  <c r="K9" i="1"/>
  <c r="K10" i="1"/>
  <c r="J10" i="1"/>
  <c r="J9" i="1"/>
  <c r="J8" i="1"/>
  <c r="J7" i="1"/>
  <c r="J6" i="1"/>
  <c r="J5" i="1"/>
  <c r="J4" i="1"/>
  <c r="G15" i="1"/>
  <c r="G5" i="1"/>
  <c r="G6" i="1"/>
  <c r="G7" i="1"/>
  <c r="G8" i="1"/>
  <c r="G9" i="1"/>
  <c r="G10" i="1"/>
  <c r="G11" i="1"/>
  <c r="G16" i="1"/>
  <c r="G17" i="1"/>
  <c r="G18" i="1"/>
  <c r="G19" i="1"/>
  <c r="G20" i="1"/>
  <c r="G21" i="1"/>
  <c r="G22" i="1"/>
  <c r="G2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N16" i="1" l="1"/>
  <c r="N15" i="1"/>
  <c r="N11" i="1"/>
  <c r="G14" i="1"/>
  <c r="G13" i="1"/>
  <c r="G12" i="1"/>
</calcChain>
</file>

<file path=xl/sharedStrings.xml><?xml version="1.0" encoding="utf-8"?>
<sst xmlns="http://schemas.openxmlformats.org/spreadsheetml/2006/main" count="35" uniqueCount="29">
  <si>
    <t>t, °C</t>
  </si>
  <si>
    <t>Rm, Ом</t>
  </si>
  <si>
    <t>Rs, Ом</t>
  </si>
  <si>
    <t>T, K</t>
  </si>
  <si>
    <t>1/T, K^-1</t>
  </si>
  <si>
    <t>ln(Rs)</t>
  </si>
  <si>
    <t>Таблица 1, Результаты измерений температурной зависимости сопротивлений</t>
  </si>
  <si>
    <t>№ изм,</t>
  </si>
  <si>
    <t>пары точек</t>
  </si>
  <si>
    <t>Rj - Ri</t>
  </si>
  <si>
    <t>tj - ti</t>
  </si>
  <si>
    <t>α - &lt;α&gt;</t>
  </si>
  <si>
    <t>α ij</t>
  </si>
  <si>
    <t>(α - &lt;α&gt;)^2</t>
  </si>
  <si>
    <t>1-20</t>
  </si>
  <si>
    <t>2-19</t>
  </si>
  <si>
    <t>3-18</t>
  </si>
  <si>
    <t>4-17</t>
  </si>
  <si>
    <t>5-16</t>
  </si>
  <si>
    <t>6-15</t>
  </si>
  <si>
    <t>7-14</t>
  </si>
  <si>
    <t xml:space="preserve"> &lt;α&gt; =</t>
  </si>
  <si>
    <t>sum(^2)=</t>
  </si>
  <si>
    <t>ln(Rj) - ln(Ri)</t>
  </si>
  <si>
    <t>1/Tj - 1/Ti (K⁻¹)</t>
  </si>
  <si>
    <t>b_ij</t>
  </si>
  <si>
    <t>b - &lt;b&gt;</t>
  </si>
  <si>
    <t>(b - &lt;b&gt;)^2</t>
  </si>
  <si>
    <t xml:space="preserve"> &lt;b&gt;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</si>
</sst>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left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Зависимость Rm от температуры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Лист1!$B$4:$B$23</c:f>
              <c:numCache>
                <c:formatCode>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</c:numCache>
            </c:numRef>
          </c:xVal>
          <c:yVal>
            <c:numRef>
              <c:f>Лист1!$C$4:$C$23</c:f>
              <c:numCache>
                <c:formatCode>0.00</c:formatCode>
                <c:ptCount val="20"/>
                <c:pt idx="0">
                  <c:v>1000</c:v>
                </c:pt>
                <c:pt idx="1">
                  <c:v>1010</c:v>
                </c:pt>
                <c:pt idx="2">
                  <c:v>1022</c:v>
                </c:pt>
                <c:pt idx="3">
                  <c:v>1035</c:v>
                </c:pt>
                <c:pt idx="4">
                  <c:v>1048</c:v>
                </c:pt>
                <c:pt idx="5">
                  <c:v>1060</c:v>
                </c:pt>
                <c:pt idx="6">
                  <c:v>1069</c:v>
                </c:pt>
                <c:pt idx="7">
                  <c:v>1083</c:v>
                </c:pt>
                <c:pt idx="8">
                  <c:v>1093</c:v>
                </c:pt>
                <c:pt idx="9">
                  <c:v>1105</c:v>
                </c:pt>
                <c:pt idx="10">
                  <c:v>1118</c:v>
                </c:pt>
                <c:pt idx="11">
                  <c:v>1129</c:v>
                </c:pt>
                <c:pt idx="12">
                  <c:v>1138</c:v>
                </c:pt>
                <c:pt idx="13">
                  <c:v>1155</c:v>
                </c:pt>
                <c:pt idx="14">
                  <c:v>1164</c:v>
                </c:pt>
                <c:pt idx="15">
                  <c:v>1174</c:v>
                </c:pt>
                <c:pt idx="16">
                  <c:v>1184</c:v>
                </c:pt>
                <c:pt idx="17">
                  <c:v>1202</c:v>
                </c:pt>
                <c:pt idx="18">
                  <c:v>1274</c:v>
                </c:pt>
                <c:pt idx="19">
                  <c:v>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E-4BA2-BF55-1F4F9AC68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51040"/>
        <c:axId val="617856384"/>
      </c:scatterChart>
      <c:valAx>
        <c:axId val="6527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56384"/>
        <c:crosses val="autoZero"/>
        <c:crossBetween val="midCat"/>
      </c:valAx>
      <c:valAx>
        <c:axId val="61785638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7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График ln(Rs) от 1/T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Лист1!$F$4:$F$23</c:f>
              <c:numCache>
                <c:formatCode>0.000000</c:formatCode>
                <c:ptCount val="20"/>
                <c:pt idx="0">
                  <c:v>3.663003663003663E-3</c:v>
                </c:pt>
                <c:pt idx="1">
                  <c:v>3.6231884057971015E-3</c:v>
                </c:pt>
                <c:pt idx="2">
                  <c:v>3.5842293906810036E-3</c:v>
                </c:pt>
                <c:pt idx="3">
                  <c:v>3.5460992907801418E-3</c:v>
                </c:pt>
                <c:pt idx="4">
                  <c:v>3.5087719298245615E-3</c:v>
                </c:pt>
                <c:pt idx="5">
                  <c:v>3.472222222222222E-3</c:v>
                </c:pt>
                <c:pt idx="6">
                  <c:v>3.4364261168384879E-3</c:v>
                </c:pt>
                <c:pt idx="7">
                  <c:v>3.4013605442176869E-3</c:v>
                </c:pt>
                <c:pt idx="8">
                  <c:v>3.3670033670033669E-3</c:v>
                </c:pt>
                <c:pt idx="9">
                  <c:v>3.3333333333333335E-3</c:v>
                </c:pt>
                <c:pt idx="10">
                  <c:v>3.3003300330033004E-3</c:v>
                </c:pt>
                <c:pt idx="11">
                  <c:v>3.2679738562091504E-3</c:v>
                </c:pt>
                <c:pt idx="12">
                  <c:v>3.2362459546925568E-3</c:v>
                </c:pt>
                <c:pt idx="13">
                  <c:v>3.205128205128205E-3</c:v>
                </c:pt>
                <c:pt idx="14">
                  <c:v>3.1746031746031746E-3</c:v>
                </c:pt>
                <c:pt idx="15">
                  <c:v>3.1446540880503146E-3</c:v>
                </c:pt>
                <c:pt idx="16">
                  <c:v>3.1152647975077881E-3</c:v>
                </c:pt>
                <c:pt idx="17">
                  <c:v>3.0864197530864196E-3</c:v>
                </c:pt>
                <c:pt idx="18">
                  <c:v>3.0581039755351682E-3</c:v>
                </c:pt>
                <c:pt idx="19">
                  <c:v>3.0303030303030303E-3</c:v>
                </c:pt>
              </c:numCache>
            </c:numRef>
          </c:xVal>
          <c:yVal>
            <c:numRef>
              <c:f>Лист1!$G$4:$G$23</c:f>
              <c:numCache>
                <c:formatCode>0.00</c:formatCode>
                <c:ptCount val="20"/>
                <c:pt idx="0">
                  <c:v>11.054059580134949</c:v>
                </c:pt>
                <c:pt idx="1">
                  <c:v>10.925938480238674</c:v>
                </c:pt>
                <c:pt idx="2">
                  <c:v>10.805679360030782</c:v>
                </c:pt>
                <c:pt idx="3">
                  <c:v>10.645424897265505</c:v>
                </c:pt>
                <c:pt idx="4">
                  <c:v>10.544024782823776</c:v>
                </c:pt>
                <c:pt idx="5">
                  <c:v>10.376611309118108</c:v>
                </c:pt>
                <c:pt idx="6">
                  <c:v>10.254848401651092</c:v>
                </c:pt>
                <c:pt idx="7">
                  <c:v>10.137768848260794</c:v>
                </c:pt>
                <c:pt idx="8">
                  <c:v>10.024819837703653</c:v>
                </c:pt>
                <c:pt idx="9">
                  <c:v>9.8873581706062446</c:v>
                </c:pt>
                <c:pt idx="10">
                  <c:v>9.7813199185619197</c:v>
                </c:pt>
                <c:pt idx="11">
                  <c:v>9.6485953029073386</c:v>
                </c:pt>
                <c:pt idx="12">
                  <c:v>9.5396441191187833</c:v>
                </c:pt>
                <c:pt idx="13">
                  <c:v>9.4100105671047505</c:v>
                </c:pt>
                <c:pt idx="14">
                  <c:v>9.3101857069458998</c:v>
                </c:pt>
                <c:pt idx="15">
                  <c:v>9.1931942131412114</c:v>
                </c:pt>
                <c:pt idx="16">
                  <c:v>9.0847771490008373</c:v>
                </c:pt>
                <c:pt idx="17">
                  <c:v>8.9605961388647941</c:v>
                </c:pt>
                <c:pt idx="18">
                  <c:v>8.8776609335936669</c:v>
                </c:pt>
                <c:pt idx="19">
                  <c:v>8.746716349694486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2A-4F77-946D-88AB2A86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16336"/>
        <c:axId val="309217776"/>
      </c:scatterChart>
      <c:valAx>
        <c:axId val="309216336"/>
        <c:scaling>
          <c:orientation val="minMax"/>
          <c:min val="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217776"/>
        <c:crosses val="autoZero"/>
        <c:crossBetween val="midCat"/>
      </c:valAx>
      <c:valAx>
        <c:axId val="30921777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2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13920</xdr:colOff>
      <xdr:row>0</xdr:row>
      <xdr:rowOff>176580</xdr:rowOff>
    </xdr:from>
    <xdr:to>
      <xdr:col>23</xdr:col>
      <xdr:colOff>409575</xdr:colOff>
      <xdr:row>17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1F5FD55-BCB4-C5C5-9E69-8CED8C6E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584689</xdr:colOff>
      <xdr:row>19</xdr:row>
      <xdr:rowOff>21981</xdr:rowOff>
    </xdr:from>
    <xdr:to>
      <xdr:col>24</xdr:col>
      <xdr:colOff>28575</xdr:colOff>
      <xdr:row>35</xdr:row>
      <xdr:rowOff>74735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61CE274-5B10-5727-5F5D-F3D33A09F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356A-17A2-4B20-9E77-E7D40C3F812D}">
  <dimension ref="A1:N23"/>
  <sheetViews>
    <sheetView tabSelected="1" zoomScaleNormal="100" workbookViewId="0">
      <selection activeCell="Y16" sqref="Y16"/>
    </sheetView>
  </sheetViews>
  <sheetFormatPr defaultRowHeight="15" x14ac:dyDescent="0.25"/>
  <cols>
    <col min="6" max="6" width="13.42578125" customWidth="1"/>
    <col min="7" max="7" width="11.28515625" customWidth="1"/>
    <col min="9" max="9" width="13.85546875" customWidth="1"/>
    <col min="10" max="10" width="14" customWidth="1"/>
    <col min="11" max="11" width="14.140625" customWidth="1"/>
    <col min="13" max="13" width="11.5703125" customWidth="1"/>
    <col min="14" max="14" width="10.42578125" customWidth="1"/>
  </cols>
  <sheetData>
    <row r="1" spans="1:14" x14ac:dyDescent="0.25">
      <c r="A1" s="1" t="s">
        <v>6</v>
      </c>
      <c r="B1" s="1"/>
      <c r="C1" s="1"/>
      <c r="D1" s="1"/>
      <c r="E1" s="1"/>
      <c r="F1" s="1"/>
      <c r="G1" s="1"/>
    </row>
    <row r="2" spans="1:14" x14ac:dyDescent="0.25">
      <c r="A2" s="1"/>
      <c r="B2" s="1"/>
      <c r="C2" s="1"/>
      <c r="D2" s="1"/>
      <c r="E2" s="1"/>
      <c r="F2" s="1"/>
      <c r="G2" s="1"/>
    </row>
    <row r="3" spans="1:14" ht="19.5" customHeight="1" x14ac:dyDescent="0.25">
      <c r="A3" s="4" t="s">
        <v>7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I3" s="4" t="s">
        <v>8</v>
      </c>
      <c r="J3" s="4" t="s">
        <v>9</v>
      </c>
      <c r="K3" s="4" t="s">
        <v>10</v>
      </c>
      <c r="L3" s="4" t="s">
        <v>12</v>
      </c>
      <c r="M3" s="4" t="s">
        <v>11</v>
      </c>
      <c r="N3" s="4" t="s">
        <v>13</v>
      </c>
    </row>
    <row r="4" spans="1:14" x14ac:dyDescent="0.25">
      <c r="A4" s="5">
        <v>1</v>
      </c>
      <c r="B4" s="3">
        <v>0</v>
      </c>
      <c r="C4" s="2">
        <v>1000</v>
      </c>
      <c r="D4" s="2">
        <v>63200</v>
      </c>
      <c r="E4" s="3">
        <v>273</v>
      </c>
      <c r="F4" s="6">
        <f>1/E4</f>
        <v>3.663003663003663E-3</v>
      </c>
      <c r="G4" s="2">
        <f>LN(D4)</f>
        <v>11.054059580134949</v>
      </c>
      <c r="I4" s="8" t="s">
        <v>14</v>
      </c>
      <c r="J4" s="2">
        <f>C23-C4</f>
        <v>223</v>
      </c>
      <c r="K4" s="2">
        <f>B23-B4</f>
        <v>57</v>
      </c>
      <c r="L4" s="2">
        <f>J4/K4</f>
        <v>3.9122807017543861</v>
      </c>
      <c r="M4" s="2">
        <f>L4-$L$11</f>
        <v>-0.18408156621336591</v>
      </c>
      <c r="N4" s="2">
        <f>M4^2</f>
        <v>3.3886023019565815E-2</v>
      </c>
    </row>
    <row r="5" spans="1:14" x14ac:dyDescent="0.25">
      <c r="A5" s="5">
        <v>2</v>
      </c>
      <c r="B5" s="3">
        <v>3</v>
      </c>
      <c r="C5" s="2">
        <v>1010</v>
      </c>
      <c r="D5" s="2">
        <v>55600</v>
      </c>
      <c r="E5" s="3">
        <v>276</v>
      </c>
      <c r="F5" s="6">
        <f t="shared" ref="F5:F23" si="0">1/E5</f>
        <v>3.6231884057971015E-3</v>
      </c>
      <c r="G5" s="2">
        <f t="shared" ref="G5:G23" si="1">LN(D5)</f>
        <v>10.925938480238674</v>
      </c>
      <c r="I5" s="8" t="s">
        <v>15</v>
      </c>
      <c r="J5" s="2">
        <f>C22-C5</f>
        <v>264</v>
      </c>
      <c r="K5" s="2">
        <f>B22-B5</f>
        <v>51</v>
      </c>
      <c r="L5" s="2">
        <f t="shared" ref="L5:L10" si="2">J5/K5</f>
        <v>5.1764705882352944</v>
      </c>
      <c r="M5" s="2">
        <f t="shared" ref="M5:M10" si="3">L5-$L$11</f>
        <v>1.0801083202675423</v>
      </c>
      <c r="N5" s="2">
        <f t="shared" ref="N5:N10" si="4">M5^2</f>
        <v>1.1666339835111719</v>
      </c>
    </row>
    <row r="6" spans="1:14" x14ac:dyDescent="0.25">
      <c r="A6" s="5">
        <v>3</v>
      </c>
      <c r="B6" s="3">
        <v>6</v>
      </c>
      <c r="C6" s="2">
        <v>1022</v>
      </c>
      <c r="D6" s="2">
        <v>49300</v>
      </c>
      <c r="E6" s="3">
        <v>279</v>
      </c>
      <c r="F6" s="6">
        <f t="shared" si="0"/>
        <v>3.5842293906810036E-3</v>
      </c>
      <c r="G6" s="2">
        <f t="shared" si="1"/>
        <v>10.805679360030782</v>
      </c>
      <c r="I6" s="8" t="s">
        <v>16</v>
      </c>
      <c r="J6" s="2">
        <f>C21-C6</f>
        <v>180</v>
      </c>
      <c r="K6" s="2">
        <f>B21-B6</f>
        <v>45</v>
      </c>
      <c r="L6" s="2">
        <f t="shared" si="2"/>
        <v>4</v>
      </c>
      <c r="M6" s="2">
        <f t="shared" si="3"/>
        <v>-9.6362267967752047E-2</v>
      </c>
      <c r="N6" s="2">
        <f t="shared" si="4"/>
        <v>9.2856866878888514E-3</v>
      </c>
    </row>
    <row r="7" spans="1:14" x14ac:dyDescent="0.25">
      <c r="A7" s="5">
        <v>4</v>
      </c>
      <c r="B7" s="3">
        <v>9</v>
      </c>
      <c r="C7" s="2">
        <v>1035</v>
      </c>
      <c r="D7" s="2">
        <v>42000</v>
      </c>
      <c r="E7" s="3">
        <v>282</v>
      </c>
      <c r="F7" s="6">
        <f t="shared" si="0"/>
        <v>3.5460992907801418E-3</v>
      </c>
      <c r="G7" s="2">
        <f t="shared" si="1"/>
        <v>10.645424897265505</v>
      </c>
      <c r="I7" s="8" t="s">
        <v>17</v>
      </c>
      <c r="J7" s="2">
        <f>C20-C7</f>
        <v>149</v>
      </c>
      <c r="K7" s="2">
        <f>B20-B7</f>
        <v>39</v>
      </c>
      <c r="L7" s="2">
        <f t="shared" si="2"/>
        <v>3.8205128205128207</v>
      </c>
      <c r="M7" s="2">
        <f t="shared" si="3"/>
        <v>-0.27584944745493134</v>
      </c>
      <c r="N7" s="2">
        <f t="shared" si="4"/>
        <v>7.6092917661190931E-2</v>
      </c>
    </row>
    <row r="8" spans="1:14" x14ac:dyDescent="0.25">
      <c r="A8" s="5">
        <v>5</v>
      </c>
      <c r="B8" s="3">
        <v>12</v>
      </c>
      <c r="C8" s="2">
        <v>1048</v>
      </c>
      <c r="D8" s="2">
        <v>37950</v>
      </c>
      <c r="E8" s="3">
        <v>285</v>
      </c>
      <c r="F8" s="6">
        <f t="shared" si="0"/>
        <v>3.5087719298245615E-3</v>
      </c>
      <c r="G8" s="2">
        <f t="shared" si="1"/>
        <v>10.544024782823776</v>
      </c>
      <c r="I8" s="8" t="s">
        <v>18</v>
      </c>
      <c r="J8" s="2">
        <f>C19-C8</f>
        <v>126</v>
      </c>
      <c r="K8" s="2">
        <f>B19-B8</f>
        <v>33</v>
      </c>
      <c r="L8" s="2">
        <f t="shared" si="2"/>
        <v>3.8181818181818183</v>
      </c>
      <c r="M8" s="2">
        <f t="shared" si="3"/>
        <v>-0.2781804497859337</v>
      </c>
      <c r="N8" s="2">
        <f t="shared" si="4"/>
        <v>7.7384362643104387E-2</v>
      </c>
    </row>
    <row r="9" spans="1:14" x14ac:dyDescent="0.25">
      <c r="A9" s="5">
        <v>6</v>
      </c>
      <c r="B9" s="3">
        <v>15</v>
      </c>
      <c r="C9" s="2">
        <v>1060</v>
      </c>
      <c r="D9" s="2">
        <v>32100</v>
      </c>
      <c r="E9" s="3">
        <v>288</v>
      </c>
      <c r="F9" s="6">
        <f t="shared" si="0"/>
        <v>3.472222222222222E-3</v>
      </c>
      <c r="G9" s="2">
        <f t="shared" si="1"/>
        <v>10.376611309118108</v>
      </c>
      <c r="I9" s="8" t="s">
        <v>19</v>
      </c>
      <c r="J9" s="2">
        <f>C18-C9</f>
        <v>104</v>
      </c>
      <c r="K9" s="2">
        <f>B18-B9</f>
        <v>27</v>
      </c>
      <c r="L9" s="2">
        <f t="shared" si="2"/>
        <v>3.8518518518518516</v>
      </c>
      <c r="M9" s="2">
        <f t="shared" si="3"/>
        <v>-0.24451041611590041</v>
      </c>
      <c r="N9" s="2">
        <f t="shared" si="4"/>
        <v>5.9785343589170772E-2</v>
      </c>
    </row>
    <row r="10" spans="1:14" x14ac:dyDescent="0.25">
      <c r="A10" s="5">
        <v>7</v>
      </c>
      <c r="B10" s="3">
        <v>18</v>
      </c>
      <c r="C10" s="2">
        <v>1069</v>
      </c>
      <c r="D10" s="2">
        <v>28420</v>
      </c>
      <c r="E10" s="3">
        <v>291</v>
      </c>
      <c r="F10" s="6">
        <f t="shared" si="0"/>
        <v>3.4364261168384879E-3</v>
      </c>
      <c r="G10" s="2">
        <f t="shared" si="1"/>
        <v>10.254848401651092</v>
      </c>
      <c r="I10" s="8" t="s">
        <v>20</v>
      </c>
      <c r="J10" s="2">
        <f>C17-C10</f>
        <v>86</v>
      </c>
      <c r="K10" s="2">
        <f>B17-B10</f>
        <v>21</v>
      </c>
      <c r="L10" s="2">
        <f t="shared" si="2"/>
        <v>4.0952380952380949</v>
      </c>
      <c r="M10" s="2">
        <f t="shared" si="3"/>
        <v>-1.1241727296571469E-3</v>
      </c>
      <c r="N10" s="2">
        <f t="shared" si="4"/>
        <v>1.2637643261048007E-6</v>
      </c>
    </row>
    <row r="11" spans="1:14" x14ac:dyDescent="0.25">
      <c r="A11" s="5">
        <v>8</v>
      </c>
      <c r="B11" s="3">
        <v>21</v>
      </c>
      <c r="C11" s="2">
        <v>1083</v>
      </c>
      <c r="D11" s="2">
        <v>25280</v>
      </c>
      <c r="E11" s="3">
        <v>294</v>
      </c>
      <c r="F11" s="6">
        <f t="shared" si="0"/>
        <v>3.4013605442176869E-3</v>
      </c>
      <c r="G11" s="2">
        <f t="shared" si="1"/>
        <v>10.137768848260794</v>
      </c>
      <c r="I11" s="7"/>
      <c r="J11" s="2"/>
      <c r="K11" s="10" t="s">
        <v>21</v>
      </c>
      <c r="L11" s="11">
        <f>AVERAGE(L4:L10)</f>
        <v>4.096362267967752</v>
      </c>
      <c r="M11" s="9" t="s">
        <v>22</v>
      </c>
      <c r="N11" s="2">
        <f>SUM(N4:N10)</f>
        <v>1.4230695808764187</v>
      </c>
    </row>
    <row r="12" spans="1:14" x14ac:dyDescent="0.25">
      <c r="A12" s="5">
        <v>9</v>
      </c>
      <c r="B12" s="3">
        <v>24</v>
      </c>
      <c r="C12" s="2">
        <v>1093</v>
      </c>
      <c r="D12" s="2">
        <v>22580</v>
      </c>
      <c r="E12" s="3">
        <v>297</v>
      </c>
      <c r="F12" s="6">
        <f t="shared" si="0"/>
        <v>3.3670033670033669E-3</v>
      </c>
      <c r="G12" s="2">
        <f t="shared" si="1"/>
        <v>10.024819837703653</v>
      </c>
      <c r="I12" s="7"/>
      <c r="J12" s="2"/>
      <c r="K12" s="2"/>
      <c r="L12" s="2"/>
      <c r="M12" s="2"/>
      <c r="N12" s="2"/>
    </row>
    <row r="13" spans="1:14" x14ac:dyDescent="0.25">
      <c r="A13" s="5">
        <v>10</v>
      </c>
      <c r="B13" s="3">
        <v>27</v>
      </c>
      <c r="C13" s="2">
        <v>1105</v>
      </c>
      <c r="D13" s="2">
        <v>19680</v>
      </c>
      <c r="E13" s="3">
        <v>300</v>
      </c>
      <c r="F13" s="6">
        <f t="shared" si="0"/>
        <v>3.3333333333333335E-3</v>
      </c>
      <c r="G13" s="2">
        <f t="shared" si="1"/>
        <v>9.8873581706062446</v>
      </c>
      <c r="I13" s="7"/>
      <c r="J13" s="2"/>
      <c r="K13" s="2"/>
      <c r="L13" s="2"/>
      <c r="M13" s="2"/>
      <c r="N13" s="2"/>
    </row>
    <row r="14" spans="1:14" x14ac:dyDescent="0.25">
      <c r="A14" s="5">
        <v>11</v>
      </c>
      <c r="B14" s="3">
        <v>30</v>
      </c>
      <c r="C14" s="2">
        <v>1118</v>
      </c>
      <c r="D14" s="2">
        <v>17700</v>
      </c>
      <c r="E14" s="3">
        <v>303</v>
      </c>
      <c r="F14" s="6">
        <f t="shared" si="0"/>
        <v>3.3003300330033004E-3</v>
      </c>
      <c r="G14" s="2">
        <f t="shared" si="1"/>
        <v>9.7813199185619197</v>
      </c>
      <c r="I14" s="4" t="s">
        <v>8</v>
      </c>
      <c r="J14" s="4" t="s">
        <v>23</v>
      </c>
      <c r="K14" s="4" t="s">
        <v>24</v>
      </c>
      <c r="L14" s="4" t="s">
        <v>25</v>
      </c>
      <c r="M14" s="4" t="s">
        <v>26</v>
      </c>
      <c r="N14" s="4" t="s">
        <v>27</v>
      </c>
    </row>
    <row r="15" spans="1:14" x14ac:dyDescent="0.25">
      <c r="A15" s="5">
        <v>12</v>
      </c>
      <c r="B15" s="3">
        <v>33</v>
      </c>
      <c r="C15" s="2">
        <v>1129</v>
      </c>
      <c r="D15" s="2">
        <v>15500</v>
      </c>
      <c r="E15" s="3">
        <v>306</v>
      </c>
      <c r="F15" s="6">
        <f t="shared" si="0"/>
        <v>3.2679738562091504E-3</v>
      </c>
      <c r="G15" s="2">
        <f t="shared" si="1"/>
        <v>9.6485953029073386</v>
      </c>
      <c r="I15" s="8" t="s">
        <v>14</v>
      </c>
      <c r="J15" s="2">
        <f>G23-G4</f>
        <v>-2.3073432304404626</v>
      </c>
      <c r="K15" s="12">
        <f>F23-F4</f>
        <v>-6.327006327006327E-4</v>
      </c>
      <c r="L15" s="2">
        <f>J15/K15</f>
        <v>3646.8166952698471</v>
      </c>
      <c r="M15" s="2">
        <f>L15-$L$19</f>
        <v>-3.2662246230970595</v>
      </c>
      <c r="N15" s="2">
        <f>M15^2</f>
        <v>10.668223288525528</v>
      </c>
    </row>
    <row r="16" spans="1:14" x14ac:dyDescent="0.25">
      <c r="A16" s="5">
        <v>13</v>
      </c>
      <c r="B16" s="3">
        <v>36</v>
      </c>
      <c r="C16" s="2">
        <v>1138</v>
      </c>
      <c r="D16" s="2">
        <v>13900</v>
      </c>
      <c r="E16" s="3">
        <v>309</v>
      </c>
      <c r="F16" s="6">
        <f t="shared" si="0"/>
        <v>3.2362459546925568E-3</v>
      </c>
      <c r="G16" s="2">
        <f t="shared" si="1"/>
        <v>9.5396441191187833</v>
      </c>
      <c r="I16" s="8" t="s">
        <v>15</v>
      </c>
      <c r="J16" s="2">
        <f>G22-G5</f>
        <v>-2.0482775466450072</v>
      </c>
      <c r="K16" s="12">
        <f>F22-F5</f>
        <v>-5.6508443026193327E-4</v>
      </c>
      <c r="L16" s="2">
        <f t="shared" ref="L16:L18" si="5">J16/K16</f>
        <v>3624.7283360746114</v>
      </c>
      <c r="M16" s="2">
        <f t="shared" ref="M16:M18" si="6">L16-$L$19</f>
        <v>-25.354583818332685</v>
      </c>
      <c r="N16" s="2">
        <f t="shared" ref="N16:N18" si="7">M16^2</f>
        <v>642.85492060085767</v>
      </c>
    </row>
    <row r="17" spans="1:14" x14ac:dyDescent="0.25">
      <c r="A17" s="5">
        <v>14</v>
      </c>
      <c r="B17" s="3">
        <v>39</v>
      </c>
      <c r="C17" s="2">
        <v>1155</v>
      </c>
      <c r="D17" s="2">
        <v>12210</v>
      </c>
      <c r="E17" s="3">
        <v>312</v>
      </c>
      <c r="F17" s="6">
        <f t="shared" si="0"/>
        <v>3.205128205128205E-3</v>
      </c>
      <c r="G17" s="2">
        <f t="shared" si="1"/>
        <v>9.4100105671047505</v>
      </c>
      <c r="I17" s="8" t="s">
        <v>16</v>
      </c>
      <c r="J17" s="2">
        <f>G21-G6</f>
        <v>-1.8450832211659876</v>
      </c>
      <c r="K17" s="12">
        <f>F21-F6</f>
        <v>-4.97809637594584E-4</v>
      </c>
      <c r="L17" s="2">
        <f t="shared" si="5"/>
        <v>3706.4031746782343</v>
      </c>
      <c r="M17" s="2">
        <f t="shared" si="6"/>
        <v>56.320254785290217</v>
      </c>
      <c r="N17" s="2">
        <f t="shared" si="7"/>
        <v>3171.9710990800054</v>
      </c>
    </row>
    <row r="18" spans="1:14" x14ac:dyDescent="0.25">
      <c r="A18" s="5">
        <v>15</v>
      </c>
      <c r="B18" s="3">
        <v>42</v>
      </c>
      <c r="C18" s="2">
        <v>1164</v>
      </c>
      <c r="D18" s="2">
        <v>11050</v>
      </c>
      <c r="E18" s="3">
        <v>315</v>
      </c>
      <c r="F18" s="6">
        <f t="shared" si="0"/>
        <v>3.1746031746031746E-3</v>
      </c>
      <c r="G18" s="2">
        <f t="shared" si="1"/>
        <v>9.3101857069458998</v>
      </c>
      <c r="I18" s="8" t="s">
        <v>17</v>
      </c>
      <c r="J18" s="2">
        <f>G20-G7</f>
        <v>-1.5606477482646675</v>
      </c>
      <c r="K18" s="12">
        <f>F20-F7</f>
        <v>-4.3083449327235368E-4</v>
      </c>
      <c r="L18" s="2">
        <f t="shared" si="5"/>
        <v>3622.3834735490827</v>
      </c>
      <c r="M18" s="2">
        <f>L18-$L$19</f>
        <v>-27.699446343861382</v>
      </c>
      <c r="N18" s="2">
        <f t="shared" si="7"/>
        <v>767.25932775645572</v>
      </c>
    </row>
    <row r="19" spans="1:14" x14ac:dyDescent="0.25">
      <c r="A19" s="5">
        <v>16</v>
      </c>
      <c r="B19" s="3">
        <v>45</v>
      </c>
      <c r="C19" s="2">
        <v>1174</v>
      </c>
      <c r="D19" s="2">
        <v>9830</v>
      </c>
      <c r="E19" s="3">
        <v>318</v>
      </c>
      <c r="F19" s="6">
        <f t="shared" si="0"/>
        <v>3.1446540880503146E-3</v>
      </c>
      <c r="G19" s="2">
        <f t="shared" si="1"/>
        <v>9.1931942131412114</v>
      </c>
      <c r="I19" s="7"/>
      <c r="J19" s="2"/>
      <c r="K19" s="10" t="s">
        <v>28</v>
      </c>
      <c r="L19" s="2">
        <f>AVERAGE(L15:L18)</f>
        <v>3650.0829198929441</v>
      </c>
      <c r="M19" s="9" t="s">
        <v>22</v>
      </c>
      <c r="N19" s="2">
        <f>SUM(N15:N18)</f>
        <v>4592.7535707258439</v>
      </c>
    </row>
    <row r="20" spans="1:14" x14ac:dyDescent="0.25">
      <c r="A20" s="5">
        <v>17</v>
      </c>
      <c r="B20" s="3">
        <v>48</v>
      </c>
      <c r="C20" s="2">
        <v>1184</v>
      </c>
      <c r="D20" s="2">
        <v>8820</v>
      </c>
      <c r="E20" s="3">
        <v>321</v>
      </c>
      <c r="F20" s="6">
        <f t="shared" si="0"/>
        <v>3.1152647975077881E-3</v>
      </c>
      <c r="G20" s="2">
        <f t="shared" si="1"/>
        <v>9.0847771490008373</v>
      </c>
      <c r="I20" s="7"/>
      <c r="J20" s="2"/>
      <c r="K20" s="2"/>
      <c r="L20" s="2"/>
      <c r="M20" s="2"/>
      <c r="N20" s="2"/>
    </row>
    <row r="21" spans="1:14" x14ac:dyDescent="0.25">
      <c r="A21" s="5">
        <v>18</v>
      </c>
      <c r="B21" s="3">
        <v>51</v>
      </c>
      <c r="C21" s="2">
        <v>1202</v>
      </c>
      <c r="D21" s="2">
        <v>7790</v>
      </c>
      <c r="E21" s="3">
        <v>324</v>
      </c>
      <c r="F21" s="6">
        <f t="shared" si="0"/>
        <v>3.0864197530864196E-3</v>
      </c>
      <c r="G21" s="2">
        <f t="shared" si="1"/>
        <v>8.9605961388647941</v>
      </c>
      <c r="I21" s="7"/>
      <c r="J21" s="2"/>
      <c r="K21" s="2"/>
      <c r="L21" s="2"/>
      <c r="M21" s="2"/>
      <c r="N21" s="2"/>
    </row>
    <row r="22" spans="1:14" x14ac:dyDescent="0.25">
      <c r="A22" s="5">
        <v>19</v>
      </c>
      <c r="B22" s="3">
        <v>54</v>
      </c>
      <c r="C22" s="2">
        <v>1274</v>
      </c>
      <c r="D22" s="2">
        <v>7170</v>
      </c>
      <c r="E22" s="3">
        <v>327</v>
      </c>
      <c r="F22" s="6">
        <f t="shared" si="0"/>
        <v>3.0581039755351682E-3</v>
      </c>
      <c r="G22" s="2">
        <f t="shared" si="1"/>
        <v>8.8776609335936669</v>
      </c>
      <c r="I22" s="7"/>
      <c r="J22" s="2"/>
      <c r="K22" s="2"/>
      <c r="L22" s="2"/>
      <c r="M22" s="2"/>
      <c r="N22" s="2"/>
    </row>
    <row r="23" spans="1:14" x14ac:dyDescent="0.25">
      <c r="A23" s="5">
        <v>20</v>
      </c>
      <c r="B23" s="3">
        <v>57</v>
      </c>
      <c r="C23" s="2">
        <v>1223</v>
      </c>
      <c r="D23" s="2">
        <v>6290</v>
      </c>
      <c r="E23" s="3">
        <v>330</v>
      </c>
      <c r="F23" s="6">
        <f t="shared" si="0"/>
        <v>3.0303030303030303E-3</v>
      </c>
      <c r="G23" s="2">
        <f t="shared" si="1"/>
        <v>8.746716349694486</v>
      </c>
      <c r="I23" s="7"/>
      <c r="J23" s="2"/>
      <c r="K23" s="2"/>
      <c r="L23" s="2"/>
      <c r="M23" s="2"/>
      <c r="N23" s="2"/>
    </row>
  </sheetData>
  <mergeCells count="1">
    <mergeCell ref="A1:G2"/>
  </mergeCells>
  <pageMargins left="0.7" right="0.7" top="0.75" bottom="0.75" header="0.3" footer="0.3"/>
  <ignoredErrors>
    <ignoredError sqref="I4 I5:I10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768A-C1FB-443D-ADAF-D6C5C701D7B7}">
  <dimension ref="A1"/>
  <sheetViews>
    <sheetView workbookViewId="0">
      <selection sqref="A1:A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Веденеев Артём Сергеевич</dc:creator>
  <cp:lastModifiedBy>Веденеев Артём Сергеевич</cp:lastModifiedBy>
  <dcterms:created xsi:type="dcterms:W3CDTF">2025-05-01T04:22:22Z</dcterms:created>
  <dcterms:modified xsi:type="dcterms:W3CDTF">2025-05-01T07:26:35Z</dcterms:modified>
</cp:coreProperties>
</file>