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eden\Documents\cur_work\phys_lab\semester_2\lab_2_15\"/>
    </mc:Choice>
  </mc:AlternateContent>
  <xr:revisionPtr revIDLastSave="0" documentId="13_ncr:1_{393D75C9-2594-44FA-933E-BFB8667A8026}" xr6:coauthVersionLast="47" xr6:coauthVersionMax="47" xr10:uidLastSave="{00000000-0000-0000-0000-000000000000}"/>
  <bookViews>
    <workbookView xWindow="-120" yWindow="-120" windowWidth="29040" windowHeight="15720" xr2:uid="{FAD765E1-7F27-4447-B262-0D9C141BB86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11" i="1" l="1"/>
  <c r="Q5" i="1"/>
  <c r="Q6" i="1"/>
  <c r="Q7" i="1"/>
  <c r="Q8" i="1"/>
  <c r="Q9" i="1"/>
  <c r="Q10" i="1"/>
  <c r="Q4" i="1"/>
  <c r="P5" i="1"/>
  <c r="P6" i="1"/>
  <c r="P7" i="1"/>
  <c r="P8" i="1"/>
  <c r="P9" i="1"/>
  <c r="P10" i="1"/>
  <c r="P4" i="1"/>
  <c r="O11" i="1"/>
  <c r="O5" i="1"/>
  <c r="O6" i="1"/>
  <c r="O7" i="1"/>
  <c r="O8" i="1"/>
  <c r="O9" i="1"/>
  <c r="O10" i="1"/>
  <c r="O4" i="1"/>
  <c r="N5" i="1"/>
  <c r="N6" i="1"/>
  <c r="N7" i="1"/>
  <c r="N8" i="1"/>
  <c r="N9" i="1"/>
  <c r="N10" i="1"/>
  <c r="N4" i="1"/>
  <c r="M8" i="1"/>
  <c r="M9" i="1"/>
  <c r="M10" i="1"/>
  <c r="M7" i="1"/>
  <c r="M6" i="1"/>
  <c r="M5" i="1"/>
  <c r="M4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5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5" i="1"/>
</calcChain>
</file>

<file path=xl/sharedStrings.xml><?xml version="1.0" encoding="utf-8"?>
<sst xmlns="http://schemas.openxmlformats.org/spreadsheetml/2006/main" count="26" uniqueCount="25">
  <si>
    <t>№ опыта</t>
  </si>
  <si>
    <t>T, °C</t>
  </si>
  <si>
    <t>Экспериментальные результаты</t>
  </si>
  <si>
    <t>Первичная обработка результатов измерений</t>
  </si>
  <si>
    <t>T, К</t>
  </si>
  <si>
    <t>1000/T, К^-1</t>
  </si>
  <si>
    <t>G, См</t>
  </si>
  <si>
    <t>σ, См*м^-1</t>
  </si>
  <si>
    <t>lnσ</t>
  </si>
  <si>
    <t>Uр, В</t>
  </si>
  <si>
    <t>Пары точек</t>
  </si>
  <si>
    <t>delta 1000/T</t>
  </si>
  <si>
    <t>ln q</t>
  </si>
  <si>
    <t>a</t>
  </si>
  <si>
    <t>a-&lt;a&gt;</t>
  </si>
  <si>
    <t>(a-&lt;a&gt;)^2</t>
  </si>
  <si>
    <t>10-17</t>
  </si>
  <si>
    <t>11-18</t>
  </si>
  <si>
    <t>12-19</t>
  </si>
  <si>
    <t>13-20</t>
  </si>
  <si>
    <t>14-21</t>
  </si>
  <si>
    <t>15-22</t>
  </si>
  <si>
    <t>16-23</t>
  </si>
  <si>
    <t xml:space="preserve">&lt;a&gt; = </t>
  </si>
  <si>
    <t xml:space="preserve">sum()^2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</si>
</sst>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0" xfId="0" applyFont="1" applyFill="1" applyBorder="1"/>
    <xf numFmtId="0" fontId="0" fillId="0" borderId="0" xfId="0" applyFill="1" applyBorder="1"/>
    <xf numFmtId="0" fontId="1" fillId="4" borderId="1" xfId="0" applyFont="1" applyFill="1" applyBorder="1" applyAlignment="1">
      <alignment vertical="center"/>
    </xf>
    <xf numFmtId="0" fontId="1" fillId="3" borderId="1" xfId="0" applyFont="1" applyFill="1" applyBorder="1"/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2" fontId="0" fillId="0" borderId="1" xfId="0" applyNumberFormat="1" applyBorder="1"/>
    <xf numFmtId="168" fontId="0" fillId="0" borderId="1" xfId="0" applyNumberFormat="1" applyBorder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2" fontId="0" fillId="0" borderId="0" xfId="0" applyNumberFormat="1"/>
    <xf numFmtId="2" fontId="1" fillId="0" borderId="0" xfId="0" applyNumberFormat="1" applyFont="1"/>
    <xf numFmtId="168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ln(q)</a:t>
            </a:r>
            <a:r>
              <a:rPr lang="ru-RU"/>
              <a:t> от</a:t>
            </a:r>
            <a:r>
              <a:rPr lang="ru-RU" baseline="0"/>
              <a:t> </a:t>
            </a:r>
            <a:r>
              <a:rPr lang="en-US" baseline="0"/>
              <a:t>1000/T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Лист1!$G$5:$G$27</c:f>
              <c:numCache>
                <c:formatCode>0.00</c:formatCode>
                <c:ptCount val="23"/>
                <c:pt idx="0">
                  <c:v>2.2573363431151243</c:v>
                </c:pt>
                <c:pt idx="1">
                  <c:v>2.3094688221709005</c:v>
                </c:pt>
                <c:pt idx="2">
                  <c:v>2.3640661938534278</c:v>
                </c:pt>
                <c:pt idx="3">
                  <c:v>2.4213075060532687</c:v>
                </c:pt>
                <c:pt idx="4">
                  <c:v>2.4813895781637716</c:v>
                </c:pt>
                <c:pt idx="5">
                  <c:v>2.5445292620865141</c:v>
                </c:pt>
                <c:pt idx="6">
                  <c:v>2.6109660574412534</c:v>
                </c:pt>
                <c:pt idx="7">
                  <c:v>2.6809651474530831</c:v>
                </c:pt>
                <c:pt idx="8">
                  <c:v>2.7173913043478262</c:v>
                </c:pt>
                <c:pt idx="9">
                  <c:v>2.7548209366391183</c:v>
                </c:pt>
                <c:pt idx="10">
                  <c:v>2.7932960893854748</c:v>
                </c:pt>
                <c:pt idx="11">
                  <c:v>2.8328611898016995</c:v>
                </c:pt>
                <c:pt idx="12">
                  <c:v>2.8735632183908044</c:v>
                </c:pt>
                <c:pt idx="13">
                  <c:v>2.9154518950437316</c:v>
                </c:pt>
                <c:pt idx="14">
                  <c:v>2.9585798816568047</c:v>
                </c:pt>
                <c:pt idx="15">
                  <c:v>3.0030030030030028</c:v>
                </c:pt>
                <c:pt idx="16">
                  <c:v>3.0487804878048781</c:v>
                </c:pt>
                <c:pt idx="17">
                  <c:v>3.0959752321981426</c:v>
                </c:pt>
                <c:pt idx="18">
                  <c:v>3.1446540880503147</c:v>
                </c:pt>
                <c:pt idx="19">
                  <c:v>3.1948881789137382</c:v>
                </c:pt>
                <c:pt idx="20">
                  <c:v>3.2467532467532467</c:v>
                </c:pt>
                <c:pt idx="21">
                  <c:v>3.3003300330033003</c:v>
                </c:pt>
                <c:pt idx="22">
                  <c:v>3.3557046979865772</c:v>
                </c:pt>
              </c:numCache>
            </c:numRef>
          </c:xVal>
          <c:yVal>
            <c:numRef>
              <c:f>Лист1!$J$5:$J$27</c:f>
              <c:numCache>
                <c:formatCode>0.00</c:formatCode>
                <c:ptCount val="23"/>
                <c:pt idx="0">
                  <c:v>2.9759296462578115</c:v>
                </c:pt>
                <c:pt idx="1">
                  <c:v>2.9412440882699213</c:v>
                </c:pt>
                <c:pt idx="2">
                  <c:v>2.9374633654300153</c:v>
                </c:pt>
                <c:pt idx="3">
                  <c:v>2.8788385220824915</c:v>
                </c:pt>
                <c:pt idx="4">
                  <c:v>2.7870934084426628</c:v>
                </c:pt>
                <c:pt idx="5">
                  <c:v>2.7226563534915722</c:v>
                </c:pt>
                <c:pt idx="6">
                  <c:v>2.6436679421729417</c:v>
                </c:pt>
                <c:pt idx="7">
                  <c:v>2.5549000216085354</c:v>
                </c:pt>
                <c:pt idx="8">
                  <c:v>2.5010360317178839</c:v>
                </c:pt>
                <c:pt idx="9">
                  <c:v>2.4384048161365803</c:v>
                </c:pt>
                <c:pt idx="10">
                  <c:v>2.375155785828881</c:v>
                </c:pt>
                <c:pt idx="11">
                  <c:v>2.3035855933276292</c:v>
                </c:pt>
                <c:pt idx="12">
                  <c:v>2.2219271899765909</c:v>
                </c:pt>
                <c:pt idx="13">
                  <c:v>2.1303138720535926</c:v>
                </c:pt>
                <c:pt idx="14">
                  <c:v>2.0302704976733867</c:v>
                </c:pt>
                <c:pt idx="15">
                  <c:v>1.9105430052180221</c:v>
                </c:pt>
                <c:pt idx="16">
                  <c:v>1.7837912995788781</c:v>
                </c:pt>
                <c:pt idx="17">
                  <c:v>1.6507808759684828</c:v>
                </c:pt>
                <c:pt idx="18">
                  <c:v>1.5091401911187363</c:v>
                </c:pt>
                <c:pt idx="19">
                  <c:v>1.3413209954771592</c:v>
                </c:pt>
                <c:pt idx="20">
                  <c:v>1.1930328642876016</c:v>
                </c:pt>
                <c:pt idx="21">
                  <c:v>1.0034839435765324</c:v>
                </c:pt>
                <c:pt idx="22">
                  <c:v>0.77219038790039818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6BA-4D31-98E9-2D55105469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6367088"/>
        <c:axId val="566367568"/>
      </c:scatterChart>
      <c:valAx>
        <c:axId val="566367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66367568"/>
        <c:crosses val="autoZero"/>
        <c:crossBetween val="midCat"/>
      </c:valAx>
      <c:valAx>
        <c:axId val="566367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66367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590135</xdr:colOff>
      <xdr:row>12</xdr:row>
      <xdr:rowOff>19050</xdr:rowOff>
    </xdr:from>
    <xdr:to>
      <xdr:col>19</xdr:col>
      <xdr:colOff>123825</xdr:colOff>
      <xdr:row>33</xdr:row>
      <xdr:rowOff>161097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7B5E6BA1-9AD2-F4E2-1F55-8471822E42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4C665-5A5B-4481-B857-B00590465743}">
  <dimension ref="A1:R27"/>
  <sheetViews>
    <sheetView tabSelected="1" zoomScaleNormal="100" workbookViewId="0">
      <selection activeCell="AA15" sqref="AA15"/>
    </sheetView>
  </sheetViews>
  <sheetFormatPr defaultRowHeight="15" x14ac:dyDescent="0.25"/>
  <cols>
    <col min="1" max="1" width="10.5703125" customWidth="1"/>
    <col min="3" max="3" width="11.140625" customWidth="1"/>
    <col min="7" max="7" width="13.42578125" customWidth="1"/>
    <col min="9" max="9" width="12.42578125" customWidth="1"/>
    <col min="12" max="12" width="8" customWidth="1"/>
    <col min="13" max="13" width="8.85546875" customWidth="1"/>
    <col min="16" max="16" width="10.7109375" customWidth="1"/>
  </cols>
  <sheetData>
    <row r="1" spans="1:18" ht="21" customHeight="1" x14ac:dyDescent="0.25">
      <c r="A1" s="3"/>
      <c r="B1" s="3"/>
      <c r="C1" s="3"/>
    </row>
    <row r="2" spans="1:18" x14ac:dyDescent="0.25">
      <c r="A2" s="3"/>
      <c r="B2" s="4"/>
      <c r="C2" s="4"/>
    </row>
    <row r="3" spans="1:18" ht="33.75" customHeight="1" x14ac:dyDescent="0.25">
      <c r="A3" s="5" t="s">
        <v>2</v>
      </c>
      <c r="B3" s="5"/>
      <c r="C3" s="5"/>
      <c r="E3" s="7" t="s">
        <v>3</v>
      </c>
      <c r="F3" s="7"/>
      <c r="G3" s="7"/>
      <c r="H3" s="7"/>
      <c r="I3" s="7"/>
      <c r="J3" s="7"/>
      <c r="L3" s="12" t="s">
        <v>10</v>
      </c>
      <c r="M3" s="12" t="s">
        <v>11</v>
      </c>
      <c r="N3" s="12" t="s">
        <v>12</v>
      </c>
      <c r="O3" s="12" t="s">
        <v>13</v>
      </c>
      <c r="P3" s="12" t="s">
        <v>14</v>
      </c>
      <c r="Q3" s="12" t="s">
        <v>15</v>
      </c>
      <c r="R3" s="12"/>
    </row>
    <row r="4" spans="1:18" x14ac:dyDescent="0.25">
      <c r="A4" s="8" t="s">
        <v>0</v>
      </c>
      <c r="B4" s="8" t="s">
        <v>1</v>
      </c>
      <c r="C4" s="8" t="s">
        <v>9</v>
      </c>
      <c r="E4" s="8" t="s">
        <v>0</v>
      </c>
      <c r="F4" s="8" t="s">
        <v>4</v>
      </c>
      <c r="G4" s="8" t="s">
        <v>5</v>
      </c>
      <c r="H4" s="8" t="s">
        <v>6</v>
      </c>
      <c r="I4" s="8" t="s">
        <v>7</v>
      </c>
      <c r="J4" s="8" t="s">
        <v>8</v>
      </c>
      <c r="L4" s="14" t="s">
        <v>16</v>
      </c>
      <c r="M4" s="15">
        <f>G21-G14</f>
        <v>0.29395955116575978</v>
      </c>
      <c r="N4" s="15">
        <f>J21-J14</f>
        <v>-0.65461351655770228</v>
      </c>
      <c r="O4" s="15">
        <f>N4/M4</f>
        <v>-2.2268829638693206</v>
      </c>
      <c r="P4" s="15">
        <f>O4-$O$11</f>
        <v>0.48307953382063396</v>
      </c>
      <c r="Q4" s="17">
        <f>P4^2</f>
        <v>0.23336583599636102</v>
      </c>
    </row>
    <row r="5" spans="1:18" x14ac:dyDescent="0.25">
      <c r="A5" s="6">
        <v>1</v>
      </c>
      <c r="B5" s="2">
        <v>170</v>
      </c>
      <c r="C5" s="2">
        <v>0.51</v>
      </c>
      <c r="E5" s="6">
        <v>1</v>
      </c>
      <c r="F5" s="2">
        <f>B5+273</f>
        <v>443</v>
      </c>
      <c r="G5" s="9">
        <f>1000/F5</f>
        <v>2.2573363431151243</v>
      </c>
      <c r="H5" s="10">
        <f>5*10^-3 / C5</f>
        <v>9.8039215686274508E-3</v>
      </c>
      <c r="I5" s="9">
        <f>(5*10^-3 * 0.02) / (10^-5 * C5)</f>
        <v>19.607843137254903</v>
      </c>
      <c r="J5" s="9">
        <f>LN(I5)</f>
        <v>2.9759296462578115</v>
      </c>
      <c r="L5" s="14" t="s">
        <v>17</v>
      </c>
      <c r="M5" s="15">
        <f>G22-G15</f>
        <v>0.30267914281266783</v>
      </c>
      <c r="N5" s="15">
        <f t="shared" ref="N5:N10" si="0">J22-J15</f>
        <v>-0.72437490986039821</v>
      </c>
      <c r="O5" s="15">
        <f t="shared" ref="O5:O10" si="1">N5/M5</f>
        <v>-2.3932105236227774</v>
      </c>
      <c r="P5" s="15">
        <f t="shared" ref="P5:P10" si="2">O5-$O$11</f>
        <v>0.31675197406717714</v>
      </c>
      <c r="Q5" s="17">
        <f t="shared" ref="Q5:Q10" si="3">P5^2</f>
        <v>0.10033181307545366</v>
      </c>
    </row>
    <row r="6" spans="1:18" x14ac:dyDescent="0.25">
      <c r="A6" s="6">
        <v>2</v>
      </c>
      <c r="B6" s="2">
        <v>160</v>
      </c>
      <c r="C6" s="2">
        <v>0.52800000000000002</v>
      </c>
      <c r="E6" s="6">
        <v>2</v>
      </c>
      <c r="F6" s="2">
        <f t="shared" ref="F6:F27" si="4">B6+273</f>
        <v>433</v>
      </c>
      <c r="G6" s="9">
        <f t="shared" ref="G6:G27" si="5">1000/F6</f>
        <v>2.3094688221709005</v>
      </c>
      <c r="H6" s="10">
        <f t="shared" ref="H6:H27" si="6">5*10^-3 / C6</f>
        <v>9.46969696969697E-3</v>
      </c>
      <c r="I6" s="9">
        <f t="shared" ref="I6:I27" si="7">(5*10^-3 * 0.02) / (10^-5 * C6)</f>
        <v>18.939393939393938</v>
      </c>
      <c r="J6" s="9">
        <f t="shared" ref="J6:J27" si="8">LN(I6)</f>
        <v>2.9412440882699213</v>
      </c>
      <c r="L6" s="14" t="s">
        <v>18</v>
      </c>
      <c r="M6" s="15">
        <f>G23-G16</f>
        <v>0.31179289824861511</v>
      </c>
      <c r="N6" s="15">
        <f t="shared" si="0"/>
        <v>-0.79444540220889293</v>
      </c>
      <c r="O6" s="15">
        <f t="shared" si="1"/>
        <v>-2.5479906908444847</v>
      </c>
      <c r="P6" s="15">
        <f t="shared" si="2"/>
        <v>0.16197180684546986</v>
      </c>
      <c r="Q6" s="17">
        <f t="shared" si="3"/>
        <v>2.6234866212786197E-2</v>
      </c>
    </row>
    <row r="7" spans="1:18" x14ac:dyDescent="0.25">
      <c r="A7" s="6">
        <v>3</v>
      </c>
      <c r="B7" s="2">
        <v>150</v>
      </c>
      <c r="C7" s="2">
        <v>0.53</v>
      </c>
      <c r="E7" s="6">
        <v>3</v>
      </c>
      <c r="F7" s="2">
        <f t="shared" si="4"/>
        <v>423</v>
      </c>
      <c r="G7" s="9">
        <f t="shared" si="5"/>
        <v>2.3640661938534278</v>
      </c>
      <c r="H7" s="10">
        <f t="shared" si="6"/>
        <v>9.433962264150943E-3</v>
      </c>
      <c r="I7" s="9">
        <f t="shared" si="7"/>
        <v>18.867924528301884</v>
      </c>
      <c r="J7" s="9">
        <f t="shared" si="8"/>
        <v>2.9374633654300153</v>
      </c>
      <c r="L7" s="14" t="s">
        <v>19</v>
      </c>
      <c r="M7" s="15">
        <f>G24-G17</f>
        <v>0.3213249605229338</v>
      </c>
      <c r="N7" s="15">
        <f t="shared" si="0"/>
        <v>-0.88060619449943167</v>
      </c>
      <c r="O7" s="15">
        <f t="shared" si="1"/>
        <v>-2.7405471179901708</v>
      </c>
      <c r="P7" s="15">
        <f t="shared" si="2"/>
        <v>-3.0584620300216248E-2</v>
      </c>
      <c r="Q7" s="17">
        <f t="shared" si="3"/>
        <v>9.3541899890839982E-4</v>
      </c>
    </row>
    <row r="8" spans="1:18" x14ac:dyDescent="0.25">
      <c r="A8" s="6">
        <v>4</v>
      </c>
      <c r="B8" s="2">
        <v>140</v>
      </c>
      <c r="C8" s="2">
        <v>0.56200000000000006</v>
      </c>
      <c r="E8" s="6">
        <v>4</v>
      </c>
      <c r="F8" s="2">
        <f t="shared" si="4"/>
        <v>413</v>
      </c>
      <c r="G8" s="9">
        <f t="shared" si="5"/>
        <v>2.4213075060532687</v>
      </c>
      <c r="H8" s="10">
        <f t="shared" si="6"/>
        <v>8.8967971530249101E-3</v>
      </c>
      <c r="I8" s="9">
        <f t="shared" si="7"/>
        <v>17.793594306049819</v>
      </c>
      <c r="J8" s="9">
        <f t="shared" si="8"/>
        <v>2.8788385220824915</v>
      </c>
      <c r="L8" s="14" t="s">
        <v>20</v>
      </c>
      <c r="M8" s="15">
        <f t="shared" ref="M8:M10" si="9">G25-G18</f>
        <v>0.33130135170951514</v>
      </c>
      <c r="N8" s="15">
        <f t="shared" si="0"/>
        <v>-0.93728100776599099</v>
      </c>
      <c r="O8" s="15">
        <f t="shared" si="1"/>
        <v>-2.8290889938408657</v>
      </c>
      <c r="P8" s="15">
        <f t="shared" si="2"/>
        <v>-0.11912649615091109</v>
      </c>
      <c r="Q8" s="17">
        <f t="shared" si="3"/>
        <v>1.4191122085193034E-2</v>
      </c>
    </row>
    <row r="9" spans="1:18" x14ac:dyDescent="0.25">
      <c r="A9" s="6">
        <v>5</v>
      </c>
      <c r="B9" s="2">
        <v>130</v>
      </c>
      <c r="C9" s="2">
        <v>0.61599999999999999</v>
      </c>
      <c r="E9" s="6">
        <v>5</v>
      </c>
      <c r="F9" s="2">
        <f t="shared" si="4"/>
        <v>403</v>
      </c>
      <c r="G9" s="9">
        <f t="shared" si="5"/>
        <v>2.4813895781637716</v>
      </c>
      <c r="H9" s="10">
        <f t="shared" si="6"/>
        <v>8.1168831168831179E-3</v>
      </c>
      <c r="I9" s="9">
        <f t="shared" si="7"/>
        <v>16.233766233766232</v>
      </c>
      <c r="J9" s="9">
        <f t="shared" si="8"/>
        <v>2.7870934084426628</v>
      </c>
      <c r="L9" s="14" t="s">
        <v>21</v>
      </c>
      <c r="M9" s="15">
        <f t="shared" si="9"/>
        <v>0.34175015134649556</v>
      </c>
      <c r="N9" s="15">
        <f t="shared" si="0"/>
        <v>-1.0267865540968544</v>
      </c>
      <c r="O9" s="15">
        <f t="shared" si="1"/>
        <v>-3.00449480432215</v>
      </c>
      <c r="P9" s="15">
        <f t="shared" si="2"/>
        <v>-0.29453230663219543</v>
      </c>
      <c r="Q9" s="17">
        <f t="shared" si="3"/>
        <v>8.6749279650081584E-2</v>
      </c>
    </row>
    <row r="10" spans="1:18" x14ac:dyDescent="0.25">
      <c r="A10" s="6">
        <v>6</v>
      </c>
      <c r="B10" s="2">
        <v>120</v>
      </c>
      <c r="C10" s="2">
        <v>0.65700000000000003</v>
      </c>
      <c r="E10" s="6">
        <v>6</v>
      </c>
      <c r="F10" s="2">
        <f t="shared" si="4"/>
        <v>393</v>
      </c>
      <c r="G10" s="9">
        <f t="shared" si="5"/>
        <v>2.5445292620865141</v>
      </c>
      <c r="H10" s="10">
        <f t="shared" si="6"/>
        <v>7.6103500761035003E-3</v>
      </c>
      <c r="I10" s="9">
        <f t="shared" si="7"/>
        <v>15.220700152207002</v>
      </c>
      <c r="J10" s="9">
        <f t="shared" si="8"/>
        <v>2.7226563534915722</v>
      </c>
      <c r="L10" s="14" t="s">
        <v>22</v>
      </c>
      <c r="M10" s="15">
        <f t="shared" si="9"/>
        <v>0.3527016949835744</v>
      </c>
      <c r="N10" s="15">
        <f t="shared" si="0"/>
        <v>-1.1383526173176239</v>
      </c>
      <c r="O10" s="15">
        <f t="shared" si="1"/>
        <v>-3.227522389339915</v>
      </c>
      <c r="P10" s="15">
        <f t="shared" si="2"/>
        <v>-0.51755989164996041</v>
      </c>
      <c r="Q10" s="17">
        <f t="shared" si="3"/>
        <v>0.26786824144471877</v>
      </c>
    </row>
    <row r="11" spans="1:18" x14ac:dyDescent="0.25">
      <c r="A11" s="6">
        <v>7</v>
      </c>
      <c r="B11" s="2">
        <v>110</v>
      </c>
      <c r="C11" s="2">
        <v>0.71099999999999997</v>
      </c>
      <c r="E11" s="6">
        <v>7</v>
      </c>
      <c r="F11" s="2">
        <f t="shared" si="4"/>
        <v>383</v>
      </c>
      <c r="G11" s="9">
        <f t="shared" si="5"/>
        <v>2.6109660574412534</v>
      </c>
      <c r="H11" s="10">
        <f t="shared" si="6"/>
        <v>7.0323488045007038E-3</v>
      </c>
      <c r="I11" s="9">
        <f t="shared" si="7"/>
        <v>14.064697609001406</v>
      </c>
      <c r="J11" s="9">
        <f t="shared" si="8"/>
        <v>2.6436679421729417</v>
      </c>
      <c r="L11" s="13"/>
      <c r="N11" s="1" t="s">
        <v>23</v>
      </c>
      <c r="O11" s="16">
        <f>AVERAGE(O4:O10)</f>
        <v>-2.7099624976899546</v>
      </c>
      <c r="P11" s="1" t="s">
        <v>24</v>
      </c>
      <c r="Q11" s="17">
        <f>SUM(Q4:Q10)</f>
        <v>0.72967657746350267</v>
      </c>
    </row>
    <row r="12" spans="1:18" x14ac:dyDescent="0.25">
      <c r="A12" s="6">
        <v>8</v>
      </c>
      <c r="B12" s="2">
        <v>100</v>
      </c>
      <c r="C12" s="2">
        <v>0.77700000000000002</v>
      </c>
      <c r="E12" s="6">
        <v>8</v>
      </c>
      <c r="F12" s="2">
        <f t="shared" si="4"/>
        <v>373</v>
      </c>
      <c r="G12" s="9">
        <f t="shared" si="5"/>
        <v>2.6809651474530831</v>
      </c>
      <c r="H12" s="10">
        <f t="shared" si="6"/>
        <v>6.4350064350064346E-3</v>
      </c>
      <c r="I12" s="9">
        <f t="shared" si="7"/>
        <v>12.87001287001287</v>
      </c>
      <c r="J12" s="9">
        <f t="shared" si="8"/>
        <v>2.5549000216085354</v>
      </c>
      <c r="L12" s="13"/>
    </row>
    <row r="13" spans="1:18" x14ac:dyDescent="0.25">
      <c r="A13" s="6">
        <v>9</v>
      </c>
      <c r="B13" s="2">
        <v>95</v>
      </c>
      <c r="C13" s="2">
        <v>0.82</v>
      </c>
      <c r="E13" s="6">
        <v>9</v>
      </c>
      <c r="F13" s="2">
        <f t="shared" si="4"/>
        <v>368</v>
      </c>
      <c r="G13" s="9">
        <f t="shared" si="5"/>
        <v>2.7173913043478262</v>
      </c>
      <c r="H13" s="10">
        <f t="shared" si="6"/>
        <v>6.0975609756097563E-3</v>
      </c>
      <c r="I13" s="9">
        <f t="shared" si="7"/>
        <v>12.195121951219514</v>
      </c>
      <c r="J13" s="9">
        <f t="shared" si="8"/>
        <v>2.5010360317178839</v>
      </c>
      <c r="L13" s="13"/>
    </row>
    <row r="14" spans="1:18" x14ac:dyDescent="0.25">
      <c r="A14" s="6">
        <v>10</v>
      </c>
      <c r="B14" s="2">
        <v>90</v>
      </c>
      <c r="C14" s="2">
        <v>0.873</v>
      </c>
      <c r="E14" s="6">
        <v>10</v>
      </c>
      <c r="F14" s="2">
        <f t="shared" si="4"/>
        <v>363</v>
      </c>
      <c r="G14" s="9">
        <f t="shared" si="5"/>
        <v>2.7548209366391183</v>
      </c>
      <c r="H14" s="10">
        <f t="shared" si="6"/>
        <v>5.7273768613974804E-3</v>
      </c>
      <c r="I14" s="9">
        <f t="shared" si="7"/>
        <v>11.454753722794958</v>
      </c>
      <c r="J14" s="9">
        <f t="shared" si="8"/>
        <v>2.4384048161365803</v>
      </c>
      <c r="L14" s="13"/>
    </row>
    <row r="15" spans="1:18" x14ac:dyDescent="0.25">
      <c r="A15" s="6">
        <v>11</v>
      </c>
      <c r="B15" s="2">
        <v>85</v>
      </c>
      <c r="C15" s="2">
        <v>0.93</v>
      </c>
      <c r="E15" s="6">
        <v>11</v>
      </c>
      <c r="F15" s="2">
        <f t="shared" si="4"/>
        <v>358</v>
      </c>
      <c r="G15" s="9">
        <f t="shared" si="5"/>
        <v>2.7932960893854748</v>
      </c>
      <c r="H15" s="10">
        <f t="shared" si="6"/>
        <v>5.3763440860215049E-3</v>
      </c>
      <c r="I15" s="9">
        <f t="shared" si="7"/>
        <v>10.75268817204301</v>
      </c>
      <c r="J15" s="9">
        <f t="shared" si="8"/>
        <v>2.375155785828881</v>
      </c>
      <c r="L15" s="13"/>
    </row>
    <row r="16" spans="1:18" x14ac:dyDescent="0.25">
      <c r="A16" s="6">
        <v>12</v>
      </c>
      <c r="B16" s="2">
        <v>80</v>
      </c>
      <c r="C16" s="2">
        <v>0.999</v>
      </c>
      <c r="E16" s="6">
        <v>12</v>
      </c>
      <c r="F16" s="2">
        <f t="shared" si="4"/>
        <v>353</v>
      </c>
      <c r="G16" s="9">
        <f t="shared" si="5"/>
        <v>2.8328611898016995</v>
      </c>
      <c r="H16" s="10">
        <f t="shared" si="6"/>
        <v>5.005005005005005E-3</v>
      </c>
      <c r="I16" s="9">
        <f t="shared" si="7"/>
        <v>10.01001001001001</v>
      </c>
      <c r="J16" s="9">
        <f t="shared" si="8"/>
        <v>2.3035855933276292</v>
      </c>
      <c r="L16" s="11"/>
    </row>
    <row r="17" spans="1:10" x14ac:dyDescent="0.25">
      <c r="A17" s="6">
        <v>13</v>
      </c>
      <c r="B17" s="2">
        <v>75</v>
      </c>
      <c r="C17" s="2">
        <v>1.0840000000000001</v>
      </c>
      <c r="E17" s="6">
        <v>13</v>
      </c>
      <c r="F17" s="2">
        <f t="shared" si="4"/>
        <v>348</v>
      </c>
      <c r="G17" s="9">
        <f t="shared" si="5"/>
        <v>2.8735632183908044</v>
      </c>
      <c r="H17" s="10">
        <f t="shared" si="6"/>
        <v>4.6125461254612546E-3</v>
      </c>
      <c r="I17" s="9">
        <f t="shared" si="7"/>
        <v>9.2250922509225077</v>
      </c>
      <c r="J17" s="9">
        <f t="shared" si="8"/>
        <v>2.2219271899765909</v>
      </c>
    </row>
    <row r="18" spans="1:10" x14ac:dyDescent="0.25">
      <c r="A18" s="6">
        <v>14</v>
      </c>
      <c r="B18" s="2">
        <v>70</v>
      </c>
      <c r="C18" s="2">
        <v>1.1879999999999999</v>
      </c>
      <c r="E18" s="6">
        <v>14</v>
      </c>
      <c r="F18" s="2">
        <f t="shared" si="4"/>
        <v>343</v>
      </c>
      <c r="G18" s="9">
        <f t="shared" si="5"/>
        <v>2.9154518950437316</v>
      </c>
      <c r="H18" s="10">
        <f t="shared" si="6"/>
        <v>4.2087542087542087E-3</v>
      </c>
      <c r="I18" s="9">
        <f t="shared" si="7"/>
        <v>8.4175084175084187</v>
      </c>
      <c r="J18" s="9">
        <f t="shared" si="8"/>
        <v>2.1303138720535926</v>
      </c>
    </row>
    <row r="19" spans="1:10" x14ac:dyDescent="0.25">
      <c r="A19" s="6">
        <v>15</v>
      </c>
      <c r="B19" s="2">
        <v>65</v>
      </c>
      <c r="C19" s="2">
        <v>1.3129999999999999</v>
      </c>
      <c r="E19" s="6">
        <v>15</v>
      </c>
      <c r="F19" s="2">
        <f t="shared" si="4"/>
        <v>338</v>
      </c>
      <c r="G19" s="9">
        <f t="shared" si="5"/>
        <v>2.9585798816568047</v>
      </c>
      <c r="H19" s="10">
        <f t="shared" si="6"/>
        <v>3.8080731150038085E-3</v>
      </c>
      <c r="I19" s="9">
        <f t="shared" si="7"/>
        <v>7.6161462300076161</v>
      </c>
      <c r="J19" s="9">
        <f t="shared" si="8"/>
        <v>2.0302704976733867</v>
      </c>
    </row>
    <row r="20" spans="1:10" x14ac:dyDescent="0.25">
      <c r="A20" s="6">
        <v>16</v>
      </c>
      <c r="B20" s="2">
        <v>60</v>
      </c>
      <c r="C20" s="2">
        <v>1.48</v>
      </c>
      <c r="E20" s="6">
        <v>16</v>
      </c>
      <c r="F20" s="2">
        <f t="shared" si="4"/>
        <v>333</v>
      </c>
      <c r="G20" s="9">
        <f t="shared" si="5"/>
        <v>3.0030030030030028</v>
      </c>
      <c r="H20" s="10">
        <f t="shared" si="6"/>
        <v>3.3783783783783786E-3</v>
      </c>
      <c r="I20" s="9">
        <f t="shared" si="7"/>
        <v>6.756756756756757</v>
      </c>
      <c r="J20" s="9">
        <f t="shared" si="8"/>
        <v>1.9105430052180221</v>
      </c>
    </row>
    <row r="21" spans="1:10" x14ac:dyDescent="0.25">
      <c r="A21" s="6">
        <v>17</v>
      </c>
      <c r="B21" s="2">
        <v>55</v>
      </c>
      <c r="C21" s="2">
        <v>1.68</v>
      </c>
      <c r="E21" s="6">
        <v>17</v>
      </c>
      <c r="F21" s="2">
        <f t="shared" si="4"/>
        <v>328</v>
      </c>
      <c r="G21" s="9">
        <f t="shared" si="5"/>
        <v>3.0487804878048781</v>
      </c>
      <c r="H21" s="10">
        <f t="shared" si="6"/>
        <v>2.9761904761904765E-3</v>
      </c>
      <c r="I21" s="9">
        <f t="shared" si="7"/>
        <v>5.9523809523809517</v>
      </c>
      <c r="J21" s="9">
        <f t="shared" si="8"/>
        <v>1.7837912995788781</v>
      </c>
    </row>
    <row r="22" spans="1:10" x14ac:dyDescent="0.25">
      <c r="A22" s="6">
        <v>18</v>
      </c>
      <c r="B22" s="2">
        <v>50</v>
      </c>
      <c r="C22" s="2">
        <v>1.919</v>
      </c>
      <c r="E22" s="6">
        <v>18</v>
      </c>
      <c r="F22" s="2">
        <f t="shared" si="4"/>
        <v>323</v>
      </c>
      <c r="G22" s="9">
        <f t="shared" si="5"/>
        <v>3.0959752321981426</v>
      </c>
      <c r="H22" s="10">
        <f t="shared" si="6"/>
        <v>2.6055237102657635E-3</v>
      </c>
      <c r="I22" s="9">
        <f t="shared" si="7"/>
        <v>5.2110474205315267</v>
      </c>
      <c r="J22" s="9">
        <f t="shared" si="8"/>
        <v>1.6507808759684828</v>
      </c>
    </row>
    <row r="23" spans="1:10" x14ac:dyDescent="0.25">
      <c r="A23" s="6">
        <v>19</v>
      </c>
      <c r="B23" s="2">
        <v>45</v>
      </c>
      <c r="C23" s="2">
        <v>2.2109999999999999</v>
      </c>
      <c r="E23" s="6">
        <v>19</v>
      </c>
      <c r="F23" s="2">
        <f t="shared" si="4"/>
        <v>318</v>
      </c>
      <c r="G23" s="9">
        <f t="shared" si="5"/>
        <v>3.1446540880503147</v>
      </c>
      <c r="H23" s="10">
        <f t="shared" si="6"/>
        <v>2.2614201718679332E-3</v>
      </c>
      <c r="I23" s="9">
        <f t="shared" si="7"/>
        <v>4.522840343735866</v>
      </c>
      <c r="J23" s="9">
        <f t="shared" si="8"/>
        <v>1.5091401911187363</v>
      </c>
    </row>
    <row r="24" spans="1:10" x14ac:dyDescent="0.25">
      <c r="A24" s="6">
        <v>20</v>
      </c>
      <c r="B24" s="2">
        <v>40</v>
      </c>
      <c r="C24" s="2">
        <v>2.6150000000000002</v>
      </c>
      <c r="E24" s="6">
        <v>20</v>
      </c>
      <c r="F24" s="2">
        <f t="shared" si="4"/>
        <v>313</v>
      </c>
      <c r="G24" s="9">
        <f t="shared" si="5"/>
        <v>3.1948881789137382</v>
      </c>
      <c r="H24" s="10">
        <f t="shared" si="6"/>
        <v>1.9120458891013384E-3</v>
      </c>
      <c r="I24" s="9">
        <f t="shared" si="7"/>
        <v>3.8240917782026762</v>
      </c>
      <c r="J24" s="9">
        <f t="shared" si="8"/>
        <v>1.3413209954771592</v>
      </c>
    </row>
    <row r="25" spans="1:10" x14ac:dyDescent="0.25">
      <c r="A25" s="6">
        <v>21</v>
      </c>
      <c r="B25" s="2">
        <v>35</v>
      </c>
      <c r="C25" s="2">
        <v>3.0329999999999999</v>
      </c>
      <c r="E25" s="6">
        <v>21</v>
      </c>
      <c r="F25" s="2">
        <f t="shared" si="4"/>
        <v>308</v>
      </c>
      <c r="G25" s="9">
        <f t="shared" si="5"/>
        <v>3.2467532467532467</v>
      </c>
      <c r="H25" s="10">
        <f t="shared" si="6"/>
        <v>1.6485328058028356E-3</v>
      </c>
      <c r="I25" s="9">
        <f t="shared" si="7"/>
        <v>3.2970656116056709</v>
      </c>
      <c r="J25" s="9">
        <f t="shared" si="8"/>
        <v>1.1930328642876016</v>
      </c>
    </row>
    <row r="26" spans="1:10" x14ac:dyDescent="0.25">
      <c r="A26" s="6">
        <v>22</v>
      </c>
      <c r="B26" s="2">
        <v>30</v>
      </c>
      <c r="C26" s="2">
        <v>3.6659999999999999</v>
      </c>
      <c r="E26" s="6">
        <v>22</v>
      </c>
      <c r="F26" s="2">
        <f t="shared" si="4"/>
        <v>303</v>
      </c>
      <c r="G26" s="9">
        <f t="shared" si="5"/>
        <v>3.3003300330033003</v>
      </c>
      <c r="H26" s="10">
        <f t="shared" si="6"/>
        <v>1.363884342607747E-3</v>
      </c>
      <c r="I26" s="9">
        <f t="shared" si="7"/>
        <v>2.7277686852154934</v>
      </c>
      <c r="J26" s="9">
        <f t="shared" si="8"/>
        <v>1.0034839435765324</v>
      </c>
    </row>
    <row r="27" spans="1:10" x14ac:dyDescent="0.25">
      <c r="A27" s="6">
        <v>23</v>
      </c>
      <c r="B27" s="2">
        <v>25</v>
      </c>
      <c r="C27" s="2">
        <v>4.62</v>
      </c>
      <c r="E27" s="6">
        <v>23</v>
      </c>
      <c r="F27" s="2">
        <f t="shared" si="4"/>
        <v>298</v>
      </c>
      <c r="G27" s="9">
        <f t="shared" si="5"/>
        <v>3.3557046979865772</v>
      </c>
      <c r="H27" s="10">
        <f t="shared" si="6"/>
        <v>1.0822510822510823E-3</v>
      </c>
      <c r="I27" s="9">
        <f t="shared" si="7"/>
        <v>2.1645021645021645</v>
      </c>
      <c r="J27" s="9">
        <f t="shared" si="8"/>
        <v>0.77219038790039818</v>
      </c>
    </row>
  </sheetData>
  <mergeCells count="2">
    <mergeCell ref="A3:C3"/>
    <mergeCell ref="E3:J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Krokoz™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Веденеев Артём Сергеевич</dc:creator>
  <cp:lastModifiedBy>Веденеев Артём Сергеевич</cp:lastModifiedBy>
  <dcterms:created xsi:type="dcterms:W3CDTF">2025-04-29T15:01:22Z</dcterms:created>
  <dcterms:modified xsi:type="dcterms:W3CDTF">2025-04-29T18:45:03Z</dcterms:modified>
</cp:coreProperties>
</file>