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11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0516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0" i="16"/>
  <c r="J21" i="16"/>
  <c r="H21" i="16"/>
  <c r="H20" i="16"/>
  <c r="J23" i="16" l="1"/>
  <c r="J24" i="16" s="1"/>
  <c r="J4" i="16"/>
  <c r="J5" i="16"/>
  <c r="J15" i="16"/>
  <c r="J16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<sst xmlns="http://schemas.openxmlformats.org/spreadsheetml/2006/main" count="1233" uniqueCount="479">
  <si>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</si>
  <si>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</si>
  <si>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</si>
  <si>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</si>
  <si>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</si>
  <si>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</si>
  <si>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</si>
  <si>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</si>
  <si>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</si>
  <si>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</si>
  <si>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</si>
  <si>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</si>
  <si>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</si>
  <si>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</si>
  <si>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</si>
  <si>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</si>
  <si>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</si>
  <si>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</si>
  <si>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</si>
  <si>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</si>
  <si>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</si>
  <si>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</si>
  <si>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</si>
  <si>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</si>
  <si>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</si>
  <si>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</si>
  <si>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</si>
  <si>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</si>
  <si>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</si>
  <si>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</si>
  <si>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</si>
  <si>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</si>
  <si>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</si>
  <si>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</si>
  <si>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</si>
  <si>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</si>
  <si>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</si>
  <si>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</si>
  <si>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</si>
  <si>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</si>
  <si>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</si>
  <si>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</si>
  <si>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</si>
  <si>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</si>
  <si>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</si>
  <si>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</si>
  <si>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</si>
  <si>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</si>
  <si>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</si>
  <si>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</si>
  <si>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</si>
  <si>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</si>
  <si>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</si>
  <si>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</si>
  <si>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</si>
  <si>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</si>
  <si>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</si>
  <si>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</si>
  <si>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</si>
  <si>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</si>
  <si>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</si>
  <si>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</si>
  <si>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</si>
  <si>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</si>
  <si>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</si>
  <si>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</si>
  <si>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</si>
  <si>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</si>
  <si>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</si>
  <si>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</si>
  <si>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</si>
  <si>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</si>
  <si>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</si>
  <si>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</si>
  <si>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</si>
  <si>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</si>
  <si>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</si>
  <si>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</si>
  <si>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</si>
  <si>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</si>
  <si>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</si>
  <si>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</si>
  <si>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</si>
  <si>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</si>
  <si>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</si>
  <si>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</si>
  <si>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</si>
  <si>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</si>
  <si>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</si>
  <si>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</si>
  <si>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</si>
  <si>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</si>
  <si>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</si>
  <si>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</si>
  <si>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</si>
  <si>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</si>
  <si>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</si>
  <si>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</si>
  <si>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</si>
  <si>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</si>
  <si>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</si>
  <si>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</si>
  <si>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</si>
  <si>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</si>
  <si>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</si>
  <si>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</si>
  <si>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</si>
  <si>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</si>
  <si>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</si>
  <si>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</si>
  <si>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</si>
  <si>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</si>
  <si>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</si>
  <si>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</si>
  <si>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</si>
  <si>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</si>
  <si>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</si>
  <si>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</si>
  <si>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</si>
  <si>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</si>
  <si>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</si>
  <si>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</si>
  <si>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</si>
  <si>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</si>
  <si>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</si>
  <si>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</si>
  <si>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</si>
  <si>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</si>
  <si>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</si>
  <si>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</si>
  <si>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</si>
  <si>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</si>
  <si>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</si>
  <si>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</si>
  <si>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</si>
  <si>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</si>
  <si>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</si>
  <si>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</si>
  <si>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</si>
  <si>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</si>
  <si>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</si>
  <si>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</si>
  <si>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</si>
  <si>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</si>
  <si>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</si>
  <si>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</si>
  <si>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</si>
  <si>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</si>
  <si>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</si>
  <si>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</si>
  <si>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</si>
  <si>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</si>
  <si>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</si>
  <si>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</si>
  <si>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</si>
  <si>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</si>
  <si>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</si>
  <si>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</si>
  <si>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</si>
  <si>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</si>
  <si>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</si>
  <si>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</si>
  <si>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</si>
  <si>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</si>
  <si>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</si>
  <si>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</si>
  <si>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</si>
  <si>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</si>
  <si>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</si>
  <si>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</si>
  <si>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</si>
  <si>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</si>
  <si>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</si>
  <si>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</si>
  <si>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</si>
  <si>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</si>
  <si>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</si>
  <si>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</si>
  <si>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</si>
  <si>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</si>
  <si>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</si>
  <si>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</si>
  <si>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</si>
  <si>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</si>
  <si>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</si>
  <si>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</si>
  <si>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</si>
  <si>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</si>
  <si>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</si>
  <si>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</si>
  <si>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</si>
  <si>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</si>
  <si>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</si>
  <si>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</si>
  <si>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</si>
  <si>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</si>
  <si>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</si>
  <si>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</si>
  <si>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</si>
  <si>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</si>
  <si>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</si>
  <si>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</si>
  <si>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</si>
  <si>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</si>
  <si>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</si>
  <si>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</si>
  <si>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</si>
  <si>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</si>
  <si>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</si>
  <si>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</si>
  <si>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</si>
  <si>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</si>
  <si>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</si>
  <si>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</si>
  <si>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</si>
  <si>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</si>
  <si>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</si>
  <si>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</si>
  <si>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</si>
  <si>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</si>
  <si>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</si>
  <si>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</si>
  <si>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</si>
  <si>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</si>
  <si>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</si>
  <si>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</si>
  <si>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</si>
  <si>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</si>
  <si>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</si>
  <si>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</si>
  <si>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</si>
  <si>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</si>
  <si>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</si>
  <si>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</si>
  <si>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</si>
  <si>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</si>
  <si>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</si>
  <si>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</si>
  <si>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</si>
  <si>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</si>
  <si>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</si>
  <si>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</si>
  <si>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</si>
  <si>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</si>
  <si>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</si>
  <si>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</si>
  <si>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</si>
  <si>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</si>
  <si>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</si>
  <si>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</si>
  <si>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</si>
  <si>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</si>
  <si>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</si>
  <si>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</si>
  <si>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</si>
  <si>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</si>
  <si>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</si>
  <si>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</si>
  <si>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</si>
  <si>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</si>
  <si>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</si>
  <si>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</si>
  <si>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</si>
  <si>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</si>
  <si>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</si>
  <si>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</si>
  <si>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</si>
  <si>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</si>
  <si>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</si>
  <si>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</si>
  <si>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</si>
  <si>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</si>
  <si>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</si>
  <si>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</si>
  <si>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</si>
  <si>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</si>
  <si>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</si>
  <si>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</si>
  <si>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</si>
  <si>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</si>
  <si>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</si>
  <si>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</si>
  <si>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</si>
  <si>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</si>
  <si>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</si>
  <si>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</si>
  <si>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</si>
  <si>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</si>
  <si>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</si>
  <si>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</si>
  <si>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</si>
  <si>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</si>
  <si>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</si>
  <si>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</si>
  <si>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</si>
  <si>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</si>
  <si>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</si>
  <si>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</si>
  <si>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</si>
  <si>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</si>
  <si>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</si>
  <si>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</si>
  <si>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</si>
  <si>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</si>
  <si>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</si>
  <si>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</si>
  <si>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</si>
  <si>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</si>
  <si>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</si>
  <si>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</si>
  <si>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</si>
  <si>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</si>
  <si>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</si>
  <si>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</si>
  <si>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</si>
  <si>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</si>
  <si>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</si>
  <si>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</si>
  <si>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</si>
  <si>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</si>
  <si>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</si>
  <si>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</si>
  <si>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</si>
  <si>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</si>
  <si>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</si>
  <si>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</si>
  <si>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</si>
  <si>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</si>
  <si>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</si>
  <si>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</si>
  <si>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</si>
  <si>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</si>
  <si>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</si>
  <si>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</si>
  <si>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</si>
  <si>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</si>
  <si>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</si>
  <si>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</si>
  <si>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</si>
  <si>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</si>
  <si>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</si>
  <si>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</si>
  <si>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</si>
  <si>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</si>
  <si>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</si>
  <si>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</si>
  <si>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</si>
  <si>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</si>
  <si>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</si>
  <si>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</si>
  <si>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</si>
  <si>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</si>
  <si>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</si>
  <si>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</si>
  <si>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</si>
  <si>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</si>
  <si>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</si>
  <si>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</si>
  <si>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</si>
  <si>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</si>
  <si>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</si>
  <si>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</si>
  <si>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</si>
  <si>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</si>
  <si>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</si>
  <si>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</si>
  <si>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</si>
  <si>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</si>
  <si>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</si>
  <si>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</si>
  <si>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</si>
  <si>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</si>
  <si>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</si>
  <si>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</si>
  <si>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</si>
  <si>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</si>
  <si>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</si>
  <si>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</si>
  <si>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</si>
  <si>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</si>
  <si>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</si>
  <si>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</si>
  <si>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</si>
  <si>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</si>
  <si>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</si>
  <si>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</si>
  <si>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</si>
  <si>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</si>
  <si>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</si>
  <si>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</si>
  <si>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</si>
  <si>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</si>
  <si>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</si>
  <si>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</si>
  <si>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</si>
  <si>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</si>
  <si>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</si>
  <si>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</si>
  <si>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</si>
  <si>
    <t>JTAG</t>
    <phoneticPr fontId="12" type="noConversion"/>
  </si>
  <si>
    <t>Pipette Main V1.0</t>
    <phoneticPr fontId="12" type="noConversion"/>
  </si>
  <si>
    <t>Pipette JTAG V1.0</t>
    <phoneticPr fontId="12" type="noConversion"/>
  </si>
  <si>
    <t>Pipette Transformer V2.0</t>
    <phoneticPr fontId="12" type="noConversion"/>
  </si>
  <si>
    <t>V2.0</t>
    <phoneticPr fontId="12" type="noConversion"/>
  </si>
  <si>
    <t>T491D227K016AT</t>
  </si>
  <si>
    <t>KEMET</t>
  </si>
  <si>
    <t>Tantal Capacitor 220uF/16V Case-D 7343 size</t>
  </si>
  <si>
    <t>NVMFS5C450NL</t>
    <phoneticPr fontId="35" type="noConversion"/>
  </si>
  <si>
    <t>40V, 2.8mOhm , 110A, Single N−Channel Power MOSFET</t>
    <phoneticPr fontId="35" type="noConversion"/>
  </si>
  <si>
    <t>P007577314</t>
    <phoneticPr fontId="35" type="noConversion"/>
  </si>
  <si>
    <t>P000146010</t>
    <phoneticPr fontId="12" type="noConversion"/>
  </si>
  <si>
    <t>HEADER_2.54MM_2X5</t>
  </si>
  <si>
    <t xml:space="preserve">P005666489 </t>
    <phoneticPr fontId="35" type="noConversion"/>
  </si>
  <si>
    <t>USB-A-4P-FEMALE</t>
  </si>
  <si>
    <t>KUK</t>
  </si>
  <si>
    <t>USB A Type 4P Female RA through</t>
  </si>
  <si>
    <t>JTAG PCB</t>
    <phoneticPr fontId="12" type="noConversion"/>
  </si>
  <si>
    <t>Transformer V2.0</t>
    <phoneticPr fontId="12" type="noConversion"/>
  </si>
  <si>
    <t>NETmate KW-825P USB2.0 to RS232 컨버터 with Power(FTDI)(1.8m) [GC68]</t>
    <phoneticPr fontId="12" type="noConversion"/>
  </si>
  <si>
    <t>RS232 시리얼 1포트</t>
    <phoneticPr fontId="12" type="noConversion"/>
  </si>
  <si>
    <t>KW Elec</t>
    <phoneticPr fontId="12" type="noConversion"/>
  </si>
  <si>
    <t xml:space="preserve">P007223445 </t>
    <phoneticPr fontId="35" type="noConversion"/>
  </si>
  <si>
    <t>P005022809</t>
    <phoneticPr fontId="12" type="noConversion"/>
  </si>
  <si>
    <t>희성 실납 RS60 1.2mm 1Kg</t>
    <phoneticPr fontId="12" type="noConversion"/>
  </si>
  <si>
    <t>유연(일반)납</t>
    <phoneticPr fontId="12" type="noConversion"/>
  </si>
  <si>
    <t>희성</t>
    <phoneticPr fontId="12" type="noConversion"/>
  </si>
  <si>
    <t>P004702730</t>
    <phoneticPr fontId="12" type="noConversion"/>
  </si>
  <si>
    <t>마이크로 USB 케이블 Micro USB Cable - 48cm</t>
    <phoneticPr fontId="12" type="noConversion"/>
  </si>
  <si>
    <t>Micro USB Cable</t>
    <phoneticPr fontId="12" type="noConversion"/>
  </si>
  <si>
    <t>Seeedstudio</t>
    <phoneticPr fontId="12" type="noConversion"/>
  </si>
  <si>
    <t>P006960669</t>
    <phoneticPr fontId="12" type="noConversion"/>
  </si>
  <si>
    <t>FLUX REMOVER</t>
    <phoneticPr fontId="12" type="noConversion"/>
  </si>
  <si>
    <t xml:space="preserve">PLASTIC SAFE 사이즈:1 L, 35.2 oz/Liquid </t>
    <phoneticPr fontId="12" type="noConversion"/>
  </si>
  <si>
    <t>Mgchemicals</t>
    <phoneticPr fontId="12" type="noConversion"/>
  </si>
  <si>
    <t>P006193651</t>
    <phoneticPr fontId="12" type="noConversion"/>
  </si>
  <si>
    <t>FLUX REMOVER PRINTED BOTTLE, 180ML, BLUE</t>
    <phoneticPr fontId="12" type="noConversion"/>
  </si>
  <si>
    <t>VERMASON</t>
    <phoneticPr fontId="12" type="noConversion"/>
  </si>
  <si>
    <t>P005758961</t>
    <phoneticPr fontId="12" type="noConversion"/>
  </si>
  <si>
    <t>일반 용품</t>
    <phoneticPr fontId="12" type="noConversion"/>
  </si>
  <si>
    <t>ALPHA UP-78</t>
    <phoneticPr fontId="12" type="noConversion"/>
  </si>
  <si>
    <t>ALPHA UP-78 젤플럭스</t>
    <phoneticPr fontId="12" type="noConversion"/>
  </si>
  <si>
    <t>P004703855</t>
    <phoneticPr fontId="12" type="noConversion"/>
  </si>
  <si>
    <t>P008123032</t>
    <phoneticPr fontId="12" type="noConversion"/>
  </si>
  <si>
    <t>P007112027</t>
    <phoneticPr fontId="35" type="noConversion"/>
  </si>
  <si>
    <t>PMBT2222</t>
  </si>
  <si>
    <t>NXP</t>
  </si>
  <si>
    <t>Bipolar Transistors - BJT NPN SW 600MA 40V</t>
  </si>
  <si>
    <t>Pipette Main</t>
    <phoneticPr fontId="12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</si>
  <si>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</si>
  <si>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</si>
  <si>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</si>
  <si>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</si>
  <si>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</si>
  <si>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2" type="noConversion"/>
  </si>
  <si>
    <t>CC1005-4.7uF10V(±20%/X5R)-(100개단위)</t>
    <phoneticPr fontId="12" type="noConversion"/>
  </si>
  <si>
    <t>4.7uF</t>
    <phoneticPr fontId="12" type="noConversion"/>
  </si>
  <si>
    <t>LF GEN MCU</t>
    <phoneticPr fontId="12" type="noConversion"/>
  </si>
  <si>
    <t>51021-02</t>
    <phoneticPr fontId="12" type="noConversion"/>
  </si>
  <si>
    <t>클림프 하우징/Board To Wire 1.25mm/Female/상대물:53047/핀수 2P</t>
    <phoneticPr fontId="12" type="noConversion"/>
  </si>
  <si>
    <t>P005634320</t>
    <phoneticPr fontId="35" type="noConversion"/>
  </si>
  <si>
    <t>50058 양단 케이블 L=100mm, Red</t>
    <phoneticPr fontId="35" type="noConversion"/>
  </si>
  <si>
    <t>포밍테이블</t>
    <phoneticPr fontId="12" type="noConversion"/>
  </si>
  <si>
    <t>1200x900 연체리 + 배송비 (7000원)</t>
    <phoneticPr fontId="12" type="noConversion"/>
  </si>
  <si>
    <t>11번가</t>
    <phoneticPr fontId="12" type="noConversion"/>
  </si>
  <si>
    <t>Pipette Main V1.0 PCB Layout</t>
    <phoneticPr fontId="12" type="noConversion"/>
  </si>
  <si>
    <t>Pipette Main V1.0 PCB Soldering</t>
    <phoneticPr fontId="12" type="noConversion"/>
  </si>
  <si>
    <t>Pipette JTAG V1.0 PCB Layout</t>
    <phoneticPr fontId="12" type="noConversion"/>
  </si>
  <si>
    <t>Pipette JTAG V1.0 PCB Soldering</t>
    <phoneticPr fontId="12" type="noConversion"/>
  </si>
  <si>
    <t>Pipette Transformer V2.0 PCB Soldering</t>
    <phoneticPr fontId="12" type="noConversion"/>
  </si>
  <si>
    <t>Pipette Transformer V2.0 PCB Layout</t>
    <phoneticPr fontId="12" type="noConversion"/>
  </si>
  <si>
    <t>미지급</t>
    <phoneticPr fontId="12" type="noConversion"/>
  </si>
  <si>
    <t>Pipette Transformer/JTAG 부품 구입</t>
    <phoneticPr fontId="12" type="noConversion"/>
  </si>
  <si>
    <t>필요 소모 용품도 같이 구매</t>
    <phoneticPr fontId="12" type="noConversion"/>
  </si>
  <si>
    <t xml:space="preserve">P007250454 </t>
    <phoneticPr fontId="35" type="noConversion"/>
  </si>
  <si>
    <t xml:space="preserve">P001909482 </t>
    <phoneticPr fontId="12" type="noConversion"/>
  </si>
  <si>
    <t>P008152676</t>
    <phoneticPr fontId="12" type="noConversion"/>
  </si>
  <si>
    <t>P008152648</t>
    <phoneticPr fontId="12" type="noConversion"/>
  </si>
  <si>
    <t>P005634320</t>
    <phoneticPr fontId="35" type="noConversion"/>
  </si>
  <si>
    <t>P005627974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</si>
</sst>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66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1" fillId="38" borderId="16" xfId="43" applyFill="1" applyBorder="1" applyAlignment="1">
      <alignment horizontal="left" vertical="center"/>
    </xf>
    <xf numFmtId="0" fontId="11" fillId="38" borderId="17" xfId="43" applyFill="1" applyBorder="1" applyAlignment="1">
      <alignment horizontal="left" vertical="center"/>
    </xf>
    <xf numFmtId="0" fontId="3" fillId="38" borderId="17" xfId="43" applyFont="1" applyFill="1" applyBorder="1" applyAlignment="1">
      <alignment horizontal="center" vertical="center"/>
    </xf>
    <xf numFmtId="0" fontId="11" fillId="38" borderId="17" xfId="43" applyFill="1" applyBorder="1" applyAlignment="1">
      <alignment horizontal="center" vertical="center"/>
    </xf>
    <xf numFmtId="0" fontId="11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0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41" fontId="30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5" fillId="0" borderId="11" xfId="80" applyFill="1" applyBorder="1">
      <alignment vertical="center"/>
    </xf>
    <xf numFmtId="0" fontId="0" fillId="34" borderId="12" xfId="0" applyFill="1" applyBorder="1"/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3" fillId="0" borderId="14" xfId="69" applyFill="1" applyBorder="1" applyAlignment="1">
      <alignment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topLeftCell="A4" workbookViewId="0">
      <selection activeCell="F35" sqref="F35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SUM(D6:D28)</f>
        <v>2054200</v>
      </c>
      <c r="E5" s="343">
        <f>SUM(E6:E28)</f>
        <v>4875000</v>
      </c>
      <c r="F5" s="369">
        <f>SUM(F6:F28)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436">
        <v>43219</v>
      </c>
      <c r="C16" s="204" t="s">
        <v>464</v>
      </c>
      <c r="D16" s="349"/>
      <c r="E16" s="395">
        <v>1250000</v>
      </c>
      <c r="F16" s="389"/>
      <c r="G16" s="371" t="s">
        <v>470</v>
      </c>
    </row>
    <row r="17" spans="2:7" x14ac:dyDescent="0.3">
      <c r="B17" s="436">
        <v>43219</v>
      </c>
      <c r="C17" s="204" t="s">
        <v>465</v>
      </c>
      <c r="D17" s="349"/>
      <c r="E17" s="395">
        <v>300000</v>
      </c>
      <c r="F17" s="389"/>
      <c r="G17" s="371" t="s">
        <v>470</v>
      </c>
    </row>
    <row r="18" spans="2:7" x14ac:dyDescent="0.3">
      <c r="B18" s="436">
        <v>43222</v>
      </c>
      <c r="C18" s="204" t="s">
        <v>466</v>
      </c>
      <c r="D18" s="349"/>
      <c r="E18" s="395">
        <v>250000</v>
      </c>
      <c r="F18" s="389"/>
      <c r="G18" s="371" t="s">
        <v>470</v>
      </c>
    </row>
    <row r="19" spans="2:7" x14ac:dyDescent="0.3">
      <c r="B19" s="436">
        <v>43222</v>
      </c>
      <c r="C19" s="204" t="s">
        <v>467</v>
      </c>
      <c r="D19" s="349"/>
      <c r="E19" s="395">
        <v>90000</v>
      </c>
      <c r="F19" s="389"/>
      <c r="G19" s="371" t="s">
        <v>470</v>
      </c>
    </row>
    <row r="20" spans="2:7" x14ac:dyDescent="0.3">
      <c r="B20" s="436">
        <v>43222</v>
      </c>
      <c r="C20" s="204" t="s">
        <v>469</v>
      </c>
      <c r="D20" s="349"/>
      <c r="E20" s="395">
        <v>500000</v>
      </c>
      <c r="F20" s="389"/>
      <c r="G20" s="371" t="s">
        <v>470</v>
      </c>
    </row>
    <row r="21" spans="2:7" x14ac:dyDescent="0.3">
      <c r="B21" s="436">
        <v>43222</v>
      </c>
      <c r="C21" s="204" t="s">
        <v>468</v>
      </c>
      <c r="D21" s="349"/>
      <c r="E21" s="395">
        <v>135000</v>
      </c>
      <c r="F21" s="389"/>
      <c r="G21" s="371" t="s">
        <v>470</v>
      </c>
    </row>
    <row r="22" spans="2:7" x14ac:dyDescent="0.3">
      <c r="B22" s="203">
        <v>43228</v>
      </c>
      <c r="C22" s="204" t="s">
        <v>471</v>
      </c>
      <c r="D22" s="349">
        <v>395870</v>
      </c>
      <c r="E22" s="349"/>
      <c r="F22" s="389"/>
      <c r="G22" s="371" t="s">
        <v>472</v>
      </c>
    </row>
    <row r="23" spans="2:7" s="1" customFormat="1" x14ac:dyDescent="0.3">
      <c r="B23" s="203"/>
      <c r="C23" s="204"/>
      <c r="D23" s="349"/>
      <c r="E23" s="349"/>
      <c r="F23" s="389"/>
      <c r="G23" s="371"/>
    </row>
    <row r="24" spans="2:7" s="1" customFormat="1" x14ac:dyDescent="0.3">
      <c r="B24" s="203"/>
      <c r="C24" s="204"/>
      <c r="D24" s="349"/>
      <c r="E24" s="349"/>
      <c r="F24" s="389"/>
      <c r="G24" s="371"/>
    </row>
    <row r="25" spans="2:7" s="1" customFormat="1" x14ac:dyDescent="0.3">
      <c r="B25" s="203"/>
      <c r="C25" s="204"/>
      <c r="D25" s="349"/>
      <c r="E25" s="349"/>
      <c r="F25" s="389"/>
      <c r="G25" s="371"/>
    </row>
    <row r="26" spans="2:7" x14ac:dyDescent="0.3">
      <c r="B26" s="203"/>
      <c r="C26" s="204"/>
      <c r="D26" s="349"/>
      <c r="E26" s="349"/>
      <c r="F26" s="389"/>
      <c r="G26" s="371"/>
    </row>
    <row r="27" spans="2:7" x14ac:dyDescent="0.3">
      <c r="B27" s="203"/>
      <c r="C27" s="204"/>
      <c r="D27" s="349"/>
      <c r="E27" s="349"/>
      <c r="F27" s="389"/>
      <c r="G27" s="371"/>
    </row>
    <row r="28" spans="2:7" ht="17.25" thickBot="1" x14ac:dyDescent="0.35">
      <c r="B28" s="205"/>
      <c r="C28" s="206"/>
      <c r="D28" s="353"/>
      <c r="E28" s="353"/>
      <c r="F28" s="390"/>
      <c r="G28" s="372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  <c r="M3" s="56" t="s">
        <v>400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442" t="s">
        <v>297</v>
      </c>
      <c r="D9" s="443"/>
      <c r="E9" s="443"/>
      <c r="F9" s="265">
        <f>SUM(F6:F8)</f>
        <v>138411</v>
      </c>
      <c r="H9" s="442" t="s">
        <v>297</v>
      </c>
      <c r="I9" s="443"/>
      <c r="J9" s="443"/>
      <c r="K9" s="265">
        <f>SUM(K6:K8)</f>
        <v>42250</v>
      </c>
      <c r="M9" s="442" t="s">
        <v>297</v>
      </c>
      <c r="N9" s="443"/>
      <c r="O9" s="443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442" t="s">
        <v>300</v>
      </c>
      <c r="D14" s="443"/>
      <c r="E14" s="463">
        <f>F12</f>
        <v>553644</v>
      </c>
      <c r="F14" s="464"/>
      <c r="H14" s="442" t="s">
        <v>300</v>
      </c>
      <c r="I14" s="443"/>
      <c r="J14" s="463">
        <f>K12</f>
        <v>169000</v>
      </c>
      <c r="K14" s="464"/>
      <c r="M14" s="442" t="s">
        <v>300</v>
      </c>
      <c r="N14" s="443"/>
      <c r="O14" s="463">
        <f>P12</f>
        <v>150000</v>
      </c>
      <c r="P14" s="464"/>
    </row>
    <row r="15" spans="2:16" x14ac:dyDescent="0.3">
      <c r="C15" s="465"/>
      <c r="D15" s="465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401</v>
      </c>
      <c r="N17" s="1"/>
      <c r="O17" s="1"/>
      <c r="P17" s="1"/>
    </row>
    <row r="18" spans="3:16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  <c r="M18" s="56" t="s">
        <v>293</v>
      </c>
      <c r="N18" s="1"/>
      <c r="O18" s="1"/>
      <c r="P18" s="1"/>
    </row>
    <row r="19" spans="3:16" ht="17.25" thickBot="1" x14ac:dyDescent="0.35">
      <c r="C19" s="257" t="s">
        <v>304</v>
      </c>
      <c r="D19" s="140">
        <v>52</v>
      </c>
      <c r="E19" s="140">
        <v>670</v>
      </c>
      <c r="F19" s="202">
        <f>D19*E19</f>
        <v>34840</v>
      </c>
      <c r="M19" s="260" t="s">
        <v>298</v>
      </c>
      <c r="N19" s="261" t="s">
        <v>294</v>
      </c>
      <c r="O19" s="261" t="s">
        <v>295</v>
      </c>
      <c r="P19" s="262" t="s">
        <v>296</v>
      </c>
    </row>
    <row r="20" spans="3:16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  <c r="M20" s="257" t="s">
        <v>292</v>
      </c>
      <c r="N20" s="356">
        <v>72</v>
      </c>
      <c r="O20" s="356">
        <v>250</v>
      </c>
      <c r="P20" s="202">
        <f>N20*O20</f>
        <v>18000</v>
      </c>
    </row>
    <row r="21" spans="3:16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  <c r="M21" s="258" t="s">
        <v>291</v>
      </c>
      <c r="N21" s="251">
        <v>0</v>
      </c>
      <c r="O21" s="253" t="s">
        <v>301</v>
      </c>
      <c r="P21" s="252">
        <f>P20*N21/100</f>
        <v>0</v>
      </c>
    </row>
    <row r="22" spans="3:16" s="56" customFormat="1" ht="17.25" thickBot="1" x14ac:dyDescent="0.35">
      <c r="C22" s="442" t="s">
        <v>297</v>
      </c>
      <c r="D22" s="443"/>
      <c r="E22" s="443"/>
      <c r="F22" s="265">
        <f>SUM(F19:F21)</f>
        <v>45292</v>
      </c>
      <c r="M22" s="259" t="s">
        <v>303</v>
      </c>
      <c r="N22" s="254">
        <v>0</v>
      </c>
      <c r="O22" s="255" t="s">
        <v>301</v>
      </c>
      <c r="P22" s="256">
        <f>P20*N22/100</f>
        <v>0</v>
      </c>
    </row>
    <row r="23" spans="3:16" ht="17.25" thickBot="1" x14ac:dyDescent="0.35">
      <c r="D23" s="5"/>
      <c r="E23" s="5"/>
      <c r="F23" s="5"/>
      <c r="M23" s="442" t="s">
        <v>297</v>
      </c>
      <c r="N23" s="443"/>
      <c r="O23" s="443"/>
      <c r="P23" s="265">
        <f>SUM(P20:P22)</f>
        <v>18000</v>
      </c>
    </row>
    <row r="24" spans="3:16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  <c r="M24" s="56"/>
      <c r="N24" s="5"/>
      <c r="O24" s="5"/>
      <c r="P24" s="5"/>
    </row>
    <row r="25" spans="3:16" ht="17.25" thickBot="1" x14ac:dyDescent="0.35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  <c r="M25" s="263" t="s">
        <v>298</v>
      </c>
      <c r="N25" s="264" t="s">
        <v>299</v>
      </c>
      <c r="O25" s="32" t="s">
        <v>295</v>
      </c>
      <c r="P25" s="33" t="s">
        <v>296</v>
      </c>
    </row>
    <row r="26" spans="3:16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  <c r="M26" s="266" t="s">
        <v>292</v>
      </c>
      <c r="N26" s="356">
        <v>5</v>
      </c>
      <c r="O26" s="356">
        <v>18000</v>
      </c>
      <c r="P26" s="99">
        <f>N26*O26</f>
        <v>90000</v>
      </c>
    </row>
    <row r="27" spans="3:16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  <c r="M27" s="259" t="s">
        <v>307</v>
      </c>
      <c r="N27" s="353">
        <v>3</v>
      </c>
      <c r="O27" s="353">
        <v>0</v>
      </c>
      <c r="P27" s="267">
        <f>N27*O27</f>
        <v>0</v>
      </c>
    </row>
    <row r="28" spans="3:16" ht="17.25" thickBot="1" x14ac:dyDescent="0.35">
      <c r="C28" s="442" t="s">
        <v>300</v>
      </c>
      <c r="D28" s="443"/>
      <c r="E28" s="463">
        <f>SUM(F25:F27)</f>
        <v>291168</v>
      </c>
      <c r="F28" s="464"/>
      <c r="M28" s="442" t="s">
        <v>300</v>
      </c>
      <c r="N28" s="443"/>
      <c r="O28" s="463">
        <f>P26</f>
        <v>90000</v>
      </c>
      <c r="P28" s="464"/>
    </row>
    <row r="31" spans="3:16" x14ac:dyDescent="0.3">
      <c r="M31" s="56" t="s">
        <v>402</v>
      </c>
      <c r="N31" s="1"/>
      <c r="O31" s="1"/>
      <c r="P31" s="1"/>
    </row>
    <row r="32" spans="3:16" ht="17.25" thickBot="1" x14ac:dyDescent="0.35">
      <c r="M32" s="56" t="s">
        <v>293</v>
      </c>
      <c r="N32" s="1"/>
      <c r="O32" s="1"/>
      <c r="P32" s="1"/>
    </row>
    <row r="33" spans="13:16" ht="17.25" thickBot="1" x14ac:dyDescent="0.35">
      <c r="M33" s="260" t="s">
        <v>298</v>
      </c>
      <c r="N33" s="261" t="s">
        <v>294</v>
      </c>
      <c r="O33" s="261" t="s">
        <v>295</v>
      </c>
      <c r="P33" s="262" t="s">
        <v>296</v>
      </c>
    </row>
    <row r="34" spans="13:16" x14ac:dyDescent="0.3">
      <c r="M34" s="257" t="s">
        <v>292</v>
      </c>
      <c r="N34" s="356">
        <v>54</v>
      </c>
      <c r="O34" s="356">
        <v>250</v>
      </c>
      <c r="P34" s="202">
        <f>N34*O34</f>
        <v>13500</v>
      </c>
    </row>
    <row r="35" spans="13:16" x14ac:dyDescent="0.3">
      <c r="M35" s="258" t="s">
        <v>291</v>
      </c>
      <c r="N35" s="251">
        <v>0</v>
      </c>
      <c r="O35" s="253" t="s">
        <v>301</v>
      </c>
      <c r="P35" s="252">
        <f>P34*N35/100</f>
        <v>0</v>
      </c>
    </row>
    <row r="36" spans="13:16" ht="17.25" thickBot="1" x14ac:dyDescent="0.35">
      <c r="M36" s="259" t="s">
        <v>303</v>
      </c>
      <c r="N36" s="254">
        <v>0</v>
      </c>
      <c r="O36" s="255" t="s">
        <v>301</v>
      </c>
      <c r="P36" s="256">
        <f>P34*N36/100</f>
        <v>0</v>
      </c>
    </row>
    <row r="37" spans="13:16" ht="17.25" thickBot="1" x14ac:dyDescent="0.35">
      <c r="M37" s="442" t="s">
        <v>297</v>
      </c>
      <c r="N37" s="443"/>
      <c r="O37" s="443"/>
      <c r="P37" s="265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3" t="s">
        <v>298</v>
      </c>
      <c r="N39" s="264" t="s">
        <v>299</v>
      </c>
      <c r="O39" s="32" t="s">
        <v>295</v>
      </c>
      <c r="P39" s="33" t="s">
        <v>296</v>
      </c>
    </row>
    <row r="40" spans="13:16" x14ac:dyDescent="0.3">
      <c r="M40" s="266" t="s">
        <v>292</v>
      </c>
      <c r="N40" s="356">
        <v>10</v>
      </c>
      <c r="O40" s="356">
        <v>1350</v>
      </c>
      <c r="P40" s="99">
        <f>N40*O40</f>
        <v>13500</v>
      </c>
    </row>
    <row r="41" spans="13:16" ht="17.25" thickBot="1" x14ac:dyDescent="0.35">
      <c r="M41" s="259" t="s">
        <v>307</v>
      </c>
      <c r="N41" s="353">
        <v>3</v>
      </c>
      <c r="O41" s="353">
        <v>0</v>
      </c>
      <c r="P41" s="267">
        <f>N41*O41</f>
        <v>0</v>
      </c>
    </row>
    <row r="42" spans="13:16" ht="17.25" thickBot="1" x14ac:dyDescent="0.35">
      <c r="M42" s="442" t="s">
        <v>300</v>
      </c>
      <c r="N42" s="443"/>
      <c r="O42" s="463">
        <f>P40</f>
        <v>13500</v>
      </c>
      <c r="P42" s="464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D27" sqref="D27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438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1:13" x14ac:dyDescent="0.3">
      <c r="A4">
        <v>1</v>
      </c>
      <c r="B4" s="411" t="s">
        <v>394</v>
      </c>
      <c r="C4" s="35" t="s">
        <v>398</v>
      </c>
      <c r="D4" s="35" t="s">
        <v>393</v>
      </c>
      <c r="E4" s="419" t="s">
        <v>9</v>
      </c>
      <c r="F4" s="35"/>
      <c r="G4" s="21">
        <v>17000</v>
      </c>
      <c r="H4" s="35"/>
      <c r="I4" s="419">
        <v>2</v>
      </c>
      <c r="J4" s="404">
        <f t="shared" ref="J4:J11" si="0">G4*I4</f>
        <v>34000</v>
      </c>
      <c r="K4" s="35"/>
      <c r="L4" s="412" t="s">
        <v>410</v>
      </c>
      <c r="M4" s="55">
        <v>12</v>
      </c>
    </row>
    <row r="5" spans="1:13" x14ac:dyDescent="0.3">
      <c r="A5">
        <v>2</v>
      </c>
      <c r="B5" s="101" t="s">
        <v>396</v>
      </c>
      <c r="C5" s="34" t="s">
        <v>398</v>
      </c>
      <c r="D5" s="34" t="s">
        <v>397</v>
      </c>
      <c r="E5" s="17" t="s">
        <v>9</v>
      </c>
      <c r="F5" s="34"/>
      <c r="G5" s="413">
        <v>24000</v>
      </c>
      <c r="H5" s="34"/>
      <c r="I5" s="17">
        <v>2</v>
      </c>
      <c r="J5" s="414">
        <f t="shared" si="0"/>
        <v>48000</v>
      </c>
      <c r="K5" s="34"/>
      <c r="L5" s="89" t="s">
        <v>422</v>
      </c>
      <c r="M5" s="55">
        <v>32</v>
      </c>
    </row>
    <row r="6" spans="1:13" s="177" customFormat="1" x14ac:dyDescent="0.3">
      <c r="A6" s="177">
        <v>3</v>
      </c>
      <c r="B6" s="406" t="s">
        <v>419</v>
      </c>
      <c r="C6" s="180" t="s">
        <v>420</v>
      </c>
      <c r="D6" s="180" t="s">
        <v>418</v>
      </c>
      <c r="E6" s="17" t="s">
        <v>9</v>
      </c>
      <c r="F6" s="180"/>
      <c r="G6" s="410">
        <v>17000</v>
      </c>
      <c r="H6" s="180"/>
      <c r="I6" s="435">
        <v>3</v>
      </c>
      <c r="J6" s="414">
        <f t="shared" si="0"/>
        <v>51000</v>
      </c>
      <c r="K6" s="180"/>
      <c r="L6" s="181" t="s">
        <v>442</v>
      </c>
    </row>
    <row r="7" spans="1:13" s="177" customFormat="1" x14ac:dyDescent="0.3">
      <c r="A7" s="1">
        <v>4</v>
      </c>
      <c r="B7" s="406" t="s">
        <v>423</v>
      </c>
      <c r="C7" s="180" t="s">
        <v>425</v>
      </c>
      <c r="D7" s="180" t="s">
        <v>424</v>
      </c>
      <c r="E7" s="17" t="s">
        <v>9</v>
      </c>
      <c r="F7" s="180"/>
      <c r="G7" s="410">
        <v>23500</v>
      </c>
      <c r="H7" s="180"/>
      <c r="I7" s="435">
        <v>1</v>
      </c>
      <c r="J7" s="414">
        <f t="shared" si="0"/>
        <v>23500</v>
      </c>
      <c r="K7" s="180"/>
      <c r="L7" s="181" t="s">
        <v>426</v>
      </c>
    </row>
    <row r="8" spans="1:13" s="177" customFormat="1" x14ac:dyDescent="0.3">
      <c r="A8" s="177">
        <v>5</v>
      </c>
      <c r="B8" s="406" t="s">
        <v>428</v>
      </c>
      <c r="C8" s="180" t="s">
        <v>429</v>
      </c>
      <c r="D8" s="180" t="s">
        <v>427</v>
      </c>
      <c r="E8" s="17" t="s">
        <v>9</v>
      </c>
      <c r="F8" s="180"/>
      <c r="G8" s="410">
        <v>4000</v>
      </c>
      <c r="H8" s="180"/>
      <c r="I8" s="435">
        <v>3</v>
      </c>
      <c r="J8" s="414">
        <f t="shared" si="0"/>
        <v>12000</v>
      </c>
      <c r="K8" s="180"/>
      <c r="L8" s="181" t="s">
        <v>430</v>
      </c>
    </row>
    <row r="9" spans="1:13" s="177" customFormat="1" x14ac:dyDescent="0.3">
      <c r="A9" s="1">
        <v>6</v>
      </c>
      <c r="B9" s="406" t="s">
        <v>439</v>
      </c>
      <c r="C9" s="180"/>
      <c r="D9" s="180" t="s">
        <v>440</v>
      </c>
      <c r="E9" s="17" t="s">
        <v>9</v>
      </c>
      <c r="F9" s="180"/>
      <c r="G9" s="410">
        <v>35000</v>
      </c>
      <c r="H9" s="180"/>
      <c r="I9" s="435">
        <v>1</v>
      </c>
      <c r="J9" s="414">
        <f t="shared" si="0"/>
        <v>35000</v>
      </c>
      <c r="K9" s="180"/>
      <c r="L9" s="181" t="s">
        <v>441</v>
      </c>
    </row>
    <row r="10" spans="1:13" s="177" customFormat="1" x14ac:dyDescent="0.3">
      <c r="A10" s="177">
        <v>7</v>
      </c>
      <c r="B10" s="406" t="s">
        <v>431</v>
      </c>
      <c r="C10" s="180" t="s">
        <v>433</v>
      </c>
      <c r="D10" s="180" t="s">
        <v>432</v>
      </c>
      <c r="E10" s="17" t="s">
        <v>9</v>
      </c>
      <c r="F10" s="180"/>
      <c r="G10" s="410">
        <v>25000</v>
      </c>
      <c r="H10" s="180"/>
      <c r="I10" s="435">
        <v>1</v>
      </c>
      <c r="J10" s="414">
        <f t="shared" si="0"/>
        <v>25000</v>
      </c>
      <c r="K10" s="180"/>
      <c r="L10" s="181" t="s">
        <v>434</v>
      </c>
    </row>
    <row r="11" spans="1:13" s="177" customFormat="1" ht="17.25" thickBot="1" x14ac:dyDescent="0.35">
      <c r="A11" s="1">
        <v>8</v>
      </c>
      <c r="B11" s="420">
        <v>35590</v>
      </c>
      <c r="C11" s="415" t="s">
        <v>436</v>
      </c>
      <c r="D11" s="415" t="s">
        <v>435</v>
      </c>
      <c r="E11" s="17" t="s">
        <v>9</v>
      </c>
      <c r="F11" s="415"/>
      <c r="G11" s="416">
        <v>11390</v>
      </c>
      <c r="H11" s="415"/>
      <c r="I11" s="415">
        <v>1</v>
      </c>
      <c r="J11" s="417">
        <f t="shared" si="0"/>
        <v>11390</v>
      </c>
      <c r="K11" s="415"/>
      <c r="L11" s="418" t="s">
        <v>437</v>
      </c>
    </row>
    <row r="12" spans="1:13" s="177" customFormat="1" x14ac:dyDescent="0.3">
      <c r="G12" s="407"/>
    </row>
    <row r="13" spans="1:13" ht="17.25" thickBot="1" x14ac:dyDescent="0.35">
      <c r="B13" s="56" t="s">
        <v>417</v>
      </c>
      <c r="G13" s="5"/>
    </row>
    <row r="14" spans="1:13" ht="17.25" thickBot="1" x14ac:dyDescent="0.35">
      <c r="B14" s="210" t="s">
        <v>17</v>
      </c>
      <c r="C14" s="81" t="s">
        <v>0</v>
      </c>
      <c r="D14" s="81" t="s">
        <v>1</v>
      </c>
      <c r="E14" s="81" t="s">
        <v>4</v>
      </c>
      <c r="F14" s="211" t="s">
        <v>18</v>
      </c>
      <c r="G14" s="408" t="s">
        <v>6</v>
      </c>
      <c r="H14" s="81" t="s">
        <v>5</v>
      </c>
      <c r="I14" s="81" t="s">
        <v>20</v>
      </c>
      <c r="J14" s="81" t="s">
        <v>25</v>
      </c>
      <c r="K14" s="81" t="s">
        <v>7</v>
      </c>
      <c r="L14" s="82" t="s">
        <v>49</v>
      </c>
    </row>
    <row r="15" spans="1:13" x14ac:dyDescent="0.3">
      <c r="A15" s="1">
        <v>1</v>
      </c>
      <c r="B15" s="421" t="s">
        <v>404</v>
      </c>
      <c r="C15" s="186" t="s">
        <v>405</v>
      </c>
      <c r="D15" s="186" t="s">
        <v>406</v>
      </c>
      <c r="E15" s="419" t="s">
        <v>9</v>
      </c>
      <c r="F15" s="186">
        <v>1</v>
      </c>
      <c r="G15" s="409">
        <v>1820</v>
      </c>
      <c r="H15" s="188">
        <v>5</v>
      </c>
      <c r="I15" s="434">
        <v>50</v>
      </c>
      <c r="J15" s="404">
        <f>G15*I15</f>
        <v>91000</v>
      </c>
      <c r="K15" s="186"/>
      <c r="L15" s="405" t="s">
        <v>421</v>
      </c>
    </row>
    <row r="16" spans="1:13" ht="17.25" thickBot="1" x14ac:dyDescent="0.35">
      <c r="A16" s="1">
        <v>2</v>
      </c>
      <c r="B16" s="422" t="s">
        <v>407</v>
      </c>
      <c r="C16" s="415" t="s">
        <v>201</v>
      </c>
      <c r="D16" s="415" t="s">
        <v>408</v>
      </c>
      <c r="E16" s="103" t="s">
        <v>9</v>
      </c>
      <c r="F16" s="415">
        <v>2</v>
      </c>
      <c r="G16" s="416">
        <v>930</v>
      </c>
      <c r="H16" s="415">
        <v>1</v>
      </c>
      <c r="I16" s="433">
        <v>30</v>
      </c>
      <c r="J16" s="417">
        <f>G16*I16</f>
        <v>27900</v>
      </c>
      <c r="K16" s="415"/>
      <c r="L16" s="418" t="s">
        <v>409</v>
      </c>
    </row>
    <row r="17" spans="1:14" x14ac:dyDescent="0.3">
      <c r="G17" s="5"/>
      <c r="L17" s="55"/>
    </row>
    <row r="18" spans="1:14" ht="17.25" thickBot="1" x14ac:dyDescent="0.35">
      <c r="B18" s="56" t="s">
        <v>416</v>
      </c>
      <c r="G18" s="5"/>
    </row>
    <row r="19" spans="1:14" ht="17.25" thickBot="1" x14ac:dyDescent="0.35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408" t="s">
        <v>6</v>
      </c>
      <c r="H19" s="81" t="s">
        <v>5</v>
      </c>
      <c r="I19" s="81" t="s">
        <v>20</v>
      </c>
      <c r="J19" s="81" t="s">
        <v>25</v>
      </c>
      <c r="K19" s="81" t="s">
        <v>7</v>
      </c>
      <c r="L19" s="82" t="s">
        <v>49</v>
      </c>
      <c r="M19" s="1"/>
      <c r="N19" s="1"/>
    </row>
    <row r="20" spans="1:14" s="177" customFormat="1" x14ac:dyDescent="0.3">
      <c r="A20" s="1">
        <v>1</v>
      </c>
      <c r="B20" s="421" t="s">
        <v>411</v>
      </c>
      <c r="C20" s="186" t="s">
        <v>324</v>
      </c>
      <c r="D20" s="186" t="s">
        <v>332</v>
      </c>
      <c r="E20" s="419" t="s">
        <v>9</v>
      </c>
      <c r="F20" s="186">
        <v>1</v>
      </c>
      <c r="G20" s="409">
        <v>30</v>
      </c>
      <c r="H20" s="186">
        <f>F20*P$3</f>
        <v>0</v>
      </c>
      <c r="I20" s="434">
        <v>10</v>
      </c>
      <c r="J20" s="186">
        <f>G20*I20</f>
        <v>300</v>
      </c>
      <c r="K20" s="186"/>
      <c r="L20" s="405" t="s">
        <v>412</v>
      </c>
      <c r="M20" s="1"/>
      <c r="N20" s="1"/>
    </row>
    <row r="21" spans="1:14" s="177" customFormat="1" ht="17.25" thickBot="1" x14ac:dyDescent="0.35">
      <c r="A21" s="1">
        <v>2</v>
      </c>
      <c r="B21" s="193" t="s">
        <v>413</v>
      </c>
      <c r="C21" s="415" t="s">
        <v>414</v>
      </c>
      <c r="D21" s="415" t="s">
        <v>415</v>
      </c>
      <c r="E21" s="103" t="s">
        <v>9</v>
      </c>
      <c r="F21" s="415">
        <v>1</v>
      </c>
      <c r="G21" s="416">
        <v>160</v>
      </c>
      <c r="H21" s="415">
        <f>F21*P$3</f>
        <v>0</v>
      </c>
      <c r="I21" s="433">
        <v>5</v>
      </c>
      <c r="J21" s="415">
        <f>G21*I21</f>
        <v>800</v>
      </c>
      <c r="K21" s="415"/>
      <c r="L21" s="418" t="s">
        <v>443</v>
      </c>
      <c r="M21" s="1"/>
      <c r="N21" s="1"/>
    </row>
    <row r="22" spans="1:14" x14ac:dyDescent="0.3">
      <c r="G22" s="5"/>
      <c r="M22" s="1"/>
      <c r="N22" s="1"/>
    </row>
    <row r="23" spans="1:14" x14ac:dyDescent="0.3">
      <c r="J23" s="11">
        <f>SUM(J4:J22)</f>
        <v>359890</v>
      </c>
      <c r="M23" s="1"/>
      <c r="N23" s="1"/>
    </row>
    <row r="24" spans="1:14" x14ac:dyDescent="0.3">
      <c r="J24" s="50">
        <f>J23+J23*0.1</f>
        <v>395879</v>
      </c>
      <c r="M24" s="1"/>
      <c r="N24" s="1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H32" sqref="H32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447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8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444</v>
      </c>
      <c r="C4" s="186" t="s">
        <v>445</v>
      </c>
      <c r="D4" s="186" t="s">
        <v>446</v>
      </c>
      <c r="E4" s="355"/>
      <c r="F4" s="187">
        <v>5</v>
      </c>
      <c r="G4" s="404">
        <v>50</v>
      </c>
      <c r="H4" s="437">
        <v>100</v>
      </c>
      <c r="I4" s="188">
        <v>200</v>
      </c>
      <c r="J4" s="426">
        <v>10000</v>
      </c>
      <c r="K4" s="426"/>
      <c r="L4" s="405" t="s">
        <v>473</v>
      </c>
    </row>
    <row r="5" spans="2:16" x14ac:dyDescent="0.3">
      <c r="B5" s="134" t="s">
        <v>448</v>
      </c>
      <c r="C5" s="180" t="s">
        <v>449</v>
      </c>
      <c r="D5" s="180" t="s">
        <v>450</v>
      </c>
      <c r="E5" s="348"/>
      <c r="F5" s="298">
        <v>14</v>
      </c>
      <c r="G5" s="349">
        <v>10</v>
      </c>
      <c r="H5" s="348"/>
      <c r="I5" s="348">
        <v>200</v>
      </c>
      <c r="J5" s="349">
        <f>G5*I5</f>
        <v>2000</v>
      </c>
      <c r="K5" s="348"/>
      <c r="L5" s="427" t="s">
        <v>474</v>
      </c>
    </row>
    <row r="6" spans="2:16" x14ac:dyDescent="0.3">
      <c r="B6" s="134" t="s">
        <v>451</v>
      </c>
      <c r="C6" s="180" t="s">
        <v>452</v>
      </c>
      <c r="D6" s="180" t="s">
        <v>453</v>
      </c>
      <c r="E6" s="348"/>
      <c r="F6" s="60">
        <v>10</v>
      </c>
      <c r="G6" s="349">
        <v>5.0999999999999996</v>
      </c>
      <c r="H6" s="348"/>
      <c r="I6" s="348">
        <v>300</v>
      </c>
      <c r="J6" s="349">
        <f>G6*I6</f>
        <v>1530</v>
      </c>
      <c r="K6" s="348"/>
      <c r="L6" s="89" t="s">
        <v>475</v>
      </c>
    </row>
    <row r="7" spans="2:16" x14ac:dyDescent="0.3">
      <c r="B7" s="428" t="s">
        <v>455</v>
      </c>
      <c r="C7" s="180" t="s">
        <v>452</v>
      </c>
      <c r="D7" s="58" t="s">
        <v>454</v>
      </c>
      <c r="E7" s="348"/>
      <c r="F7" s="348"/>
      <c r="G7" s="349">
        <v>5</v>
      </c>
      <c r="H7" s="348"/>
      <c r="I7" s="348">
        <v>200</v>
      </c>
      <c r="J7" s="349">
        <f>G7*I7</f>
        <v>1000</v>
      </c>
      <c r="K7" s="348"/>
      <c r="L7" s="89" t="s">
        <v>476</v>
      </c>
    </row>
    <row r="8" spans="2:16" s="1" customFormat="1" ht="17.25" thickBot="1" x14ac:dyDescent="0.35">
      <c r="B8" s="76" t="s">
        <v>194</v>
      </c>
      <c r="C8" s="190" t="s">
        <v>64</v>
      </c>
      <c r="D8" s="190" t="s">
        <v>460</v>
      </c>
      <c r="E8" s="327"/>
      <c r="F8" s="429"/>
      <c r="G8" s="429">
        <v>130</v>
      </c>
      <c r="H8" s="429">
        <v>300</v>
      </c>
      <c r="I8" s="429">
        <v>300</v>
      </c>
      <c r="J8" s="353">
        <f>G8*I8</f>
        <v>39000</v>
      </c>
      <c r="K8" s="36"/>
      <c r="L8" s="418" t="s">
        <v>477</v>
      </c>
      <c r="P8" s="39"/>
    </row>
    <row r="9" spans="2:16" x14ac:dyDescent="0.3">
      <c r="G9" s="5"/>
      <c r="J9" s="5"/>
    </row>
    <row r="10" spans="2:16" s="424" customFormat="1" ht="17.25" thickBot="1" x14ac:dyDescent="0.35">
      <c r="B10" s="423" t="s">
        <v>456</v>
      </c>
      <c r="J10" s="425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8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30" t="s">
        <v>457</v>
      </c>
      <c r="C12" s="431" t="s">
        <v>64</v>
      </c>
      <c r="D12" s="104" t="s">
        <v>458</v>
      </c>
      <c r="E12" s="104"/>
      <c r="F12" s="104"/>
      <c r="G12" s="142">
        <v>250</v>
      </c>
      <c r="H12" s="104">
        <v>10</v>
      </c>
      <c r="I12" s="104">
        <v>10</v>
      </c>
      <c r="J12" s="142">
        <f>G12*I12</f>
        <v>2500</v>
      </c>
      <c r="K12" s="104"/>
      <c r="L12" s="432" t="s">
        <v>478</v>
      </c>
    </row>
    <row r="15" spans="2:16" x14ac:dyDescent="0.3">
      <c r="J15" s="11">
        <f>SUM(J4:J14)</f>
        <v>56030</v>
      </c>
    </row>
    <row r="16" spans="2:16" x14ac:dyDescent="0.3">
      <c r="J16" s="50">
        <f>J15*0.1+J15</f>
        <v>61633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8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30" t="s">
        <v>461</v>
      </c>
      <c r="C21" s="104"/>
      <c r="D21" s="104" t="s">
        <v>462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2" t="s">
        <v>463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B11" sqref="B11:I16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444" t="s">
        <v>95</v>
      </c>
      <c r="L4" s="438"/>
      <c r="M4" s="446" t="s">
        <v>85</v>
      </c>
      <c r="N4" s="446"/>
      <c r="O4" s="446"/>
      <c r="P4" s="438" t="s">
        <v>89</v>
      </c>
      <c r="Q4" s="438" t="s">
        <v>90</v>
      </c>
      <c r="R4" s="440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45"/>
      <c r="L5" s="439"/>
      <c r="M5" s="387" t="s">
        <v>86</v>
      </c>
      <c r="N5" s="387" t="s">
        <v>87</v>
      </c>
      <c r="O5" s="387" t="s">
        <v>97</v>
      </c>
      <c r="P5" s="439"/>
      <c r="Q5" s="439"/>
      <c r="R5" s="441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442" t="s">
        <v>98</v>
      </c>
      <c r="L6" s="443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393">
        <v>43219</v>
      </c>
      <c r="C11" s="116" t="s">
        <v>358</v>
      </c>
      <c r="D11" s="116" t="s">
        <v>377</v>
      </c>
      <c r="E11" s="116" t="s">
        <v>360</v>
      </c>
      <c r="F11" s="116" t="s">
        <v>373</v>
      </c>
      <c r="G11" s="110">
        <v>5</v>
      </c>
      <c r="H11" s="394">
        <v>250000</v>
      </c>
      <c r="I11" s="395">
        <f t="shared" ref="I11:I12" si="1">G11*H11</f>
        <v>1250000</v>
      </c>
    </row>
    <row r="12" spans="2:18" x14ac:dyDescent="0.3">
      <c r="B12" s="393">
        <v>43219</v>
      </c>
      <c r="C12" s="116" t="s">
        <v>358</v>
      </c>
      <c r="D12" s="116" t="s">
        <v>377</v>
      </c>
      <c r="E12" s="116" t="s">
        <v>360</v>
      </c>
      <c r="F12" s="116" t="s">
        <v>375</v>
      </c>
      <c r="G12" s="110">
        <v>6</v>
      </c>
      <c r="H12" s="394">
        <v>50000</v>
      </c>
      <c r="I12" s="395">
        <f t="shared" si="1"/>
        <v>300000</v>
      </c>
    </row>
    <row r="13" spans="2:18" x14ac:dyDescent="0.3">
      <c r="B13" s="393">
        <v>43222</v>
      </c>
      <c r="C13" s="116" t="s">
        <v>358</v>
      </c>
      <c r="D13" s="116" t="s">
        <v>399</v>
      </c>
      <c r="E13" s="116" t="s">
        <v>360</v>
      </c>
      <c r="F13" s="116" t="s">
        <v>373</v>
      </c>
      <c r="G13" s="110">
        <v>1</v>
      </c>
      <c r="H13" s="394">
        <v>250000</v>
      </c>
      <c r="I13" s="395">
        <f t="shared" ref="I13:I14" si="2">G13*H13</f>
        <v>250000</v>
      </c>
    </row>
    <row r="14" spans="2:18" x14ac:dyDescent="0.3">
      <c r="B14" s="393">
        <v>43222</v>
      </c>
      <c r="C14" s="116" t="s">
        <v>358</v>
      </c>
      <c r="D14" s="116" t="s">
        <v>399</v>
      </c>
      <c r="E14" s="116" t="s">
        <v>360</v>
      </c>
      <c r="F14" s="116" t="s">
        <v>375</v>
      </c>
      <c r="G14" s="110">
        <v>5</v>
      </c>
      <c r="H14" s="394">
        <v>18000</v>
      </c>
      <c r="I14" s="395">
        <f t="shared" si="2"/>
        <v>90000</v>
      </c>
    </row>
    <row r="15" spans="2:18" x14ac:dyDescent="0.3">
      <c r="B15" s="393">
        <v>43222</v>
      </c>
      <c r="C15" s="116" t="s">
        <v>358</v>
      </c>
      <c r="D15" s="116" t="s">
        <v>348</v>
      </c>
      <c r="E15" s="116" t="s">
        <v>403</v>
      </c>
      <c r="F15" s="116" t="s">
        <v>373</v>
      </c>
      <c r="G15" s="110">
        <v>2</v>
      </c>
      <c r="H15" s="394">
        <v>250000</v>
      </c>
      <c r="I15" s="395">
        <f t="shared" ref="I15:I16" si="3">G15*H15</f>
        <v>500000</v>
      </c>
    </row>
    <row r="16" spans="2:18" x14ac:dyDescent="0.3">
      <c r="B16" s="393">
        <v>43222</v>
      </c>
      <c r="C16" s="116" t="s">
        <v>358</v>
      </c>
      <c r="D16" s="116" t="s">
        <v>348</v>
      </c>
      <c r="E16" s="116" t="s">
        <v>360</v>
      </c>
      <c r="F16" s="116" t="s">
        <v>375</v>
      </c>
      <c r="G16" s="110">
        <v>10</v>
      </c>
      <c r="H16" s="394">
        <v>13500</v>
      </c>
      <c r="I16" s="395">
        <f t="shared" si="3"/>
        <v>135000</v>
      </c>
    </row>
    <row r="17" spans="2:9" x14ac:dyDescent="0.3">
      <c r="B17" s="203"/>
      <c r="C17" s="348"/>
      <c r="D17" s="86"/>
      <c r="E17" s="86"/>
      <c r="F17" s="86"/>
      <c r="G17" s="348"/>
      <c r="H17" s="348"/>
      <c r="I17" s="18"/>
    </row>
    <row r="18" spans="2:9" x14ac:dyDescent="0.3">
      <c r="B18" s="203"/>
      <c r="C18" s="348"/>
      <c r="D18" s="86"/>
      <c r="E18" s="86"/>
      <c r="F18" s="86"/>
      <c r="G18" s="348"/>
      <c r="H18" s="348"/>
      <c r="I18" s="18"/>
    </row>
    <row r="19" spans="2:9" x14ac:dyDescent="0.3">
      <c r="B19" s="203"/>
      <c r="C19" s="348"/>
      <c r="D19" s="86"/>
      <c r="E19" s="86"/>
      <c r="F19" s="86"/>
      <c r="G19" s="348"/>
      <c r="H19" s="348"/>
      <c r="I19" s="18"/>
    </row>
    <row r="20" spans="2:9" x14ac:dyDescent="0.3">
      <c r="B20" s="203"/>
      <c r="C20" s="348"/>
      <c r="D20" s="86"/>
      <c r="E20" s="86"/>
      <c r="F20" s="86"/>
      <c r="G20" s="348"/>
      <c r="H20" s="348"/>
      <c r="I20" s="18"/>
    </row>
    <row r="21" spans="2:9" x14ac:dyDescent="0.3">
      <c r="B21" s="85"/>
      <c r="C21" s="348"/>
      <c r="D21" s="86"/>
      <c r="E21" s="86"/>
      <c r="F21" s="86"/>
      <c r="G21" s="348"/>
      <c r="H21" s="348"/>
      <c r="I21" s="18"/>
    </row>
    <row r="22" spans="2:9" x14ac:dyDescent="0.3">
      <c r="B22" s="85"/>
      <c r="C22" s="348"/>
      <c r="D22" s="86"/>
      <c r="E22" s="86"/>
      <c r="F22" s="86"/>
      <c r="G22" s="348"/>
      <c r="H22" s="348"/>
      <c r="I22" s="18"/>
    </row>
    <row r="23" spans="2:9" x14ac:dyDescent="0.3">
      <c r="B23" s="85"/>
      <c r="C23" s="348"/>
      <c r="D23" s="86"/>
      <c r="E23" s="86"/>
      <c r="F23" s="86"/>
      <c r="G23" s="348"/>
      <c r="H23" s="348"/>
      <c r="I23" s="18"/>
    </row>
    <row r="24" spans="2:9" ht="17.25" thickBot="1" x14ac:dyDescent="0.35">
      <c r="B24" s="221"/>
      <c r="C24" s="352"/>
      <c r="D24" s="75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444" t="s">
        <v>95</v>
      </c>
      <c r="C3" s="438"/>
      <c r="D3" s="446" t="s">
        <v>85</v>
      </c>
      <c r="E3" s="446"/>
      <c r="F3" s="446"/>
      <c r="G3" s="438" t="s">
        <v>89</v>
      </c>
      <c r="H3" s="438" t="s">
        <v>90</v>
      </c>
      <c r="I3" s="459" t="s">
        <v>93</v>
      </c>
      <c r="J3" s="457" t="s">
        <v>356</v>
      </c>
    </row>
    <row r="4" spans="2:15" s="137" customFormat="1" ht="17.25" thickBot="1" x14ac:dyDescent="0.35">
      <c r="B4" s="453"/>
      <c r="C4" s="454"/>
      <c r="D4" s="386" t="s">
        <v>86</v>
      </c>
      <c r="E4" s="386" t="s">
        <v>87</v>
      </c>
      <c r="F4" s="386" t="s">
        <v>88</v>
      </c>
      <c r="G4" s="454"/>
      <c r="H4" s="454"/>
      <c r="I4" s="460"/>
      <c r="J4" s="458"/>
    </row>
    <row r="5" spans="2:15" s="342" customFormat="1" x14ac:dyDescent="0.3">
      <c r="B5" s="447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49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47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52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49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47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52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52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52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49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47" t="s">
        <v>95</v>
      </c>
      <c r="C24" s="448"/>
      <c r="D24" s="451" t="s">
        <v>85</v>
      </c>
      <c r="E24" s="451"/>
      <c r="F24" s="451"/>
      <c r="G24" s="448" t="s">
        <v>89</v>
      </c>
      <c r="H24" s="448" t="s">
        <v>90</v>
      </c>
      <c r="I24" s="455" t="s">
        <v>93</v>
      </c>
    </row>
    <row r="25" spans="2:9" ht="17.25" thickBot="1" x14ac:dyDescent="0.35">
      <c r="B25" s="449"/>
      <c r="C25" s="450"/>
      <c r="D25" s="138" t="s">
        <v>86</v>
      </c>
      <c r="E25" s="138" t="s">
        <v>87</v>
      </c>
      <c r="F25" s="138" t="s">
        <v>88</v>
      </c>
      <c r="G25" s="450"/>
      <c r="H25" s="450"/>
      <c r="I25" s="456"/>
    </row>
    <row r="26" spans="2:9" ht="17.25" thickBot="1" x14ac:dyDescent="0.35">
      <c r="B26" s="442" t="s">
        <v>99</v>
      </c>
      <c r="C26" s="443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zoomScale="85" zoomScaleNormal="85" workbookViewId="0">
      <selection activeCell="N42" sqref="N42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459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7" sqref="E1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442" t="s">
        <v>347</v>
      </c>
      <c r="D9" s="443"/>
      <c r="E9" s="461">
        <f>SUM(F7:F8)</f>
        <v>620000</v>
      </c>
      <c r="F9" s="462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>
        <v>20</v>
      </c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>
        <v>22</v>
      </c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>
        <v>20</v>
      </c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>
        <v>100</v>
      </c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17">
        <v>22</v>
      </c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17">
        <v>20</v>
      </c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17">
        <v>96</v>
      </c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17">
        <v>26</v>
      </c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17">
        <v>20</v>
      </c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17">
        <v>60</v>
      </c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17">
        <v>17</v>
      </c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17">
        <v>20</v>
      </c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6" t="s">
        <v>12</v>
      </c>
      <c r="C29" s="397"/>
      <c r="D29" s="398" t="s">
        <v>349</v>
      </c>
      <c r="E29" s="398"/>
      <c r="F29" s="398"/>
      <c r="G29" s="399">
        <v>2</v>
      </c>
      <c r="H29" s="400" t="s">
        <v>23</v>
      </c>
      <c r="I29" s="401">
        <v>1</v>
      </c>
      <c r="J29" s="401">
        <v>1260</v>
      </c>
      <c r="K29" s="401"/>
      <c r="L29" s="401">
        <v>6</v>
      </c>
      <c r="M29" s="401">
        <f>J29*L29</f>
        <v>7560</v>
      </c>
      <c r="N29" s="402">
        <v>2</v>
      </c>
      <c r="O29" s="402" t="s">
        <v>26</v>
      </c>
      <c r="P29" s="403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17">
        <v>21</v>
      </c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0516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2018-05-16T00:25:25Z</dcterms:modified>
</cp:coreProperties>
</file>