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975" activeTab="7"/>
  </bookViews>
  <sheets>
    <sheet name="시제품_Pulse" sheetId="1" r:id="rId1"/>
    <sheet name="V1.0_Check list" sheetId="5" r:id="rId2"/>
    <sheet name="Pin-map" sheetId="6" r:id="rId3"/>
    <sheet name="Device review" sheetId="7" r:id="rId4"/>
    <sheet name="Boost" sheetId="8" r:id="rId5"/>
    <sheet name="RS-232" sheetId="10" r:id="rId6"/>
    <sheet name="Volume" sheetId="11" r:id="rId7"/>
    <sheet name="Current" sheetId="13" r:id="rId8"/>
    <sheet name="Transformer" sheetId="14" r:id="rId9"/>
  </sheets>
  <definedNames>
    <definedName name="_xlnm._FilterDatabase" localSheetId="2" hidden="1">'Pin-map'!$B$15:$AB$79</definedName>
  </definedNames>
  <calcPr calcId="152511"/>
</workbook>
</file>

<file path=xl/calcChain.xml><?xml version="1.0" encoding="utf-8"?>
<calcChain xmlns="http://schemas.openxmlformats.org/spreadsheetml/2006/main">
  <c r="S15" i="13" l="1"/>
  <c r="S14" i="13"/>
  <c r="S13" i="13"/>
  <c r="S12" i="13"/>
  <c r="S11" i="13"/>
  <c r="R15" i="13"/>
  <c r="R14" i="13"/>
  <c r="R13" i="13"/>
  <c r="R12" i="13"/>
  <c r="R11" i="13"/>
  <c r="Q15" i="13"/>
  <c r="Q14" i="13"/>
  <c r="Q13" i="13"/>
  <c r="Q12" i="13"/>
  <c r="Q11" i="13"/>
  <c r="O15" i="13"/>
  <c r="O14" i="13"/>
  <c r="O13" i="13"/>
  <c r="O12" i="13"/>
  <c r="E128" i="1" l="1"/>
  <c r="E130" i="1" l="1"/>
  <c r="E129" i="1"/>
  <c r="E7" i="13" l="1"/>
  <c r="D7" i="13"/>
  <c r="R139" i="8"/>
  <c r="Q139" i="8"/>
  <c r="O142" i="8"/>
  <c r="E16" i="11" l="1"/>
  <c r="E15" i="11"/>
  <c r="E14" i="11"/>
  <c r="E13" i="11"/>
  <c r="E12" i="11"/>
  <c r="E11" i="11"/>
  <c r="E10" i="11"/>
  <c r="E9" i="11"/>
  <c r="E8" i="11"/>
  <c r="E7" i="11"/>
  <c r="O144" i="8" l="1"/>
  <c r="P142" i="8"/>
  <c r="P144" i="8" s="1"/>
  <c r="N142" i="8"/>
  <c r="N144" i="8" s="1"/>
  <c r="K50" i="8"/>
  <c r="K52" i="8" s="1"/>
  <c r="H4" i="7" l="1"/>
  <c r="P12" i="6"/>
  <c r="P9" i="6"/>
  <c r="P11" i="6" s="1"/>
  <c r="P7" i="6"/>
  <c r="P5" i="6"/>
  <c r="P4" i="6"/>
</calcChain>
</file>

<file path=xl/sharedStrings.xml><?xml version="1.0" encoding="utf-8"?>
<sst xmlns="http://schemas.openxmlformats.org/spreadsheetml/2006/main" count="1195" uniqueCount="600">
  <si>
    <t>각 mode 별 Pulse 출력</t>
    <phoneticPr fontId="2" type="noConversion"/>
  </si>
  <si>
    <t>1. BS mode</t>
    <phoneticPr fontId="2" type="noConversion"/>
  </si>
  <si>
    <t>2. WS mode</t>
    <phoneticPr fontId="2" type="noConversion"/>
  </si>
  <si>
    <t>3. RS mode</t>
    <phoneticPr fontId="2" type="noConversion"/>
  </si>
  <si>
    <t>Mode</t>
    <phoneticPr fontId="2" type="noConversion"/>
  </si>
  <si>
    <t>RS</t>
    <phoneticPr fontId="2" type="noConversion"/>
  </si>
  <si>
    <t>BS</t>
    <phoneticPr fontId="2" type="noConversion"/>
  </si>
  <si>
    <t>WS</t>
    <phoneticPr fontId="2" type="noConversion"/>
  </si>
  <si>
    <t>1) CH1 기본파</t>
    <phoneticPr fontId="2" type="noConversion"/>
  </si>
  <si>
    <t>2) CH1, CH2 delay time</t>
    <phoneticPr fontId="2" type="noConversion"/>
  </si>
  <si>
    <t>3) 1'st 구간 On time</t>
    <phoneticPr fontId="2" type="noConversion"/>
  </si>
  <si>
    <t>1'st 구간 On time
[usec]</t>
    <phoneticPr fontId="2" type="noConversion"/>
  </si>
  <si>
    <t>기본파
[KHz]</t>
    <phoneticPr fontId="2" type="noConversion"/>
  </si>
  <si>
    <t>1차 구간 Time gap
[msec]</t>
    <phoneticPr fontId="2" type="noConversion"/>
  </si>
  <si>
    <t>2차 구간 Time gap
[msec]</t>
    <phoneticPr fontId="2" type="noConversion"/>
  </si>
  <si>
    <t>2. Frequency</t>
    <phoneticPr fontId="2" type="noConversion"/>
  </si>
  <si>
    <t>Function</t>
    <phoneticPr fontId="2" type="noConversion"/>
  </si>
  <si>
    <t>Description</t>
    <phoneticPr fontId="2" type="noConversion"/>
  </si>
  <si>
    <t>No</t>
    <phoneticPr fontId="2" type="noConversion"/>
  </si>
  <si>
    <t>Item</t>
    <phoneticPr fontId="2" type="noConversion"/>
  </si>
  <si>
    <t>Description</t>
    <phoneticPr fontId="2" type="noConversion"/>
  </si>
  <si>
    <t>Date</t>
    <phoneticPr fontId="2" type="noConversion"/>
  </si>
  <si>
    <t>Status</t>
    <phoneticPr fontId="2" type="noConversion"/>
  </si>
  <si>
    <t>Commant</t>
    <phoneticPr fontId="2" type="noConversion"/>
  </si>
  <si>
    <t>OPEN</t>
    <phoneticPr fontId="2" type="noConversion"/>
  </si>
  <si>
    <t>Function</t>
    <phoneticPr fontId="2" type="noConversion"/>
  </si>
  <si>
    <t>STM32F070RBT6</t>
    <phoneticPr fontId="2" type="noConversion"/>
  </si>
  <si>
    <t>Flash</t>
    <phoneticPr fontId="2" type="noConversion"/>
  </si>
  <si>
    <t>Kbytes</t>
    <phoneticPr fontId="2" type="noConversion"/>
  </si>
  <si>
    <t>SRAM</t>
    <phoneticPr fontId="2" type="noConversion"/>
  </si>
  <si>
    <t>Frequency</t>
    <phoneticPr fontId="2" type="noConversion"/>
  </si>
  <si>
    <t>MHz</t>
    <phoneticPr fontId="2" type="noConversion"/>
  </si>
  <si>
    <t>max</t>
    <phoneticPr fontId="2" type="noConversion"/>
  </si>
  <si>
    <t>Operating Voltage</t>
    <phoneticPr fontId="2" type="noConversion"/>
  </si>
  <si>
    <t>2.4 ~ 3.6</t>
    <phoneticPr fontId="2" type="noConversion"/>
  </si>
  <si>
    <t>V</t>
    <phoneticPr fontId="2" type="noConversion"/>
  </si>
  <si>
    <t>Package</t>
    <phoneticPr fontId="2" type="noConversion"/>
  </si>
  <si>
    <t>LQFP64</t>
    <phoneticPr fontId="2" type="noConversion"/>
  </si>
  <si>
    <t>Cube</t>
    <phoneticPr fontId="2" type="noConversion"/>
  </si>
  <si>
    <t>Function</t>
    <phoneticPr fontId="2" type="noConversion"/>
  </si>
  <si>
    <t>GPIO</t>
    <phoneticPr fontId="2" type="noConversion"/>
  </si>
  <si>
    <t>Off-page</t>
    <phoneticPr fontId="2" type="noConversion"/>
  </si>
  <si>
    <t>Active</t>
    <phoneticPr fontId="2" type="noConversion"/>
  </si>
  <si>
    <t>Comment</t>
    <phoneticPr fontId="2" type="noConversion"/>
  </si>
  <si>
    <t>PC2</t>
  </si>
  <si>
    <t>GPIO_OUT</t>
    <phoneticPr fontId="2" type="noConversion"/>
  </si>
  <si>
    <t>No-PULL</t>
    <phoneticPr fontId="4" type="noConversion"/>
  </si>
  <si>
    <t>7SEG_COMMON_DIG1</t>
    <phoneticPr fontId="2" type="noConversion"/>
  </si>
  <si>
    <t>7-seg dig1 enable</t>
    <phoneticPr fontId="2" type="noConversion"/>
  </si>
  <si>
    <t>HIGH</t>
    <phoneticPr fontId="2" type="noConversion"/>
  </si>
  <si>
    <t>PC1</t>
    <phoneticPr fontId="2" type="noConversion"/>
  </si>
  <si>
    <t>7SEG_COMMON_DIG2</t>
    <phoneticPr fontId="2" type="noConversion"/>
  </si>
  <si>
    <t>7-seg dig2 enable</t>
    <phoneticPr fontId="2" type="noConversion"/>
  </si>
  <si>
    <t>PC0</t>
    <phoneticPr fontId="2" type="noConversion"/>
  </si>
  <si>
    <t>7SEG_COMMON_DIG3</t>
    <phoneticPr fontId="2" type="noConversion"/>
  </si>
  <si>
    <t>7-seg dig3 enable</t>
    <phoneticPr fontId="2" type="noConversion"/>
  </si>
  <si>
    <t>PA4</t>
  </si>
  <si>
    <t>7SEG_COMMON_DIG4</t>
    <phoneticPr fontId="2" type="noConversion"/>
  </si>
  <si>
    <t>7-seg dig4 enable</t>
    <phoneticPr fontId="2" type="noConversion"/>
  </si>
  <si>
    <t>PA5</t>
  </si>
  <si>
    <t>7SEG_COMMON_DIG5</t>
    <phoneticPr fontId="2" type="noConversion"/>
  </si>
  <si>
    <t>7-seg Time dot enable</t>
    <phoneticPr fontId="2" type="noConversion"/>
  </si>
  <si>
    <t>PB0</t>
    <phoneticPr fontId="2" type="noConversion"/>
  </si>
  <si>
    <t>BCD_A</t>
    <phoneticPr fontId="2" type="noConversion"/>
  </si>
  <si>
    <t>7-seg control</t>
    <phoneticPr fontId="2" type="noConversion"/>
  </si>
  <si>
    <t>LOW</t>
    <phoneticPr fontId="2" type="noConversion"/>
  </si>
  <si>
    <t>PB1</t>
    <phoneticPr fontId="2" type="noConversion"/>
  </si>
  <si>
    <t>BCD_B</t>
    <phoneticPr fontId="2" type="noConversion"/>
  </si>
  <si>
    <t>PB2</t>
  </si>
  <si>
    <t>BCD_C</t>
    <phoneticPr fontId="2" type="noConversion"/>
  </si>
  <si>
    <t>PB10</t>
  </si>
  <si>
    <t>BCD_D</t>
    <phoneticPr fontId="2" type="noConversion"/>
  </si>
  <si>
    <t>PC5</t>
  </si>
  <si>
    <t>PULL-UP</t>
    <phoneticPr fontId="4" type="noConversion"/>
  </si>
  <si>
    <t>KEY_SW1</t>
    <phoneticPr fontId="2" type="noConversion"/>
  </si>
  <si>
    <t>온도 설정 Key</t>
    <phoneticPr fontId="2" type="noConversion"/>
  </si>
  <si>
    <t>PC6</t>
  </si>
  <si>
    <t>GPIO_EXTI6_Falling</t>
    <phoneticPr fontId="2" type="noConversion"/>
  </si>
  <si>
    <t>KEY_SW2</t>
    <phoneticPr fontId="2" type="noConversion"/>
  </si>
  <si>
    <t>시간 설정 Key</t>
    <phoneticPr fontId="2" type="noConversion"/>
  </si>
  <si>
    <t>PC7</t>
  </si>
  <si>
    <t>GPIO_EXTI7_Falling</t>
    <phoneticPr fontId="2" type="noConversion"/>
  </si>
  <si>
    <t>KEY_SW3</t>
    <phoneticPr fontId="2" type="noConversion"/>
  </si>
  <si>
    <t>Donw Key</t>
    <phoneticPr fontId="2" type="noConversion"/>
  </si>
  <si>
    <t>PC8</t>
  </si>
  <si>
    <t>GPIO_EXTI8_Falling</t>
    <phoneticPr fontId="2" type="noConversion"/>
  </si>
  <si>
    <t>KEY_SW4</t>
    <phoneticPr fontId="2" type="noConversion"/>
  </si>
  <si>
    <t>Up Key</t>
    <phoneticPr fontId="2" type="noConversion"/>
  </si>
  <si>
    <t>PC9</t>
  </si>
  <si>
    <t>GPIO_EXTI9_Falling</t>
    <phoneticPr fontId="2" type="noConversion"/>
  </si>
  <si>
    <t>KEY_SW5</t>
    <phoneticPr fontId="2" type="noConversion"/>
  </si>
  <si>
    <t>알람 Key</t>
    <phoneticPr fontId="2" type="noConversion"/>
  </si>
  <si>
    <t>PB15</t>
  </si>
  <si>
    <t>KEY_SW6</t>
    <phoneticPr fontId="2" type="noConversion"/>
  </si>
  <si>
    <t>예열/동작 Key</t>
    <phoneticPr fontId="2" type="noConversion"/>
  </si>
  <si>
    <t>PA12</t>
  </si>
  <si>
    <t>-</t>
    <phoneticPr fontId="2" type="noConversion"/>
  </si>
  <si>
    <t>LIMIT_SW</t>
    <phoneticPr fontId="2" type="noConversion"/>
  </si>
  <si>
    <t>Cooker door detect</t>
    <phoneticPr fontId="2" type="noConversion"/>
  </si>
  <si>
    <t>LOW</t>
    <phoneticPr fontId="2" type="noConversion"/>
  </si>
  <si>
    <t>PC12</t>
  </si>
  <si>
    <t>GPIO_OUT</t>
    <phoneticPr fontId="2" type="noConversion"/>
  </si>
  <si>
    <t>No-PULL</t>
    <phoneticPr fontId="4" type="noConversion"/>
  </si>
  <si>
    <t>LED1</t>
    <phoneticPr fontId="2" type="noConversion"/>
  </si>
  <si>
    <t>온도 설정 표시 LED</t>
    <phoneticPr fontId="2" type="noConversion"/>
  </si>
  <si>
    <t>HIGH</t>
    <phoneticPr fontId="2" type="noConversion"/>
  </si>
  <si>
    <t>PC11</t>
  </si>
  <si>
    <t>LED2</t>
    <phoneticPr fontId="2" type="noConversion"/>
  </si>
  <si>
    <t>시간 설정 표시 LED</t>
    <phoneticPr fontId="2" type="noConversion"/>
  </si>
  <si>
    <t>PA10</t>
  </si>
  <si>
    <t>LED3</t>
    <phoneticPr fontId="2" type="noConversion"/>
  </si>
  <si>
    <t>NC</t>
    <phoneticPr fontId="2" type="noConversion"/>
  </si>
  <si>
    <t>PA11</t>
  </si>
  <si>
    <t>LED4</t>
    <phoneticPr fontId="2" type="noConversion"/>
  </si>
  <si>
    <t>PC10</t>
  </si>
  <si>
    <t>LED5</t>
    <phoneticPr fontId="2" type="noConversion"/>
  </si>
  <si>
    <t>예열/동작 표시 LED</t>
    <phoneticPr fontId="2" type="noConversion"/>
  </si>
  <si>
    <t>PC13</t>
  </si>
  <si>
    <t>LED6</t>
    <phoneticPr fontId="2" type="noConversion"/>
  </si>
  <si>
    <t>Alarm LED</t>
    <phoneticPr fontId="2" type="noConversion"/>
  </si>
  <si>
    <t>PB9</t>
  </si>
  <si>
    <t>TRIAC_CON1</t>
    <phoneticPr fontId="2" type="noConversion"/>
  </si>
  <si>
    <t>Heat enable</t>
    <phoneticPr fontId="2" type="noConversion"/>
  </si>
  <si>
    <t>PB8</t>
  </si>
  <si>
    <t>TRIAC_CON2</t>
    <phoneticPr fontId="2" type="noConversion"/>
  </si>
  <si>
    <t>PA6</t>
  </si>
  <si>
    <t>TIM3_CH1</t>
    <phoneticPr fontId="2" type="noConversion"/>
  </si>
  <si>
    <t>BUZZER</t>
    <phoneticPr fontId="2" type="noConversion"/>
  </si>
  <si>
    <t>Buzzer enable</t>
    <phoneticPr fontId="2" type="noConversion"/>
  </si>
  <si>
    <t>4KHz Square wave</t>
    <phoneticPr fontId="2" type="noConversion"/>
  </si>
  <si>
    <t>PA15</t>
  </si>
  <si>
    <t>SPI1</t>
    <phoneticPr fontId="2" type="noConversion"/>
  </si>
  <si>
    <t>TEMP_/CS</t>
    <phoneticPr fontId="2" type="noConversion"/>
  </si>
  <si>
    <t>TEMP 센서용 SPI1</t>
    <phoneticPr fontId="2" type="noConversion"/>
  </si>
  <si>
    <t>PB3</t>
  </si>
  <si>
    <t>TEMP_SCK</t>
    <phoneticPr fontId="2" type="noConversion"/>
  </si>
  <si>
    <t>PB4</t>
  </si>
  <si>
    <t>TEMP_SO</t>
    <phoneticPr fontId="2" type="noConversion"/>
  </si>
  <si>
    <t>PA14</t>
  </si>
  <si>
    <t>SYS_SWCLK</t>
    <phoneticPr fontId="2" type="noConversion"/>
  </si>
  <si>
    <t>n/a</t>
    <phoneticPr fontId="2" type="noConversion"/>
  </si>
  <si>
    <t>SW Download</t>
    <phoneticPr fontId="2" type="noConversion"/>
  </si>
  <si>
    <t>PA13</t>
  </si>
  <si>
    <t>SYS_SWDIO</t>
    <phoneticPr fontId="2" type="noConversion"/>
  </si>
  <si>
    <t>PA9</t>
  </si>
  <si>
    <t>PULL-UP</t>
    <phoneticPr fontId="4" type="noConversion"/>
  </si>
  <si>
    <t>PB5</t>
  </si>
  <si>
    <t>PULL-Down</t>
    <phoneticPr fontId="4" type="noConversion"/>
  </si>
  <si>
    <t>Thermocoupler /CS</t>
    <phoneticPr fontId="2" type="noConversion"/>
  </si>
  <si>
    <t>always operation</t>
    <phoneticPr fontId="2" type="noConversion"/>
  </si>
  <si>
    <t>PB6</t>
  </si>
  <si>
    <t>I2C1</t>
    <phoneticPr fontId="2" type="noConversion"/>
  </si>
  <si>
    <t>I2C1_SCL</t>
    <phoneticPr fontId="2" type="noConversion"/>
  </si>
  <si>
    <t>PB7</t>
  </si>
  <si>
    <t>I2C1_SDA</t>
    <phoneticPr fontId="2" type="noConversion"/>
  </si>
  <si>
    <t>PA7</t>
  </si>
  <si>
    <t>BCD_E</t>
    <phoneticPr fontId="2" type="noConversion"/>
  </si>
  <si>
    <t>7-seg control</t>
    <phoneticPr fontId="2" type="noConversion"/>
  </si>
  <si>
    <t>PC4</t>
  </si>
  <si>
    <t>BCD_F</t>
    <phoneticPr fontId="2" type="noConversion"/>
  </si>
  <si>
    <t>PB11</t>
  </si>
  <si>
    <t>BCD_G</t>
    <phoneticPr fontId="2" type="noConversion"/>
  </si>
  <si>
    <t>PD2</t>
    <phoneticPr fontId="2" type="noConversion"/>
  </si>
  <si>
    <t>LED7</t>
    <phoneticPr fontId="2" type="noConversion"/>
  </si>
  <si>
    <t>예열/동작 버튼 Backlight LED</t>
    <phoneticPr fontId="2" type="noConversion"/>
  </si>
  <si>
    <t>PA0</t>
    <phoneticPr fontId="2" type="noConversion"/>
  </si>
  <si>
    <t>PA1</t>
    <phoneticPr fontId="2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</si>
  <si>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</si>
  <si>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</si>
  <si>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</si>
  <si>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</si>
  <si>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</si>
  <si>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</si>
  <si>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</si>
  <si>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</si>
  <si>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</si>
  <si>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>MCU</t>
    <phoneticPr fontId="2" type="noConversion"/>
  </si>
  <si>
    <t>Time max Clock 확인 및 변경 가능여부 확인</t>
    <phoneticPr fontId="2" type="noConversion"/>
  </si>
  <si>
    <t>24MHz</t>
    <phoneticPr fontId="2" type="noConversion"/>
  </si>
  <si>
    <t>CLOSED</t>
    <phoneticPr fontId="2" type="noConversion"/>
  </si>
  <si>
    <t>Battery ADC check 추가</t>
    <phoneticPr fontId="2" type="noConversion"/>
  </si>
  <si>
    <t>부품</t>
    <phoneticPr fontId="2" type="noConversion"/>
  </si>
  <si>
    <t>Transformer 부품 search</t>
    <phoneticPr fontId="2" type="noConversion"/>
  </si>
  <si>
    <t xml:space="preserve">SystemCoreClock </t>
  </si>
  <si>
    <t>HCLK</t>
    <phoneticPr fontId="2" type="noConversion"/>
  </si>
  <si>
    <t>PCLK1</t>
    <phoneticPr fontId="2" type="noConversion"/>
  </si>
  <si>
    <t>HCLK / 4</t>
    <phoneticPr fontId="2" type="noConversion"/>
  </si>
  <si>
    <t>TIM clock</t>
    <phoneticPr fontId="2" type="noConversion"/>
  </si>
  <si>
    <t>PCLK1 x 2</t>
    <phoneticPr fontId="2" type="noConversion"/>
  </si>
  <si>
    <t>TIM counter clock</t>
    <phoneticPr fontId="2" type="noConversion"/>
  </si>
  <si>
    <t xml:space="preserve">Prescaler </t>
  </si>
  <si>
    <t>((SystemCoreClock /2) /28 MHz) - 1</t>
    <phoneticPr fontId="2" type="noConversion"/>
  </si>
  <si>
    <t>TIM output clock</t>
    <phoneticPr fontId="2" type="noConversion"/>
  </si>
  <si>
    <t>period (ARR)</t>
    <phoneticPr fontId="2" type="noConversion"/>
  </si>
  <si>
    <t>(TIM3 counter clock / TIM3 output clock) - 1</t>
    <phoneticPr fontId="2" type="noConversion"/>
  </si>
  <si>
    <t>Duty</t>
    <phoneticPr fontId="2" type="noConversion"/>
  </si>
  <si>
    <t>Pulse</t>
    <phoneticPr fontId="2" type="noConversion"/>
  </si>
  <si>
    <t>TIM output Clock T</t>
    <phoneticPr fontId="2" type="noConversion"/>
  </si>
  <si>
    <t>TIM Clock</t>
    <phoneticPr fontId="2" type="noConversion"/>
  </si>
  <si>
    <t>Function</t>
    <phoneticPr fontId="2" type="noConversion"/>
  </si>
  <si>
    <t>PN</t>
    <phoneticPr fontId="2" type="noConversion"/>
  </si>
  <si>
    <t>Vendor</t>
    <phoneticPr fontId="2" type="noConversion"/>
  </si>
  <si>
    <t>Description</t>
    <phoneticPr fontId="2" type="noConversion"/>
  </si>
  <si>
    <t>Agency</t>
    <phoneticPr fontId="2" type="noConversion"/>
  </si>
  <si>
    <t xml:space="preserve">SII Semiconductor Corporation </t>
    <phoneticPr fontId="2" type="noConversion"/>
  </si>
  <si>
    <t>Cost[$]</t>
    <phoneticPr fontId="2" type="noConversion"/>
  </si>
  <si>
    <t>Cost[\]</t>
    <phoneticPr fontId="2" type="noConversion"/>
  </si>
  <si>
    <t>환율</t>
    <phoneticPr fontId="2" type="noConversion"/>
  </si>
  <si>
    <t>Digikey</t>
    <phoneticPr fontId="2" type="noConversion"/>
  </si>
  <si>
    <t xml:space="preserve">S-882136AMH-M2LTFG </t>
    <phoneticPr fontId="2" type="noConversion"/>
  </si>
  <si>
    <t xml:space="preserve">Fixed BOOST CHARGE PUMP DC-DC CONVERTER Vout=3.6V Iout=25mA SOT-23-6W </t>
    <phoneticPr fontId="2" type="noConversion"/>
  </si>
  <si>
    <t>CAT3200HU2</t>
    <phoneticPr fontId="2" type="noConversion"/>
  </si>
  <si>
    <t>ADJ BOOST CHARGE PUMP DC-DC CONVERTER Vout=3.6V Iout=100mA UDFN−8</t>
    <phoneticPr fontId="2" type="noConversion"/>
  </si>
  <si>
    <t>ICbanQ</t>
    <phoneticPr fontId="2" type="noConversion"/>
  </si>
  <si>
    <t>Onsemi</t>
    <phoneticPr fontId="2" type="noConversion"/>
  </si>
  <si>
    <t>ADJ Positive-Regulated Charge Pump DC-DC CONVERTER Vout=3.6V Iout=120mA MSOP−8</t>
    <phoneticPr fontId="2" type="noConversion"/>
  </si>
  <si>
    <t>Microchip</t>
    <phoneticPr fontId="2" type="noConversion"/>
  </si>
  <si>
    <t>Charging IC</t>
    <phoneticPr fontId="2" type="noConversion"/>
  </si>
  <si>
    <t>MCP1252/3-ADJ</t>
    <phoneticPr fontId="2" type="noConversion"/>
  </si>
  <si>
    <t>MCP73833/4</t>
    <phoneticPr fontId="2" type="noConversion"/>
  </si>
  <si>
    <t>MCP73831/2-2ACIOT</t>
    <phoneticPr fontId="2" type="noConversion"/>
  </si>
  <si>
    <t>Linear Li-Ion / Li-Polymer Charge Management Controller w/ temp detect</t>
    <phoneticPr fontId="2" type="noConversion"/>
  </si>
  <si>
    <t>Linear Li-Ion / Li-Polymer Charge Management Controller - 수면안대</t>
    <phoneticPr fontId="2" type="noConversion"/>
  </si>
  <si>
    <t>Schematic V1.0</t>
    <phoneticPr fontId="2" type="noConversion"/>
  </si>
  <si>
    <t>Schematic V2.0</t>
    <phoneticPr fontId="2" type="noConversion"/>
  </si>
  <si>
    <t>Plasma V1.0</t>
    <phoneticPr fontId="2" type="noConversion"/>
  </si>
  <si>
    <t>MCU</t>
    <phoneticPr fontId="2" type="noConversion"/>
  </si>
  <si>
    <t>ABOV</t>
    <phoneticPr fontId="2" type="noConversion"/>
  </si>
  <si>
    <t>MC96F6332L</t>
    <phoneticPr fontId="2" type="noConversion"/>
  </si>
  <si>
    <t>8-BIT MICROCONTROLLERS FLASH=32kbytes, XRAM=768bytes, IRAM=256bytes, ADC 12CH, IO 30 Port 32LQFP</t>
    <phoneticPr fontId="2" type="noConversion"/>
  </si>
  <si>
    <t>ARM Cortex-M0 Value line, 128 Kbytes Flash, 48 MHz CPU, SMD/SMT</t>
    <phoneticPr fontId="2" type="noConversion"/>
  </si>
  <si>
    <t>STM32F070RBT6</t>
    <phoneticPr fontId="2" type="noConversion"/>
  </si>
  <si>
    <t>STMicroelectronics</t>
    <phoneticPr fontId="2" type="noConversion"/>
  </si>
  <si>
    <t>?</t>
    <phoneticPr fontId="2" type="noConversion"/>
  </si>
  <si>
    <t>PIN
name</t>
    <phoneticPr fontId="2" type="noConversion"/>
  </si>
  <si>
    <t>VDD</t>
    <phoneticPr fontId="2" type="noConversion"/>
  </si>
  <si>
    <t>Pin Function</t>
    <phoneticPr fontId="2" type="noConversion"/>
  </si>
  <si>
    <t>OSC32_IN</t>
    <phoneticPr fontId="2" type="noConversion"/>
  </si>
  <si>
    <t>OSC32_OUT</t>
    <phoneticPr fontId="2" type="noConversion"/>
  </si>
  <si>
    <t>PF0</t>
    <phoneticPr fontId="2" type="noConversion"/>
  </si>
  <si>
    <t>PF1</t>
    <phoneticPr fontId="2" type="noConversion"/>
  </si>
  <si>
    <t>NRST</t>
    <phoneticPr fontId="2" type="noConversion"/>
  </si>
  <si>
    <t>OSC_IN</t>
    <phoneticPr fontId="2" type="noConversion"/>
  </si>
  <si>
    <t>I2C1_SDA</t>
    <phoneticPr fontId="2" type="noConversion"/>
  </si>
  <si>
    <t>I2C1_SCL</t>
    <phoneticPr fontId="2" type="noConversion"/>
  </si>
  <si>
    <t>WKUP2</t>
    <phoneticPr fontId="2" type="noConversion"/>
  </si>
  <si>
    <t>OSC_OUT</t>
    <phoneticPr fontId="2" type="noConversion"/>
  </si>
  <si>
    <t>Digital power supply</t>
    <phoneticPr fontId="2" type="noConversion"/>
  </si>
  <si>
    <t>Device reset(active low)</t>
    <phoneticPr fontId="2" type="noConversion"/>
  </si>
  <si>
    <t>PIN No</t>
    <phoneticPr fontId="2" type="noConversion"/>
  </si>
  <si>
    <t>LQFP64</t>
    <phoneticPr fontId="2" type="noConversion"/>
  </si>
  <si>
    <t>LQFP48</t>
    <phoneticPr fontId="2" type="noConversion"/>
  </si>
  <si>
    <t>-</t>
    <phoneticPr fontId="2" type="noConversion"/>
  </si>
  <si>
    <t>ADC_IN10</t>
    <phoneticPr fontId="2" type="noConversion"/>
  </si>
  <si>
    <t>ADC_IN11</t>
    <phoneticPr fontId="2" type="noConversion"/>
  </si>
  <si>
    <t>ADC_IN12</t>
    <phoneticPr fontId="2" type="noConversion"/>
  </si>
  <si>
    <t>SPI2_MISO</t>
    <phoneticPr fontId="2" type="noConversion"/>
  </si>
  <si>
    <t>SPI2_MOSI</t>
    <phoneticPr fontId="2" type="noConversion"/>
  </si>
  <si>
    <t>VSSA</t>
    <phoneticPr fontId="2" type="noConversion"/>
  </si>
  <si>
    <t>VDDA</t>
    <phoneticPr fontId="2" type="noConversion"/>
  </si>
  <si>
    <t>Analog ground</t>
    <phoneticPr fontId="2" type="noConversion"/>
  </si>
  <si>
    <t>Analog power supply</t>
    <phoneticPr fontId="2" type="noConversion"/>
  </si>
  <si>
    <t>ADC_IN0</t>
    <phoneticPr fontId="2" type="noConversion"/>
  </si>
  <si>
    <t>ADC_IN1</t>
    <phoneticPr fontId="2" type="noConversion"/>
  </si>
  <si>
    <t>ADC_IN9</t>
  </si>
  <si>
    <t>ADC_IN2</t>
    <phoneticPr fontId="2" type="noConversion"/>
  </si>
  <si>
    <t>ADC_IN3</t>
    <phoneticPr fontId="2" type="noConversion"/>
  </si>
  <si>
    <t>Ground</t>
    <phoneticPr fontId="2" type="noConversion"/>
  </si>
  <si>
    <t>ADC_IN4</t>
    <phoneticPr fontId="2" type="noConversion"/>
  </si>
  <si>
    <t>ADC_IN5</t>
    <phoneticPr fontId="2" type="noConversion"/>
  </si>
  <si>
    <t>ADC_IN6</t>
    <phoneticPr fontId="2" type="noConversion"/>
  </si>
  <si>
    <t>ADC_IN7</t>
    <phoneticPr fontId="2" type="noConversion"/>
  </si>
  <si>
    <t>TIM3_CH1</t>
    <phoneticPr fontId="2" type="noConversion"/>
  </si>
  <si>
    <t>TIM3_CH2</t>
    <phoneticPr fontId="2" type="noConversion"/>
  </si>
  <si>
    <t>SPI1_SCK</t>
    <phoneticPr fontId="2" type="noConversion"/>
  </si>
  <si>
    <t>USART2_TX, TIM15_CH1</t>
    <phoneticPr fontId="2" type="noConversion"/>
  </si>
  <si>
    <t>USART2_CTS, USART4_TX</t>
    <phoneticPr fontId="2" type="noConversion"/>
  </si>
  <si>
    <t>USART2_RTS, TIM15_CH1N,
USART4_RX,</t>
    <phoneticPr fontId="2" type="noConversion"/>
  </si>
  <si>
    <t>USART2_RX, TIM15_CH2</t>
    <phoneticPr fontId="2" type="noConversion"/>
  </si>
  <si>
    <t>SPI1_NSS, TIM14_CH1,
USART2_CK,USB_NOE</t>
    <phoneticPr fontId="2" type="noConversion"/>
  </si>
  <si>
    <t>SPI1_MISO, TIM3_CH1,
TIM1_BKIN, TIM16_CH1, 
EVENTOUT, USART3_CTS</t>
    <phoneticPr fontId="2" type="noConversion"/>
  </si>
  <si>
    <t>SPI1_MOSI, TIM3_CH2,
TIM14_CH1, TIM1_CH1N,
TIM17_CH1, EVENTOUT</t>
    <phoneticPr fontId="2" type="noConversion"/>
  </si>
  <si>
    <t>EVENTOUT, USART3_TX</t>
    <phoneticPr fontId="2" type="noConversion"/>
  </si>
  <si>
    <t>ADC_IN14</t>
    <phoneticPr fontId="2" type="noConversion"/>
  </si>
  <si>
    <t>USART3_RX</t>
    <phoneticPr fontId="2" type="noConversion"/>
  </si>
  <si>
    <t>ADC_IN15, WKUP5</t>
    <phoneticPr fontId="2" type="noConversion"/>
  </si>
  <si>
    <t>TIM3_CH3, TIM1_CH2N,
EVENTOUT, USART3_CK</t>
    <phoneticPr fontId="2" type="noConversion"/>
  </si>
  <si>
    <t>ADC_IN8</t>
    <phoneticPr fontId="2" type="noConversion"/>
  </si>
  <si>
    <t>TIM3_CH4, USART3_RTS,
TIM14_CH1, TIM1_CH3N</t>
    <phoneticPr fontId="2" type="noConversion"/>
  </si>
  <si>
    <t>SPI2_SCK, USART3_TX</t>
    <phoneticPr fontId="2" type="noConversion"/>
  </si>
  <si>
    <t>USART3_RX, EVENTOUT,
I2C2_SDA</t>
    <phoneticPr fontId="2" type="noConversion"/>
  </si>
  <si>
    <t>VSS</t>
    <phoneticPr fontId="2" type="noConversion"/>
  </si>
  <si>
    <t>TIM1_BKIN, TIM15_BKIN,
SPI2_NSS, EVENTOUT,
USART3_CK</t>
    <phoneticPr fontId="2" type="noConversion"/>
  </si>
  <si>
    <t>SPI2_SCK, I2C2_SCL,
TIM1_CH1N, USART3_CTS</t>
    <phoneticPr fontId="2" type="noConversion"/>
  </si>
  <si>
    <t>SPI2_MISO, I2C2_SDA,
TIM1_CH2N, TIM15_CH1,
USART3_RTS</t>
    <phoneticPr fontId="2" type="noConversion"/>
  </si>
  <si>
    <t>SPI2_MOSI, TIM1_CH3N,
TIM15_CH1N, TIM15_CH2</t>
    <phoneticPr fontId="2" type="noConversion"/>
  </si>
  <si>
    <t>WKUP7, RTC_REFIN</t>
    <phoneticPr fontId="2" type="noConversion"/>
  </si>
  <si>
    <t>BOOT0</t>
    <phoneticPr fontId="2" type="noConversion"/>
  </si>
  <si>
    <t>TIM3_CH3</t>
    <phoneticPr fontId="2" type="noConversion"/>
  </si>
  <si>
    <t>TIM3_CH4</t>
    <phoneticPr fontId="2" type="noConversion"/>
  </si>
  <si>
    <t>USART1_TX, TIM1_CH2,
TIM15_BKIN, I2C1_SCL</t>
    <phoneticPr fontId="2" type="noConversion"/>
  </si>
  <si>
    <t>USART1_RX, TIM1_CH3,
TIM17_BKIN, I2C1_SDA</t>
    <phoneticPr fontId="2" type="noConversion"/>
  </si>
  <si>
    <t>USART1_CTS, TIM1_CH4,
EVENTOUT</t>
    <phoneticPr fontId="2" type="noConversion"/>
  </si>
  <si>
    <t>USB_DM</t>
    <phoneticPr fontId="2" type="noConversion"/>
  </si>
  <si>
    <t>USART1_RTS, TIM1_ETR,
EVENTOUT</t>
    <phoneticPr fontId="2" type="noConversion"/>
  </si>
  <si>
    <t>USB_DP</t>
    <phoneticPr fontId="2" type="noConversion"/>
  </si>
  <si>
    <t>SPI1_NSS, USART2_RX,
USART4_RTS, EVENTOUT</t>
    <phoneticPr fontId="2" type="noConversion"/>
  </si>
  <si>
    <t>USART3_TX, USART4_TX</t>
    <phoneticPr fontId="2" type="noConversion"/>
  </si>
  <si>
    <t>USART3_RX, USART4_RX</t>
    <phoneticPr fontId="2" type="noConversion"/>
  </si>
  <si>
    <t>USART3_CK, USART4_CK</t>
    <phoneticPr fontId="2" type="noConversion"/>
  </si>
  <si>
    <t>TIM3_ETR, USART3_RTS</t>
    <phoneticPr fontId="2" type="noConversion"/>
  </si>
  <si>
    <t>SPI1_SCK, EVENTOUT</t>
    <phoneticPr fontId="2" type="noConversion"/>
  </si>
  <si>
    <t>SPI1_MISO, TIM17_BKIN,
TIM3_CH1, EVENTOUT</t>
    <phoneticPr fontId="2" type="noConversion"/>
  </si>
  <si>
    <t>SPI1_MOSI, I2C1_SMBA,
TIM16_BKIN, TIM3_CH2</t>
    <phoneticPr fontId="2" type="noConversion"/>
  </si>
  <si>
    <t>I2C1_SCL, USART1_TX,
TIM16_CH1N</t>
    <phoneticPr fontId="2" type="noConversion"/>
  </si>
  <si>
    <t>I2C1_SDA, USART1_RX,
USART4_CTS, TIM17_CH1N</t>
    <phoneticPr fontId="2" type="noConversion"/>
  </si>
  <si>
    <t>Boot memory selection</t>
    <phoneticPr fontId="2" type="noConversion"/>
  </si>
  <si>
    <t>I2C1_SCL, TIM16_CH1</t>
    <phoneticPr fontId="2" type="noConversion"/>
  </si>
  <si>
    <t>WKUP6</t>
    <phoneticPr fontId="2" type="noConversion"/>
  </si>
  <si>
    <t>SPI2_NSS, I2C1_SDA,
IR_OUT, TIM17_CH1,
EVENTOUT</t>
    <phoneticPr fontId="2" type="noConversion"/>
  </si>
  <si>
    <t>Alternate</t>
    <phoneticPr fontId="2" type="noConversion"/>
  </si>
  <si>
    <t>Additional</t>
    <phoneticPr fontId="2" type="noConversion"/>
  </si>
  <si>
    <t>Buzzer</t>
    <phoneticPr fontId="2" type="noConversion"/>
  </si>
  <si>
    <t>On</t>
    <phoneticPr fontId="2" type="noConversion"/>
  </si>
  <si>
    <t>Hz</t>
    <phoneticPr fontId="2" type="noConversion"/>
  </si>
  <si>
    <t>TI</t>
    <phoneticPr fontId="2" type="noConversion"/>
  </si>
  <si>
    <t>TLV61046A 28-V Output Voltage Boost Converter with Power Diode and Isolation Switch</t>
    <phoneticPr fontId="2" type="noConversion"/>
  </si>
  <si>
    <t>TLV61046ADBVR</t>
    <phoneticPr fontId="2" type="noConversion"/>
  </si>
  <si>
    <t>1.6-MHz Boost Converter With 30-V Internal FET Switch in SOT-23</t>
    <phoneticPr fontId="2" type="noConversion"/>
  </si>
  <si>
    <t>LM27313</t>
    <phoneticPr fontId="2" type="noConversion"/>
  </si>
  <si>
    <t>Mouser</t>
    <phoneticPr fontId="2" type="noConversion"/>
  </si>
  <si>
    <t>1.6-MHz Space-Efficient Boost and SEPIC DC-DC Regulator 24V 2.1A</t>
    <phoneticPr fontId="2" type="noConversion"/>
  </si>
  <si>
    <t>DC/DC
3.6V</t>
    <phoneticPr fontId="2" type="noConversion"/>
  </si>
  <si>
    <t>Tr</t>
    <phoneticPr fontId="2" type="noConversion"/>
  </si>
  <si>
    <t xml:space="preserve">BCW60B </t>
    <phoneticPr fontId="2" type="noConversion"/>
  </si>
  <si>
    <t>NXP</t>
    <phoneticPr fontId="2" type="noConversion"/>
  </si>
  <si>
    <t>NPN general purpose transistor</t>
    <phoneticPr fontId="2" type="noConversion"/>
  </si>
  <si>
    <t>Vin</t>
    <phoneticPr fontId="2" type="noConversion"/>
  </si>
  <si>
    <t>Min</t>
    <phoneticPr fontId="2" type="noConversion"/>
  </si>
  <si>
    <t>Max</t>
    <phoneticPr fontId="2" type="noConversion"/>
  </si>
  <si>
    <t>Vout</t>
    <phoneticPr fontId="2" type="noConversion"/>
  </si>
  <si>
    <t>typ</t>
    <phoneticPr fontId="2" type="noConversion"/>
  </si>
  <si>
    <t>Iout[mA]</t>
    <phoneticPr fontId="2" type="noConversion"/>
  </si>
  <si>
    <t>Efficiency[%]</t>
    <phoneticPr fontId="2" type="noConversion"/>
  </si>
  <si>
    <t>Protection</t>
    <phoneticPr fontId="2" type="noConversion"/>
  </si>
  <si>
    <t>Short Circuit</t>
    <phoneticPr fontId="2" type="noConversion"/>
  </si>
  <si>
    <t>Over-Voltage</t>
    <phoneticPr fontId="2" type="noConversion"/>
  </si>
  <si>
    <t>Thermal Shutdown</t>
    <phoneticPr fontId="2" type="noConversion"/>
  </si>
  <si>
    <t>OK</t>
    <phoneticPr fontId="2" type="noConversion"/>
  </si>
  <si>
    <t>Package</t>
    <phoneticPr fontId="2" type="noConversion"/>
  </si>
  <si>
    <t>SOT23-6</t>
    <phoneticPr fontId="2" type="noConversion"/>
  </si>
  <si>
    <t>TLV61046ADBVR</t>
    <phoneticPr fontId="2" type="noConversion"/>
  </si>
  <si>
    <t>Boost</t>
    <phoneticPr fontId="2" type="noConversion"/>
  </si>
  <si>
    <t>The TLV61046A has an internal default 12-V output voltage setting by connecting the FB pin to the VIN pin.</t>
    <phoneticPr fontId="2" type="noConversion"/>
  </si>
  <si>
    <t>LM27313</t>
    <phoneticPr fontId="2" type="noConversion"/>
  </si>
  <si>
    <t>LM27313</t>
    <phoneticPr fontId="2" type="noConversion"/>
  </si>
  <si>
    <t>Size</t>
    <phoneticPr fontId="2" type="noConversion"/>
  </si>
  <si>
    <t>2.9x1.6</t>
    <phoneticPr fontId="2" type="noConversion"/>
  </si>
  <si>
    <t>SOT23-5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</si>
  <si>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</si>
  <si>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</si>
  <si>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</si>
  <si>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Vin=3.3V</t>
    <phoneticPr fontId="2" type="noConversion"/>
  </si>
  <si>
    <t>Iout=100mA</t>
    <phoneticPr fontId="2" type="noConversion"/>
  </si>
  <si>
    <t>LM2735XMF</t>
    <phoneticPr fontId="2" type="noConversion"/>
  </si>
  <si>
    <t>LM2735XMF</t>
    <phoneticPr fontId="2" type="noConversion"/>
  </si>
  <si>
    <t>switching frequency : 520 kHz or 1.6 MHz</t>
    <phoneticPr fontId="2" type="noConversion"/>
  </si>
  <si>
    <t>current-mode control</t>
    <phoneticPr fontId="2" type="noConversion"/>
  </si>
  <si>
    <r>
      <t xml:space="preserve">Control Logic이 High 인경우, Device shotdown됨 : EN=Low, Thermal=High, Vin&lt;2.3V, </t>
    </r>
    <r>
      <rPr>
        <sz val="11"/>
        <color rgb="FFFF0000"/>
        <rFont val="맑은 고딕"/>
        <family val="3"/>
        <charset val="129"/>
        <scheme val="minor"/>
      </rPr>
      <t>I_limit=High</t>
    </r>
    <phoneticPr fontId="2" type="noConversion"/>
  </si>
  <si>
    <t>Vout</t>
    <phoneticPr fontId="2" type="noConversion"/>
  </si>
  <si>
    <t>Vref</t>
    <phoneticPr fontId="2" type="noConversion"/>
  </si>
  <si>
    <t>R1</t>
    <phoneticPr fontId="2" type="noConversion"/>
  </si>
  <si>
    <t>R2</t>
    <phoneticPr fontId="2" type="noConversion"/>
  </si>
  <si>
    <t>V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</si>
  <si>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</si>
  <si>
    <t>Fzero</t>
    <phoneticPr fontId="2" type="noConversion"/>
  </si>
  <si>
    <t>C3</t>
    <phoneticPr fontId="2" type="noConversion"/>
  </si>
  <si>
    <t>KHz</t>
    <phoneticPr fontId="2" type="noConversion"/>
  </si>
  <si>
    <t>nF</t>
    <phoneticPr fontId="2" type="noConversion"/>
  </si>
  <si>
    <t>Vin</t>
    <phoneticPr fontId="2" type="noConversion"/>
  </si>
  <si>
    <t>Iout</t>
    <phoneticPr fontId="2" type="noConversion"/>
  </si>
  <si>
    <t>C1, Input Capacitor</t>
    <phoneticPr fontId="2" type="noConversion"/>
  </si>
  <si>
    <t>C2 Output Capacitor</t>
    <phoneticPr fontId="2" type="noConversion"/>
  </si>
  <si>
    <t>C3 Comp Capacitor</t>
    <phoneticPr fontId="2" type="noConversion"/>
  </si>
  <si>
    <t>D1, Catch Diode</t>
    <phoneticPr fontId="2" type="noConversion"/>
  </si>
  <si>
    <t>L1</t>
    <phoneticPr fontId="2" type="noConversion"/>
  </si>
  <si>
    <t>R3</t>
    <phoneticPr fontId="2" type="noConversion"/>
  </si>
  <si>
    <t>LM2735 Type</t>
    <phoneticPr fontId="2" type="noConversion"/>
  </si>
  <si>
    <t>Y</t>
    <phoneticPr fontId="2" type="noConversion"/>
  </si>
  <si>
    <t>uF, 6.3V, X5R</t>
    <phoneticPr fontId="2" type="noConversion"/>
  </si>
  <si>
    <t>uF, 25V, X5R</t>
    <phoneticPr fontId="2" type="noConversion"/>
  </si>
  <si>
    <t>pF</t>
    <phoneticPr fontId="2" type="noConversion"/>
  </si>
  <si>
    <t>STPS120M</t>
    <phoneticPr fontId="2" type="noConversion"/>
  </si>
  <si>
    <t>μH 1.5 A</t>
    <phoneticPr fontId="2" type="noConversion"/>
  </si>
  <si>
    <t>kΩ, 1%</t>
    <phoneticPr fontId="2" type="noConversion"/>
  </si>
  <si>
    <t>0.4 Vf Schottky 1 A, 20 VR</t>
    <phoneticPr fontId="2" type="noConversion"/>
  </si>
  <si>
    <t>X</t>
    <phoneticPr fontId="2" type="noConversion"/>
  </si>
  <si>
    <t>LM2735Y (520 kHz)</t>
    <phoneticPr fontId="2" type="noConversion"/>
  </si>
  <si>
    <t>LM2735X (1.6 MHz)</t>
    <phoneticPr fontId="2" type="noConversion"/>
  </si>
  <si>
    <t>ST</t>
    <phoneticPr fontId="2" type="noConversion"/>
  </si>
  <si>
    <t xml:space="preserve">1.0 Amp 20 Volt </t>
    <phoneticPr fontId="2" type="noConversion"/>
  </si>
  <si>
    <t>Boost</t>
    <phoneticPr fontId="2" type="noConversion"/>
  </si>
  <si>
    <t>MSS5131-153ML</t>
    <phoneticPr fontId="2" type="noConversion"/>
  </si>
  <si>
    <t xml:space="preserve">INDUCTOR, PWR, 15UH, 1.5A, 20%,32MHZ </t>
    <phoneticPr fontId="2" type="noConversion"/>
  </si>
  <si>
    <t>Coilcraft</t>
    <phoneticPr fontId="2" type="noConversion"/>
  </si>
  <si>
    <t>LM2735XMF</t>
    <phoneticPr fontId="2" type="noConversion"/>
  </si>
  <si>
    <t>2.9x1.6</t>
    <phoneticPr fontId="2" type="noConversion"/>
  </si>
  <si>
    <t>1.6-MHz Space-Efficient Boost and SEPIC DC-DC Regulator 24V 2.1A</t>
    <phoneticPr fontId="2" type="noConversion"/>
  </si>
  <si>
    <t>GPIO_EXTI5_Falling</t>
    <phoneticPr fontId="2" type="noConversion"/>
  </si>
  <si>
    <t>GPIO_EXTI12_Rising/Falling</t>
    <phoneticPr fontId="2" type="noConversion"/>
  </si>
  <si>
    <t>IR_OUT, SWDIO, USB_NOE</t>
    <phoneticPr fontId="2" type="noConversion"/>
  </si>
  <si>
    <t>USART2_TX, SWCLK</t>
    <phoneticPr fontId="2" type="noConversion"/>
  </si>
  <si>
    <t>NRST</t>
    <phoneticPr fontId="2" type="noConversion"/>
  </si>
  <si>
    <t>Device Reset</t>
    <phoneticPr fontId="2" type="noConversion"/>
  </si>
  <si>
    <t>LOW</t>
    <phoneticPr fontId="2" type="noConversion"/>
  </si>
  <si>
    <t>PMBT2222</t>
    <phoneticPr fontId="2" type="noConversion"/>
  </si>
  <si>
    <t>TACK S/W</t>
    <phoneticPr fontId="2" type="noConversion"/>
  </si>
  <si>
    <t>INTERPARK</t>
    <phoneticPr fontId="2" type="noConversion"/>
  </si>
  <si>
    <t>GPIO_EXTI5_Rising</t>
    <phoneticPr fontId="2" type="noConversion"/>
  </si>
  <si>
    <t>PW_CTRL</t>
    <phoneticPr fontId="2" type="noConversion"/>
  </si>
  <si>
    <t>Powe On key</t>
    <phoneticPr fontId="2" type="noConversion"/>
  </si>
  <si>
    <t>HIGH</t>
    <phoneticPr fontId="2" type="noConversion"/>
  </si>
  <si>
    <t>RGB LED</t>
    <phoneticPr fontId="2" type="noConversion"/>
  </si>
  <si>
    <t>LTST-C19HE1WT</t>
    <phoneticPr fontId="2" type="noConversion"/>
  </si>
  <si>
    <t>LITE-ON</t>
  </si>
  <si>
    <t>3 color type LED 4-pin, TOP View, R180mcd, G450mcd, B180mcd</t>
  </si>
  <si>
    <t>STA_LED_G</t>
    <phoneticPr fontId="2" type="noConversion"/>
  </si>
  <si>
    <t>STA_LED_R</t>
    <phoneticPr fontId="2" type="noConversion"/>
  </si>
  <si>
    <t>STA_LED_B</t>
    <phoneticPr fontId="2" type="noConversion"/>
  </si>
  <si>
    <t>POWER LED-Green</t>
    <phoneticPr fontId="2" type="noConversion"/>
  </si>
  <si>
    <t>POWER LED-RED</t>
    <phoneticPr fontId="2" type="noConversion"/>
  </si>
  <si>
    <t>POWER LED-Blue</t>
    <phoneticPr fontId="2" type="noConversion"/>
  </si>
  <si>
    <t>KEY_PWR</t>
    <phoneticPr fontId="2" type="noConversion"/>
  </si>
  <si>
    <t>PS_HOLD</t>
    <phoneticPr fontId="2" type="noConversion"/>
  </si>
  <si>
    <t>CLK</t>
    <phoneticPr fontId="2" type="noConversion"/>
  </si>
  <si>
    <t>DATA</t>
    <phoneticPr fontId="2" type="noConversion"/>
  </si>
  <si>
    <t>RS-232</t>
    <phoneticPr fontId="2" type="noConversion"/>
  </si>
  <si>
    <t>3.0V to 5.5V, Low-Power, up to 1Mbps, True RS-232 Transceivers Using Four 0.1μF External Capacitors</t>
    <phoneticPr fontId="2" type="noConversion"/>
  </si>
  <si>
    <t>MAX3232ESE</t>
    <phoneticPr fontId="2" type="noConversion"/>
  </si>
  <si>
    <t>MAXIM</t>
    <phoneticPr fontId="2" type="noConversion"/>
  </si>
  <si>
    <t>RS-232 external interface</t>
    <phoneticPr fontId="2" type="noConversion"/>
  </si>
  <si>
    <t>USB_DET</t>
    <phoneticPr fontId="2" type="noConversion"/>
  </si>
  <si>
    <t>USB</t>
    <phoneticPr fontId="2" type="noConversion"/>
  </si>
  <si>
    <t>Battery</t>
    <phoneticPr fontId="2" type="noConversion"/>
  </si>
  <si>
    <t>BAT_ADC</t>
    <phoneticPr fontId="2" type="noConversion"/>
  </si>
  <si>
    <t>GPIO_IN</t>
    <phoneticPr fontId="2" type="noConversion"/>
  </si>
  <si>
    <t>BATT_THERM</t>
    <phoneticPr fontId="2" type="noConversion"/>
  </si>
  <si>
    <t>NRST</t>
    <phoneticPr fontId="2" type="noConversion"/>
  </si>
  <si>
    <t>KEY_OP</t>
    <phoneticPr fontId="2" type="noConversion"/>
  </si>
  <si>
    <t>EN_+8V</t>
    <phoneticPr fontId="2" type="noConversion"/>
  </si>
  <si>
    <t>USART1_TX</t>
    <phoneticPr fontId="2" type="noConversion"/>
  </si>
  <si>
    <t>USART1_RX</t>
    <phoneticPr fontId="2" type="noConversion"/>
  </si>
  <si>
    <t>D-Sub</t>
    <phoneticPr fontId="2" type="noConversion"/>
  </si>
  <si>
    <t>12512WS-04B</t>
    <phoneticPr fontId="2" type="noConversion"/>
  </si>
  <si>
    <t>연호</t>
    <phoneticPr fontId="2" type="noConversion"/>
  </si>
  <si>
    <t>1.25mm pitch Straight CON</t>
    <phoneticPr fontId="2" type="noConversion"/>
  </si>
  <si>
    <t>ic114</t>
    <phoneticPr fontId="2" type="noConversion"/>
  </si>
  <si>
    <t>USART1_CK, TIM1_CH1,
EVENTOUT, MCO</t>
    <phoneticPr fontId="2" type="noConversion"/>
  </si>
  <si>
    <t>TIM1_CH1</t>
    <phoneticPr fontId="2" type="noConversion"/>
  </si>
  <si>
    <t>TIM1_CH4</t>
    <phoneticPr fontId="2" type="noConversion"/>
  </si>
  <si>
    <t>Plasma On</t>
    <phoneticPr fontId="2" type="noConversion"/>
  </si>
  <si>
    <t>Plasma</t>
    <phoneticPr fontId="2" type="noConversion"/>
  </si>
  <si>
    <t>3.0V to 5.5V, Low-Power, up to 1Mbps, True RS-232 Transceivers Using Four 0.1μF External Capacitors</t>
    <phoneticPr fontId="2" type="noConversion"/>
  </si>
  <si>
    <t>PULSE_OUT1</t>
    <phoneticPr fontId="2" type="noConversion"/>
  </si>
  <si>
    <t>PULSE_OUT2</t>
    <phoneticPr fontId="2" type="noConversion"/>
  </si>
  <si>
    <t>USB_ID</t>
    <phoneticPr fontId="2" type="noConversion"/>
  </si>
  <si>
    <t>Charger</t>
    <phoneticPr fontId="2" type="noConversion"/>
  </si>
  <si>
    <t>CHG_STA</t>
    <phoneticPr fontId="2" type="noConversion"/>
  </si>
  <si>
    <t>SYS_SWDIO</t>
    <phoneticPr fontId="2" type="noConversion"/>
  </si>
  <si>
    <t>SYS_SWCLK</t>
    <phoneticPr fontId="2" type="noConversion"/>
  </si>
  <si>
    <t xml:space="preserve"> P005649295</t>
    <phoneticPr fontId="2" type="noConversion"/>
  </si>
  <si>
    <t>PULL-DOWN</t>
    <phoneticPr fontId="4" type="noConversion"/>
  </si>
  <si>
    <t>CHG_CTRL</t>
    <phoneticPr fontId="2" type="noConversion"/>
  </si>
  <si>
    <t>Fuse</t>
    <phoneticPr fontId="2" type="noConversion"/>
  </si>
  <si>
    <t>AVX</t>
    <phoneticPr fontId="2" type="noConversion"/>
  </si>
  <si>
    <t>F0603E2R50FSTR</t>
    <phoneticPr fontId="2" type="noConversion"/>
  </si>
  <si>
    <t>P005609816</t>
    <phoneticPr fontId="2" type="noConversion"/>
  </si>
  <si>
    <t xml:space="preserve"> P005609815 </t>
    <phoneticPr fontId="2" type="noConversion"/>
  </si>
  <si>
    <t>EVERLIGHT</t>
    <phoneticPr fontId="2" type="noConversion"/>
  </si>
  <si>
    <t>17-21UYC/S530-A3/TR8</t>
    <phoneticPr fontId="2" type="noConversion"/>
  </si>
  <si>
    <t>0805 Package Chip LED Green</t>
    <phoneticPr fontId="2" type="noConversion"/>
  </si>
  <si>
    <t>0805 Package Chip LED Yellow</t>
    <phoneticPr fontId="2" type="noConversion"/>
  </si>
  <si>
    <t>P005609817</t>
    <phoneticPr fontId="2" type="noConversion"/>
  </si>
  <si>
    <t>0805 Package Chip LED White</t>
    <phoneticPr fontId="2" type="noConversion"/>
  </si>
  <si>
    <t>17-21/GHC-YR1S2/3T</t>
    <phoneticPr fontId="2" type="noConversion"/>
  </si>
  <si>
    <t>17-21/W1D-ANPHY/3T</t>
    <phoneticPr fontId="2" type="noConversion"/>
  </si>
  <si>
    <t>LED</t>
    <phoneticPr fontId="2" type="noConversion"/>
  </si>
  <si>
    <t>DIODE</t>
    <phoneticPr fontId="2" type="noConversion"/>
  </si>
  <si>
    <t xml:space="preserve">INDUCTOR, PWR, 15UH, 1.5A, 20%,32MHZ </t>
    <phoneticPr fontId="2" type="noConversion"/>
  </si>
  <si>
    <t>INDUCTOR</t>
    <phoneticPr fontId="2" type="noConversion"/>
  </si>
  <si>
    <t>CON</t>
    <phoneticPr fontId="2" type="noConversion"/>
  </si>
  <si>
    <t>EVERLIGHT</t>
    <phoneticPr fontId="2" type="noConversion"/>
  </si>
  <si>
    <t>GND</t>
    <phoneticPr fontId="2" type="noConversion"/>
  </si>
  <si>
    <t>D-SUB PCB용 2-row 9-pin Female Right angle</t>
    <phoneticPr fontId="2" type="noConversion"/>
  </si>
  <si>
    <t>MAX3232ESE</t>
    <phoneticPr fontId="2" type="noConversion"/>
  </si>
  <si>
    <t>PTV09A-4015U-B103</t>
    <phoneticPr fontId="2" type="noConversion"/>
  </si>
  <si>
    <t>MOQ</t>
    <phoneticPr fontId="2" type="noConversion"/>
  </si>
  <si>
    <t>Rvar</t>
    <phoneticPr fontId="2" type="noConversion"/>
  </si>
  <si>
    <t>R</t>
    <phoneticPr fontId="2" type="noConversion"/>
  </si>
  <si>
    <t>V</t>
    <phoneticPr fontId="2" type="noConversion"/>
  </si>
  <si>
    <t>Vadc</t>
    <phoneticPr fontId="2" type="noConversion"/>
  </si>
  <si>
    <t>PLA_CTRL</t>
    <phoneticPr fontId="2" type="noConversion"/>
  </si>
  <si>
    <t>ADC_IN13</t>
    <phoneticPr fontId="2" type="noConversion"/>
  </si>
  <si>
    <t>ADC_IN13</t>
    <phoneticPr fontId="2" type="noConversion"/>
  </si>
  <si>
    <t>Plasma On</t>
    <phoneticPr fontId="2" type="noConversion"/>
  </si>
  <si>
    <t>Plasma Duty Control</t>
    <phoneticPr fontId="2" type="noConversion"/>
  </si>
  <si>
    <t>Bourns Panel Mount Potentiometers 10K LINEAR 20%</t>
    <phoneticPr fontId="2" type="noConversion"/>
  </si>
  <si>
    <t>BOURNS</t>
    <phoneticPr fontId="2" type="noConversion"/>
  </si>
  <si>
    <t>Volume</t>
    <phoneticPr fontId="2" type="noConversion"/>
  </si>
  <si>
    <t>TACH Switch, 12.5MM Dip-type</t>
    <phoneticPr fontId="2" type="noConversion"/>
  </si>
  <si>
    <t>ITS-1105-12.5MM</t>
    <phoneticPr fontId="2" type="noConversion"/>
  </si>
  <si>
    <t>중국</t>
    <phoneticPr fontId="2" type="noConversion"/>
  </si>
  <si>
    <t>TACH Switch, 8.0MM SMD</t>
    <phoneticPr fontId="2" type="noConversion"/>
  </si>
  <si>
    <t>ITS-1105-8.0MM-SMD</t>
    <phoneticPr fontId="2" type="noConversion"/>
  </si>
  <si>
    <t>디바이스마트</t>
    <phoneticPr fontId="4" type="noConversion"/>
  </si>
  <si>
    <t>Other</t>
    <phoneticPr fontId="2" type="noConversion"/>
  </si>
  <si>
    <t>TIM16_CH1</t>
    <phoneticPr fontId="2" type="noConversion"/>
  </si>
  <si>
    <t>GPIO_EXTI9_Falling</t>
    <phoneticPr fontId="2" type="noConversion"/>
  </si>
  <si>
    <t>ADC</t>
    <phoneticPr fontId="2" type="noConversion"/>
  </si>
  <si>
    <t>ASMT-YTD2-0BB02</t>
    <phoneticPr fontId="4" type="noConversion"/>
  </si>
  <si>
    <t>Avago</t>
    <phoneticPr fontId="4" type="noConversion"/>
  </si>
  <si>
    <t>3 color type LED 6-pin, TOP View, R745mcd, G1600mcd, B380mcd</t>
    <phoneticPr fontId="4" type="noConversion"/>
  </si>
  <si>
    <t>YST-1102SF</t>
    <phoneticPr fontId="4" type="noConversion"/>
  </si>
  <si>
    <t>영성정공</t>
    <phoneticPr fontId="4" type="noConversion"/>
  </si>
  <si>
    <t>YST-1102SA</t>
    <phoneticPr fontId="4" type="noConversion"/>
  </si>
  <si>
    <t>TACH Switch 6.0x6.0, 8.0MM SMD</t>
    <phoneticPr fontId="4" type="noConversion"/>
  </si>
  <si>
    <t>TACH Switch 6.0x6.0, 5.0MM SMD</t>
    <phoneticPr fontId="4" type="noConversion"/>
  </si>
  <si>
    <t>ic114</t>
    <phoneticPr fontId="4" type="noConversion"/>
  </si>
  <si>
    <t>ic114</t>
    <phoneticPr fontId="4" type="noConversion"/>
  </si>
  <si>
    <t>GPIO_EXTI15_Falling</t>
    <phoneticPr fontId="2" type="noConversion"/>
  </si>
  <si>
    <t>GPIO_EXTI15_Falling</t>
    <phoneticPr fontId="2" type="noConversion"/>
  </si>
  <si>
    <t>OP_LED</t>
    <phoneticPr fontId="2" type="noConversion"/>
  </si>
  <si>
    <t>USB 연결시 Auto Power ON시킬지 여부 판단 필요</t>
    <phoneticPr fontId="2" type="noConversion"/>
  </si>
  <si>
    <t>Normal High에서 Key input시 Low Active</t>
    <phoneticPr fontId="2" type="noConversion"/>
  </si>
  <si>
    <t>KEY_OP Input시 상태 변경</t>
    <phoneticPr fontId="2" type="noConversion"/>
  </si>
  <si>
    <t>Battery Temp over시 High</t>
    <phoneticPr fontId="2" type="noConversion"/>
  </si>
  <si>
    <t>RS-232를 USB CON으로 사용시 기능 지원 예정</t>
    <phoneticPr fontId="2" type="noConversion"/>
  </si>
  <si>
    <t>Floating 상태에서 High input시 동작</t>
    <phoneticPr fontId="2" type="noConversion"/>
  </si>
  <si>
    <t>USB 연결시 Power On</t>
    <phoneticPr fontId="2" type="noConversion"/>
  </si>
  <si>
    <t>CLOSED</t>
    <phoneticPr fontId="2" type="noConversion"/>
  </si>
  <si>
    <t>Vout Calculation</t>
    <phoneticPr fontId="2" type="noConversion"/>
  </si>
  <si>
    <t>LED Current</t>
    <phoneticPr fontId="2" type="noConversion"/>
  </si>
  <si>
    <t>V</t>
    <phoneticPr fontId="2" type="noConversion"/>
  </si>
  <si>
    <r>
      <t>K</t>
    </r>
    <r>
      <rPr>
        <sz val="11"/>
        <color theme="1"/>
        <rFont val="맑은 고딕"/>
        <family val="3"/>
        <charset val="129"/>
      </rPr>
      <t>Ω</t>
    </r>
    <phoneticPr fontId="2" type="noConversion"/>
  </si>
  <si>
    <t>Ω</t>
    <phoneticPr fontId="2" type="noConversion"/>
  </si>
  <si>
    <t>mA</t>
    <phoneticPr fontId="2" type="noConversion"/>
  </si>
  <si>
    <t>I</t>
    <phoneticPr fontId="2" type="noConversion"/>
  </si>
  <si>
    <t>3차 구간 Time gap
[msec]</t>
    <phoneticPr fontId="2" type="noConversion"/>
  </si>
  <si>
    <t>msec</t>
    <phoneticPr fontId="2" type="noConversion"/>
  </si>
  <si>
    <t>usec</t>
    <phoneticPr fontId="2" type="noConversion"/>
  </si>
  <si>
    <t>pulse</t>
    <phoneticPr fontId="2" type="noConversion"/>
  </si>
  <si>
    <t>Eaton Corporation</t>
    <phoneticPr fontId="2" type="noConversion"/>
  </si>
  <si>
    <t>Transformer</t>
    <phoneticPr fontId="2" type="noConversion"/>
  </si>
  <si>
    <t>TRANSFORMER CCFL 6W 20V 11MA SMD - packageType=Bulk</t>
    <phoneticPr fontId="2" type="noConversion"/>
  </si>
  <si>
    <t>TRANSFORMER CCFL 6W 15V 11MA SMD - packageType=Bulk</t>
    <phoneticPr fontId="2" type="noConversion"/>
  </si>
  <si>
    <t xml:space="preserve">CTX210411-R </t>
    <phoneticPr fontId="2" type="noConversion"/>
  </si>
  <si>
    <t>TRANSFORMER CCFL 4W 10V 7MA SMD - packageType=Bulk</t>
    <phoneticPr fontId="2" type="noConversion"/>
  </si>
  <si>
    <t>CTX110607-R</t>
    <phoneticPr fontId="2" type="noConversion"/>
  </si>
  <si>
    <t>TRANSFORMER CCFL 6W 15V 11MA SMD - packageType=Bulk</t>
    <phoneticPr fontId="2" type="noConversion"/>
  </si>
  <si>
    <t>CTX210605-R</t>
    <phoneticPr fontId="2" type="noConversion"/>
  </si>
  <si>
    <t>CTX210607-R</t>
    <phoneticPr fontId="2" type="noConversion"/>
  </si>
  <si>
    <t>W</t>
    <phoneticPr fontId="2" type="noConversion"/>
  </si>
  <si>
    <t>Sch type</t>
    <phoneticPr fontId="2" type="noConversion"/>
  </si>
  <si>
    <t>C</t>
    <phoneticPr fontId="2" type="noConversion"/>
  </si>
  <si>
    <t>C</t>
    <phoneticPr fontId="2" type="noConversion"/>
  </si>
  <si>
    <t>PCB type</t>
    <phoneticPr fontId="2" type="noConversion"/>
  </si>
  <si>
    <t>E</t>
    <phoneticPr fontId="2" type="noConversion"/>
  </si>
  <si>
    <t>C</t>
    <phoneticPr fontId="2" type="noConversion"/>
  </si>
  <si>
    <t>ME tyep</t>
    <phoneticPr fontId="2" type="noConversion"/>
  </si>
  <si>
    <t>E</t>
    <phoneticPr fontId="2" type="noConversion"/>
  </si>
  <si>
    <t>F</t>
    <phoneticPr fontId="2" type="noConversion"/>
  </si>
  <si>
    <t xml:space="preserve">CTX210411-R </t>
    <phoneticPr fontId="2" type="noConversion"/>
  </si>
  <si>
    <t>Turn</t>
    <phoneticPr fontId="2" type="noConversion"/>
  </si>
  <si>
    <t>CTX210609-R</t>
    <phoneticPr fontId="2" type="noConversion"/>
  </si>
  <si>
    <t>CTX210611-R</t>
    <phoneticPr fontId="2" type="noConversion"/>
  </si>
  <si>
    <t>ICbanQ</t>
    <phoneticPr fontId="2" type="noConversion"/>
  </si>
  <si>
    <t>레오콤</t>
    <phoneticPr fontId="2" type="noConversion"/>
  </si>
  <si>
    <t>CTX210611</t>
    <phoneticPr fontId="2" type="noConversion"/>
  </si>
  <si>
    <t>재고</t>
    <phoneticPr fontId="2" type="noConversion"/>
  </si>
  <si>
    <t>품절</t>
    <phoneticPr fontId="2" type="noConversion"/>
  </si>
  <si>
    <t>MOSFET</t>
    <phoneticPr fontId="2" type="noConversion"/>
  </si>
  <si>
    <t>IRFS4410PbF</t>
    <phoneticPr fontId="2" type="noConversion"/>
  </si>
  <si>
    <t xml:space="preserve">INFINEON </t>
    <phoneticPr fontId="2" type="noConversion"/>
  </si>
  <si>
    <t xml:space="preserve">MOSFET, N-CH, 100V, 97A, TO-263 </t>
    <phoneticPr fontId="2" type="noConversion"/>
  </si>
  <si>
    <t>NTD5802N</t>
    <phoneticPr fontId="2" type="noConversion"/>
  </si>
  <si>
    <t xml:space="preserve">ON Semiconductor </t>
    <phoneticPr fontId="2" type="noConversion"/>
  </si>
  <si>
    <t>Power MOSFET 40V, Single N−Channel, 101A DPAK</t>
    <phoneticPr fontId="2" type="noConversion"/>
  </si>
  <si>
    <t>CTX210605-R</t>
    <phoneticPr fontId="2" type="noConversion"/>
  </si>
  <si>
    <t>COOPER BUSSMANN</t>
    <phoneticPr fontId="2" type="noConversion"/>
  </si>
  <si>
    <t>TRANSFORMER CCFL 4W 10V 7MA SMD</t>
    <phoneticPr fontId="2" type="noConversion"/>
  </si>
  <si>
    <t>TRANSFORMER CCFL 6W 15V 11MA SMD</t>
    <phoneticPr fontId="2" type="noConversion"/>
  </si>
  <si>
    <t>TRANSFORMER CCFL 6W 20V 11MA SMD Turn-R:67</t>
    <phoneticPr fontId="2" type="noConversion"/>
  </si>
  <si>
    <t>TRANSFORMER CCFL 6W 15V 11MA SMD Turn-R:86</t>
    <phoneticPr fontId="2" type="noConversion"/>
  </si>
  <si>
    <t>TRANSFORMER CCFL 6W 13V 11MA SMD Turn-R:100</t>
    <phoneticPr fontId="2" type="noConversion"/>
  </si>
  <si>
    <t>TRANSFORMER CCFL 6W 11V 11MA SMD Turn-R:125</t>
    <phoneticPr fontId="2" type="noConversion"/>
  </si>
  <si>
    <t>mA</t>
    <phoneticPr fontId="2" type="noConversion"/>
  </si>
  <si>
    <t>DVM 측정치</t>
    <phoneticPr fontId="2" type="noConversion"/>
  </si>
  <si>
    <t>OFF</t>
    <phoneticPr fontId="2" type="noConversion"/>
  </si>
  <si>
    <t>ON</t>
    <phoneticPr fontId="2" type="noConversion"/>
  </si>
  <si>
    <t>Plasma 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</si>
</sst>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>
      <alignment vertical="center"/>
    </xf>
    <xf numFmtId="0" fontId="6" fillId="0" borderId="0"/>
  </cellStyleXfs>
  <cellXfs count="236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3" fillId="0" borderId="7" xfId="0" applyFont="1" applyBorder="1" applyAlignment="1">
      <alignment horizontal="center"/>
    </xf>
    <xf numFmtId="0" fontId="0" fillId="0" borderId="8" xfId="0" applyBorder="1"/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/>
    <xf numFmtId="41" fontId="0" fillId="0" borderId="5" xfId="1" applyFont="1" applyBorder="1" applyAlignment="1"/>
    <xf numFmtId="0" fontId="0" fillId="0" borderId="6" xfId="0" applyBorder="1"/>
    <xf numFmtId="41" fontId="0" fillId="0" borderId="8" xfId="1" applyFont="1" applyBorder="1" applyAlignment="1"/>
    <xf numFmtId="0" fontId="0" fillId="0" borderId="9" xfId="0" applyBorder="1"/>
    <xf numFmtId="0" fontId="0" fillId="0" borderId="10" xfId="0" applyBorder="1"/>
    <xf numFmtId="41" fontId="0" fillId="0" borderId="11" xfId="1" applyFont="1" applyBorder="1" applyAlignment="1"/>
    <xf numFmtId="0" fontId="0" fillId="0" borderId="12" xfId="0" applyBorder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0" fillId="0" borderId="5" xfId="0" applyNumberFormat="1" applyBorder="1"/>
    <xf numFmtId="14" fontId="0" fillId="0" borderId="8" xfId="0" applyNumberFormat="1" applyBorder="1"/>
    <xf numFmtId="14" fontId="0" fillId="0" borderId="11" xfId="0" applyNumberFormat="1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8" xfId="0" applyFill="1" applyBorder="1"/>
    <xf numFmtId="0" fontId="3" fillId="3" borderId="2" xfId="0" applyFont="1" applyFill="1" applyBorder="1" applyAlignment="1">
      <alignment horizontal="center" vertical="center"/>
    </xf>
    <xf numFmtId="41" fontId="0" fillId="0" borderId="0" xfId="1" applyFont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ill="1" applyBorder="1"/>
    <xf numFmtId="0" fontId="0" fillId="0" borderId="11" xfId="0" applyFill="1" applyBorder="1"/>
    <xf numFmtId="0" fontId="0" fillId="0" borderId="8" xfId="0" applyFill="1" applyBorder="1" applyAlignment="1">
      <alignment vertical="center"/>
    </xf>
    <xf numFmtId="0" fontId="0" fillId="0" borderId="5" xfId="0" applyNumberFormat="1" applyBorder="1"/>
    <xf numFmtId="0" fontId="3" fillId="2" borderId="10" xfId="0" applyFont="1" applyFill="1" applyBorder="1" applyAlignment="1">
      <alignment vertical="center"/>
    </xf>
    <xf numFmtId="0" fontId="0" fillId="7" borderId="8" xfId="0" quotePrefix="1" applyFill="1" applyBorder="1" applyAlignment="1">
      <alignment horizontal="center" vertical="center"/>
    </xf>
    <xf numFmtId="0" fontId="0" fillId="7" borderId="9" xfId="0" quotePrefix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6" xfId="0" applyFill="1" applyBorder="1"/>
    <xf numFmtId="0" fontId="0" fillId="0" borderId="4" xfId="0" applyFill="1" applyBorder="1"/>
    <xf numFmtId="0" fontId="0" fillId="0" borderId="5" xfId="0" quotePrefix="1" applyBorder="1" applyAlignment="1">
      <alignment horizontal="center"/>
    </xf>
    <xf numFmtId="0" fontId="0" fillId="0" borderId="5" xfId="0" quotePrefix="1" applyBorder="1"/>
    <xf numFmtId="0" fontId="0" fillId="0" borderId="7" xfId="0" applyFill="1" applyBorder="1"/>
    <xf numFmtId="0" fontId="0" fillId="0" borderId="8" xfId="0" quotePrefix="1" applyBorder="1"/>
    <xf numFmtId="0" fontId="0" fillId="0" borderId="10" xfId="0" applyFill="1" applyBorder="1"/>
    <xf numFmtId="0" fontId="0" fillId="0" borderId="11" xfId="0" quotePrefix="1" applyBorder="1"/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7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3" fillId="0" borderId="4" xfId="0" applyFont="1" applyBorder="1"/>
    <xf numFmtId="0" fontId="3" fillId="0" borderId="7" xfId="0" applyFont="1" applyBorder="1"/>
    <xf numFmtId="0" fontId="3" fillId="0" borderId="10" xfId="0" applyFont="1" applyBorder="1"/>
    <xf numFmtId="2" fontId="0" fillId="0" borderId="11" xfId="0" applyNumberFormat="1" applyBorder="1"/>
    <xf numFmtId="0" fontId="5" fillId="11" borderId="13" xfId="0" applyFont="1" applyFill="1" applyBorder="1" applyAlignment="1">
      <alignment horizontal="center" vertical="center"/>
    </xf>
    <xf numFmtId="0" fontId="5" fillId="11" borderId="14" xfId="0" applyFont="1" applyFill="1" applyBorder="1" applyAlignment="1">
      <alignment horizontal="center" vertical="center"/>
    </xf>
    <xf numFmtId="0" fontId="0" fillId="4" borderId="8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3" borderId="8" xfId="0" quotePrefix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7" borderId="7" xfId="0" quotePrefix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8" xfId="0" applyFill="1" applyBorder="1" applyAlignment="1">
      <alignment vertical="center"/>
    </xf>
    <xf numFmtId="0" fontId="0" fillId="0" borderId="16" xfId="0" applyFill="1" applyBorder="1"/>
    <xf numFmtId="0" fontId="0" fillId="12" borderId="8" xfId="0" applyFill="1" applyBorder="1" applyAlignment="1">
      <alignment horizontal="center" vertical="center"/>
    </xf>
    <xf numFmtId="0" fontId="0" fillId="12" borderId="7" xfId="0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2" borderId="6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7" borderId="9" xfId="0" applyFill="1" applyBorder="1" applyAlignment="1">
      <alignment vertical="center"/>
    </xf>
    <xf numFmtId="0" fontId="0" fillId="11" borderId="8" xfId="0" quotePrefix="1" applyFill="1" applyBorder="1" applyAlignment="1">
      <alignment horizontal="center" vertical="center"/>
    </xf>
    <xf numFmtId="0" fontId="0" fillId="11" borderId="9" xfId="0" applyFill="1" applyBorder="1" applyAlignment="1">
      <alignment vertical="center"/>
    </xf>
    <xf numFmtId="0" fontId="0" fillId="0" borderId="8" xfId="0" quotePrefix="1" applyFill="1" applyBorder="1" applyAlignment="1">
      <alignment horizontal="center" vertical="center"/>
    </xf>
    <xf numFmtId="0" fontId="0" fillId="7" borderId="12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10" borderId="8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176" fontId="0" fillId="0" borderId="8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3" borderId="7" xfId="0" applyFill="1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8" xfId="0" applyNumberFormat="1" applyBorder="1"/>
    <xf numFmtId="0" fontId="3" fillId="2" borderId="11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4" xfId="0" applyFill="1" applyBorder="1"/>
    <xf numFmtId="0" fontId="0" fillId="0" borderId="14" xfId="0" applyBorder="1"/>
    <xf numFmtId="41" fontId="0" fillId="0" borderId="14" xfId="1" applyFont="1" applyBorder="1" applyAlignment="1"/>
    <xf numFmtId="0" fontId="3" fillId="0" borderId="1" xfId="0" applyFont="1" applyBorder="1" applyAlignment="1">
      <alignment horizontal="center" vertical="center"/>
    </xf>
    <xf numFmtId="0" fontId="0" fillId="0" borderId="2" xfId="0" applyFill="1" applyBorder="1"/>
    <xf numFmtId="0" fontId="0" fillId="0" borderId="2" xfId="0" applyBorder="1"/>
    <xf numFmtId="41" fontId="0" fillId="0" borderId="2" xfId="1" applyFont="1" applyBorder="1" applyAlignment="1"/>
    <xf numFmtId="0" fontId="0" fillId="0" borderId="3" xfId="0" applyBorder="1"/>
    <xf numFmtId="0" fontId="0" fillId="4" borderId="18" xfId="0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41" fontId="0" fillId="0" borderId="8" xfId="1" applyFont="1" applyFill="1" applyBorder="1">
      <alignment vertical="center"/>
    </xf>
    <xf numFmtId="0" fontId="0" fillId="0" borderId="18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11" borderId="10" xfId="0" applyFill="1" applyBorder="1" applyAlignment="1">
      <alignment vertical="center"/>
    </xf>
    <xf numFmtId="0" fontId="0" fillId="11" borderId="11" xfId="0" applyFill="1" applyBorder="1" applyAlignment="1">
      <alignment vertical="center"/>
    </xf>
    <xf numFmtId="0" fontId="0" fillId="11" borderId="12" xfId="0" applyFill="1" applyBorder="1" applyAlignment="1">
      <alignment vertical="center"/>
    </xf>
    <xf numFmtId="0" fontId="5" fillId="11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7" borderId="10" xfId="0" quotePrefix="1" applyFill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/>
    </xf>
    <xf numFmtId="0" fontId="0" fillId="12" borderId="7" xfId="0" applyFill="1" applyBorder="1" applyAlignment="1">
      <alignment vertical="center"/>
    </xf>
    <xf numFmtId="0" fontId="0" fillId="12" borderId="7" xfId="0" applyFill="1" applyBorder="1" applyAlignment="1">
      <alignment horizontal="center" vertical="center"/>
    </xf>
    <xf numFmtId="0" fontId="0" fillId="12" borderId="9" xfId="0" applyFill="1" applyBorder="1" applyAlignment="1">
      <alignment vertical="center"/>
    </xf>
    <xf numFmtId="0" fontId="7" fillId="12" borderId="9" xfId="0" applyFont="1" applyFill="1" applyBorder="1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 wrapText="1"/>
    </xf>
    <xf numFmtId="0" fontId="0" fillId="5" borderId="9" xfId="0" quotePrefix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7" xfId="0" applyFill="1" applyBorder="1" applyAlignment="1">
      <alignment horizontal="left" vertical="center"/>
    </xf>
    <xf numFmtId="0" fontId="0" fillId="5" borderId="8" xfId="0" quotePrefix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quotePrefix="1" applyFill="1" applyBorder="1" applyAlignment="1">
      <alignment horizontal="center" vertical="center"/>
    </xf>
    <xf numFmtId="0" fontId="0" fillId="6" borderId="7" xfId="0" applyFill="1" applyBorder="1" applyAlignment="1">
      <alignment horizontal="left" vertical="center"/>
    </xf>
    <xf numFmtId="0" fontId="0" fillId="6" borderId="9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9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8" xfId="0" quotePrefix="1" applyFill="1" applyBorder="1" applyAlignment="1">
      <alignment horizontal="center" vertical="center"/>
    </xf>
    <xf numFmtId="0" fontId="5" fillId="11" borderId="6" xfId="0" applyFont="1" applyFill="1" applyBorder="1" applyAlignment="1">
      <alignment vertical="center"/>
    </xf>
    <xf numFmtId="0" fontId="3" fillId="0" borderId="5" xfId="0" applyFont="1" applyBorder="1"/>
    <xf numFmtId="2" fontId="3" fillId="0" borderId="11" xfId="0" applyNumberFormat="1" applyFon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1" xfId="0" applyFill="1" applyBorder="1"/>
    <xf numFmtId="0" fontId="3" fillId="2" borderId="22" xfId="0" applyFont="1" applyFill="1" applyBorder="1" applyAlignment="1">
      <alignment horizontal="center" vertical="center"/>
    </xf>
    <xf numFmtId="0" fontId="0" fillId="0" borderId="22" xfId="0" applyFill="1" applyBorder="1"/>
    <xf numFmtId="41" fontId="0" fillId="0" borderId="22" xfId="1" applyFont="1" applyFill="1" applyBorder="1" applyAlignment="1"/>
    <xf numFmtId="0" fontId="0" fillId="3" borderId="21" xfId="0" applyFill="1" applyBorder="1"/>
    <xf numFmtId="0" fontId="0" fillId="3" borderId="0" xfId="0" applyFill="1"/>
    <xf numFmtId="41" fontId="0" fillId="3" borderId="0" xfId="1" applyFont="1" applyFill="1" applyAlignment="1"/>
    <xf numFmtId="0" fontId="0" fillId="3" borderId="9" xfId="0" applyFill="1" applyBorder="1"/>
    <xf numFmtId="0" fontId="0" fillId="3" borderId="22" xfId="0" applyFill="1" applyBorder="1"/>
    <xf numFmtId="2" fontId="0" fillId="0" borderId="0" xfId="0" applyNumberFormat="1"/>
  </cellXfs>
  <cellStyles count="3">
    <cellStyle name="쉼표 [0]" xfId="1" builtinId="6"/>
    <cellStyle name="표준" xfId="0" builtinId="0"/>
    <cellStyle name="표준 10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10" Type="http://schemas.openxmlformats.org/officeDocument/2006/relationships/image" Target="../media/image10.jpg"/><Relationship Id="rId4" Type="http://schemas.openxmlformats.org/officeDocument/2006/relationships/image" Target="../media/image4.pn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11" Type="http://schemas.openxmlformats.org/officeDocument/2006/relationships/image" Target="../media/image26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85726</xdr:colOff>
      <xdr:row>4</xdr:row>
      <xdr:rowOff>38101</xdr:rowOff>
    </xdr:from>
    <xdr:to>
      <xdr:col>9</xdr:col>
      <xdr:colOff>9526</xdr:colOff>
      <xdr:row>17</xdr:row>
      <xdr:rowOff>68691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6" y="666751"/>
          <a:ext cx="4038600" cy="275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38100</xdr:colOff>
      <xdr:row>19</xdr:row>
      <xdr:rowOff>76201</xdr:rowOff>
    </xdr:from>
    <xdr:to>
      <xdr:col>9</xdr:col>
      <xdr:colOff>0</xdr:colOff>
      <xdr:row>32</xdr:row>
      <xdr:rowOff>136263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4057651"/>
          <a:ext cx="4076700" cy="27842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57151</xdr:colOff>
      <xdr:row>34</xdr:row>
      <xdr:rowOff>76201</xdr:rowOff>
    </xdr:from>
    <xdr:to>
      <xdr:col>8</xdr:col>
      <xdr:colOff>666751</xdr:colOff>
      <xdr:row>47</xdr:row>
      <xdr:rowOff>106791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6" y="7200901"/>
          <a:ext cx="4038600" cy="275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76201</xdr:colOff>
      <xdr:row>4</xdr:row>
      <xdr:rowOff>57151</xdr:rowOff>
    </xdr:from>
    <xdr:to>
      <xdr:col>15</xdr:col>
      <xdr:colOff>647700</xdr:colOff>
      <xdr:row>17</xdr:row>
      <xdr:rowOff>71765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1" y="685801"/>
          <a:ext cx="4000499" cy="2738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57150</xdr:colOff>
      <xdr:row>34</xdr:row>
      <xdr:rowOff>47625</xdr:rowOff>
    </xdr:from>
    <xdr:to>
      <xdr:col>15</xdr:col>
      <xdr:colOff>657225</xdr:colOff>
      <xdr:row>47</xdr:row>
      <xdr:rowOff>76760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6543675"/>
          <a:ext cx="4029075" cy="2753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47625</xdr:colOff>
      <xdr:row>4</xdr:row>
      <xdr:rowOff>47625</xdr:rowOff>
    </xdr:from>
    <xdr:to>
      <xdr:col>22</xdr:col>
      <xdr:colOff>647700</xdr:colOff>
      <xdr:row>17</xdr:row>
      <xdr:rowOff>68282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76275"/>
          <a:ext cx="4029075" cy="27448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47625</xdr:colOff>
      <xdr:row>34</xdr:row>
      <xdr:rowOff>66675</xdr:rowOff>
    </xdr:from>
    <xdr:to>
      <xdr:col>22</xdr:col>
      <xdr:colOff>666750</xdr:colOff>
      <xdr:row>47</xdr:row>
      <xdr:rowOff>105370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44175" y="6562725"/>
          <a:ext cx="4048125" cy="2762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8</xdr:col>
      <xdr:colOff>638175</xdr:colOff>
      <xdr:row>62</xdr:row>
      <xdr:rowOff>56781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0267950"/>
          <a:ext cx="4067175" cy="278093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63</xdr:row>
      <xdr:rowOff>1</xdr:rowOff>
    </xdr:from>
    <xdr:to>
      <xdr:col>8</xdr:col>
      <xdr:colOff>657225</xdr:colOff>
      <xdr:row>76</xdr:row>
      <xdr:rowOff>69807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3201651"/>
          <a:ext cx="4086225" cy="279395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77</xdr:row>
      <xdr:rowOff>1</xdr:rowOff>
    </xdr:from>
    <xdr:to>
      <xdr:col>8</xdr:col>
      <xdr:colOff>666750</xdr:colOff>
      <xdr:row>90</xdr:row>
      <xdr:rowOff>76320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6135351"/>
          <a:ext cx="4095750" cy="28004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91</xdr:row>
      <xdr:rowOff>1</xdr:rowOff>
    </xdr:from>
    <xdr:to>
      <xdr:col>8</xdr:col>
      <xdr:colOff>628650</xdr:colOff>
      <xdr:row>104</xdr:row>
      <xdr:rowOff>50269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19069051"/>
          <a:ext cx="4057650" cy="27744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105</xdr:row>
      <xdr:rowOff>1</xdr:rowOff>
    </xdr:from>
    <xdr:to>
      <xdr:col>8</xdr:col>
      <xdr:colOff>676275</xdr:colOff>
      <xdr:row>118</xdr:row>
      <xdr:rowOff>82833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5" y="22002751"/>
          <a:ext cx="4105275" cy="280698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49</xdr:row>
      <xdr:rowOff>1</xdr:rowOff>
    </xdr:from>
    <xdr:to>
      <xdr:col>16</xdr:col>
      <xdr:colOff>0</xdr:colOff>
      <xdr:row>62</xdr:row>
      <xdr:rowOff>89346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5" y="10267951"/>
          <a:ext cx="4114800" cy="2813495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63</xdr:row>
      <xdr:rowOff>1</xdr:rowOff>
    </xdr:from>
    <xdr:to>
      <xdr:col>15</xdr:col>
      <xdr:colOff>628651</xdr:colOff>
      <xdr:row>76</xdr:row>
      <xdr:rowOff>50269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6" y="13201651"/>
          <a:ext cx="4057650" cy="2774418"/>
        </a:xfrm>
        <a:prstGeom prst="rect">
          <a:avLst/>
        </a:prstGeom>
      </xdr:spPr>
    </xdr:pic>
    <xdr:clientData/>
  </xdr:twoCellAnchor>
  <xdr:twoCellAnchor editAs="oneCell">
    <xdr:from>
      <xdr:col>17</xdr:col>
      <xdr:colOff>1</xdr:colOff>
      <xdr:row>49</xdr:row>
      <xdr:rowOff>0</xdr:rowOff>
    </xdr:from>
    <xdr:to>
      <xdr:col>22</xdr:col>
      <xdr:colOff>647701</xdr:colOff>
      <xdr:row>62</xdr:row>
      <xdr:rowOff>63293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4226" y="10267950"/>
          <a:ext cx="4076700" cy="2787443"/>
        </a:xfrm>
        <a:prstGeom prst="rect">
          <a:avLst/>
        </a:prstGeom>
      </xdr:spPr>
    </xdr:pic>
    <xdr:clientData/>
  </xdr:twoCellAnchor>
  <xdr:twoCellAnchor editAs="oneCell">
    <xdr:from>
      <xdr:col>9</xdr:col>
      <xdr:colOff>676275</xdr:colOff>
      <xdr:row>77</xdr:row>
      <xdr:rowOff>57151</xdr:rowOff>
    </xdr:from>
    <xdr:to>
      <xdr:col>15</xdr:col>
      <xdr:colOff>638175</xdr:colOff>
      <xdr:row>90</xdr:row>
      <xdr:rowOff>120445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4100" y="16192501"/>
          <a:ext cx="4076700" cy="27874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9</xdr:row>
      <xdr:rowOff>76200</xdr:rowOff>
    </xdr:from>
    <xdr:to>
      <xdr:col>10</xdr:col>
      <xdr:colOff>78501</xdr:colOff>
      <xdr:row>26</xdr:row>
      <xdr:rowOff>142875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1200"/>
          <a:ext cx="6212601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66675</xdr:colOff>
      <xdr:row>29</xdr:row>
      <xdr:rowOff>66675</xdr:rowOff>
    </xdr:from>
    <xdr:to>
      <xdr:col>7</xdr:col>
      <xdr:colOff>571500</xdr:colOff>
      <xdr:row>42</xdr:row>
      <xdr:rowOff>180975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6162675"/>
          <a:ext cx="4705350" cy="283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114301</xdr:colOff>
      <xdr:row>9</xdr:row>
      <xdr:rowOff>66675</xdr:rowOff>
    </xdr:from>
    <xdr:to>
      <xdr:col>15</xdr:col>
      <xdr:colOff>1054535</xdr:colOff>
      <xdr:row>26</xdr:row>
      <xdr:rowOff>28575</xdr:rowOff>
    </xdr:to>
    <xdr:pic>
      <xdr:nvPicPr>
        <xdr:cNvPr id="7" name="그림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3851" y="1971675"/>
          <a:ext cx="4978834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123825</xdr:colOff>
      <xdr:row>29</xdr:row>
      <xdr:rowOff>57150</xdr:rowOff>
    </xdr:from>
    <xdr:to>
      <xdr:col>14</xdr:col>
      <xdr:colOff>914400</xdr:colOff>
      <xdr:row>43</xdr:row>
      <xdr:rowOff>142774</xdr:rowOff>
    </xdr:to>
    <xdr:pic>
      <xdr:nvPicPr>
        <xdr:cNvPr id="9" name="그림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3375" y="6153150"/>
          <a:ext cx="3419475" cy="3019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44</xdr:row>
      <xdr:rowOff>180975</xdr:rowOff>
    </xdr:from>
    <xdr:to>
      <xdr:col>8</xdr:col>
      <xdr:colOff>171450</xdr:colOff>
      <xdr:row>60</xdr:row>
      <xdr:rowOff>137792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9420225"/>
          <a:ext cx="4981575" cy="3328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571500</xdr:colOff>
      <xdr:row>56</xdr:row>
      <xdr:rowOff>104775</xdr:rowOff>
    </xdr:from>
    <xdr:to>
      <xdr:col>13</xdr:col>
      <xdr:colOff>85725</xdr:colOff>
      <xdr:row>71</xdr:row>
      <xdr:rowOff>116468</xdr:rowOff>
    </xdr:to>
    <xdr:pic>
      <xdr:nvPicPr>
        <xdr:cNvPr id="13" name="그림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11887200"/>
          <a:ext cx="3457575" cy="3154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13</xdr:col>
      <xdr:colOff>285750</xdr:colOff>
      <xdr:row>59</xdr:row>
      <xdr:rowOff>152400</xdr:rowOff>
    </xdr:from>
    <xdr:ext cx="3924300" cy="6225498"/>
    <xdr:pic>
      <xdr:nvPicPr>
        <xdr:cNvPr id="8" name="그림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10800" y="12563475"/>
          <a:ext cx="3924300" cy="62254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95250</xdr:colOff>
      <xdr:row>64</xdr:row>
      <xdr:rowOff>133351</xdr:rowOff>
    </xdr:from>
    <xdr:ext cx="4568890" cy="2971800"/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3126"/>
          <a:ext cx="4568890" cy="297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171450</xdr:colOff>
      <xdr:row>82</xdr:row>
      <xdr:rowOff>46222</xdr:rowOff>
    </xdr:from>
    <xdr:to>
      <xdr:col>8</xdr:col>
      <xdr:colOff>647700</xdr:colOff>
      <xdr:row>105</xdr:row>
      <xdr:rowOff>0</xdr:rowOff>
    </xdr:to>
    <xdr:pic>
      <xdr:nvPicPr>
        <xdr:cNvPr id="15" name="그림 1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17257897"/>
          <a:ext cx="5362575" cy="4773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104775</xdr:colOff>
      <xdr:row>125</xdr:row>
      <xdr:rowOff>123825</xdr:rowOff>
    </xdr:from>
    <xdr:to>
      <xdr:col>10</xdr:col>
      <xdr:colOff>619125</xdr:colOff>
      <xdr:row>142</xdr:row>
      <xdr:rowOff>85898</xdr:rowOff>
    </xdr:to>
    <xdr:pic>
      <xdr:nvPicPr>
        <xdr:cNvPr id="17" name="그림 1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0150" y="26412825"/>
          <a:ext cx="6772275" cy="3543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57149</xdr:colOff>
      <xdr:row>123</xdr:row>
      <xdr:rowOff>180975</xdr:rowOff>
    </xdr:from>
    <xdr:to>
      <xdr:col>21</xdr:col>
      <xdr:colOff>466724</xdr:colOff>
      <xdr:row>136</xdr:row>
      <xdr:rowOff>66771</xdr:rowOff>
    </xdr:to>
    <xdr:pic>
      <xdr:nvPicPr>
        <xdr:cNvPr id="19" name="그림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4" y="26022300"/>
          <a:ext cx="8582025" cy="26194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3</xdr:row>
      <xdr:rowOff>144923</xdr:rowOff>
    </xdr:from>
    <xdr:to>
      <xdr:col>9</xdr:col>
      <xdr:colOff>104775</xdr:colOff>
      <xdr:row>28</xdr:row>
      <xdr:rowOff>85725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773573"/>
          <a:ext cx="4743450" cy="517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123825</xdr:colOff>
      <xdr:row>3</xdr:row>
      <xdr:rowOff>85725</xdr:rowOff>
    </xdr:from>
    <xdr:to>
      <xdr:col>17</xdr:col>
      <xdr:colOff>428625</xdr:colOff>
      <xdr:row>22</xdr:row>
      <xdr:rowOff>38100</xdr:rowOff>
    </xdr:to>
    <xdr:grpSp>
      <xdr:nvGrpSpPr>
        <xdr:cNvPr id="8" name="그룹 7"/>
        <xdr:cNvGrpSpPr/>
      </xdr:nvGrpSpPr>
      <xdr:grpSpPr>
        <a:xfrm>
          <a:off x="6981825" y="714375"/>
          <a:ext cx="5105400" cy="3933825"/>
          <a:chOff x="7229475" y="3295650"/>
          <a:chExt cx="4572000" cy="3404419"/>
        </a:xfrm>
      </xdr:grpSpPr>
      <xdr:pic>
        <xdr:nvPicPr>
          <xdr:cNvPr id="6" name="그림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229475" y="3295650"/>
            <a:ext cx="4572000" cy="34044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모서리가 둥근 직사각형 6"/>
          <xdr:cNvSpPr/>
        </xdr:nvSpPr>
        <xdr:spPr>
          <a:xfrm>
            <a:off x="7467600" y="4486275"/>
            <a:ext cx="4210050" cy="200025"/>
          </a:xfrm>
          <a:prstGeom prst="round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11</xdr:col>
      <xdr:colOff>342900</xdr:colOff>
      <xdr:row>30</xdr:row>
      <xdr:rowOff>47625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43200"/>
          <a:ext cx="12353925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9"/>
  <sheetViews>
    <sheetView topLeftCell="A10" zoomScaleNormal="100" workbookViewId="0">
      <selection activeCell="Q43" sqref="Q43"/>
    </sheetView>
  </sheetViews>
  <sheetFormatPr defaultRowHeight="16.5" x14ac:dyDescent="0.3"/>
  <cols>
    <col min="1" max="3" width="5.875" customWidth="1"/>
  </cols>
  <sheetData>
    <row r="2" spans="2:18" s="1" customFormat="1" x14ac:dyDescent="0.3">
      <c r="B2" s="1" t="s">
        <v>0</v>
      </c>
    </row>
    <row r="3" spans="2:18" s="1" customFormat="1" x14ac:dyDescent="0.3">
      <c r="C3" s="1" t="s">
        <v>1</v>
      </c>
      <c r="J3" s="1" t="s">
        <v>2</v>
      </c>
      <c r="Q3" s="1" t="s">
        <v>3</v>
      </c>
    </row>
    <row r="4" spans="2:18" s="1" customFormat="1" x14ac:dyDescent="0.3">
      <c r="D4" s="1" t="s">
        <v>8</v>
      </c>
      <c r="K4" s="1" t="s">
        <v>8</v>
      </c>
      <c r="R4" s="1" t="s">
        <v>8</v>
      </c>
    </row>
    <row r="19" spans="4:4" x14ac:dyDescent="0.3">
      <c r="D19" s="1" t="s">
        <v>9</v>
      </c>
    </row>
    <row r="34" spans="4:18" x14ac:dyDescent="0.3">
      <c r="D34" s="1" t="s">
        <v>10</v>
      </c>
      <c r="K34" s="1" t="s">
        <v>10</v>
      </c>
      <c r="R34" s="1" t="s">
        <v>10</v>
      </c>
    </row>
    <row r="122" spans="3:13" ht="17.25" thickBot="1" x14ac:dyDescent="0.35">
      <c r="C122" s="1" t="s">
        <v>15</v>
      </c>
    </row>
    <row r="123" spans="3:13" ht="33" customHeight="1" thickBot="1" x14ac:dyDescent="0.35">
      <c r="D123" s="2" t="s">
        <v>4</v>
      </c>
      <c r="E123" s="3" t="s">
        <v>12</v>
      </c>
      <c r="F123" s="188" t="s">
        <v>11</v>
      </c>
      <c r="G123" s="196"/>
      <c r="H123" s="188" t="s">
        <v>13</v>
      </c>
      <c r="I123" s="196"/>
      <c r="J123" s="188" t="s">
        <v>14</v>
      </c>
      <c r="K123" s="189"/>
      <c r="L123" s="188" t="s">
        <v>547</v>
      </c>
      <c r="M123" s="189"/>
    </row>
    <row r="124" spans="3:13" x14ac:dyDescent="0.3">
      <c r="D124" s="4" t="s">
        <v>6</v>
      </c>
      <c r="E124" s="5">
        <v>80</v>
      </c>
      <c r="F124" s="190">
        <v>829.5</v>
      </c>
      <c r="G124" s="190"/>
      <c r="H124" s="190">
        <v>20</v>
      </c>
      <c r="I124" s="190"/>
      <c r="J124" s="190">
        <v>40</v>
      </c>
      <c r="K124" s="190"/>
      <c r="L124" s="190"/>
      <c r="M124" s="191"/>
    </row>
    <row r="125" spans="3:13" x14ac:dyDescent="0.3">
      <c r="D125" s="6" t="s">
        <v>7</v>
      </c>
      <c r="E125" s="7">
        <v>80</v>
      </c>
      <c r="F125" s="192">
        <v>829.5</v>
      </c>
      <c r="G125" s="192"/>
      <c r="H125" s="192">
        <v>10</v>
      </c>
      <c r="I125" s="192"/>
      <c r="J125" s="192">
        <v>20</v>
      </c>
      <c r="K125" s="192"/>
      <c r="L125" s="192"/>
      <c r="M125" s="193"/>
    </row>
    <row r="126" spans="3:13" ht="17.25" thickBot="1" x14ac:dyDescent="0.35">
      <c r="D126" s="8" t="s">
        <v>5</v>
      </c>
      <c r="E126" s="9">
        <v>80</v>
      </c>
      <c r="F126" s="194">
        <v>829.5</v>
      </c>
      <c r="G126" s="194"/>
      <c r="H126" s="194">
        <v>10</v>
      </c>
      <c r="I126" s="194"/>
      <c r="J126" s="194"/>
      <c r="K126" s="194"/>
      <c r="L126" s="194"/>
      <c r="M126" s="195"/>
    </row>
    <row r="128" spans="3:13" x14ac:dyDescent="0.3">
      <c r="E128">
        <f>1/E126</f>
        <v>1.2500000000000001E-2</v>
      </c>
      <c r="F128" t="s">
        <v>548</v>
      </c>
    </row>
    <row r="129" spans="2:6" x14ac:dyDescent="0.3">
      <c r="E129">
        <f>E128*1000</f>
        <v>12.5</v>
      </c>
      <c r="F129" t="s">
        <v>549</v>
      </c>
    </row>
    <row r="130" spans="2:6" x14ac:dyDescent="0.3">
      <c r="E130">
        <f>F126/E129</f>
        <v>66.36</v>
      </c>
      <c r="F130" t="s">
        <v>550</v>
      </c>
    </row>
    <row r="135" spans="2:6" x14ac:dyDescent="0.3">
      <c r="B135" t="s">
        <v>322</v>
      </c>
    </row>
    <row r="136" spans="2:6" x14ac:dyDescent="0.3">
      <c r="D136" t="s">
        <v>323</v>
      </c>
    </row>
    <row r="137" spans="2:6" x14ac:dyDescent="0.3">
      <c r="D137">
        <v>1000</v>
      </c>
      <c r="E137" t="s">
        <v>324</v>
      </c>
    </row>
    <row r="139" spans="2:6" x14ac:dyDescent="0.3">
      <c r="D139">
        <v>400</v>
      </c>
      <c r="E139" t="s">
        <v>324</v>
      </c>
    </row>
  </sheetData>
  <mergeCells count="16">
    <mergeCell ref="L123:M123"/>
    <mergeCell ref="L124:M124"/>
    <mergeCell ref="L125:M125"/>
    <mergeCell ref="L126:M126"/>
    <mergeCell ref="F123:G123"/>
    <mergeCell ref="F126:G126"/>
    <mergeCell ref="F125:G125"/>
    <mergeCell ref="F124:G124"/>
    <mergeCell ref="H124:I124"/>
    <mergeCell ref="H125:I125"/>
    <mergeCell ref="H126:I126"/>
    <mergeCell ref="J123:K123"/>
    <mergeCell ref="J124:K124"/>
    <mergeCell ref="J125:K125"/>
    <mergeCell ref="J126:K126"/>
    <mergeCell ref="H123:I12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F19" sqref="F19"/>
    </sheetView>
  </sheetViews>
  <sheetFormatPr defaultRowHeight="16.5" x14ac:dyDescent="0.3"/>
  <cols>
    <col min="3" max="3" width="12.875" customWidth="1"/>
    <col min="4" max="4" width="11.625" style="11" customWidth="1"/>
    <col min="5" max="5" width="10.625" style="11" bestFit="1" customWidth="1"/>
    <col min="6" max="6" width="73.25" customWidth="1"/>
    <col min="7" max="7" width="62.375" customWidth="1"/>
  </cols>
  <sheetData>
    <row r="2" spans="2:7" ht="17.25" thickBot="1" x14ac:dyDescent="0.35"/>
    <row r="3" spans="2:7" s="32" customFormat="1" ht="17.25" thickBot="1" x14ac:dyDescent="0.35">
      <c r="B3" s="36" t="s">
        <v>18</v>
      </c>
      <c r="C3" s="37" t="s">
        <v>21</v>
      </c>
      <c r="D3" s="40" t="s">
        <v>19</v>
      </c>
      <c r="E3" s="40" t="s">
        <v>22</v>
      </c>
      <c r="F3" s="37" t="s">
        <v>20</v>
      </c>
      <c r="G3" s="38" t="s">
        <v>23</v>
      </c>
    </row>
    <row r="4" spans="2:7" x14ac:dyDescent="0.3">
      <c r="B4" s="12">
        <v>1</v>
      </c>
      <c r="C4" s="33">
        <v>43063</v>
      </c>
      <c r="D4" s="14" t="s">
        <v>176</v>
      </c>
      <c r="E4" s="14" t="s">
        <v>179</v>
      </c>
      <c r="F4" s="5" t="s">
        <v>177</v>
      </c>
      <c r="G4" s="23" t="s">
        <v>178</v>
      </c>
    </row>
    <row r="5" spans="2:7" x14ac:dyDescent="0.3">
      <c r="B5" s="15">
        <v>2</v>
      </c>
      <c r="C5" s="34">
        <v>43063</v>
      </c>
      <c r="D5" s="17" t="s">
        <v>25</v>
      </c>
      <c r="E5" s="17" t="s">
        <v>539</v>
      </c>
      <c r="F5" s="7" t="s">
        <v>180</v>
      </c>
      <c r="G5" s="25"/>
    </row>
    <row r="6" spans="2:7" x14ac:dyDescent="0.3">
      <c r="B6" s="15">
        <v>3</v>
      </c>
      <c r="C6" s="34">
        <v>43063</v>
      </c>
      <c r="D6" s="17" t="s">
        <v>181</v>
      </c>
      <c r="E6" s="17" t="s">
        <v>24</v>
      </c>
      <c r="F6" s="7" t="s">
        <v>182</v>
      </c>
      <c r="G6" s="25"/>
    </row>
    <row r="7" spans="2:7" x14ac:dyDescent="0.3">
      <c r="B7" s="15">
        <v>4</v>
      </c>
      <c r="C7" s="34">
        <v>43080</v>
      </c>
      <c r="D7" s="133" t="s">
        <v>16</v>
      </c>
      <c r="E7" s="133" t="s">
        <v>539</v>
      </c>
      <c r="F7" s="7" t="s">
        <v>532</v>
      </c>
      <c r="G7" s="25" t="s">
        <v>538</v>
      </c>
    </row>
    <row r="8" spans="2:7" x14ac:dyDescent="0.3">
      <c r="B8" s="15">
        <v>5</v>
      </c>
      <c r="C8" s="34"/>
      <c r="D8" s="17"/>
      <c r="E8" s="17"/>
      <c r="F8" s="7"/>
      <c r="G8" s="25"/>
    </row>
    <row r="9" spans="2:7" x14ac:dyDescent="0.3">
      <c r="B9" s="15">
        <v>6</v>
      </c>
      <c r="C9" s="34"/>
      <c r="D9" s="17"/>
      <c r="E9" s="17"/>
      <c r="F9" s="7"/>
      <c r="G9" s="25"/>
    </row>
    <row r="10" spans="2:7" x14ac:dyDescent="0.3">
      <c r="B10" s="15">
        <v>7</v>
      </c>
      <c r="C10" s="34"/>
      <c r="D10" s="17"/>
      <c r="E10" s="17"/>
      <c r="F10" s="7"/>
      <c r="G10" s="25"/>
    </row>
    <row r="11" spans="2:7" x14ac:dyDescent="0.3">
      <c r="B11" s="15">
        <v>8</v>
      </c>
      <c r="C11" s="34"/>
      <c r="D11" s="17"/>
      <c r="E11" s="17"/>
      <c r="F11" s="7"/>
      <c r="G11" s="25"/>
    </row>
    <row r="12" spans="2:7" x14ac:dyDescent="0.3">
      <c r="B12" s="15">
        <v>9</v>
      </c>
      <c r="C12" s="34"/>
      <c r="D12" s="17"/>
      <c r="E12" s="17"/>
      <c r="F12" s="7"/>
      <c r="G12" s="25"/>
    </row>
    <row r="13" spans="2:7" x14ac:dyDescent="0.3">
      <c r="B13" s="15">
        <v>10</v>
      </c>
      <c r="C13" s="34"/>
      <c r="D13" s="17"/>
      <c r="E13" s="17"/>
      <c r="F13" s="7"/>
      <c r="G13" s="25"/>
    </row>
    <row r="14" spans="2:7" x14ac:dyDescent="0.3">
      <c r="B14" s="15">
        <v>11</v>
      </c>
      <c r="C14" s="34"/>
      <c r="D14" s="17"/>
      <c r="E14" s="17"/>
      <c r="F14" s="7"/>
      <c r="G14" s="25"/>
    </row>
    <row r="15" spans="2:7" x14ac:dyDescent="0.3">
      <c r="B15" s="15">
        <v>12</v>
      </c>
      <c r="C15" s="34"/>
      <c r="D15" s="17"/>
      <c r="E15" s="17"/>
      <c r="F15" s="7"/>
      <c r="G15" s="25"/>
    </row>
    <row r="16" spans="2:7" x14ac:dyDescent="0.3">
      <c r="B16" s="15">
        <v>13</v>
      </c>
      <c r="C16" s="34"/>
      <c r="D16" s="17"/>
      <c r="E16" s="17"/>
      <c r="F16" s="7"/>
      <c r="G16" s="25"/>
    </row>
    <row r="17" spans="2:7" x14ac:dyDescent="0.3">
      <c r="B17" s="15">
        <v>14</v>
      </c>
      <c r="C17" s="34"/>
      <c r="D17" s="17"/>
      <c r="E17" s="17"/>
      <c r="F17" s="7"/>
      <c r="G17" s="25"/>
    </row>
    <row r="18" spans="2:7" x14ac:dyDescent="0.3">
      <c r="B18" s="15">
        <v>15</v>
      </c>
      <c r="C18" s="34"/>
      <c r="D18" s="17"/>
      <c r="E18" s="17"/>
      <c r="F18" s="7"/>
      <c r="G18" s="25"/>
    </row>
    <row r="19" spans="2:7" x14ac:dyDescent="0.3">
      <c r="B19" s="15">
        <v>16</v>
      </c>
      <c r="C19" s="34"/>
      <c r="D19" s="17"/>
      <c r="E19" s="17"/>
      <c r="F19" s="7"/>
      <c r="G19" s="25"/>
    </row>
    <row r="20" spans="2:7" x14ac:dyDescent="0.3">
      <c r="B20" s="15">
        <v>17</v>
      </c>
      <c r="C20" s="34"/>
      <c r="D20" s="17"/>
      <c r="E20" s="17"/>
      <c r="F20" s="7"/>
      <c r="G20" s="25"/>
    </row>
    <row r="21" spans="2:7" x14ac:dyDescent="0.3">
      <c r="B21" s="15">
        <v>18</v>
      </c>
      <c r="C21" s="34"/>
      <c r="D21" s="17"/>
      <c r="E21" s="17"/>
      <c r="F21" s="7"/>
      <c r="G21" s="25"/>
    </row>
    <row r="22" spans="2:7" x14ac:dyDescent="0.3">
      <c r="B22" s="15">
        <v>19</v>
      </c>
      <c r="C22" s="34"/>
      <c r="D22" s="17"/>
      <c r="E22" s="17"/>
      <c r="F22" s="7"/>
      <c r="G22" s="25"/>
    </row>
    <row r="23" spans="2:7" x14ac:dyDescent="0.3">
      <c r="B23" s="15">
        <v>20</v>
      </c>
      <c r="C23" s="34"/>
      <c r="D23" s="17"/>
      <c r="E23" s="17"/>
      <c r="F23" s="7"/>
      <c r="G23" s="25"/>
    </row>
    <row r="24" spans="2:7" x14ac:dyDescent="0.3">
      <c r="B24" s="15">
        <v>21</v>
      </c>
      <c r="C24" s="34"/>
      <c r="D24" s="17"/>
      <c r="E24" s="17"/>
      <c r="F24" s="7"/>
      <c r="G24" s="25"/>
    </row>
    <row r="25" spans="2:7" x14ac:dyDescent="0.3">
      <c r="B25" s="15">
        <v>22</v>
      </c>
      <c r="C25" s="34"/>
      <c r="D25" s="17"/>
      <c r="E25" s="17"/>
      <c r="F25" s="7"/>
      <c r="G25" s="25"/>
    </row>
    <row r="26" spans="2:7" x14ac:dyDescent="0.3">
      <c r="B26" s="15">
        <v>23</v>
      </c>
      <c r="C26" s="34"/>
      <c r="D26" s="17"/>
      <c r="E26" s="17"/>
      <c r="F26" s="7"/>
      <c r="G26" s="25"/>
    </row>
    <row r="27" spans="2:7" x14ac:dyDescent="0.3">
      <c r="B27" s="15">
        <v>24</v>
      </c>
      <c r="C27" s="34"/>
      <c r="D27" s="17"/>
      <c r="E27" s="17"/>
      <c r="F27" s="7"/>
      <c r="G27" s="25"/>
    </row>
    <row r="28" spans="2:7" x14ac:dyDescent="0.3">
      <c r="B28" s="15">
        <v>25</v>
      </c>
      <c r="C28" s="34"/>
      <c r="D28" s="17"/>
      <c r="E28" s="17"/>
      <c r="F28" s="7"/>
      <c r="G28" s="25"/>
    </row>
    <row r="29" spans="2:7" x14ac:dyDescent="0.3">
      <c r="B29" s="15">
        <v>26</v>
      </c>
      <c r="C29" s="34"/>
      <c r="D29" s="17"/>
      <c r="E29" s="17"/>
      <c r="F29" s="7"/>
      <c r="G29" s="25"/>
    </row>
    <row r="30" spans="2:7" x14ac:dyDescent="0.3">
      <c r="B30" s="15">
        <v>27</v>
      </c>
      <c r="C30" s="34"/>
      <c r="D30" s="17"/>
      <c r="E30" s="17"/>
      <c r="F30" s="7"/>
      <c r="G30" s="25"/>
    </row>
    <row r="31" spans="2:7" ht="17.25" thickBot="1" x14ac:dyDescent="0.35">
      <c r="B31" s="18">
        <v>28</v>
      </c>
      <c r="C31" s="35"/>
      <c r="D31" s="20"/>
      <c r="E31" s="20"/>
      <c r="F31" s="9"/>
      <c r="G31" s="2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95"/>
  <sheetViews>
    <sheetView zoomScale="85" zoomScaleNormal="85" workbookViewId="0">
      <selection activeCell="G9" sqref="G9"/>
    </sheetView>
  </sheetViews>
  <sheetFormatPr defaultRowHeight="16.5" x14ac:dyDescent="0.3"/>
  <cols>
    <col min="1" max="1" width="3.5" style="10" customWidth="1"/>
    <col min="2" max="3" width="7.5" style="10" customWidth="1"/>
    <col min="4" max="4" width="7.5" style="43" customWidth="1"/>
    <col min="5" max="5" width="24.875" style="43" customWidth="1"/>
    <col min="6" max="6" width="18.125" style="43" customWidth="1"/>
    <col min="7" max="7" width="25" style="10" customWidth="1"/>
    <col min="8" max="8" width="11.625" style="10" customWidth="1"/>
    <col min="9" max="9" width="12.875" style="10" hidden="1" customWidth="1"/>
    <col min="10" max="10" width="20.25" style="10" hidden="1" customWidth="1"/>
    <col min="11" max="11" width="21.875" style="10" hidden="1" customWidth="1"/>
    <col min="12" max="12" width="19.75" style="10" hidden="1" customWidth="1"/>
    <col min="13" max="13" width="7.25" style="10" hidden="1" customWidth="1"/>
    <col min="14" max="14" width="21.375" style="10" hidden="1" customWidth="1"/>
    <col min="15" max="15" width="19.75" style="43" bestFit="1" customWidth="1"/>
    <col min="16" max="16" width="14.25" style="43" bestFit="1" customWidth="1"/>
    <col min="17" max="17" width="14.125" style="43" bestFit="1" customWidth="1"/>
    <col min="18" max="18" width="24.125" style="43" bestFit="1" customWidth="1"/>
    <col min="19" max="19" width="11.625" style="43" bestFit="1" customWidth="1"/>
    <col min="20" max="20" width="19.75" style="10" bestFit="1" customWidth="1"/>
    <col min="21" max="21" width="19" style="10" bestFit="1" customWidth="1"/>
    <col min="22" max="22" width="8.875" style="10" bestFit="1" customWidth="1"/>
    <col min="23" max="23" width="43" style="10" bestFit="1" customWidth="1"/>
    <col min="24" max="24" width="5" style="10" bestFit="1" customWidth="1"/>
    <col min="25" max="16384" width="9" style="10"/>
  </cols>
  <sheetData>
    <row r="2" spans="2:20" ht="17.25" thickBot="1" x14ac:dyDescent="0.35">
      <c r="B2" s="93" t="s">
        <v>26</v>
      </c>
      <c r="D2" s="10"/>
      <c r="E2" s="10"/>
      <c r="F2" s="10"/>
      <c r="O2" s="93" t="s">
        <v>198</v>
      </c>
      <c r="P2" s="10"/>
      <c r="Q2" s="10"/>
    </row>
    <row r="3" spans="2:20" x14ac:dyDescent="0.3">
      <c r="B3" s="212" t="s">
        <v>27</v>
      </c>
      <c r="C3" s="213"/>
      <c r="D3" s="13">
        <v>128</v>
      </c>
      <c r="E3" s="13" t="s">
        <v>28</v>
      </c>
      <c r="F3" s="94"/>
      <c r="O3" s="103" t="s">
        <v>183</v>
      </c>
      <c r="P3" s="13">
        <v>48000000</v>
      </c>
      <c r="Q3" s="94" t="s">
        <v>184</v>
      </c>
    </row>
    <row r="4" spans="2:20" x14ac:dyDescent="0.3">
      <c r="B4" s="214" t="s">
        <v>29</v>
      </c>
      <c r="C4" s="215"/>
      <c r="D4" s="16">
        <v>16</v>
      </c>
      <c r="E4" s="16" t="s">
        <v>28</v>
      </c>
      <c r="F4" s="67"/>
      <c r="O4" s="68" t="s">
        <v>185</v>
      </c>
      <c r="P4" s="104">
        <f>P3/4</f>
        <v>12000000</v>
      </c>
      <c r="Q4" s="67" t="s">
        <v>186</v>
      </c>
    </row>
    <row r="5" spans="2:20" x14ac:dyDescent="0.3">
      <c r="B5" s="214" t="s">
        <v>30</v>
      </c>
      <c r="C5" s="215"/>
      <c r="D5" s="16">
        <v>48</v>
      </c>
      <c r="E5" s="16" t="s">
        <v>31</v>
      </c>
      <c r="F5" s="67" t="s">
        <v>32</v>
      </c>
      <c r="O5" s="68" t="s">
        <v>187</v>
      </c>
      <c r="P5" s="104">
        <f>P3/2</f>
        <v>24000000</v>
      </c>
      <c r="Q5" s="67" t="s">
        <v>188</v>
      </c>
    </row>
    <row r="6" spans="2:20" x14ac:dyDescent="0.3">
      <c r="B6" s="214" t="s">
        <v>33</v>
      </c>
      <c r="C6" s="215"/>
      <c r="D6" s="16" t="s">
        <v>34</v>
      </c>
      <c r="E6" s="16" t="s">
        <v>35</v>
      </c>
      <c r="F6" s="67"/>
      <c r="O6" s="68" t="s">
        <v>189</v>
      </c>
      <c r="P6" s="104">
        <v>28000000</v>
      </c>
      <c r="Q6" s="67"/>
    </row>
    <row r="7" spans="2:20" ht="17.25" thickBot="1" x14ac:dyDescent="0.35">
      <c r="B7" s="216" t="s">
        <v>36</v>
      </c>
      <c r="C7" s="217"/>
      <c r="D7" s="19" t="s">
        <v>37</v>
      </c>
      <c r="E7" s="19"/>
      <c r="F7" s="95"/>
      <c r="O7" s="105" t="s">
        <v>190</v>
      </c>
      <c r="P7" s="16">
        <f>(P3/2)/P6-1</f>
        <v>-0.1428571428571429</v>
      </c>
      <c r="Q7" s="67" t="s">
        <v>191</v>
      </c>
    </row>
    <row r="8" spans="2:20" x14ac:dyDescent="0.3">
      <c r="O8" s="68" t="s">
        <v>192</v>
      </c>
      <c r="P8" s="16">
        <v>4000</v>
      </c>
      <c r="Q8" s="67"/>
    </row>
    <row r="9" spans="2:20" x14ac:dyDescent="0.3">
      <c r="O9" s="105" t="s">
        <v>193</v>
      </c>
      <c r="P9" s="106">
        <f>P6/P8-1</f>
        <v>6999</v>
      </c>
      <c r="Q9" s="67" t="s">
        <v>194</v>
      </c>
    </row>
    <row r="10" spans="2:20" x14ac:dyDescent="0.3">
      <c r="O10" s="68" t="s">
        <v>195</v>
      </c>
      <c r="P10" s="16">
        <v>100</v>
      </c>
      <c r="Q10" s="67"/>
    </row>
    <row r="11" spans="2:20" x14ac:dyDescent="0.3">
      <c r="O11" s="68" t="s">
        <v>196</v>
      </c>
      <c r="P11" s="106">
        <f>P10*P9/100</f>
        <v>6999</v>
      </c>
      <c r="Q11" s="67"/>
    </row>
    <row r="12" spans="2:20" ht="17.25" thickBot="1" x14ac:dyDescent="0.35">
      <c r="O12" s="107" t="s">
        <v>197</v>
      </c>
      <c r="P12" s="19">
        <f>1/P8</f>
        <v>2.5000000000000001E-4</v>
      </c>
      <c r="Q12" s="95"/>
    </row>
    <row r="13" spans="2:20" ht="17.25" thickBot="1" x14ac:dyDescent="0.35"/>
    <row r="14" spans="2:20" ht="16.5" customHeight="1" x14ac:dyDescent="0.3">
      <c r="B14" s="208" t="s">
        <v>249</v>
      </c>
      <c r="C14" s="202"/>
      <c r="D14" s="202" t="s">
        <v>234</v>
      </c>
      <c r="E14" s="202" t="s">
        <v>236</v>
      </c>
      <c r="F14" s="203"/>
      <c r="G14" s="209" t="s">
        <v>38</v>
      </c>
      <c r="H14" s="210"/>
      <c r="I14" s="209" t="s">
        <v>223</v>
      </c>
      <c r="J14" s="210"/>
      <c r="K14" s="209" t="s">
        <v>224</v>
      </c>
      <c r="L14" s="201"/>
      <c r="M14" s="78"/>
      <c r="N14" s="96"/>
      <c r="O14" s="209" t="s">
        <v>38</v>
      </c>
      <c r="P14" s="201"/>
      <c r="Q14" s="201" t="s">
        <v>225</v>
      </c>
      <c r="R14" s="201"/>
      <c r="S14" s="129"/>
      <c r="T14" s="94"/>
    </row>
    <row r="15" spans="2:20" ht="17.25" thickBot="1" x14ac:dyDescent="0.35">
      <c r="B15" s="48" t="s">
        <v>250</v>
      </c>
      <c r="C15" s="64" t="s">
        <v>251</v>
      </c>
      <c r="D15" s="211"/>
      <c r="E15" s="64" t="s">
        <v>320</v>
      </c>
      <c r="F15" s="51" t="s">
        <v>321</v>
      </c>
      <c r="G15" s="130" t="s">
        <v>39</v>
      </c>
      <c r="H15" s="51" t="s">
        <v>40</v>
      </c>
      <c r="I15" s="130" t="s">
        <v>41</v>
      </c>
      <c r="J15" s="51" t="s">
        <v>39</v>
      </c>
      <c r="K15" s="130" t="s">
        <v>41</v>
      </c>
      <c r="L15" s="135" t="s">
        <v>39</v>
      </c>
      <c r="M15" s="135" t="s">
        <v>42</v>
      </c>
      <c r="N15" s="51" t="s">
        <v>43</v>
      </c>
      <c r="O15" s="130" t="s">
        <v>16</v>
      </c>
      <c r="P15" s="115" t="s">
        <v>40</v>
      </c>
      <c r="Q15" s="115" t="s">
        <v>41</v>
      </c>
      <c r="R15" s="115" t="s">
        <v>25</v>
      </c>
      <c r="S15" s="115" t="s">
        <v>42</v>
      </c>
      <c r="T15" s="51" t="s">
        <v>515</v>
      </c>
    </row>
    <row r="16" spans="2:20" s="97" customFormat="1" x14ac:dyDescent="0.3">
      <c r="B16" s="75">
        <v>1</v>
      </c>
      <c r="C16" s="76">
        <v>1</v>
      </c>
      <c r="D16" s="76" t="s">
        <v>235</v>
      </c>
      <c r="E16" s="204" t="s">
        <v>247</v>
      </c>
      <c r="F16" s="205"/>
      <c r="G16" s="111"/>
      <c r="H16" s="144"/>
      <c r="I16" s="154"/>
      <c r="J16" s="155"/>
      <c r="K16" s="111"/>
      <c r="L16" s="112"/>
      <c r="M16" s="112"/>
      <c r="N16" s="144"/>
      <c r="O16" s="111"/>
      <c r="P16" s="112"/>
      <c r="Q16" s="112"/>
      <c r="R16" s="112"/>
      <c r="S16" s="112"/>
      <c r="T16" s="182"/>
    </row>
    <row r="17" spans="2:20" x14ac:dyDescent="0.3">
      <c r="B17" s="83">
        <v>2</v>
      </c>
      <c r="C17" s="62">
        <v>2</v>
      </c>
      <c r="D17" s="62" t="s">
        <v>117</v>
      </c>
      <c r="E17" s="49" t="s">
        <v>252</v>
      </c>
      <c r="F17" s="63" t="s">
        <v>245</v>
      </c>
      <c r="G17" s="149" t="s">
        <v>101</v>
      </c>
      <c r="H17" s="134" t="s">
        <v>102</v>
      </c>
      <c r="I17" s="84" t="s">
        <v>96</v>
      </c>
      <c r="J17" s="98"/>
      <c r="K17" s="128" t="s">
        <v>118</v>
      </c>
      <c r="L17" s="77" t="s">
        <v>119</v>
      </c>
      <c r="M17" s="77" t="s">
        <v>105</v>
      </c>
      <c r="N17" s="66"/>
      <c r="O17" s="84" t="s">
        <v>96</v>
      </c>
      <c r="P17" s="49" t="s">
        <v>96</v>
      </c>
      <c r="Q17" s="49" t="s">
        <v>96</v>
      </c>
      <c r="R17" s="49" t="s">
        <v>96</v>
      </c>
      <c r="S17" s="49" t="s">
        <v>96</v>
      </c>
      <c r="T17" s="67"/>
    </row>
    <row r="18" spans="2:20" x14ac:dyDescent="0.3">
      <c r="B18" s="83">
        <v>3</v>
      </c>
      <c r="C18" s="62">
        <v>3</v>
      </c>
      <c r="D18" s="62" t="s">
        <v>174</v>
      </c>
      <c r="E18" s="49" t="s">
        <v>252</v>
      </c>
      <c r="F18" s="63" t="s">
        <v>237</v>
      </c>
      <c r="G18" s="139"/>
      <c r="H18" s="98"/>
      <c r="I18" s="84" t="s">
        <v>96</v>
      </c>
      <c r="J18" s="98"/>
      <c r="K18" s="139"/>
      <c r="L18" s="65"/>
      <c r="M18" s="65"/>
      <c r="N18" s="98"/>
      <c r="O18" s="84" t="s">
        <v>96</v>
      </c>
      <c r="P18" s="49" t="s">
        <v>96</v>
      </c>
      <c r="Q18" s="49" t="s">
        <v>96</v>
      </c>
      <c r="R18" s="49" t="s">
        <v>96</v>
      </c>
      <c r="S18" s="49" t="s">
        <v>96</v>
      </c>
      <c r="T18" s="67"/>
    </row>
    <row r="19" spans="2:20" x14ac:dyDescent="0.3">
      <c r="B19" s="83">
        <v>4</v>
      </c>
      <c r="C19" s="62">
        <v>4</v>
      </c>
      <c r="D19" s="62" t="s">
        <v>175</v>
      </c>
      <c r="E19" s="49" t="s">
        <v>252</v>
      </c>
      <c r="F19" s="63" t="s">
        <v>238</v>
      </c>
      <c r="G19" s="139"/>
      <c r="H19" s="98"/>
      <c r="I19" s="84" t="s">
        <v>96</v>
      </c>
      <c r="J19" s="98"/>
      <c r="K19" s="139"/>
      <c r="L19" s="65"/>
      <c r="M19" s="65"/>
      <c r="N19" s="98"/>
      <c r="O19" s="84" t="s">
        <v>96</v>
      </c>
      <c r="P19" s="49" t="s">
        <v>96</v>
      </c>
      <c r="Q19" s="49" t="s">
        <v>96</v>
      </c>
      <c r="R19" s="49" t="s">
        <v>96</v>
      </c>
      <c r="S19" s="49" t="s">
        <v>96</v>
      </c>
      <c r="T19" s="67"/>
    </row>
    <row r="20" spans="2:20" x14ac:dyDescent="0.3">
      <c r="B20" s="83">
        <v>5</v>
      </c>
      <c r="C20" s="62">
        <v>5</v>
      </c>
      <c r="D20" s="62" t="s">
        <v>239</v>
      </c>
      <c r="E20" s="62" t="s">
        <v>243</v>
      </c>
      <c r="F20" s="63" t="s">
        <v>242</v>
      </c>
      <c r="G20" s="139"/>
      <c r="H20" s="98"/>
      <c r="I20" s="84"/>
      <c r="J20" s="98"/>
      <c r="K20" s="139"/>
      <c r="L20" s="65"/>
      <c r="M20" s="65"/>
      <c r="N20" s="98"/>
      <c r="O20" s="84" t="s">
        <v>96</v>
      </c>
      <c r="P20" s="49" t="s">
        <v>96</v>
      </c>
      <c r="Q20" s="49" t="s">
        <v>96</v>
      </c>
      <c r="R20" s="49" t="s">
        <v>96</v>
      </c>
      <c r="S20" s="49" t="s">
        <v>96</v>
      </c>
      <c r="T20" s="67"/>
    </row>
    <row r="21" spans="2:20" x14ac:dyDescent="0.3">
      <c r="B21" s="83">
        <v>6</v>
      </c>
      <c r="C21" s="62">
        <v>6</v>
      </c>
      <c r="D21" s="62" t="s">
        <v>240</v>
      </c>
      <c r="E21" s="62" t="s">
        <v>244</v>
      </c>
      <c r="F21" s="63" t="s">
        <v>246</v>
      </c>
      <c r="G21" s="139"/>
      <c r="H21" s="98"/>
      <c r="I21" s="84"/>
      <c r="J21" s="98"/>
      <c r="K21" s="139"/>
      <c r="L21" s="65"/>
      <c r="M21" s="65"/>
      <c r="N21" s="98"/>
      <c r="O21" s="84" t="s">
        <v>96</v>
      </c>
      <c r="P21" s="49" t="s">
        <v>96</v>
      </c>
      <c r="Q21" s="49" t="s">
        <v>96</v>
      </c>
      <c r="R21" s="49" t="s">
        <v>96</v>
      </c>
      <c r="S21" s="49" t="s">
        <v>96</v>
      </c>
      <c r="T21" s="67"/>
    </row>
    <row r="22" spans="2:20" x14ac:dyDescent="0.3">
      <c r="B22" s="83">
        <v>7</v>
      </c>
      <c r="C22" s="62">
        <v>7</v>
      </c>
      <c r="D22" s="62" t="s">
        <v>241</v>
      </c>
      <c r="E22" s="206" t="s">
        <v>248</v>
      </c>
      <c r="F22" s="207"/>
      <c r="G22" s="139"/>
      <c r="H22" s="98"/>
      <c r="I22" s="84"/>
      <c r="J22" s="98"/>
      <c r="K22" s="139"/>
      <c r="L22" s="65"/>
      <c r="M22" s="65"/>
      <c r="N22" s="98"/>
      <c r="O22" s="108" t="s">
        <v>447</v>
      </c>
      <c r="P22" s="81" t="s">
        <v>96</v>
      </c>
      <c r="Q22" s="80" t="s">
        <v>412</v>
      </c>
      <c r="R22" s="80" t="s">
        <v>413</v>
      </c>
      <c r="S22" s="80" t="s">
        <v>414</v>
      </c>
      <c r="T22" s="67"/>
    </row>
    <row r="23" spans="2:20" x14ac:dyDescent="0.3">
      <c r="B23" s="83">
        <v>8</v>
      </c>
      <c r="C23" s="49" t="s">
        <v>252</v>
      </c>
      <c r="D23" s="62" t="s">
        <v>53</v>
      </c>
      <c r="E23" s="49" t="s">
        <v>252</v>
      </c>
      <c r="F23" s="63" t="s">
        <v>253</v>
      </c>
      <c r="G23" s="149" t="s">
        <v>45</v>
      </c>
      <c r="H23" s="134" t="s">
        <v>46</v>
      </c>
      <c r="I23" s="132" t="s">
        <v>54</v>
      </c>
      <c r="J23" s="67" t="s">
        <v>55</v>
      </c>
      <c r="K23" s="132" t="s">
        <v>54</v>
      </c>
      <c r="L23" s="16" t="s">
        <v>55</v>
      </c>
      <c r="M23" s="16" t="s">
        <v>49</v>
      </c>
      <c r="N23" s="67"/>
      <c r="O23" s="84" t="s">
        <v>96</v>
      </c>
      <c r="P23" s="49" t="s">
        <v>96</v>
      </c>
      <c r="Q23" s="49" t="s">
        <v>96</v>
      </c>
      <c r="R23" s="49" t="s">
        <v>96</v>
      </c>
      <c r="S23" s="49" t="s">
        <v>96</v>
      </c>
      <c r="T23" s="67"/>
    </row>
    <row r="24" spans="2:20" x14ac:dyDescent="0.3">
      <c r="B24" s="83">
        <v>9</v>
      </c>
      <c r="C24" s="49" t="s">
        <v>252</v>
      </c>
      <c r="D24" s="80" t="s">
        <v>50</v>
      </c>
      <c r="E24" s="49" t="s">
        <v>252</v>
      </c>
      <c r="F24" s="63" t="s">
        <v>254</v>
      </c>
      <c r="G24" s="149" t="s">
        <v>45</v>
      </c>
      <c r="H24" s="134" t="s">
        <v>46</v>
      </c>
      <c r="I24" s="132" t="s">
        <v>51</v>
      </c>
      <c r="J24" s="67" t="s">
        <v>52</v>
      </c>
      <c r="K24" s="132" t="s">
        <v>51</v>
      </c>
      <c r="L24" s="16" t="s">
        <v>52</v>
      </c>
      <c r="M24" s="16" t="s">
        <v>49</v>
      </c>
      <c r="N24" s="67"/>
      <c r="O24" s="108" t="s">
        <v>254</v>
      </c>
      <c r="P24" s="80" t="s">
        <v>46</v>
      </c>
      <c r="Q24" s="80" t="s">
        <v>444</v>
      </c>
      <c r="R24" s="80" t="s">
        <v>443</v>
      </c>
      <c r="S24" s="81" t="s">
        <v>96</v>
      </c>
      <c r="T24" s="67"/>
    </row>
    <row r="25" spans="2:20" x14ac:dyDescent="0.3">
      <c r="B25" s="83">
        <v>10</v>
      </c>
      <c r="C25" s="49" t="s">
        <v>252</v>
      </c>
      <c r="D25" s="80" t="s">
        <v>44</v>
      </c>
      <c r="E25" s="62" t="s">
        <v>256</v>
      </c>
      <c r="F25" s="63" t="s">
        <v>255</v>
      </c>
      <c r="G25" s="149" t="s">
        <v>45</v>
      </c>
      <c r="H25" s="134" t="s">
        <v>46</v>
      </c>
      <c r="I25" s="132" t="s">
        <v>47</v>
      </c>
      <c r="J25" s="67" t="s">
        <v>48</v>
      </c>
      <c r="K25" s="132" t="s">
        <v>47</v>
      </c>
      <c r="L25" s="16" t="s">
        <v>48</v>
      </c>
      <c r="M25" s="16" t="s">
        <v>49</v>
      </c>
      <c r="N25" s="67"/>
      <c r="O25" s="108" t="s">
        <v>255</v>
      </c>
      <c r="P25" s="80" t="s">
        <v>46</v>
      </c>
      <c r="Q25" s="80" t="s">
        <v>446</v>
      </c>
      <c r="R25" s="80" t="s">
        <v>443</v>
      </c>
      <c r="S25" s="81" t="s">
        <v>96</v>
      </c>
      <c r="T25" s="67"/>
    </row>
    <row r="26" spans="2:20" x14ac:dyDescent="0.3">
      <c r="B26" s="83">
        <v>11</v>
      </c>
      <c r="C26" s="49" t="s">
        <v>252</v>
      </c>
      <c r="D26" s="80" t="s">
        <v>173</v>
      </c>
      <c r="E26" s="62" t="s">
        <v>257</v>
      </c>
      <c r="F26" s="63" t="s">
        <v>502</v>
      </c>
      <c r="G26" s="139"/>
      <c r="H26" s="98"/>
      <c r="I26" s="84" t="s">
        <v>96</v>
      </c>
      <c r="J26" s="98"/>
      <c r="K26" s="139"/>
      <c r="L26" s="65"/>
      <c r="M26" s="65"/>
      <c r="N26" s="98"/>
      <c r="O26" s="108" t="s">
        <v>503</v>
      </c>
      <c r="P26" s="80" t="s">
        <v>46</v>
      </c>
      <c r="Q26" s="80" t="s">
        <v>501</v>
      </c>
      <c r="R26" s="80" t="s">
        <v>505</v>
      </c>
      <c r="S26" s="81" t="s">
        <v>96</v>
      </c>
      <c r="T26" s="67"/>
    </row>
    <row r="27" spans="2:20" x14ac:dyDescent="0.3">
      <c r="B27" s="85">
        <v>12</v>
      </c>
      <c r="C27" s="99">
        <v>8</v>
      </c>
      <c r="D27" s="82" t="s">
        <v>258</v>
      </c>
      <c r="E27" s="197" t="s">
        <v>260</v>
      </c>
      <c r="F27" s="198"/>
      <c r="G27" s="140"/>
      <c r="H27" s="100"/>
      <c r="I27" s="84"/>
      <c r="J27" s="98"/>
      <c r="K27" s="140"/>
      <c r="L27" s="79"/>
      <c r="M27" s="79"/>
      <c r="N27" s="100"/>
      <c r="O27" s="85"/>
      <c r="P27" s="116"/>
      <c r="Q27" s="116"/>
      <c r="R27" s="116"/>
      <c r="S27" s="116"/>
      <c r="T27" s="100"/>
    </row>
    <row r="28" spans="2:20" x14ac:dyDescent="0.3">
      <c r="B28" s="85">
        <v>13</v>
      </c>
      <c r="C28" s="99">
        <v>9</v>
      </c>
      <c r="D28" s="82" t="s">
        <v>259</v>
      </c>
      <c r="E28" s="197" t="s">
        <v>261</v>
      </c>
      <c r="F28" s="198"/>
      <c r="G28" s="140"/>
      <c r="H28" s="100"/>
      <c r="I28" s="84"/>
      <c r="J28" s="98"/>
      <c r="K28" s="140"/>
      <c r="L28" s="79"/>
      <c r="M28" s="79"/>
      <c r="N28" s="100"/>
      <c r="O28" s="85"/>
      <c r="P28" s="116"/>
      <c r="Q28" s="116"/>
      <c r="R28" s="116"/>
      <c r="S28" s="116"/>
      <c r="T28" s="100"/>
    </row>
    <row r="29" spans="2:20" x14ac:dyDescent="0.3">
      <c r="B29" s="83">
        <v>14</v>
      </c>
      <c r="C29" s="101">
        <v>10</v>
      </c>
      <c r="D29" s="62" t="s">
        <v>165</v>
      </c>
      <c r="E29" s="52" t="s">
        <v>276</v>
      </c>
      <c r="F29" s="63" t="s">
        <v>262</v>
      </c>
      <c r="G29" s="139"/>
      <c r="H29" s="98"/>
      <c r="I29" s="84" t="s">
        <v>96</v>
      </c>
      <c r="J29" s="98"/>
      <c r="K29" s="139"/>
      <c r="L29" s="65"/>
      <c r="M29" s="65"/>
      <c r="N29" s="98"/>
      <c r="O29" s="84" t="s">
        <v>96</v>
      </c>
      <c r="P29" s="49" t="s">
        <v>96</v>
      </c>
      <c r="Q29" s="49" t="s">
        <v>96</v>
      </c>
      <c r="R29" s="49" t="s">
        <v>96</v>
      </c>
      <c r="S29" s="49" t="s">
        <v>96</v>
      </c>
      <c r="T29" s="67"/>
    </row>
    <row r="30" spans="2:20" ht="33" x14ac:dyDescent="0.3">
      <c r="B30" s="83">
        <v>15</v>
      </c>
      <c r="C30" s="101">
        <v>11</v>
      </c>
      <c r="D30" s="62" t="s">
        <v>166</v>
      </c>
      <c r="E30" s="52" t="s">
        <v>277</v>
      </c>
      <c r="F30" s="63" t="s">
        <v>263</v>
      </c>
      <c r="G30" s="139"/>
      <c r="H30" s="98"/>
      <c r="I30" s="84" t="s">
        <v>96</v>
      </c>
      <c r="J30" s="98"/>
      <c r="K30" s="139"/>
      <c r="L30" s="65"/>
      <c r="M30" s="65"/>
      <c r="N30" s="98"/>
      <c r="O30" s="84" t="s">
        <v>96</v>
      </c>
      <c r="P30" s="49" t="s">
        <v>96</v>
      </c>
      <c r="Q30" s="49" t="s">
        <v>96</v>
      </c>
      <c r="R30" s="49" t="s">
        <v>96</v>
      </c>
      <c r="S30" s="49" t="s">
        <v>96</v>
      </c>
      <c r="T30" s="67"/>
    </row>
    <row r="31" spans="2:20" x14ac:dyDescent="0.3">
      <c r="B31" s="83">
        <v>16</v>
      </c>
      <c r="C31" s="101">
        <v>12</v>
      </c>
      <c r="D31" s="62" t="s">
        <v>167</v>
      </c>
      <c r="E31" s="62" t="s">
        <v>275</v>
      </c>
      <c r="F31" s="63" t="s">
        <v>265</v>
      </c>
      <c r="G31" s="139"/>
      <c r="H31" s="98"/>
      <c r="I31" s="84" t="s">
        <v>96</v>
      </c>
      <c r="J31" s="98"/>
      <c r="K31" s="139"/>
      <c r="L31" s="65"/>
      <c r="M31" s="65"/>
      <c r="N31" s="98"/>
      <c r="O31" s="84" t="s">
        <v>96</v>
      </c>
      <c r="P31" s="49" t="s">
        <v>96</v>
      </c>
      <c r="Q31" s="49" t="s">
        <v>96</v>
      </c>
      <c r="R31" s="49" t="s">
        <v>96</v>
      </c>
      <c r="S31" s="49" t="s">
        <v>96</v>
      </c>
      <c r="T31" s="67"/>
    </row>
    <row r="32" spans="2:20" x14ac:dyDescent="0.3">
      <c r="B32" s="83">
        <v>17</v>
      </c>
      <c r="C32" s="101">
        <v>13</v>
      </c>
      <c r="D32" s="62" t="s">
        <v>168</v>
      </c>
      <c r="E32" s="62" t="s">
        <v>278</v>
      </c>
      <c r="F32" s="63" t="s">
        <v>266</v>
      </c>
      <c r="G32" s="139"/>
      <c r="H32" s="98"/>
      <c r="I32" s="84" t="s">
        <v>96</v>
      </c>
      <c r="J32" s="98"/>
      <c r="K32" s="139"/>
      <c r="L32" s="65"/>
      <c r="M32" s="65"/>
      <c r="N32" s="98"/>
      <c r="O32" s="84" t="s">
        <v>96</v>
      </c>
      <c r="P32" s="49" t="s">
        <v>96</v>
      </c>
      <c r="Q32" s="49" t="s">
        <v>96</v>
      </c>
      <c r="R32" s="49" t="s">
        <v>96</v>
      </c>
      <c r="S32" s="49" t="s">
        <v>96</v>
      </c>
      <c r="T32" s="67"/>
    </row>
    <row r="33" spans="2:21" x14ac:dyDescent="0.3">
      <c r="B33" s="85">
        <v>18</v>
      </c>
      <c r="C33" s="99" t="s">
        <v>252</v>
      </c>
      <c r="D33" s="82" t="s">
        <v>291</v>
      </c>
      <c r="E33" s="197" t="s">
        <v>267</v>
      </c>
      <c r="F33" s="198"/>
      <c r="G33" s="140"/>
      <c r="H33" s="100"/>
      <c r="I33" s="84"/>
      <c r="J33" s="98"/>
      <c r="K33" s="140"/>
      <c r="L33" s="79"/>
      <c r="M33" s="79"/>
      <c r="N33" s="100"/>
      <c r="O33" s="85"/>
      <c r="P33" s="116"/>
      <c r="Q33" s="116"/>
      <c r="R33" s="116"/>
      <c r="S33" s="116"/>
      <c r="T33" s="100"/>
    </row>
    <row r="34" spans="2:21" x14ac:dyDescent="0.3">
      <c r="B34" s="85">
        <v>19</v>
      </c>
      <c r="C34" s="99" t="s">
        <v>252</v>
      </c>
      <c r="D34" s="82" t="s">
        <v>235</v>
      </c>
      <c r="E34" s="197" t="s">
        <v>247</v>
      </c>
      <c r="F34" s="198"/>
      <c r="G34" s="140"/>
      <c r="H34" s="100"/>
      <c r="I34" s="84"/>
      <c r="J34" s="98"/>
      <c r="K34" s="140"/>
      <c r="L34" s="79"/>
      <c r="M34" s="79"/>
      <c r="N34" s="100"/>
      <c r="O34" s="85"/>
      <c r="P34" s="116"/>
      <c r="Q34" s="116"/>
      <c r="R34" s="116"/>
      <c r="S34" s="116"/>
      <c r="T34" s="100"/>
    </row>
    <row r="35" spans="2:21" ht="33" x14ac:dyDescent="0.3">
      <c r="B35" s="83">
        <v>20</v>
      </c>
      <c r="C35" s="62">
        <v>14</v>
      </c>
      <c r="D35" s="62" t="s">
        <v>56</v>
      </c>
      <c r="E35" s="52" t="s">
        <v>279</v>
      </c>
      <c r="F35" s="63" t="s">
        <v>268</v>
      </c>
      <c r="G35" s="149" t="s">
        <v>45</v>
      </c>
      <c r="H35" s="134" t="s">
        <v>46</v>
      </c>
      <c r="I35" s="132" t="s">
        <v>57</v>
      </c>
      <c r="J35" s="67" t="s">
        <v>58</v>
      </c>
      <c r="K35" s="132" t="s">
        <v>57</v>
      </c>
      <c r="L35" s="16" t="s">
        <v>58</v>
      </c>
      <c r="M35" s="16" t="s">
        <v>49</v>
      </c>
      <c r="N35" s="67"/>
      <c r="O35" s="84" t="s">
        <v>96</v>
      </c>
      <c r="P35" s="49" t="s">
        <v>96</v>
      </c>
      <c r="Q35" s="49" t="s">
        <v>96</v>
      </c>
      <c r="R35" s="49" t="s">
        <v>96</v>
      </c>
      <c r="S35" s="49" t="s">
        <v>96</v>
      </c>
      <c r="T35" s="67"/>
    </row>
    <row r="36" spans="2:21" x14ac:dyDescent="0.3">
      <c r="B36" s="83">
        <v>21</v>
      </c>
      <c r="C36" s="62">
        <v>15</v>
      </c>
      <c r="D36" s="62" t="s">
        <v>59</v>
      </c>
      <c r="E36" s="62" t="s">
        <v>274</v>
      </c>
      <c r="F36" s="63" t="s">
        <v>269</v>
      </c>
      <c r="G36" s="149" t="s">
        <v>45</v>
      </c>
      <c r="H36" s="134" t="s">
        <v>46</v>
      </c>
      <c r="I36" s="132" t="s">
        <v>60</v>
      </c>
      <c r="J36" s="67" t="s">
        <v>61</v>
      </c>
      <c r="K36" s="132" t="s">
        <v>60</v>
      </c>
      <c r="L36" s="16" t="s">
        <v>61</v>
      </c>
      <c r="M36" s="16" t="s">
        <v>49</v>
      </c>
      <c r="N36" s="67"/>
      <c r="O36" s="84" t="s">
        <v>96</v>
      </c>
      <c r="P36" s="49" t="s">
        <v>96</v>
      </c>
      <c r="Q36" s="49" t="s">
        <v>96</v>
      </c>
      <c r="R36" s="49" t="s">
        <v>96</v>
      </c>
      <c r="S36" s="49" t="s">
        <v>96</v>
      </c>
      <c r="T36" s="67"/>
    </row>
    <row r="37" spans="2:21" ht="49.5" x14ac:dyDescent="0.3">
      <c r="B37" s="83">
        <v>22</v>
      </c>
      <c r="C37" s="62">
        <v>16</v>
      </c>
      <c r="D37" s="91" t="s">
        <v>125</v>
      </c>
      <c r="E37" s="159" t="s">
        <v>280</v>
      </c>
      <c r="F37" s="160" t="s">
        <v>270</v>
      </c>
      <c r="G37" s="161" t="s">
        <v>126</v>
      </c>
      <c r="H37" s="160" t="s">
        <v>102</v>
      </c>
      <c r="I37" s="162" t="s">
        <v>127</v>
      </c>
      <c r="J37" s="163" t="s">
        <v>128</v>
      </c>
      <c r="K37" s="162" t="s">
        <v>127</v>
      </c>
      <c r="L37" s="89" t="s">
        <v>128</v>
      </c>
      <c r="M37" s="89" t="s">
        <v>105</v>
      </c>
      <c r="N37" s="164" t="s">
        <v>129</v>
      </c>
      <c r="O37" s="161" t="s">
        <v>126</v>
      </c>
      <c r="P37" s="91" t="s">
        <v>46</v>
      </c>
      <c r="Q37" s="91" t="s">
        <v>127</v>
      </c>
      <c r="R37" s="89" t="s">
        <v>128</v>
      </c>
      <c r="S37" s="91" t="s">
        <v>49</v>
      </c>
      <c r="T37" s="163"/>
    </row>
    <row r="38" spans="2:21" ht="49.5" x14ac:dyDescent="0.3">
      <c r="B38" s="83">
        <v>23</v>
      </c>
      <c r="C38" s="62">
        <v>17</v>
      </c>
      <c r="D38" s="62" t="s">
        <v>155</v>
      </c>
      <c r="E38" s="52" t="s">
        <v>281</v>
      </c>
      <c r="F38" s="63" t="s">
        <v>271</v>
      </c>
      <c r="G38" s="149" t="s">
        <v>101</v>
      </c>
      <c r="H38" s="134" t="s">
        <v>102</v>
      </c>
      <c r="I38" s="84" t="s">
        <v>96</v>
      </c>
      <c r="J38" s="98"/>
      <c r="K38" s="128" t="s">
        <v>156</v>
      </c>
      <c r="L38" s="77" t="s">
        <v>157</v>
      </c>
      <c r="M38" s="77" t="s">
        <v>99</v>
      </c>
      <c r="N38" s="98"/>
      <c r="O38" s="84" t="s">
        <v>96</v>
      </c>
      <c r="P38" s="49" t="s">
        <v>96</v>
      </c>
      <c r="Q38" s="49" t="s">
        <v>96</v>
      </c>
      <c r="R38" s="49" t="s">
        <v>96</v>
      </c>
      <c r="S38" s="49" t="s">
        <v>96</v>
      </c>
      <c r="T38" s="67"/>
    </row>
    <row r="39" spans="2:21" x14ac:dyDescent="0.3">
      <c r="B39" s="83">
        <v>24</v>
      </c>
      <c r="C39" s="49" t="s">
        <v>252</v>
      </c>
      <c r="D39" s="62" t="s">
        <v>158</v>
      </c>
      <c r="E39" s="62" t="s">
        <v>282</v>
      </c>
      <c r="F39" s="63" t="s">
        <v>283</v>
      </c>
      <c r="G39" s="149" t="s">
        <v>101</v>
      </c>
      <c r="H39" s="134" t="s">
        <v>102</v>
      </c>
      <c r="I39" s="84" t="s">
        <v>96</v>
      </c>
      <c r="J39" s="98"/>
      <c r="K39" s="128" t="s">
        <v>159</v>
      </c>
      <c r="L39" s="77" t="s">
        <v>157</v>
      </c>
      <c r="M39" s="77" t="s">
        <v>99</v>
      </c>
      <c r="N39" s="98"/>
      <c r="O39" s="84" t="s">
        <v>96</v>
      </c>
      <c r="P39" s="49" t="s">
        <v>96</v>
      </c>
      <c r="Q39" s="49" t="s">
        <v>96</v>
      </c>
      <c r="R39" s="49" t="s">
        <v>96</v>
      </c>
      <c r="S39" s="49" t="s">
        <v>96</v>
      </c>
      <c r="T39" s="67"/>
    </row>
    <row r="40" spans="2:21" x14ac:dyDescent="0.3">
      <c r="B40" s="83">
        <v>25</v>
      </c>
      <c r="C40" s="49" t="s">
        <v>252</v>
      </c>
      <c r="D40" s="80" t="s">
        <v>72</v>
      </c>
      <c r="E40" s="62" t="s">
        <v>284</v>
      </c>
      <c r="F40" s="63" t="s">
        <v>285</v>
      </c>
      <c r="G40" s="150" t="s">
        <v>408</v>
      </c>
      <c r="H40" s="151" t="s">
        <v>73</v>
      </c>
      <c r="I40" s="132" t="s">
        <v>74</v>
      </c>
      <c r="J40" s="67" t="s">
        <v>75</v>
      </c>
      <c r="K40" s="132" t="s">
        <v>74</v>
      </c>
      <c r="L40" s="16" t="s">
        <v>75</v>
      </c>
      <c r="M40" s="16" t="s">
        <v>65</v>
      </c>
      <c r="N40" s="67"/>
      <c r="O40" s="86" t="s">
        <v>418</v>
      </c>
      <c r="P40" s="80" t="s">
        <v>46</v>
      </c>
      <c r="Q40" s="80" t="s">
        <v>432</v>
      </c>
      <c r="R40" s="80" t="s">
        <v>420</v>
      </c>
      <c r="S40" s="80" t="s">
        <v>421</v>
      </c>
      <c r="T40" s="156"/>
      <c r="U40" s="10" t="s">
        <v>537</v>
      </c>
    </row>
    <row r="41" spans="2:21" ht="33" x14ac:dyDescent="0.3">
      <c r="B41" s="83">
        <v>26</v>
      </c>
      <c r="C41" s="62">
        <v>18</v>
      </c>
      <c r="D41" s="80" t="s">
        <v>62</v>
      </c>
      <c r="E41" s="52" t="s">
        <v>286</v>
      </c>
      <c r="F41" s="63" t="s">
        <v>287</v>
      </c>
      <c r="G41" s="149" t="s">
        <v>45</v>
      </c>
      <c r="H41" s="134" t="s">
        <v>46</v>
      </c>
      <c r="I41" s="132" t="s">
        <v>63</v>
      </c>
      <c r="J41" s="67" t="s">
        <v>64</v>
      </c>
      <c r="K41" s="132" t="s">
        <v>63</v>
      </c>
      <c r="L41" s="16" t="s">
        <v>64</v>
      </c>
      <c r="M41" s="16" t="s">
        <v>65</v>
      </c>
      <c r="N41" s="67"/>
      <c r="O41" s="86" t="s">
        <v>45</v>
      </c>
      <c r="P41" s="80" t="s">
        <v>46</v>
      </c>
      <c r="Q41" s="80" t="s">
        <v>419</v>
      </c>
      <c r="R41" s="80" t="s">
        <v>433</v>
      </c>
      <c r="S41" s="80" t="s">
        <v>49</v>
      </c>
      <c r="T41" s="156"/>
    </row>
    <row r="42" spans="2:21" ht="33" x14ac:dyDescent="0.3">
      <c r="B42" s="83">
        <v>27</v>
      </c>
      <c r="C42" s="62">
        <v>19</v>
      </c>
      <c r="D42" s="80" t="s">
        <v>66</v>
      </c>
      <c r="E42" s="52" t="s">
        <v>288</v>
      </c>
      <c r="F42" s="63" t="s">
        <v>264</v>
      </c>
      <c r="G42" s="149" t="s">
        <v>45</v>
      </c>
      <c r="H42" s="134" t="s">
        <v>46</v>
      </c>
      <c r="I42" s="132" t="s">
        <v>67</v>
      </c>
      <c r="J42" s="67" t="s">
        <v>64</v>
      </c>
      <c r="K42" s="132" t="s">
        <v>67</v>
      </c>
      <c r="L42" s="16" t="s">
        <v>64</v>
      </c>
      <c r="M42" s="16" t="s">
        <v>65</v>
      </c>
      <c r="N42" s="67"/>
      <c r="O42" s="108" t="s">
        <v>445</v>
      </c>
      <c r="P42" s="80" t="s">
        <v>46</v>
      </c>
      <c r="Q42" s="80" t="s">
        <v>467</v>
      </c>
      <c r="R42" s="80" t="s">
        <v>466</v>
      </c>
      <c r="S42" s="80"/>
      <c r="T42" s="156" t="s">
        <v>518</v>
      </c>
    </row>
    <row r="43" spans="2:21" x14ac:dyDescent="0.3">
      <c r="B43" s="83">
        <v>28</v>
      </c>
      <c r="C43" s="62">
        <v>20</v>
      </c>
      <c r="D43" s="62" t="s">
        <v>68</v>
      </c>
      <c r="E43" s="49" t="s">
        <v>252</v>
      </c>
      <c r="F43" s="50" t="s">
        <v>252</v>
      </c>
      <c r="G43" s="149" t="s">
        <v>45</v>
      </c>
      <c r="H43" s="134" t="s">
        <v>46</v>
      </c>
      <c r="I43" s="132" t="s">
        <v>69</v>
      </c>
      <c r="J43" s="67" t="s">
        <v>64</v>
      </c>
      <c r="K43" s="132" t="s">
        <v>69</v>
      </c>
      <c r="L43" s="16" t="s">
        <v>64</v>
      </c>
      <c r="M43" s="16" t="s">
        <v>65</v>
      </c>
      <c r="N43" s="67"/>
      <c r="O43" s="84" t="s">
        <v>96</v>
      </c>
      <c r="P43" s="49" t="s">
        <v>96</v>
      </c>
      <c r="Q43" s="49" t="s">
        <v>96</v>
      </c>
      <c r="R43" s="49" t="s">
        <v>96</v>
      </c>
      <c r="S43" s="49" t="s">
        <v>96</v>
      </c>
      <c r="T43" s="67"/>
    </row>
    <row r="44" spans="2:21" x14ac:dyDescent="0.3">
      <c r="B44" s="83">
        <v>29</v>
      </c>
      <c r="C44" s="62">
        <v>21</v>
      </c>
      <c r="D44" s="62" t="s">
        <v>70</v>
      </c>
      <c r="E44" s="62" t="s">
        <v>289</v>
      </c>
      <c r="F44" s="50" t="s">
        <v>252</v>
      </c>
      <c r="G44" s="149" t="s">
        <v>45</v>
      </c>
      <c r="H44" s="134" t="s">
        <v>46</v>
      </c>
      <c r="I44" s="132" t="s">
        <v>71</v>
      </c>
      <c r="J44" s="67" t="s">
        <v>64</v>
      </c>
      <c r="K44" s="132" t="s">
        <v>71</v>
      </c>
      <c r="L44" s="16" t="s">
        <v>64</v>
      </c>
      <c r="M44" s="16" t="s">
        <v>65</v>
      </c>
      <c r="N44" s="67"/>
      <c r="O44" s="84" t="s">
        <v>96</v>
      </c>
      <c r="P44" s="49" t="s">
        <v>96</v>
      </c>
      <c r="Q44" s="49" t="s">
        <v>96</v>
      </c>
      <c r="R44" s="49" t="s">
        <v>96</v>
      </c>
      <c r="S44" s="49" t="s">
        <v>96</v>
      </c>
      <c r="T44" s="67"/>
    </row>
    <row r="45" spans="2:21" ht="33" x14ac:dyDescent="0.3">
      <c r="B45" s="83">
        <v>30</v>
      </c>
      <c r="C45" s="62">
        <v>22</v>
      </c>
      <c r="D45" s="62" t="s">
        <v>160</v>
      </c>
      <c r="E45" s="52" t="s">
        <v>290</v>
      </c>
      <c r="F45" s="50" t="s">
        <v>252</v>
      </c>
      <c r="G45" s="149" t="s">
        <v>101</v>
      </c>
      <c r="H45" s="134" t="s">
        <v>102</v>
      </c>
      <c r="I45" s="84" t="s">
        <v>96</v>
      </c>
      <c r="J45" s="98"/>
      <c r="K45" s="128" t="s">
        <v>161</v>
      </c>
      <c r="L45" s="77" t="s">
        <v>157</v>
      </c>
      <c r="M45" s="77" t="s">
        <v>99</v>
      </c>
      <c r="N45" s="98"/>
      <c r="O45" s="84" t="s">
        <v>96</v>
      </c>
      <c r="P45" s="49" t="s">
        <v>96</v>
      </c>
      <c r="Q45" s="49" t="s">
        <v>96</v>
      </c>
      <c r="R45" s="49" t="s">
        <v>96</v>
      </c>
      <c r="S45" s="49" t="s">
        <v>96</v>
      </c>
      <c r="T45" s="67"/>
    </row>
    <row r="46" spans="2:21" x14ac:dyDescent="0.3">
      <c r="B46" s="85">
        <v>31</v>
      </c>
      <c r="C46" s="82">
        <v>23</v>
      </c>
      <c r="D46" s="82" t="s">
        <v>291</v>
      </c>
      <c r="E46" s="197" t="s">
        <v>267</v>
      </c>
      <c r="F46" s="198"/>
      <c r="G46" s="140"/>
      <c r="H46" s="100"/>
      <c r="I46" s="84"/>
      <c r="J46" s="98"/>
      <c r="K46" s="140"/>
      <c r="L46" s="79"/>
      <c r="M46" s="79"/>
      <c r="N46" s="100"/>
      <c r="O46" s="85"/>
      <c r="P46" s="116"/>
      <c r="Q46" s="116"/>
      <c r="R46" s="116"/>
      <c r="S46" s="116"/>
      <c r="T46" s="100"/>
    </row>
    <row r="47" spans="2:21" x14ac:dyDescent="0.3">
      <c r="B47" s="85">
        <v>32</v>
      </c>
      <c r="C47" s="82">
        <v>24</v>
      </c>
      <c r="D47" s="82" t="s">
        <v>235</v>
      </c>
      <c r="E47" s="197" t="s">
        <v>247</v>
      </c>
      <c r="F47" s="198"/>
      <c r="G47" s="140"/>
      <c r="H47" s="100"/>
      <c r="I47" s="84"/>
      <c r="J47" s="98"/>
      <c r="K47" s="140"/>
      <c r="L47" s="79"/>
      <c r="M47" s="79"/>
      <c r="N47" s="100"/>
      <c r="O47" s="85"/>
      <c r="P47" s="116"/>
      <c r="Q47" s="116"/>
      <c r="R47" s="116"/>
      <c r="S47" s="116"/>
      <c r="T47" s="100"/>
    </row>
    <row r="48" spans="2:21" ht="49.5" x14ac:dyDescent="0.3">
      <c r="B48" s="83">
        <v>33</v>
      </c>
      <c r="C48" s="62">
        <v>25</v>
      </c>
      <c r="D48" s="80" t="s">
        <v>170</v>
      </c>
      <c r="E48" s="52" t="s">
        <v>292</v>
      </c>
      <c r="F48" s="50" t="s">
        <v>252</v>
      </c>
      <c r="G48" s="139"/>
      <c r="H48" s="98"/>
      <c r="I48" s="84" t="s">
        <v>96</v>
      </c>
      <c r="J48" s="98"/>
      <c r="K48" s="139"/>
      <c r="L48" s="65"/>
      <c r="M48" s="65"/>
      <c r="N48" s="98"/>
      <c r="O48" s="86" t="s">
        <v>45</v>
      </c>
      <c r="P48" s="80" t="s">
        <v>471</v>
      </c>
      <c r="Q48" s="80" t="s">
        <v>472</v>
      </c>
      <c r="R48" s="80" t="s">
        <v>466</v>
      </c>
      <c r="S48" s="80" t="s">
        <v>49</v>
      </c>
      <c r="T48" s="156"/>
      <c r="U48" s="10" t="s">
        <v>535</v>
      </c>
    </row>
    <row r="49" spans="2:21" ht="33" x14ac:dyDescent="0.3">
      <c r="B49" s="83">
        <v>34</v>
      </c>
      <c r="C49" s="62">
        <v>26</v>
      </c>
      <c r="D49" s="62" t="s">
        <v>171</v>
      </c>
      <c r="E49" s="52" t="s">
        <v>293</v>
      </c>
      <c r="F49" s="50" t="s">
        <v>252</v>
      </c>
      <c r="G49" s="139"/>
      <c r="H49" s="98"/>
      <c r="I49" s="84" t="s">
        <v>96</v>
      </c>
      <c r="J49" s="98"/>
      <c r="K49" s="139"/>
      <c r="L49" s="65"/>
      <c r="M49" s="65"/>
      <c r="N49" s="98"/>
      <c r="O49" s="84" t="s">
        <v>96</v>
      </c>
      <c r="P49" s="49" t="s">
        <v>96</v>
      </c>
      <c r="Q49" s="49" t="s">
        <v>96</v>
      </c>
      <c r="R49" s="49" t="s">
        <v>96</v>
      </c>
      <c r="S49" s="49" t="s">
        <v>96</v>
      </c>
      <c r="T49" s="67"/>
    </row>
    <row r="50" spans="2:21" ht="49.5" x14ac:dyDescent="0.3">
      <c r="B50" s="83">
        <v>35</v>
      </c>
      <c r="C50" s="62">
        <v>27</v>
      </c>
      <c r="D50" s="62" t="s">
        <v>172</v>
      </c>
      <c r="E50" s="52" t="s">
        <v>294</v>
      </c>
      <c r="F50" s="50" t="s">
        <v>252</v>
      </c>
      <c r="G50" s="139"/>
      <c r="H50" s="98"/>
      <c r="I50" s="84" t="s">
        <v>96</v>
      </c>
      <c r="J50" s="98"/>
      <c r="K50" s="139"/>
      <c r="L50" s="65"/>
      <c r="M50" s="65"/>
      <c r="N50" s="98"/>
      <c r="O50" s="84" t="s">
        <v>96</v>
      </c>
      <c r="P50" s="49" t="s">
        <v>96</v>
      </c>
      <c r="Q50" s="49" t="s">
        <v>96</v>
      </c>
      <c r="R50" s="49" t="s">
        <v>96</v>
      </c>
      <c r="S50" s="49" t="s">
        <v>96</v>
      </c>
      <c r="T50" s="67"/>
    </row>
    <row r="51" spans="2:21" ht="33" x14ac:dyDescent="0.3">
      <c r="B51" s="83">
        <v>36</v>
      </c>
      <c r="C51" s="62">
        <v>28</v>
      </c>
      <c r="D51" s="80" t="s">
        <v>92</v>
      </c>
      <c r="E51" s="52" t="s">
        <v>295</v>
      </c>
      <c r="F51" s="53" t="s">
        <v>296</v>
      </c>
      <c r="G51" s="150" t="s">
        <v>529</v>
      </c>
      <c r="H51" s="151" t="s">
        <v>73</v>
      </c>
      <c r="I51" s="132" t="s">
        <v>93</v>
      </c>
      <c r="J51" s="67" t="s">
        <v>94</v>
      </c>
      <c r="K51" s="132" t="s">
        <v>93</v>
      </c>
      <c r="L51" s="16" t="s">
        <v>94</v>
      </c>
      <c r="M51" s="16" t="s">
        <v>65</v>
      </c>
      <c r="N51" s="67"/>
      <c r="O51" s="108" t="s">
        <v>445</v>
      </c>
      <c r="P51" s="80" t="s">
        <v>46</v>
      </c>
      <c r="Q51" s="80" t="s">
        <v>465</v>
      </c>
      <c r="R51" s="80" t="s">
        <v>442</v>
      </c>
      <c r="S51" s="80" t="s">
        <v>49</v>
      </c>
      <c r="T51" s="156" t="s">
        <v>530</v>
      </c>
      <c r="U51" s="10" t="s">
        <v>536</v>
      </c>
    </row>
    <row r="52" spans="2:21" x14ac:dyDescent="0.3">
      <c r="B52" s="83">
        <v>37</v>
      </c>
      <c r="C52" s="49" t="s">
        <v>252</v>
      </c>
      <c r="D52" s="62" t="s">
        <v>76</v>
      </c>
      <c r="E52" s="62" t="s">
        <v>272</v>
      </c>
      <c r="F52" s="50" t="s">
        <v>252</v>
      </c>
      <c r="G52" s="150" t="s">
        <v>77</v>
      </c>
      <c r="H52" s="151" t="s">
        <v>73</v>
      </c>
      <c r="I52" s="132" t="s">
        <v>78</v>
      </c>
      <c r="J52" s="67" t="s">
        <v>79</v>
      </c>
      <c r="K52" s="132" t="s">
        <v>78</v>
      </c>
      <c r="L52" s="16" t="s">
        <v>79</v>
      </c>
      <c r="M52" s="16" t="s">
        <v>65</v>
      </c>
      <c r="N52" s="67"/>
      <c r="O52" s="84" t="s">
        <v>96</v>
      </c>
      <c r="P52" s="49" t="s">
        <v>96</v>
      </c>
      <c r="Q52" s="49" t="s">
        <v>96</v>
      </c>
      <c r="R52" s="49" t="s">
        <v>96</v>
      </c>
      <c r="S52" s="49" t="s">
        <v>96</v>
      </c>
      <c r="T52" s="67"/>
    </row>
    <row r="53" spans="2:21" x14ac:dyDescent="0.3">
      <c r="B53" s="83">
        <v>38</v>
      </c>
      <c r="C53" s="49" t="s">
        <v>252</v>
      </c>
      <c r="D53" s="80" t="s">
        <v>80</v>
      </c>
      <c r="E53" s="62" t="s">
        <v>273</v>
      </c>
      <c r="F53" s="50" t="s">
        <v>252</v>
      </c>
      <c r="G53" s="150" t="s">
        <v>81</v>
      </c>
      <c r="H53" s="151" t="s">
        <v>73</v>
      </c>
      <c r="I53" s="132" t="s">
        <v>82</v>
      </c>
      <c r="J53" s="67" t="s">
        <v>83</v>
      </c>
      <c r="K53" s="132" t="s">
        <v>82</v>
      </c>
      <c r="L53" s="16" t="s">
        <v>83</v>
      </c>
      <c r="M53" s="16" t="s">
        <v>65</v>
      </c>
      <c r="N53" s="67"/>
      <c r="O53" s="108" t="s">
        <v>445</v>
      </c>
      <c r="P53" s="80" t="s">
        <v>46</v>
      </c>
      <c r="Q53" s="80" t="s">
        <v>441</v>
      </c>
      <c r="R53" s="80" t="s">
        <v>442</v>
      </c>
      <c r="S53" s="80" t="s">
        <v>49</v>
      </c>
      <c r="T53" s="156"/>
      <c r="U53" s="10" t="s">
        <v>537</v>
      </c>
    </row>
    <row r="54" spans="2:21" x14ac:dyDescent="0.3">
      <c r="B54" s="83">
        <v>39</v>
      </c>
      <c r="C54" s="49" t="s">
        <v>252</v>
      </c>
      <c r="D54" s="62" t="s">
        <v>84</v>
      </c>
      <c r="E54" s="62" t="s">
        <v>298</v>
      </c>
      <c r="F54" s="50" t="s">
        <v>252</v>
      </c>
      <c r="G54" s="150" t="s">
        <v>85</v>
      </c>
      <c r="H54" s="151" t="s">
        <v>73</v>
      </c>
      <c r="I54" s="132" t="s">
        <v>86</v>
      </c>
      <c r="J54" s="67" t="s">
        <v>87</v>
      </c>
      <c r="K54" s="132" t="s">
        <v>86</v>
      </c>
      <c r="L54" s="16" t="s">
        <v>87</v>
      </c>
      <c r="M54" s="16" t="s">
        <v>65</v>
      </c>
      <c r="N54" s="67"/>
      <c r="O54" s="84" t="s">
        <v>96</v>
      </c>
      <c r="P54" s="49" t="s">
        <v>96</v>
      </c>
      <c r="Q54" s="49" t="s">
        <v>96</v>
      </c>
      <c r="R54" s="49" t="s">
        <v>96</v>
      </c>
      <c r="S54" s="49" t="s">
        <v>96</v>
      </c>
      <c r="T54" s="67"/>
    </row>
    <row r="55" spans="2:21" x14ac:dyDescent="0.3">
      <c r="B55" s="83">
        <v>40</v>
      </c>
      <c r="C55" s="49" t="s">
        <v>252</v>
      </c>
      <c r="D55" s="62" t="s">
        <v>88</v>
      </c>
      <c r="E55" s="62" t="s">
        <v>299</v>
      </c>
      <c r="F55" s="50" t="s">
        <v>252</v>
      </c>
      <c r="G55" s="150" t="s">
        <v>89</v>
      </c>
      <c r="H55" s="151" t="s">
        <v>73</v>
      </c>
      <c r="I55" s="132" t="s">
        <v>90</v>
      </c>
      <c r="J55" s="67" t="s">
        <v>91</v>
      </c>
      <c r="K55" s="132" t="s">
        <v>90</v>
      </c>
      <c r="L55" s="16" t="s">
        <v>91</v>
      </c>
      <c r="M55" s="16" t="s">
        <v>65</v>
      </c>
      <c r="N55" s="67"/>
      <c r="O55" s="84" t="s">
        <v>96</v>
      </c>
      <c r="P55" s="49" t="s">
        <v>96</v>
      </c>
      <c r="Q55" s="49" t="s">
        <v>96</v>
      </c>
      <c r="R55" s="49" t="s">
        <v>96</v>
      </c>
      <c r="S55" s="49" t="s">
        <v>96</v>
      </c>
      <c r="T55" s="67"/>
    </row>
    <row r="56" spans="2:21" ht="33" x14ac:dyDescent="0.3">
      <c r="B56" s="83">
        <v>41</v>
      </c>
      <c r="C56" s="62">
        <v>29</v>
      </c>
      <c r="D56" s="91" t="s">
        <v>169</v>
      </c>
      <c r="E56" s="52" t="s">
        <v>457</v>
      </c>
      <c r="F56" s="50" t="s">
        <v>252</v>
      </c>
      <c r="G56" s="139"/>
      <c r="H56" s="98"/>
      <c r="I56" s="84" t="s">
        <v>96</v>
      </c>
      <c r="J56" s="98"/>
      <c r="K56" s="139"/>
      <c r="L56" s="65"/>
      <c r="M56" s="65"/>
      <c r="N56" s="98"/>
      <c r="O56" s="92" t="s">
        <v>458</v>
      </c>
      <c r="P56" s="91" t="s">
        <v>140</v>
      </c>
      <c r="Q56" s="91" t="s">
        <v>463</v>
      </c>
      <c r="R56" s="91" t="s">
        <v>461</v>
      </c>
      <c r="S56" s="91" t="s">
        <v>49</v>
      </c>
      <c r="T56" s="163"/>
    </row>
    <row r="57" spans="2:21" ht="33" x14ac:dyDescent="0.3">
      <c r="B57" s="83">
        <v>42</v>
      </c>
      <c r="C57" s="62">
        <v>30</v>
      </c>
      <c r="D57" s="165" t="s">
        <v>144</v>
      </c>
      <c r="E57" s="166" t="s">
        <v>300</v>
      </c>
      <c r="F57" s="167" t="s">
        <v>252</v>
      </c>
      <c r="G57" s="149" t="s">
        <v>445</v>
      </c>
      <c r="H57" s="168" t="s">
        <v>145</v>
      </c>
      <c r="I57" s="169" t="s">
        <v>97</v>
      </c>
      <c r="J57" s="170" t="s">
        <v>98</v>
      </c>
      <c r="K57" s="149"/>
      <c r="L57" s="171"/>
      <c r="M57" s="171"/>
      <c r="N57" s="170"/>
      <c r="O57" s="172" t="s">
        <v>450</v>
      </c>
      <c r="P57" s="165" t="s">
        <v>140</v>
      </c>
      <c r="Q57" s="165" t="s">
        <v>450</v>
      </c>
      <c r="R57" s="165" t="s">
        <v>440</v>
      </c>
      <c r="S57" s="173" t="s">
        <v>435</v>
      </c>
      <c r="T57" s="170"/>
    </row>
    <row r="58" spans="2:21" ht="33" x14ac:dyDescent="0.3">
      <c r="B58" s="83">
        <v>43</v>
      </c>
      <c r="C58" s="62">
        <v>31</v>
      </c>
      <c r="D58" s="165" t="s">
        <v>109</v>
      </c>
      <c r="E58" s="166" t="s">
        <v>301</v>
      </c>
      <c r="F58" s="167" t="s">
        <v>252</v>
      </c>
      <c r="G58" s="149" t="s">
        <v>101</v>
      </c>
      <c r="H58" s="168" t="s">
        <v>102</v>
      </c>
      <c r="I58" s="169" t="s">
        <v>110</v>
      </c>
      <c r="J58" s="170" t="s">
        <v>111</v>
      </c>
      <c r="K58" s="149"/>
      <c r="L58" s="171"/>
      <c r="M58" s="171" t="s">
        <v>105</v>
      </c>
      <c r="N58" s="170"/>
      <c r="O58" s="172" t="s">
        <v>451</v>
      </c>
      <c r="P58" s="165" t="s">
        <v>140</v>
      </c>
      <c r="Q58" s="165" t="s">
        <v>451</v>
      </c>
      <c r="R58" s="165" t="s">
        <v>440</v>
      </c>
      <c r="S58" s="173" t="s">
        <v>435</v>
      </c>
      <c r="T58" s="170"/>
    </row>
    <row r="59" spans="2:21" ht="33" x14ac:dyDescent="0.3">
      <c r="B59" s="83">
        <v>44</v>
      </c>
      <c r="C59" s="62">
        <v>32</v>
      </c>
      <c r="D59" s="91" t="s">
        <v>112</v>
      </c>
      <c r="E59" s="52" t="s">
        <v>302</v>
      </c>
      <c r="F59" s="63" t="s">
        <v>303</v>
      </c>
      <c r="G59" s="149" t="s">
        <v>101</v>
      </c>
      <c r="H59" s="134" t="s">
        <v>102</v>
      </c>
      <c r="I59" s="132" t="s">
        <v>113</v>
      </c>
      <c r="J59" s="131" t="s">
        <v>111</v>
      </c>
      <c r="K59" s="105"/>
      <c r="L59" s="77"/>
      <c r="M59" s="16" t="s">
        <v>105</v>
      </c>
      <c r="N59" s="67"/>
      <c r="O59" s="92" t="s">
        <v>459</v>
      </c>
      <c r="P59" s="91" t="s">
        <v>140</v>
      </c>
      <c r="Q59" s="91" t="s">
        <v>464</v>
      </c>
      <c r="R59" s="91" t="s">
        <v>461</v>
      </c>
      <c r="S59" s="91" t="s">
        <v>49</v>
      </c>
      <c r="T59" s="163"/>
    </row>
    <row r="60" spans="2:21" ht="33" x14ac:dyDescent="0.3">
      <c r="B60" s="83">
        <v>45</v>
      </c>
      <c r="C60" s="62">
        <v>33</v>
      </c>
      <c r="D60" s="80" t="s">
        <v>95</v>
      </c>
      <c r="E60" s="52" t="s">
        <v>304</v>
      </c>
      <c r="F60" s="63" t="s">
        <v>305</v>
      </c>
      <c r="G60" s="150" t="s">
        <v>409</v>
      </c>
      <c r="H60" s="151" t="s">
        <v>73</v>
      </c>
      <c r="I60" s="84" t="s">
        <v>96</v>
      </c>
      <c r="J60" s="98"/>
      <c r="K60" s="128" t="s">
        <v>97</v>
      </c>
      <c r="L60" s="77" t="s">
        <v>98</v>
      </c>
      <c r="M60" s="16" t="s">
        <v>99</v>
      </c>
      <c r="N60" s="67"/>
      <c r="O60" s="86" t="s">
        <v>45</v>
      </c>
      <c r="P60" s="158" t="s">
        <v>471</v>
      </c>
      <c r="Q60" s="80" t="s">
        <v>449</v>
      </c>
      <c r="R60" s="80" t="s">
        <v>401</v>
      </c>
      <c r="S60" s="80" t="s">
        <v>49</v>
      </c>
      <c r="T60" s="156"/>
    </row>
    <row r="61" spans="2:21" x14ac:dyDescent="0.3">
      <c r="B61" s="83">
        <v>46</v>
      </c>
      <c r="C61" s="62">
        <v>34</v>
      </c>
      <c r="D61" s="174" t="s">
        <v>142</v>
      </c>
      <c r="E61" s="174" t="s">
        <v>410</v>
      </c>
      <c r="F61" s="175" t="s">
        <v>252</v>
      </c>
      <c r="G61" s="176" t="s">
        <v>143</v>
      </c>
      <c r="H61" s="177" t="s">
        <v>140</v>
      </c>
      <c r="I61" s="178" t="s">
        <v>143</v>
      </c>
      <c r="J61" s="179" t="s">
        <v>141</v>
      </c>
      <c r="K61" s="178" t="s">
        <v>143</v>
      </c>
      <c r="L61" s="180" t="s">
        <v>141</v>
      </c>
      <c r="M61" s="180"/>
      <c r="N61" s="179"/>
      <c r="O61" s="176" t="s">
        <v>468</v>
      </c>
      <c r="P61" s="174" t="s">
        <v>140</v>
      </c>
      <c r="Q61" s="174" t="s">
        <v>143</v>
      </c>
      <c r="R61" s="180" t="s">
        <v>141</v>
      </c>
      <c r="S61" s="181" t="s">
        <v>435</v>
      </c>
      <c r="T61" s="179"/>
    </row>
    <row r="62" spans="2:21" x14ac:dyDescent="0.3">
      <c r="B62" s="85">
        <v>47</v>
      </c>
      <c r="C62" s="82">
        <v>35</v>
      </c>
      <c r="D62" s="82" t="s">
        <v>291</v>
      </c>
      <c r="E62" s="197" t="s">
        <v>267</v>
      </c>
      <c r="F62" s="198"/>
      <c r="G62" s="140"/>
      <c r="H62" s="100"/>
      <c r="I62" s="84"/>
      <c r="J62" s="98"/>
      <c r="K62" s="140"/>
      <c r="L62" s="79"/>
      <c r="M62" s="79"/>
      <c r="N62" s="100"/>
      <c r="O62" s="85"/>
      <c r="P62" s="116"/>
      <c r="Q62" s="116"/>
      <c r="R62" s="116"/>
      <c r="S62" s="116"/>
      <c r="T62" s="100"/>
    </row>
    <row r="63" spans="2:21" x14ac:dyDescent="0.3">
      <c r="B63" s="85">
        <v>48</v>
      </c>
      <c r="C63" s="82">
        <v>36</v>
      </c>
      <c r="D63" s="82" t="s">
        <v>235</v>
      </c>
      <c r="E63" s="197" t="s">
        <v>247</v>
      </c>
      <c r="F63" s="198"/>
      <c r="G63" s="140"/>
      <c r="H63" s="100"/>
      <c r="I63" s="84"/>
      <c r="J63" s="98"/>
      <c r="K63" s="140"/>
      <c r="L63" s="79"/>
      <c r="M63" s="79"/>
      <c r="N63" s="100"/>
      <c r="O63" s="85"/>
      <c r="P63" s="116"/>
      <c r="Q63" s="116"/>
      <c r="R63" s="116"/>
      <c r="S63" s="116"/>
      <c r="T63" s="100"/>
    </row>
    <row r="64" spans="2:21" x14ac:dyDescent="0.3">
      <c r="B64" s="83">
        <v>49</v>
      </c>
      <c r="C64" s="62">
        <v>37</v>
      </c>
      <c r="D64" s="174" t="s">
        <v>138</v>
      </c>
      <c r="E64" s="174" t="s">
        <v>411</v>
      </c>
      <c r="F64" s="175" t="s">
        <v>252</v>
      </c>
      <c r="G64" s="176" t="s">
        <v>139</v>
      </c>
      <c r="H64" s="177" t="s">
        <v>140</v>
      </c>
      <c r="I64" s="178" t="s">
        <v>139</v>
      </c>
      <c r="J64" s="179" t="s">
        <v>141</v>
      </c>
      <c r="K64" s="178" t="s">
        <v>139</v>
      </c>
      <c r="L64" s="180" t="s">
        <v>141</v>
      </c>
      <c r="M64" s="180"/>
      <c r="N64" s="179"/>
      <c r="O64" s="176" t="s">
        <v>469</v>
      </c>
      <c r="P64" s="174" t="s">
        <v>140</v>
      </c>
      <c r="Q64" s="174" t="s">
        <v>139</v>
      </c>
      <c r="R64" s="180" t="s">
        <v>141</v>
      </c>
      <c r="S64" s="181" t="s">
        <v>434</v>
      </c>
      <c r="T64" s="179"/>
    </row>
    <row r="65" spans="2:21" ht="33" x14ac:dyDescent="0.3">
      <c r="B65" s="83">
        <v>50</v>
      </c>
      <c r="C65" s="62">
        <v>38</v>
      </c>
      <c r="D65" s="62" t="s">
        <v>130</v>
      </c>
      <c r="E65" s="52" t="s">
        <v>306</v>
      </c>
      <c r="F65" s="50" t="s">
        <v>252</v>
      </c>
      <c r="G65" s="153" t="s">
        <v>131</v>
      </c>
      <c r="H65" s="134" t="s">
        <v>102</v>
      </c>
      <c r="I65" s="146" t="s">
        <v>118</v>
      </c>
      <c r="J65" s="147" t="s">
        <v>119</v>
      </c>
      <c r="K65" s="128" t="s">
        <v>132</v>
      </c>
      <c r="L65" s="77" t="s">
        <v>133</v>
      </c>
      <c r="M65" s="16" t="s">
        <v>99</v>
      </c>
      <c r="N65" s="67"/>
      <c r="O65" s="84" t="s">
        <v>96</v>
      </c>
      <c r="P65" s="49" t="s">
        <v>96</v>
      </c>
      <c r="Q65" s="49" t="s">
        <v>96</v>
      </c>
      <c r="R65" s="49" t="s">
        <v>96</v>
      </c>
      <c r="S65" s="49" t="s">
        <v>96</v>
      </c>
      <c r="T65" s="67"/>
    </row>
    <row r="66" spans="2:21" x14ac:dyDescent="0.3">
      <c r="B66" s="83">
        <v>51</v>
      </c>
      <c r="C66" s="49" t="s">
        <v>252</v>
      </c>
      <c r="D66" s="80" t="s">
        <v>114</v>
      </c>
      <c r="E66" s="62" t="s">
        <v>307</v>
      </c>
      <c r="F66" s="50" t="s">
        <v>252</v>
      </c>
      <c r="G66" s="149" t="s">
        <v>101</v>
      </c>
      <c r="H66" s="134" t="s">
        <v>102</v>
      </c>
      <c r="I66" s="132" t="s">
        <v>115</v>
      </c>
      <c r="J66" s="67" t="s">
        <v>116</v>
      </c>
      <c r="K66" s="132" t="s">
        <v>115</v>
      </c>
      <c r="L66" s="16" t="s">
        <v>116</v>
      </c>
      <c r="M66" s="16" t="s">
        <v>105</v>
      </c>
      <c r="N66" s="67"/>
      <c r="O66" s="86" t="s">
        <v>45</v>
      </c>
      <c r="P66" s="158" t="s">
        <v>471</v>
      </c>
      <c r="Q66" s="80" t="s">
        <v>428</v>
      </c>
      <c r="R66" s="80" t="s">
        <v>431</v>
      </c>
      <c r="S66" s="80" t="s">
        <v>65</v>
      </c>
      <c r="T66" s="156"/>
    </row>
    <row r="67" spans="2:21" x14ac:dyDescent="0.3">
      <c r="B67" s="83">
        <v>52</v>
      </c>
      <c r="C67" s="49" t="s">
        <v>252</v>
      </c>
      <c r="D67" s="80" t="s">
        <v>106</v>
      </c>
      <c r="E67" s="62" t="s">
        <v>308</v>
      </c>
      <c r="F67" s="50" t="s">
        <v>252</v>
      </c>
      <c r="G67" s="149" t="s">
        <v>101</v>
      </c>
      <c r="H67" s="134" t="s">
        <v>102</v>
      </c>
      <c r="I67" s="132" t="s">
        <v>107</v>
      </c>
      <c r="J67" s="67" t="s">
        <v>108</v>
      </c>
      <c r="K67" s="132" t="s">
        <v>107</v>
      </c>
      <c r="L67" s="16" t="s">
        <v>108</v>
      </c>
      <c r="M67" s="16" t="s">
        <v>105</v>
      </c>
      <c r="N67" s="67"/>
      <c r="O67" s="86" t="s">
        <v>45</v>
      </c>
      <c r="P67" s="158" t="s">
        <v>471</v>
      </c>
      <c r="Q67" s="80" t="s">
        <v>427</v>
      </c>
      <c r="R67" s="80" t="s">
        <v>430</v>
      </c>
      <c r="S67" s="80" t="s">
        <v>65</v>
      </c>
      <c r="T67" s="156"/>
    </row>
    <row r="68" spans="2:21" x14ac:dyDescent="0.3">
      <c r="B68" s="83">
        <v>53</v>
      </c>
      <c r="C68" s="49" t="s">
        <v>252</v>
      </c>
      <c r="D68" s="80" t="s">
        <v>100</v>
      </c>
      <c r="E68" s="52" t="s">
        <v>309</v>
      </c>
      <c r="F68" s="50" t="s">
        <v>252</v>
      </c>
      <c r="G68" s="149" t="s">
        <v>101</v>
      </c>
      <c r="H68" s="134" t="s">
        <v>102</v>
      </c>
      <c r="I68" s="132" t="s">
        <v>103</v>
      </c>
      <c r="J68" s="67" t="s">
        <v>104</v>
      </c>
      <c r="K68" s="132" t="s">
        <v>103</v>
      </c>
      <c r="L68" s="16" t="s">
        <v>104</v>
      </c>
      <c r="M68" s="16" t="s">
        <v>105</v>
      </c>
      <c r="N68" s="67"/>
      <c r="O68" s="86" t="s">
        <v>45</v>
      </c>
      <c r="P68" s="158" t="s">
        <v>471</v>
      </c>
      <c r="Q68" s="80" t="s">
        <v>426</v>
      </c>
      <c r="R68" s="80" t="s">
        <v>429</v>
      </c>
      <c r="S68" s="80" t="s">
        <v>65</v>
      </c>
      <c r="T68" s="156"/>
    </row>
    <row r="69" spans="2:21" x14ac:dyDescent="0.3">
      <c r="B69" s="83">
        <v>54</v>
      </c>
      <c r="C69" s="49" t="s">
        <v>252</v>
      </c>
      <c r="D69" s="62" t="s">
        <v>162</v>
      </c>
      <c r="E69" s="62" t="s">
        <v>310</v>
      </c>
      <c r="F69" s="50" t="s">
        <v>252</v>
      </c>
      <c r="G69" s="149" t="s">
        <v>101</v>
      </c>
      <c r="H69" s="134" t="s">
        <v>102</v>
      </c>
      <c r="I69" s="132" t="s">
        <v>163</v>
      </c>
      <c r="J69" s="67" t="s">
        <v>164</v>
      </c>
      <c r="K69" s="139" t="s">
        <v>111</v>
      </c>
      <c r="L69" s="65"/>
      <c r="M69" s="65" t="s">
        <v>105</v>
      </c>
      <c r="N69" s="98"/>
      <c r="O69" s="84" t="s">
        <v>96</v>
      </c>
      <c r="P69" s="49" t="s">
        <v>96</v>
      </c>
      <c r="Q69" s="49" t="s">
        <v>96</v>
      </c>
      <c r="R69" s="49" t="s">
        <v>96</v>
      </c>
      <c r="S69" s="49" t="s">
        <v>96</v>
      </c>
      <c r="T69" s="67"/>
    </row>
    <row r="70" spans="2:21" x14ac:dyDescent="0.3">
      <c r="B70" s="83">
        <v>55</v>
      </c>
      <c r="C70" s="62">
        <v>39</v>
      </c>
      <c r="D70" s="62" t="s">
        <v>134</v>
      </c>
      <c r="E70" s="62" t="s">
        <v>311</v>
      </c>
      <c r="F70" s="50" t="s">
        <v>252</v>
      </c>
      <c r="G70" s="153" t="s">
        <v>131</v>
      </c>
      <c r="H70" s="134" t="s">
        <v>102</v>
      </c>
      <c r="I70" s="84" t="s">
        <v>96</v>
      </c>
      <c r="J70" s="98"/>
      <c r="K70" s="128" t="s">
        <v>135</v>
      </c>
      <c r="L70" s="77" t="s">
        <v>133</v>
      </c>
      <c r="M70" s="46"/>
      <c r="N70" s="66"/>
      <c r="O70" s="84" t="s">
        <v>96</v>
      </c>
      <c r="P70" s="49" t="s">
        <v>96</v>
      </c>
      <c r="Q70" s="49" t="s">
        <v>96</v>
      </c>
      <c r="R70" s="49" t="s">
        <v>96</v>
      </c>
      <c r="S70" s="49" t="s">
        <v>96</v>
      </c>
      <c r="T70" s="67"/>
    </row>
    <row r="71" spans="2:21" ht="33" x14ac:dyDescent="0.3">
      <c r="B71" s="83">
        <v>56</v>
      </c>
      <c r="C71" s="62">
        <v>40</v>
      </c>
      <c r="D71" s="62" t="s">
        <v>136</v>
      </c>
      <c r="E71" s="52" t="s">
        <v>312</v>
      </c>
      <c r="F71" s="50" t="s">
        <v>252</v>
      </c>
      <c r="G71" s="153" t="s">
        <v>131</v>
      </c>
      <c r="H71" s="134" t="s">
        <v>102</v>
      </c>
      <c r="I71" s="84" t="s">
        <v>96</v>
      </c>
      <c r="J71" s="98"/>
      <c r="K71" s="128" t="s">
        <v>137</v>
      </c>
      <c r="L71" s="77" t="s">
        <v>133</v>
      </c>
      <c r="M71" s="46"/>
      <c r="N71" s="66"/>
      <c r="O71" s="84" t="s">
        <v>96</v>
      </c>
      <c r="P71" s="49" t="s">
        <v>96</v>
      </c>
      <c r="Q71" s="49" t="s">
        <v>96</v>
      </c>
      <c r="R71" s="49" t="s">
        <v>96</v>
      </c>
      <c r="S71" s="49" t="s">
        <v>96</v>
      </c>
      <c r="T71" s="67"/>
    </row>
    <row r="72" spans="2:21" ht="33" x14ac:dyDescent="0.3">
      <c r="B72" s="83">
        <v>57</v>
      </c>
      <c r="C72" s="62">
        <v>41</v>
      </c>
      <c r="D72" s="62" t="s">
        <v>146</v>
      </c>
      <c r="E72" s="52" t="s">
        <v>313</v>
      </c>
      <c r="F72" s="63" t="s">
        <v>318</v>
      </c>
      <c r="G72" s="139" t="s">
        <v>101</v>
      </c>
      <c r="H72" s="152" t="s">
        <v>147</v>
      </c>
      <c r="I72" s="145" t="s">
        <v>132</v>
      </c>
      <c r="J72" s="98" t="s">
        <v>148</v>
      </c>
      <c r="K72" s="105" t="s">
        <v>111</v>
      </c>
      <c r="L72" s="77"/>
      <c r="M72" s="65" t="s">
        <v>99</v>
      </c>
      <c r="N72" s="98" t="s">
        <v>149</v>
      </c>
      <c r="O72" s="84" t="s">
        <v>96</v>
      </c>
      <c r="P72" s="49" t="s">
        <v>96</v>
      </c>
      <c r="Q72" s="49" t="s">
        <v>96</v>
      </c>
      <c r="R72" s="49" t="s">
        <v>96</v>
      </c>
      <c r="S72" s="49" t="s">
        <v>96</v>
      </c>
      <c r="T72" s="67"/>
    </row>
    <row r="73" spans="2:21" ht="33" x14ac:dyDescent="0.3">
      <c r="B73" s="83">
        <v>58</v>
      </c>
      <c r="C73" s="62">
        <v>42</v>
      </c>
      <c r="D73" s="62" t="s">
        <v>150</v>
      </c>
      <c r="E73" s="52" t="s">
        <v>314</v>
      </c>
      <c r="F73" s="50" t="s">
        <v>252</v>
      </c>
      <c r="G73" s="139" t="s">
        <v>151</v>
      </c>
      <c r="H73" s="152" t="s">
        <v>145</v>
      </c>
      <c r="I73" s="145" t="s">
        <v>135</v>
      </c>
      <c r="J73" s="98" t="s">
        <v>152</v>
      </c>
      <c r="K73" s="105" t="s">
        <v>111</v>
      </c>
      <c r="L73" s="77"/>
      <c r="M73" s="65"/>
      <c r="N73" s="98"/>
      <c r="O73" s="84" t="s">
        <v>96</v>
      </c>
      <c r="P73" s="49" t="s">
        <v>96</v>
      </c>
      <c r="Q73" s="49" t="s">
        <v>96</v>
      </c>
      <c r="R73" s="49" t="s">
        <v>96</v>
      </c>
      <c r="S73" s="49" t="s">
        <v>96</v>
      </c>
      <c r="T73" s="67"/>
    </row>
    <row r="74" spans="2:21" ht="33" x14ac:dyDescent="0.3">
      <c r="B74" s="83">
        <v>59</v>
      </c>
      <c r="C74" s="62">
        <v>43</v>
      </c>
      <c r="D74" s="62" t="s">
        <v>153</v>
      </c>
      <c r="E74" s="52" t="s">
        <v>315</v>
      </c>
      <c r="F74" s="50" t="s">
        <v>252</v>
      </c>
      <c r="G74" s="139" t="s">
        <v>151</v>
      </c>
      <c r="H74" s="152" t="s">
        <v>145</v>
      </c>
      <c r="I74" s="145" t="s">
        <v>137</v>
      </c>
      <c r="J74" s="98" t="s">
        <v>154</v>
      </c>
      <c r="K74" s="105" t="s">
        <v>111</v>
      </c>
      <c r="L74" s="77"/>
      <c r="M74" s="65"/>
      <c r="N74" s="98"/>
      <c r="O74" s="84" t="s">
        <v>96</v>
      </c>
      <c r="P74" s="49" t="s">
        <v>96</v>
      </c>
      <c r="Q74" s="49" t="s">
        <v>96</v>
      </c>
      <c r="R74" s="49" t="s">
        <v>96</v>
      </c>
      <c r="S74" s="49" t="s">
        <v>96</v>
      </c>
      <c r="T74" s="67"/>
    </row>
    <row r="75" spans="2:21" x14ac:dyDescent="0.3">
      <c r="B75" s="85">
        <v>60</v>
      </c>
      <c r="C75" s="109">
        <v>44</v>
      </c>
      <c r="D75" s="109" t="s">
        <v>297</v>
      </c>
      <c r="E75" s="197" t="s">
        <v>316</v>
      </c>
      <c r="F75" s="198"/>
      <c r="G75" s="140"/>
      <c r="H75" s="136"/>
      <c r="I75" s="85"/>
      <c r="J75" s="100"/>
      <c r="K75" s="140"/>
      <c r="L75" s="79"/>
      <c r="M75" s="79"/>
      <c r="N75" s="100"/>
      <c r="O75" s="85" t="s">
        <v>492</v>
      </c>
      <c r="P75" s="116"/>
      <c r="Q75" s="116" t="s">
        <v>492</v>
      </c>
      <c r="R75" s="116"/>
      <c r="S75" s="116"/>
      <c r="T75" s="67"/>
    </row>
    <row r="76" spans="2:21" x14ac:dyDescent="0.3">
      <c r="B76" s="83">
        <v>61</v>
      </c>
      <c r="C76" s="62">
        <v>45</v>
      </c>
      <c r="D76" s="80" t="s">
        <v>123</v>
      </c>
      <c r="E76" s="62" t="s">
        <v>317</v>
      </c>
      <c r="F76" s="50" t="s">
        <v>252</v>
      </c>
      <c r="G76" s="149" t="s">
        <v>101</v>
      </c>
      <c r="H76" s="134" t="s">
        <v>102</v>
      </c>
      <c r="I76" s="132" t="s">
        <v>124</v>
      </c>
      <c r="J76" s="67" t="s">
        <v>122</v>
      </c>
      <c r="K76" s="132" t="s">
        <v>124</v>
      </c>
      <c r="L76" s="16" t="s">
        <v>122</v>
      </c>
      <c r="M76" s="16" t="s">
        <v>105</v>
      </c>
      <c r="N76" s="67"/>
      <c r="O76" s="86" t="s">
        <v>45</v>
      </c>
      <c r="P76" s="158" t="s">
        <v>471</v>
      </c>
      <c r="Q76" s="80" t="s">
        <v>531</v>
      </c>
      <c r="R76" s="80" t="s">
        <v>460</v>
      </c>
      <c r="S76" s="80" t="s">
        <v>49</v>
      </c>
      <c r="T76" s="157" t="s">
        <v>516</v>
      </c>
      <c r="U76" s="10" t="s">
        <v>534</v>
      </c>
    </row>
    <row r="77" spans="2:21" ht="49.5" x14ac:dyDescent="0.3">
      <c r="B77" s="83">
        <v>62</v>
      </c>
      <c r="C77" s="62">
        <v>46</v>
      </c>
      <c r="D77" s="80" t="s">
        <v>120</v>
      </c>
      <c r="E77" s="52" t="s">
        <v>319</v>
      </c>
      <c r="F77" s="50" t="s">
        <v>252</v>
      </c>
      <c r="G77" s="149" t="s">
        <v>101</v>
      </c>
      <c r="H77" s="134" t="s">
        <v>102</v>
      </c>
      <c r="I77" s="132" t="s">
        <v>121</v>
      </c>
      <c r="J77" s="67" t="s">
        <v>122</v>
      </c>
      <c r="K77" s="132" t="s">
        <v>121</v>
      </c>
      <c r="L77" s="16" t="s">
        <v>122</v>
      </c>
      <c r="M77" s="16" t="s">
        <v>105</v>
      </c>
      <c r="N77" s="67"/>
      <c r="O77" s="86" t="s">
        <v>517</v>
      </c>
      <c r="P77" s="80" t="s">
        <v>73</v>
      </c>
      <c r="Q77" s="80" t="s">
        <v>448</v>
      </c>
      <c r="R77" s="80" t="s">
        <v>504</v>
      </c>
      <c r="S77" s="80" t="s">
        <v>414</v>
      </c>
      <c r="T77" s="156"/>
      <c r="U77" s="10" t="s">
        <v>533</v>
      </c>
    </row>
    <row r="78" spans="2:21" x14ac:dyDescent="0.3">
      <c r="B78" s="85">
        <v>63</v>
      </c>
      <c r="C78" s="82">
        <v>47</v>
      </c>
      <c r="D78" s="82" t="s">
        <v>291</v>
      </c>
      <c r="E78" s="197" t="s">
        <v>267</v>
      </c>
      <c r="F78" s="198"/>
      <c r="G78" s="140"/>
      <c r="H78" s="100"/>
      <c r="I78" s="84"/>
      <c r="J78" s="98"/>
      <c r="K78" s="140"/>
      <c r="L78" s="79"/>
      <c r="M78" s="79"/>
      <c r="N78" s="100"/>
      <c r="O78" s="85"/>
      <c r="P78" s="116"/>
      <c r="Q78" s="116"/>
      <c r="R78" s="116"/>
      <c r="S78" s="116"/>
      <c r="T78" s="100"/>
    </row>
    <row r="79" spans="2:21" ht="17.25" thickBot="1" x14ac:dyDescent="0.35">
      <c r="B79" s="87">
        <v>64</v>
      </c>
      <c r="C79" s="88">
        <v>48</v>
      </c>
      <c r="D79" s="88" t="s">
        <v>235</v>
      </c>
      <c r="E79" s="199" t="s">
        <v>247</v>
      </c>
      <c r="F79" s="200"/>
      <c r="G79" s="141"/>
      <c r="H79" s="143"/>
      <c r="I79" s="148"/>
      <c r="J79" s="102"/>
      <c r="K79" s="141"/>
      <c r="L79" s="142"/>
      <c r="M79" s="142"/>
      <c r="N79" s="143"/>
      <c r="O79" s="87"/>
      <c r="P79" s="117"/>
      <c r="Q79" s="117"/>
      <c r="R79" s="117"/>
      <c r="S79" s="117"/>
      <c r="T79" s="143"/>
    </row>
    <row r="84" spans="5:6" x14ac:dyDescent="0.3">
      <c r="E84" s="10"/>
      <c r="F84" s="10"/>
    </row>
    <row r="85" spans="5:6" x14ac:dyDescent="0.3">
      <c r="E85" s="10"/>
      <c r="F85" s="10"/>
    </row>
    <row r="86" spans="5:6" x14ac:dyDescent="0.3">
      <c r="E86" s="10"/>
      <c r="F86" s="10"/>
    </row>
    <row r="87" spans="5:6" x14ac:dyDescent="0.3">
      <c r="E87" s="10"/>
      <c r="F87" s="10"/>
    </row>
    <row r="88" spans="5:6" x14ac:dyDescent="0.3">
      <c r="E88" s="10"/>
      <c r="F88" s="10"/>
    </row>
    <row r="89" spans="5:6" x14ac:dyDescent="0.3">
      <c r="E89" s="10"/>
      <c r="F89" s="10"/>
    </row>
    <row r="90" spans="5:6" x14ac:dyDescent="0.3">
      <c r="E90" s="10"/>
      <c r="F90" s="10"/>
    </row>
    <row r="91" spans="5:6" x14ac:dyDescent="0.3">
      <c r="E91" s="10"/>
      <c r="F91" s="10"/>
    </row>
    <row r="92" spans="5:6" x14ac:dyDescent="0.3">
      <c r="E92" s="10"/>
      <c r="F92" s="10"/>
    </row>
    <row r="93" spans="5:6" x14ac:dyDescent="0.3">
      <c r="E93" s="10"/>
      <c r="F93" s="10"/>
    </row>
    <row r="94" spans="5:6" x14ac:dyDescent="0.3">
      <c r="E94" s="10"/>
      <c r="F94" s="10"/>
    </row>
    <row r="95" spans="5:6" x14ac:dyDescent="0.3">
      <c r="E95" s="10"/>
      <c r="F95" s="10"/>
    </row>
  </sheetData>
  <autoFilter ref="B15:AB79"/>
  <mergeCells count="26">
    <mergeCell ref="B3:C3"/>
    <mergeCell ref="B4:C4"/>
    <mergeCell ref="B5:C5"/>
    <mergeCell ref="B6:C6"/>
    <mergeCell ref="B7:C7"/>
    <mergeCell ref="Q14:R14"/>
    <mergeCell ref="E14:F14"/>
    <mergeCell ref="E16:F16"/>
    <mergeCell ref="E22:F22"/>
    <mergeCell ref="B14:C14"/>
    <mergeCell ref="I14:J14"/>
    <mergeCell ref="K14:L14"/>
    <mergeCell ref="D14:D15"/>
    <mergeCell ref="G14:H14"/>
    <mergeCell ref="O14:P14"/>
    <mergeCell ref="E27:F27"/>
    <mergeCell ref="E28:F28"/>
    <mergeCell ref="E33:F33"/>
    <mergeCell ref="E34:F34"/>
    <mergeCell ref="E46:F46"/>
    <mergeCell ref="E47:F47"/>
    <mergeCell ref="E62:F62"/>
    <mergeCell ref="E63:F63"/>
    <mergeCell ref="E78:F78"/>
    <mergeCell ref="E79:F79"/>
    <mergeCell ref="E75:F7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"/>
  <sheetViews>
    <sheetView workbookViewId="0">
      <pane ySplit="3" topLeftCell="A16" activePane="bottomLeft" state="frozen"/>
      <selection pane="bottomLeft" activeCell="H37" sqref="H37"/>
    </sheetView>
  </sheetViews>
  <sheetFormatPr defaultRowHeight="16.5" x14ac:dyDescent="0.3"/>
  <cols>
    <col min="1" max="1" width="3.625" customWidth="1"/>
    <col min="2" max="2" width="12.5" style="10" bestFit="1" customWidth="1"/>
    <col min="3" max="3" width="23.125" bestFit="1" customWidth="1"/>
    <col min="4" max="4" width="30.375" bestFit="1" customWidth="1"/>
    <col min="5" max="5" width="106.125" bestFit="1" customWidth="1"/>
    <col min="6" max="7" width="9.875" customWidth="1"/>
    <col min="8" max="8" width="10.375" customWidth="1"/>
    <col min="9" max="9" width="21" customWidth="1"/>
  </cols>
  <sheetData>
    <row r="1" spans="2:9" x14ac:dyDescent="0.3">
      <c r="F1" t="s">
        <v>207</v>
      </c>
      <c r="H1" s="41">
        <v>1100</v>
      </c>
    </row>
    <row r="2" spans="2:9" ht="17.25" thickBot="1" x14ac:dyDescent="0.35"/>
    <row r="3" spans="2:9" s="42" customFormat="1" ht="17.25" thickBot="1" x14ac:dyDescent="0.35">
      <c r="B3" s="29" t="s">
        <v>199</v>
      </c>
      <c r="C3" s="30" t="s">
        <v>200</v>
      </c>
      <c r="D3" s="30" t="s">
        <v>201</v>
      </c>
      <c r="E3" s="30" t="s">
        <v>202</v>
      </c>
      <c r="F3" s="30" t="s">
        <v>205</v>
      </c>
      <c r="G3" s="30" t="s">
        <v>496</v>
      </c>
      <c r="H3" s="30" t="s">
        <v>206</v>
      </c>
      <c r="I3" s="31" t="s">
        <v>203</v>
      </c>
    </row>
    <row r="4" spans="2:9" x14ac:dyDescent="0.3">
      <c r="B4" s="221" t="s">
        <v>332</v>
      </c>
      <c r="C4" s="5" t="s">
        <v>209</v>
      </c>
      <c r="D4" s="5" t="s">
        <v>204</v>
      </c>
      <c r="E4" s="5" t="s">
        <v>210</v>
      </c>
      <c r="F4" s="47">
        <v>0.62</v>
      </c>
      <c r="G4" s="47"/>
      <c r="H4" s="22">
        <f>F4*$H$1</f>
        <v>682</v>
      </c>
      <c r="I4" s="23" t="s">
        <v>208</v>
      </c>
    </row>
    <row r="5" spans="2:9" x14ac:dyDescent="0.3">
      <c r="B5" s="218"/>
      <c r="C5" s="7" t="s">
        <v>211</v>
      </c>
      <c r="D5" s="7" t="s">
        <v>214</v>
      </c>
      <c r="E5" s="7" t="s">
        <v>212</v>
      </c>
      <c r="F5" s="7"/>
      <c r="G5" s="7"/>
      <c r="H5" s="24">
        <v>2300</v>
      </c>
      <c r="I5" s="25" t="s">
        <v>213</v>
      </c>
    </row>
    <row r="6" spans="2:9" x14ac:dyDescent="0.3">
      <c r="B6" s="218"/>
      <c r="C6" s="7" t="s">
        <v>218</v>
      </c>
      <c r="D6" s="7" t="s">
        <v>216</v>
      </c>
      <c r="E6" s="7" t="s">
        <v>215</v>
      </c>
      <c r="F6" s="7"/>
      <c r="G6" s="7"/>
      <c r="H6" s="24">
        <v>1720</v>
      </c>
      <c r="I6" s="25" t="s">
        <v>213</v>
      </c>
    </row>
    <row r="7" spans="2:9" x14ac:dyDescent="0.3">
      <c r="B7" s="218" t="s">
        <v>217</v>
      </c>
      <c r="C7" s="7" t="s">
        <v>220</v>
      </c>
      <c r="D7" s="7" t="s">
        <v>216</v>
      </c>
      <c r="E7" s="7" t="s">
        <v>222</v>
      </c>
      <c r="F7" s="7"/>
      <c r="G7" s="7"/>
      <c r="H7" s="24">
        <v>750</v>
      </c>
      <c r="I7" s="25" t="s">
        <v>213</v>
      </c>
    </row>
    <row r="8" spans="2:9" x14ac:dyDescent="0.3">
      <c r="B8" s="218"/>
      <c r="C8" s="7" t="s">
        <v>219</v>
      </c>
      <c r="D8" s="7" t="s">
        <v>216</v>
      </c>
      <c r="E8" s="7" t="s">
        <v>221</v>
      </c>
      <c r="F8" s="7"/>
      <c r="G8" s="7"/>
      <c r="H8" s="24">
        <v>1070</v>
      </c>
      <c r="I8" s="25" t="s">
        <v>213</v>
      </c>
    </row>
    <row r="9" spans="2:9" x14ac:dyDescent="0.3">
      <c r="B9" s="218" t="s">
        <v>226</v>
      </c>
      <c r="C9" s="7" t="s">
        <v>228</v>
      </c>
      <c r="D9" s="7" t="s">
        <v>227</v>
      </c>
      <c r="E9" s="7" t="s">
        <v>229</v>
      </c>
      <c r="F9" s="7"/>
      <c r="G9" s="7"/>
      <c r="H9" s="24"/>
      <c r="I9" s="25" t="s">
        <v>233</v>
      </c>
    </row>
    <row r="10" spans="2:9" ht="17.25" thickBot="1" x14ac:dyDescent="0.35">
      <c r="B10" s="219"/>
      <c r="C10" s="9" t="s">
        <v>231</v>
      </c>
      <c r="D10" s="9" t="s">
        <v>232</v>
      </c>
      <c r="E10" s="9" t="s">
        <v>230</v>
      </c>
      <c r="F10" s="9"/>
      <c r="G10" s="9"/>
      <c r="H10" s="27">
        <v>3970</v>
      </c>
      <c r="I10" s="28" t="s">
        <v>213</v>
      </c>
    </row>
    <row r="11" spans="2:9" x14ac:dyDescent="0.3">
      <c r="B11" s="220" t="s">
        <v>401</v>
      </c>
      <c r="C11" s="44" t="s">
        <v>327</v>
      </c>
      <c r="D11" s="44" t="s">
        <v>325</v>
      </c>
      <c r="E11" s="44" t="s">
        <v>326</v>
      </c>
      <c r="F11" s="5"/>
      <c r="G11" s="5"/>
      <c r="H11" s="22">
        <v>1300</v>
      </c>
      <c r="I11" s="54" t="s">
        <v>330</v>
      </c>
    </row>
    <row r="12" spans="2:9" x14ac:dyDescent="0.3">
      <c r="B12" s="218"/>
      <c r="C12" s="39" t="s">
        <v>329</v>
      </c>
      <c r="D12" s="39" t="s">
        <v>325</v>
      </c>
      <c r="E12" s="39" t="s">
        <v>328</v>
      </c>
      <c r="F12" s="7"/>
      <c r="G12" s="7"/>
      <c r="H12" s="24">
        <v>2190</v>
      </c>
      <c r="I12" s="25" t="s">
        <v>213</v>
      </c>
    </row>
    <row r="13" spans="2:9" ht="17.25" thickBot="1" x14ac:dyDescent="0.35">
      <c r="B13" s="219"/>
      <c r="C13" s="45" t="s">
        <v>364</v>
      </c>
      <c r="D13" s="45" t="s">
        <v>325</v>
      </c>
      <c r="E13" s="45" t="s">
        <v>407</v>
      </c>
      <c r="F13" s="9"/>
      <c r="G13" s="9"/>
      <c r="H13" s="27">
        <v>2850</v>
      </c>
      <c r="I13" s="28" t="s">
        <v>213</v>
      </c>
    </row>
    <row r="14" spans="2:9" x14ac:dyDescent="0.3">
      <c r="B14" s="220" t="s">
        <v>333</v>
      </c>
      <c r="C14" s="44" t="s">
        <v>334</v>
      </c>
      <c r="D14" s="44" t="s">
        <v>335</v>
      </c>
      <c r="E14" s="44" t="s">
        <v>336</v>
      </c>
      <c r="F14" s="5"/>
      <c r="G14" s="5"/>
      <c r="H14" s="22">
        <v>210</v>
      </c>
      <c r="I14" s="23" t="s">
        <v>213</v>
      </c>
    </row>
    <row r="15" spans="2:9" ht="17.25" thickBot="1" x14ac:dyDescent="0.35">
      <c r="B15" s="219"/>
      <c r="C15" s="45" t="s">
        <v>415</v>
      </c>
      <c r="D15" s="45" t="s">
        <v>335</v>
      </c>
      <c r="E15" s="45" t="s">
        <v>336</v>
      </c>
      <c r="F15" s="9"/>
      <c r="G15" s="9"/>
      <c r="H15" s="27">
        <v>180</v>
      </c>
      <c r="I15" s="28" t="s">
        <v>213</v>
      </c>
    </row>
    <row r="16" spans="2:9" x14ac:dyDescent="0.3">
      <c r="B16" s="224" t="s">
        <v>416</v>
      </c>
      <c r="C16" s="44" t="s">
        <v>510</v>
      </c>
      <c r="D16" s="44" t="s">
        <v>511</v>
      </c>
      <c r="E16" s="44" t="s">
        <v>509</v>
      </c>
      <c r="F16" s="5"/>
      <c r="G16" s="5"/>
      <c r="H16" s="22">
        <v>600</v>
      </c>
      <c r="I16" s="54" t="s">
        <v>417</v>
      </c>
    </row>
    <row r="17" spans="2:10" x14ac:dyDescent="0.3">
      <c r="B17" s="225"/>
      <c r="C17" s="119" t="s">
        <v>513</v>
      </c>
      <c r="D17" s="119" t="s">
        <v>511</v>
      </c>
      <c r="E17" s="119" t="s">
        <v>512</v>
      </c>
      <c r="F17" s="120"/>
      <c r="G17" s="120">
        <v>10</v>
      </c>
      <c r="H17" s="121">
        <v>100</v>
      </c>
      <c r="I17" s="127" t="s">
        <v>514</v>
      </c>
    </row>
    <row r="18" spans="2:10" x14ac:dyDescent="0.3">
      <c r="B18" s="225"/>
      <c r="C18" s="118" t="s">
        <v>522</v>
      </c>
      <c r="D18" s="118" t="s">
        <v>523</v>
      </c>
      <c r="E18" s="46" t="s">
        <v>525</v>
      </c>
      <c r="F18" s="120"/>
      <c r="G18" s="120"/>
      <c r="H18" s="137">
        <v>100</v>
      </c>
      <c r="I18" s="138" t="s">
        <v>527</v>
      </c>
    </row>
    <row r="19" spans="2:10" x14ac:dyDescent="0.3">
      <c r="B19" s="223"/>
      <c r="C19" s="118" t="s">
        <v>524</v>
      </c>
      <c r="D19" s="118" t="s">
        <v>523</v>
      </c>
      <c r="E19" s="46" t="s">
        <v>526</v>
      </c>
      <c r="F19" s="120"/>
      <c r="G19" s="120"/>
      <c r="H19" s="137">
        <v>80</v>
      </c>
      <c r="I19" s="138" t="s">
        <v>528</v>
      </c>
    </row>
    <row r="20" spans="2:10" x14ac:dyDescent="0.3">
      <c r="B20" s="222" t="s">
        <v>422</v>
      </c>
      <c r="C20" s="39" t="s">
        <v>423</v>
      </c>
      <c r="D20" s="16" t="s">
        <v>424</v>
      </c>
      <c r="E20" s="16" t="s">
        <v>425</v>
      </c>
      <c r="F20" s="7"/>
      <c r="G20" s="7"/>
      <c r="H20" s="24">
        <v>720</v>
      </c>
      <c r="I20" s="25" t="s">
        <v>213</v>
      </c>
    </row>
    <row r="21" spans="2:10" x14ac:dyDescent="0.3">
      <c r="B21" s="223"/>
      <c r="C21" s="118" t="s">
        <v>519</v>
      </c>
      <c r="D21" s="118" t="s">
        <v>520</v>
      </c>
      <c r="E21" s="46" t="s">
        <v>521</v>
      </c>
      <c r="F21" s="7"/>
      <c r="G21" s="7"/>
      <c r="H21" s="137">
        <v>1990</v>
      </c>
      <c r="I21" s="25" t="s">
        <v>213</v>
      </c>
    </row>
    <row r="22" spans="2:10" x14ac:dyDescent="0.3">
      <c r="B22" s="218" t="s">
        <v>436</v>
      </c>
      <c r="C22" s="39" t="s">
        <v>494</v>
      </c>
      <c r="D22" s="39" t="s">
        <v>439</v>
      </c>
      <c r="E22" s="39" t="s">
        <v>462</v>
      </c>
      <c r="F22" s="7"/>
      <c r="G22" s="7"/>
      <c r="H22" s="24">
        <v>5100</v>
      </c>
      <c r="I22" s="25" t="s">
        <v>213</v>
      </c>
    </row>
    <row r="23" spans="2:10" x14ac:dyDescent="0.3">
      <c r="B23" s="218"/>
      <c r="C23" s="39" t="s">
        <v>452</v>
      </c>
      <c r="D23" s="7"/>
      <c r="E23" s="39" t="s">
        <v>493</v>
      </c>
      <c r="F23" s="7"/>
      <c r="G23" s="7"/>
      <c r="H23" s="24">
        <v>250</v>
      </c>
      <c r="I23" s="25" t="s">
        <v>213</v>
      </c>
      <c r="J23" t="s">
        <v>470</v>
      </c>
    </row>
    <row r="24" spans="2:10" x14ac:dyDescent="0.3">
      <c r="B24" s="110" t="s">
        <v>490</v>
      </c>
      <c r="C24" s="39" t="s">
        <v>453</v>
      </c>
      <c r="D24" s="7" t="s">
        <v>454</v>
      </c>
      <c r="E24" s="39" t="s">
        <v>455</v>
      </c>
      <c r="F24" s="7"/>
      <c r="G24" s="7"/>
      <c r="H24" s="24">
        <v>120</v>
      </c>
      <c r="I24" s="113" t="s">
        <v>456</v>
      </c>
    </row>
    <row r="25" spans="2:10" x14ac:dyDescent="0.3">
      <c r="B25" s="110" t="s">
        <v>487</v>
      </c>
      <c r="C25" s="7" t="s">
        <v>392</v>
      </c>
      <c r="D25" s="7" t="s">
        <v>399</v>
      </c>
      <c r="E25" s="7" t="s">
        <v>400</v>
      </c>
      <c r="F25" s="114"/>
      <c r="G25" s="114"/>
      <c r="H25" s="24">
        <v>520</v>
      </c>
      <c r="I25" s="25" t="s">
        <v>213</v>
      </c>
    </row>
    <row r="26" spans="2:10" x14ac:dyDescent="0.3">
      <c r="B26" s="110" t="s">
        <v>489</v>
      </c>
      <c r="C26" s="7" t="s">
        <v>402</v>
      </c>
      <c r="D26" s="7" t="s">
        <v>404</v>
      </c>
      <c r="E26" s="7" t="s">
        <v>488</v>
      </c>
      <c r="F26" s="7"/>
      <c r="G26" s="7"/>
      <c r="H26" s="24">
        <v>2150</v>
      </c>
      <c r="I26" s="25" t="s">
        <v>213</v>
      </c>
    </row>
    <row r="27" spans="2:10" x14ac:dyDescent="0.3">
      <c r="B27" s="110" t="s">
        <v>473</v>
      </c>
      <c r="C27" s="39" t="s">
        <v>475</v>
      </c>
      <c r="D27" s="39" t="s">
        <v>474</v>
      </c>
      <c r="E27" s="7"/>
      <c r="F27" s="7"/>
      <c r="G27" s="7"/>
      <c r="H27" s="24">
        <v>420</v>
      </c>
      <c r="I27" s="25" t="s">
        <v>213</v>
      </c>
    </row>
    <row r="28" spans="2:10" x14ac:dyDescent="0.3">
      <c r="B28" s="218" t="s">
        <v>486</v>
      </c>
      <c r="C28" s="39" t="s">
        <v>479</v>
      </c>
      <c r="D28" s="39" t="s">
        <v>478</v>
      </c>
      <c r="E28" s="7" t="s">
        <v>481</v>
      </c>
      <c r="F28" s="7"/>
      <c r="G28" s="7"/>
      <c r="H28" s="24">
        <v>20</v>
      </c>
      <c r="I28" s="25" t="s">
        <v>213</v>
      </c>
      <c r="J28" t="s">
        <v>476</v>
      </c>
    </row>
    <row r="29" spans="2:10" x14ac:dyDescent="0.3">
      <c r="B29" s="218"/>
      <c r="C29" s="39" t="s">
        <v>484</v>
      </c>
      <c r="D29" s="39" t="s">
        <v>478</v>
      </c>
      <c r="E29" s="7" t="s">
        <v>480</v>
      </c>
      <c r="F29" s="7"/>
      <c r="G29" s="7"/>
      <c r="H29" s="24">
        <v>20</v>
      </c>
      <c r="I29" s="25" t="s">
        <v>213</v>
      </c>
      <c r="J29" s="70" t="s">
        <v>482</v>
      </c>
    </row>
    <row r="30" spans="2:10" ht="17.25" thickBot="1" x14ac:dyDescent="0.35">
      <c r="B30" s="219"/>
      <c r="C30" s="45" t="s">
        <v>485</v>
      </c>
      <c r="D30" s="45" t="s">
        <v>491</v>
      </c>
      <c r="E30" s="9" t="s">
        <v>483</v>
      </c>
      <c r="F30" s="9"/>
      <c r="G30" s="9"/>
      <c r="H30" s="27">
        <v>40</v>
      </c>
      <c r="I30" s="28" t="s">
        <v>213</v>
      </c>
      <c r="J30" t="s">
        <v>477</v>
      </c>
    </row>
    <row r="31" spans="2:10" ht="17.25" thickBot="1" x14ac:dyDescent="0.35">
      <c r="B31" s="122" t="s">
        <v>508</v>
      </c>
      <c r="C31" s="123" t="s">
        <v>495</v>
      </c>
      <c r="D31" s="123" t="s">
        <v>507</v>
      </c>
      <c r="E31" s="123" t="s">
        <v>506</v>
      </c>
      <c r="F31" s="124"/>
      <c r="G31" s="124">
        <v>1</v>
      </c>
      <c r="H31" s="125">
        <v>910</v>
      </c>
      <c r="I31" s="126" t="s">
        <v>213</v>
      </c>
    </row>
    <row r="32" spans="2:10" x14ac:dyDescent="0.3">
      <c r="B32" s="10" t="s">
        <v>552</v>
      </c>
      <c r="C32" s="226" t="s">
        <v>559</v>
      </c>
      <c r="D32" t="s">
        <v>551</v>
      </c>
      <c r="E32" s="226" t="s">
        <v>553</v>
      </c>
      <c r="H32" s="41"/>
    </row>
    <row r="33" spans="2:9" x14ac:dyDescent="0.3">
      <c r="C33" s="226" t="s">
        <v>560</v>
      </c>
      <c r="D33" t="s">
        <v>551</v>
      </c>
      <c r="E33" s="226" t="s">
        <v>554</v>
      </c>
    </row>
    <row r="34" spans="2:9" x14ac:dyDescent="0.3">
      <c r="C34" s="226" t="s">
        <v>555</v>
      </c>
      <c r="D34" t="s">
        <v>551</v>
      </c>
      <c r="E34" s="226" t="s">
        <v>556</v>
      </c>
    </row>
    <row r="35" spans="2:9" x14ac:dyDescent="0.3">
      <c r="C35" s="226" t="s">
        <v>557</v>
      </c>
      <c r="D35" t="s">
        <v>551</v>
      </c>
      <c r="E35" s="226" t="s">
        <v>558</v>
      </c>
    </row>
    <row r="36" spans="2:9" x14ac:dyDescent="0.3">
      <c r="B36" s="10" t="s">
        <v>580</v>
      </c>
      <c r="C36" s="226" t="s">
        <v>581</v>
      </c>
      <c r="D36" t="s">
        <v>582</v>
      </c>
      <c r="E36" s="226" t="s">
        <v>583</v>
      </c>
      <c r="G36">
        <v>1</v>
      </c>
      <c r="H36" s="41">
        <v>3500</v>
      </c>
      <c r="I36" s="25" t="s">
        <v>213</v>
      </c>
    </row>
    <row r="37" spans="2:9" x14ac:dyDescent="0.3">
      <c r="C37" s="230" t="s">
        <v>584</v>
      </c>
      <c r="D37" s="231" t="s">
        <v>585</v>
      </c>
      <c r="E37" s="230" t="s">
        <v>586</v>
      </c>
      <c r="F37" s="231"/>
      <c r="G37" s="231">
        <v>1</v>
      </c>
      <c r="H37" s="232">
        <v>1450</v>
      </c>
      <c r="I37" s="233" t="s">
        <v>213</v>
      </c>
    </row>
  </sheetData>
  <mergeCells count="9">
    <mergeCell ref="B28:B30"/>
    <mergeCell ref="B22:B23"/>
    <mergeCell ref="B14:B15"/>
    <mergeCell ref="B4:B6"/>
    <mergeCell ref="B7:B8"/>
    <mergeCell ref="B9:B10"/>
    <mergeCell ref="B11:B13"/>
    <mergeCell ref="B20:B21"/>
    <mergeCell ref="B16:B1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0"/>
  <sheetViews>
    <sheetView topLeftCell="A127" workbookViewId="0">
      <selection activeCell="M148" sqref="M148"/>
    </sheetView>
  </sheetViews>
  <sheetFormatPr defaultRowHeight="16.5" x14ac:dyDescent="0.3"/>
  <cols>
    <col min="2" max="2" width="5.375" style="1" customWidth="1"/>
    <col min="3" max="3" width="19.125" customWidth="1"/>
    <col min="11" max="11" width="12.375" bestFit="1" customWidth="1"/>
    <col min="13" max="13" width="12.375" bestFit="1" customWidth="1"/>
    <col min="14" max="14" width="13.125" bestFit="1" customWidth="1"/>
    <col min="15" max="16" width="18.5" bestFit="1" customWidth="1"/>
    <col min="17" max="17" width="8.75" bestFit="1" customWidth="1"/>
  </cols>
  <sheetData>
    <row r="1" spans="2:18" ht="17.25" thickBot="1" x14ac:dyDescent="0.35">
      <c r="B1" s="1" t="s">
        <v>352</v>
      </c>
    </row>
    <row r="2" spans="2:18" x14ac:dyDescent="0.3">
      <c r="C2" s="21"/>
      <c r="D2" s="5"/>
      <c r="E2" s="190" t="s">
        <v>337</v>
      </c>
      <c r="F2" s="190"/>
      <c r="G2" s="190" t="s">
        <v>340</v>
      </c>
      <c r="H2" s="190"/>
      <c r="I2" s="190" t="s">
        <v>342</v>
      </c>
      <c r="J2" s="190"/>
      <c r="K2" s="5" t="s">
        <v>363</v>
      </c>
      <c r="L2" s="190" t="s">
        <v>343</v>
      </c>
      <c r="M2" s="190"/>
      <c r="N2" s="190" t="s">
        <v>344</v>
      </c>
      <c r="O2" s="190"/>
      <c r="P2" s="190"/>
      <c r="Q2" s="5" t="s">
        <v>349</v>
      </c>
      <c r="R2" s="23" t="s">
        <v>356</v>
      </c>
    </row>
    <row r="3" spans="2:18" ht="17.25" thickBot="1" x14ac:dyDescent="0.35">
      <c r="C3" s="26"/>
      <c r="D3" s="9"/>
      <c r="E3" s="9" t="s">
        <v>338</v>
      </c>
      <c r="F3" s="9" t="s">
        <v>339</v>
      </c>
      <c r="G3" s="9" t="s">
        <v>338</v>
      </c>
      <c r="H3" s="9" t="s">
        <v>339</v>
      </c>
      <c r="I3" s="9" t="s">
        <v>338</v>
      </c>
      <c r="J3" s="9" t="s">
        <v>341</v>
      </c>
      <c r="K3" s="9" t="s">
        <v>362</v>
      </c>
      <c r="L3" s="9" t="s">
        <v>338</v>
      </c>
      <c r="M3" s="9" t="s">
        <v>339</v>
      </c>
      <c r="N3" s="9" t="s">
        <v>345</v>
      </c>
      <c r="O3" s="9" t="s">
        <v>346</v>
      </c>
      <c r="P3" s="9" t="s">
        <v>347</v>
      </c>
      <c r="Q3" s="9"/>
      <c r="R3" s="28"/>
    </row>
    <row r="4" spans="2:18" x14ac:dyDescent="0.3">
      <c r="C4" s="55" t="s">
        <v>351</v>
      </c>
      <c r="D4" s="44" t="s">
        <v>325</v>
      </c>
      <c r="E4" s="5">
        <v>1.8</v>
      </c>
      <c r="F4" s="5">
        <v>5.5</v>
      </c>
      <c r="G4" s="56">
        <v>3.3</v>
      </c>
      <c r="H4" s="5">
        <v>28</v>
      </c>
      <c r="I4" s="57" t="s">
        <v>361</v>
      </c>
      <c r="J4" s="5">
        <v>980</v>
      </c>
      <c r="K4" s="5">
        <v>82</v>
      </c>
      <c r="L4" s="5"/>
      <c r="M4" s="5">
        <v>85</v>
      </c>
      <c r="N4" s="5" t="s">
        <v>348</v>
      </c>
      <c r="O4" s="5" t="s">
        <v>348</v>
      </c>
      <c r="P4" s="5" t="s">
        <v>348</v>
      </c>
      <c r="Q4" s="5" t="s">
        <v>350</v>
      </c>
      <c r="R4" s="23" t="s">
        <v>406</v>
      </c>
    </row>
    <row r="5" spans="2:18" x14ac:dyDescent="0.3">
      <c r="C5" s="58" t="s">
        <v>354</v>
      </c>
      <c r="D5" s="39" t="s">
        <v>325</v>
      </c>
      <c r="E5" s="7">
        <v>2.7</v>
      </c>
      <c r="F5" s="7">
        <v>14</v>
      </c>
      <c r="G5" s="59" t="s">
        <v>360</v>
      </c>
      <c r="H5" s="7">
        <v>30</v>
      </c>
      <c r="I5" s="7">
        <v>800</v>
      </c>
      <c r="J5" s="7">
        <v>1250</v>
      </c>
      <c r="K5" s="7">
        <v>78</v>
      </c>
      <c r="L5" s="7"/>
      <c r="M5" s="7"/>
      <c r="N5" s="7" t="s">
        <v>348</v>
      </c>
      <c r="O5" s="59" t="s">
        <v>359</v>
      </c>
      <c r="P5" s="7" t="s">
        <v>348</v>
      </c>
      <c r="Q5" s="7" t="s">
        <v>358</v>
      </c>
      <c r="R5" s="25" t="s">
        <v>357</v>
      </c>
    </row>
    <row r="6" spans="2:18" ht="17.25" thickBot="1" x14ac:dyDescent="0.35">
      <c r="C6" s="60" t="s">
        <v>364</v>
      </c>
      <c r="D6" s="45" t="s">
        <v>325</v>
      </c>
      <c r="E6" s="9">
        <v>2.7</v>
      </c>
      <c r="F6" s="9">
        <v>5.5</v>
      </c>
      <c r="G6" s="9">
        <v>3</v>
      </c>
      <c r="H6" s="9">
        <v>24</v>
      </c>
      <c r="I6" s="9">
        <v>2100</v>
      </c>
      <c r="J6" s="9">
        <v>3000</v>
      </c>
      <c r="K6" s="9">
        <v>86</v>
      </c>
      <c r="L6" s="9"/>
      <c r="M6" s="9"/>
      <c r="N6" s="9" t="s">
        <v>348</v>
      </c>
      <c r="O6" s="61" t="s">
        <v>359</v>
      </c>
      <c r="P6" s="9" t="s">
        <v>348</v>
      </c>
      <c r="Q6" s="9" t="s">
        <v>358</v>
      </c>
      <c r="R6" s="28" t="s">
        <v>357</v>
      </c>
    </row>
    <row r="8" spans="2:18" x14ac:dyDescent="0.3">
      <c r="B8" s="1" t="s">
        <v>351</v>
      </c>
    </row>
    <row r="9" spans="2:18" x14ac:dyDescent="0.3">
      <c r="C9" t="s">
        <v>353</v>
      </c>
    </row>
    <row r="29" spans="2:2" x14ac:dyDescent="0.3">
      <c r="B29" s="1" t="s">
        <v>355</v>
      </c>
    </row>
    <row r="45" spans="2:12" x14ac:dyDescent="0.3">
      <c r="B45" s="1" t="s">
        <v>365</v>
      </c>
    </row>
    <row r="46" spans="2:12" ht="17.25" thickBot="1" x14ac:dyDescent="0.35"/>
    <row r="47" spans="2:12" x14ac:dyDescent="0.3">
      <c r="J47" s="4" t="s">
        <v>369</v>
      </c>
      <c r="K47" s="5">
        <v>8</v>
      </c>
      <c r="L47" s="23" t="s">
        <v>373</v>
      </c>
    </row>
    <row r="48" spans="2:12" x14ac:dyDescent="0.3">
      <c r="J48" s="6" t="s">
        <v>370</v>
      </c>
      <c r="K48" s="7">
        <v>1.2549999999999999</v>
      </c>
      <c r="L48" s="25" t="s">
        <v>373</v>
      </c>
    </row>
    <row r="49" spans="3:12" x14ac:dyDescent="0.3">
      <c r="J49" s="6" t="s">
        <v>371</v>
      </c>
      <c r="K49" s="7">
        <v>1</v>
      </c>
      <c r="L49" s="25" t="s">
        <v>374</v>
      </c>
    </row>
    <row r="50" spans="3:12" ht="17.25" thickBot="1" x14ac:dyDescent="0.35">
      <c r="J50" s="8" t="s">
        <v>372</v>
      </c>
      <c r="K50" s="9">
        <f>(K47/K48-1)*K49</f>
        <v>5.3745019920318731</v>
      </c>
      <c r="L50" s="28" t="s">
        <v>374</v>
      </c>
    </row>
    <row r="51" spans="3:12" x14ac:dyDescent="0.3">
      <c r="J51" s="69" t="s">
        <v>375</v>
      </c>
      <c r="K51" s="70">
        <v>5</v>
      </c>
      <c r="L51" s="70" t="s">
        <v>377</v>
      </c>
    </row>
    <row r="52" spans="3:12" x14ac:dyDescent="0.3">
      <c r="J52" s="69" t="s">
        <v>376</v>
      </c>
      <c r="K52">
        <f>1/(2*3.14*K51*K50)*1000</f>
        <v>5.9255971632679074</v>
      </c>
      <c r="L52" s="70" t="s">
        <v>378</v>
      </c>
    </row>
    <row r="63" spans="3:12" x14ac:dyDescent="0.3">
      <c r="C63" t="s">
        <v>366</v>
      </c>
    </row>
    <row r="64" spans="3:12" x14ac:dyDescent="0.3">
      <c r="C64" t="s">
        <v>367</v>
      </c>
    </row>
    <row r="81" spans="3:3" x14ac:dyDescent="0.3">
      <c r="C81" t="s">
        <v>368</v>
      </c>
    </row>
    <row r="112" ht="17.25" thickBot="1" x14ac:dyDescent="0.35"/>
    <row r="113" spans="3:12" x14ac:dyDescent="0.3">
      <c r="C113" s="71" t="s">
        <v>379</v>
      </c>
      <c r="D113" s="5">
        <v>5</v>
      </c>
      <c r="E113" s="5">
        <v>5</v>
      </c>
      <c r="F113" s="5">
        <v>3.3</v>
      </c>
      <c r="G113" s="5">
        <v>3.3</v>
      </c>
      <c r="H113" s="5">
        <v>3.3</v>
      </c>
      <c r="I113" s="5">
        <v>3.3</v>
      </c>
      <c r="J113" s="5">
        <v>3.3</v>
      </c>
      <c r="K113" s="5">
        <v>3.3</v>
      </c>
      <c r="L113" s="23" t="s">
        <v>397</v>
      </c>
    </row>
    <row r="114" spans="3:12" x14ac:dyDescent="0.3">
      <c r="C114" s="72" t="s">
        <v>369</v>
      </c>
      <c r="D114" s="7">
        <v>12</v>
      </c>
      <c r="E114" s="7">
        <v>12</v>
      </c>
      <c r="F114" s="7">
        <v>12</v>
      </c>
      <c r="G114" s="7">
        <v>12</v>
      </c>
      <c r="H114" s="7">
        <v>5</v>
      </c>
      <c r="I114" s="7">
        <v>5</v>
      </c>
      <c r="J114" s="7">
        <v>20</v>
      </c>
      <c r="K114" s="7">
        <v>20</v>
      </c>
      <c r="L114" s="25" t="s">
        <v>398</v>
      </c>
    </row>
    <row r="115" spans="3:12" ht="17.25" thickBot="1" x14ac:dyDescent="0.35">
      <c r="C115" s="73" t="s">
        <v>380</v>
      </c>
      <c r="D115" s="9">
        <v>350</v>
      </c>
      <c r="E115" s="9">
        <v>350</v>
      </c>
      <c r="F115" s="9">
        <v>350</v>
      </c>
      <c r="G115" s="9">
        <v>350</v>
      </c>
      <c r="H115" s="9">
        <v>500</v>
      </c>
      <c r="I115" s="9">
        <v>750</v>
      </c>
      <c r="J115" s="9">
        <v>100</v>
      </c>
      <c r="K115" s="9">
        <v>100</v>
      </c>
      <c r="L115" s="28"/>
    </row>
    <row r="116" spans="3:12" x14ac:dyDescent="0.3">
      <c r="C116" s="71" t="s">
        <v>387</v>
      </c>
      <c r="D116" s="5" t="s">
        <v>396</v>
      </c>
      <c r="E116" s="5" t="s">
        <v>388</v>
      </c>
      <c r="F116" s="5" t="s">
        <v>396</v>
      </c>
      <c r="G116" s="5" t="s">
        <v>388</v>
      </c>
      <c r="H116" s="5" t="s">
        <v>396</v>
      </c>
      <c r="I116" s="5" t="s">
        <v>388</v>
      </c>
      <c r="J116" s="5" t="s">
        <v>396</v>
      </c>
      <c r="K116" s="5" t="s">
        <v>388</v>
      </c>
      <c r="L116" s="23"/>
    </row>
    <row r="117" spans="3:12" x14ac:dyDescent="0.3">
      <c r="C117" s="72" t="s">
        <v>381</v>
      </c>
      <c r="D117" s="7">
        <v>22</v>
      </c>
      <c r="E117" s="7">
        <v>22</v>
      </c>
      <c r="F117" s="7">
        <v>22</v>
      </c>
      <c r="G117" s="7">
        <v>22</v>
      </c>
      <c r="H117" s="7">
        <v>10</v>
      </c>
      <c r="I117" s="7">
        <v>22</v>
      </c>
      <c r="J117" s="7">
        <v>22</v>
      </c>
      <c r="K117" s="7">
        <v>22</v>
      </c>
      <c r="L117" s="25" t="s">
        <v>389</v>
      </c>
    </row>
    <row r="118" spans="3:12" x14ac:dyDescent="0.3">
      <c r="C118" s="72" t="s">
        <v>382</v>
      </c>
      <c r="D118" s="7">
        <v>10</v>
      </c>
      <c r="E118" s="7">
        <v>10</v>
      </c>
      <c r="F118" s="7">
        <v>10</v>
      </c>
      <c r="G118" s="7">
        <v>10</v>
      </c>
      <c r="H118" s="7">
        <v>10</v>
      </c>
      <c r="I118" s="7">
        <v>22</v>
      </c>
      <c r="J118" s="7">
        <v>4.7</v>
      </c>
      <c r="K118" s="7">
        <v>10</v>
      </c>
      <c r="L118" s="25" t="s">
        <v>390</v>
      </c>
    </row>
    <row r="119" spans="3:12" x14ac:dyDescent="0.3">
      <c r="C119" s="72" t="s">
        <v>383</v>
      </c>
      <c r="D119" s="7">
        <v>330</v>
      </c>
      <c r="E119" s="7">
        <v>330</v>
      </c>
      <c r="F119" s="7">
        <v>330</v>
      </c>
      <c r="G119" s="7">
        <v>330</v>
      </c>
      <c r="H119" s="7">
        <v>1000</v>
      </c>
      <c r="I119" s="7">
        <v>1000</v>
      </c>
      <c r="J119" s="7">
        <v>470</v>
      </c>
      <c r="K119" s="7">
        <v>470</v>
      </c>
      <c r="L119" s="25" t="s">
        <v>391</v>
      </c>
    </row>
    <row r="120" spans="3:12" x14ac:dyDescent="0.3">
      <c r="C120" s="72" t="s">
        <v>384</v>
      </c>
      <c r="D120" s="7" t="s">
        <v>392</v>
      </c>
      <c r="E120" s="7" t="s">
        <v>392</v>
      </c>
      <c r="F120" s="7" t="s">
        <v>392</v>
      </c>
      <c r="G120" s="7" t="s">
        <v>392</v>
      </c>
      <c r="H120" s="7" t="s">
        <v>392</v>
      </c>
      <c r="I120" s="7" t="s">
        <v>392</v>
      </c>
      <c r="J120" s="7" t="s">
        <v>392</v>
      </c>
      <c r="K120" s="7" t="s">
        <v>392</v>
      </c>
      <c r="L120" s="25" t="s">
        <v>395</v>
      </c>
    </row>
    <row r="121" spans="3:12" x14ac:dyDescent="0.3">
      <c r="C121" s="72" t="s">
        <v>385</v>
      </c>
      <c r="D121" s="7">
        <v>15</v>
      </c>
      <c r="E121" s="7">
        <v>33</v>
      </c>
      <c r="F121" s="7">
        <v>6.8</v>
      </c>
      <c r="G121" s="7">
        <v>15</v>
      </c>
      <c r="H121" s="7">
        <v>10</v>
      </c>
      <c r="I121" s="7">
        <v>22</v>
      </c>
      <c r="J121" s="7">
        <v>10</v>
      </c>
      <c r="K121" s="7">
        <v>33</v>
      </c>
      <c r="L121" s="25" t="s">
        <v>393</v>
      </c>
    </row>
    <row r="122" spans="3:12" x14ac:dyDescent="0.3">
      <c r="C122" s="72" t="s">
        <v>371</v>
      </c>
      <c r="D122" s="7">
        <v>10.199999999999999</v>
      </c>
      <c r="E122" s="7">
        <v>10.199999999999999</v>
      </c>
      <c r="F122" s="7">
        <v>10.199999999999999</v>
      </c>
      <c r="G122" s="7">
        <v>10.199999999999999</v>
      </c>
      <c r="H122" s="7">
        <v>10</v>
      </c>
      <c r="I122" s="7">
        <v>10</v>
      </c>
      <c r="J122" s="7">
        <v>10</v>
      </c>
      <c r="K122" s="7">
        <v>10</v>
      </c>
      <c r="L122" s="25" t="s">
        <v>394</v>
      </c>
    </row>
    <row r="123" spans="3:12" x14ac:dyDescent="0.3">
      <c r="C123" s="72" t="s">
        <v>372</v>
      </c>
      <c r="D123" s="7">
        <v>86.6</v>
      </c>
      <c r="E123" s="7">
        <v>86.6</v>
      </c>
      <c r="F123" s="7">
        <v>86.6</v>
      </c>
      <c r="G123" s="7">
        <v>86.6</v>
      </c>
      <c r="H123" s="7">
        <v>30.1</v>
      </c>
      <c r="I123" s="7">
        <v>30.1</v>
      </c>
      <c r="J123" s="7">
        <v>150</v>
      </c>
      <c r="K123" s="7">
        <v>150</v>
      </c>
      <c r="L123" s="25" t="s">
        <v>394</v>
      </c>
    </row>
    <row r="124" spans="3:12" ht="17.25" thickBot="1" x14ac:dyDescent="0.35">
      <c r="C124" s="73" t="s">
        <v>386</v>
      </c>
      <c r="D124" s="9">
        <v>100</v>
      </c>
      <c r="E124" s="9">
        <v>100</v>
      </c>
      <c r="F124" s="9">
        <v>100</v>
      </c>
      <c r="G124" s="9">
        <v>100</v>
      </c>
      <c r="H124" s="9">
        <v>100</v>
      </c>
      <c r="I124" s="9">
        <v>100</v>
      </c>
      <c r="J124" s="9">
        <v>100</v>
      </c>
      <c r="K124" s="9">
        <v>100</v>
      </c>
      <c r="L124" s="28" t="s">
        <v>394</v>
      </c>
    </row>
    <row r="138" spans="13:19" ht="17.25" thickBot="1" x14ac:dyDescent="0.35">
      <c r="M138" s="1" t="s">
        <v>540</v>
      </c>
    </row>
    <row r="139" spans="13:19" x14ac:dyDescent="0.3">
      <c r="M139" s="4" t="s">
        <v>369</v>
      </c>
      <c r="N139" s="183">
        <v>8</v>
      </c>
      <c r="O139" s="183">
        <v>8</v>
      </c>
      <c r="P139" s="183">
        <v>12</v>
      </c>
      <c r="Q139" s="5">
        <f>(Q142/Q141+1)*Q140</f>
        <v>8.2829999999999995</v>
      </c>
      <c r="R139" s="5">
        <f>(R142/R141+1)*R140</f>
        <v>8.032</v>
      </c>
      <c r="S139" s="23" t="s">
        <v>373</v>
      </c>
    </row>
    <row r="140" spans="13:19" x14ac:dyDescent="0.3">
      <c r="M140" s="6" t="s">
        <v>370</v>
      </c>
      <c r="N140" s="7">
        <v>1.2549999999999999</v>
      </c>
      <c r="O140" s="7">
        <v>1.2549999999999999</v>
      </c>
      <c r="P140" s="7">
        <v>1.2549999999999999</v>
      </c>
      <c r="Q140" s="7">
        <v>1.2549999999999999</v>
      </c>
      <c r="R140" s="7">
        <v>1.2549999999999999</v>
      </c>
      <c r="S140" s="25" t="s">
        <v>373</v>
      </c>
    </row>
    <row r="141" spans="13:19" x14ac:dyDescent="0.3">
      <c r="M141" s="6" t="s">
        <v>371</v>
      </c>
      <c r="N141" s="7">
        <v>11</v>
      </c>
      <c r="O141" s="7">
        <v>10</v>
      </c>
      <c r="P141" s="7">
        <v>10.199999999999999</v>
      </c>
      <c r="Q141" s="7">
        <v>10</v>
      </c>
      <c r="R141" s="7">
        <v>10</v>
      </c>
      <c r="S141" s="25" t="s">
        <v>543</v>
      </c>
    </row>
    <row r="142" spans="13:19" ht="17.25" thickBot="1" x14ac:dyDescent="0.35">
      <c r="M142" s="8" t="s">
        <v>372</v>
      </c>
      <c r="N142" s="74">
        <f>(N139/N140-1)*N141</f>
        <v>59.119521912350606</v>
      </c>
      <c r="O142" s="74">
        <f>(O139/O140-1)*O141</f>
        <v>53.745019920318732</v>
      </c>
      <c r="P142" s="74">
        <f>(P139/P140-1)*P141</f>
        <v>87.329880478087645</v>
      </c>
      <c r="Q142" s="184">
        <v>56</v>
      </c>
      <c r="R142" s="184">
        <v>54</v>
      </c>
      <c r="S142" s="28" t="s">
        <v>374</v>
      </c>
    </row>
    <row r="143" spans="13:19" x14ac:dyDescent="0.3">
      <c r="M143" s="69" t="s">
        <v>375</v>
      </c>
      <c r="N143" s="70">
        <v>5</v>
      </c>
      <c r="O143" s="70">
        <v>5</v>
      </c>
      <c r="P143" s="70">
        <v>5</v>
      </c>
      <c r="Q143" s="70" t="s">
        <v>377</v>
      </c>
    </row>
    <row r="144" spans="13:19" x14ac:dyDescent="0.3">
      <c r="M144" s="69" t="s">
        <v>376</v>
      </c>
      <c r="N144">
        <f>1/(2*3.14*N143*N142)*1000</f>
        <v>0.53869065120617332</v>
      </c>
      <c r="O144">
        <f>1/(2*3.14*O143*O142)*1000</f>
        <v>0.59255971632679061</v>
      </c>
      <c r="P144">
        <f>1/(2*3.14*P143*P142)*1000</f>
        <v>0.36467625494979</v>
      </c>
      <c r="Q144" s="70" t="s">
        <v>378</v>
      </c>
    </row>
    <row r="146" spans="3:9" ht="17.25" thickBot="1" x14ac:dyDescent="0.35"/>
    <row r="147" spans="3:9" ht="17.25" thickBot="1" x14ac:dyDescent="0.35">
      <c r="C147" s="29" t="s">
        <v>16</v>
      </c>
      <c r="D147" s="30" t="s">
        <v>200</v>
      </c>
      <c r="E147" s="30" t="s">
        <v>201</v>
      </c>
      <c r="F147" s="30" t="s">
        <v>17</v>
      </c>
      <c r="G147" s="30" t="s">
        <v>205</v>
      </c>
      <c r="H147" s="30" t="s">
        <v>206</v>
      </c>
      <c r="I147" s="31" t="s">
        <v>203</v>
      </c>
    </row>
    <row r="148" spans="3:9" ht="17.25" thickBot="1" x14ac:dyDescent="0.35">
      <c r="C148" s="221" t="s">
        <v>401</v>
      </c>
      <c r="D148" s="45" t="s">
        <v>405</v>
      </c>
      <c r="E148" s="45" t="s">
        <v>325</v>
      </c>
      <c r="F148" s="45" t="s">
        <v>331</v>
      </c>
      <c r="G148" s="9"/>
      <c r="H148" s="27">
        <v>2850</v>
      </c>
      <c r="I148" s="28" t="s">
        <v>213</v>
      </c>
    </row>
    <row r="149" spans="3:9" x14ac:dyDescent="0.3">
      <c r="C149" s="218"/>
      <c r="D149" s="7" t="s">
        <v>392</v>
      </c>
      <c r="E149" s="5" t="s">
        <v>399</v>
      </c>
      <c r="F149" s="5" t="s">
        <v>400</v>
      </c>
      <c r="G149" s="47"/>
      <c r="H149" s="22">
        <v>520</v>
      </c>
      <c r="I149" s="25" t="s">
        <v>213</v>
      </c>
    </row>
    <row r="150" spans="3:9" x14ac:dyDescent="0.3">
      <c r="C150" s="218"/>
      <c r="D150" s="7" t="s">
        <v>402</v>
      </c>
      <c r="E150" s="7" t="s">
        <v>404</v>
      </c>
      <c r="F150" s="7" t="s">
        <v>403</v>
      </c>
      <c r="G150" s="7"/>
      <c r="H150" s="24">
        <v>2150</v>
      </c>
      <c r="I150" s="25" t="s">
        <v>213</v>
      </c>
    </row>
  </sheetData>
  <mergeCells count="6">
    <mergeCell ref="N2:P2"/>
    <mergeCell ref="C148:C150"/>
    <mergeCell ref="G2:H2"/>
    <mergeCell ref="E2:F2"/>
    <mergeCell ref="L2:M2"/>
    <mergeCell ref="I2:J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L31" sqref="L31"/>
    </sheetView>
  </sheetViews>
  <sheetFormatPr defaultRowHeight="16.5" x14ac:dyDescent="0.3"/>
  <sheetData>
    <row r="2" spans="2:3" x14ac:dyDescent="0.3">
      <c r="B2" t="s">
        <v>438</v>
      </c>
    </row>
    <row r="3" spans="2:3" x14ac:dyDescent="0.3">
      <c r="C3" s="90" t="s">
        <v>437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workbookViewId="0">
      <selection activeCell="G13" sqref="G13"/>
    </sheetView>
  </sheetViews>
  <sheetFormatPr defaultRowHeight="16.5" x14ac:dyDescent="0.3"/>
  <sheetData>
    <row r="3" spans="3:5" x14ac:dyDescent="0.3">
      <c r="C3" t="s">
        <v>499</v>
      </c>
      <c r="D3">
        <v>3.3</v>
      </c>
    </row>
    <row r="6" spans="3:5" x14ac:dyDescent="0.3">
      <c r="C6" t="s">
        <v>497</v>
      </c>
      <c r="D6" t="s">
        <v>498</v>
      </c>
      <c r="E6" t="s">
        <v>500</v>
      </c>
    </row>
    <row r="7" spans="3:5" x14ac:dyDescent="0.3">
      <c r="C7">
        <v>1</v>
      </c>
      <c r="D7">
        <v>10</v>
      </c>
      <c r="E7">
        <f>$D$3*(C7/20)</f>
        <v>0.16500000000000001</v>
      </c>
    </row>
    <row r="8" spans="3:5" x14ac:dyDescent="0.3">
      <c r="C8">
        <v>2</v>
      </c>
      <c r="D8">
        <v>10</v>
      </c>
      <c r="E8">
        <f>$D$3*(C8/20)</f>
        <v>0.33</v>
      </c>
    </row>
    <row r="9" spans="3:5" x14ac:dyDescent="0.3">
      <c r="C9">
        <v>3</v>
      </c>
      <c r="D9">
        <v>10</v>
      </c>
      <c r="E9">
        <f>$D$3*(C9/20)</f>
        <v>0.49499999999999994</v>
      </c>
    </row>
    <row r="10" spans="3:5" x14ac:dyDescent="0.3">
      <c r="C10">
        <v>4</v>
      </c>
      <c r="D10">
        <v>10</v>
      </c>
      <c r="E10">
        <f>$D$3*(C10/20)</f>
        <v>0.66</v>
      </c>
    </row>
    <row r="11" spans="3:5" x14ac:dyDescent="0.3">
      <c r="C11">
        <v>5</v>
      </c>
      <c r="D11">
        <v>10</v>
      </c>
      <c r="E11">
        <f t="shared" ref="E11:E16" si="0">$D$3*(C11/20)</f>
        <v>0.82499999999999996</v>
      </c>
    </row>
    <row r="12" spans="3:5" x14ac:dyDescent="0.3">
      <c r="C12">
        <v>6</v>
      </c>
      <c r="D12">
        <v>10</v>
      </c>
      <c r="E12">
        <f t="shared" si="0"/>
        <v>0.98999999999999988</v>
      </c>
    </row>
    <row r="13" spans="3:5" x14ac:dyDescent="0.3">
      <c r="C13">
        <v>7</v>
      </c>
      <c r="D13">
        <v>10</v>
      </c>
      <c r="E13">
        <f t="shared" si="0"/>
        <v>1.1549999999999998</v>
      </c>
    </row>
    <row r="14" spans="3:5" x14ac:dyDescent="0.3">
      <c r="C14">
        <v>8</v>
      </c>
      <c r="D14">
        <v>10</v>
      </c>
      <c r="E14">
        <f t="shared" si="0"/>
        <v>1.32</v>
      </c>
    </row>
    <row r="15" spans="3:5" x14ac:dyDescent="0.3">
      <c r="C15">
        <v>9</v>
      </c>
      <c r="D15">
        <v>10</v>
      </c>
      <c r="E15">
        <f t="shared" si="0"/>
        <v>1.4849999999999999</v>
      </c>
    </row>
    <row r="16" spans="3:5" x14ac:dyDescent="0.3">
      <c r="C16">
        <v>10</v>
      </c>
      <c r="D16">
        <v>10</v>
      </c>
      <c r="E16">
        <f t="shared" si="0"/>
        <v>1.65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5"/>
  <sheetViews>
    <sheetView tabSelected="1" workbookViewId="0">
      <selection activeCell="J23" sqref="J23"/>
    </sheetView>
  </sheetViews>
  <sheetFormatPr defaultRowHeight="16.5" x14ac:dyDescent="0.3"/>
  <cols>
    <col min="1" max="1" width="4" customWidth="1"/>
    <col min="2" max="2" width="4.25" customWidth="1"/>
    <col min="14" max="14" width="12.375" bestFit="1" customWidth="1"/>
  </cols>
  <sheetData>
    <row r="4" spans="2:19" ht="17.25" thickBot="1" x14ac:dyDescent="0.35">
      <c r="B4" s="1" t="s">
        <v>541</v>
      </c>
    </row>
    <row r="5" spans="2:19" x14ac:dyDescent="0.3">
      <c r="C5" s="185" t="s">
        <v>542</v>
      </c>
      <c r="D5" s="5">
        <v>3.3</v>
      </c>
      <c r="E5" s="5">
        <v>3.3</v>
      </c>
      <c r="F5" s="23" t="s">
        <v>35</v>
      </c>
    </row>
    <row r="6" spans="2:19" x14ac:dyDescent="0.3">
      <c r="C6" s="186" t="s">
        <v>498</v>
      </c>
      <c r="D6" s="7">
        <v>470</v>
      </c>
      <c r="E6" s="7">
        <v>410</v>
      </c>
      <c r="F6" s="25" t="s">
        <v>544</v>
      </c>
    </row>
    <row r="7" spans="2:19" ht="17.25" thickBot="1" x14ac:dyDescent="0.35">
      <c r="C7" s="187" t="s">
        <v>546</v>
      </c>
      <c r="D7" s="74">
        <f>D5/D6*1000</f>
        <v>7.0212765957446797</v>
      </c>
      <c r="E7" s="74">
        <f>E5/E6*1000</f>
        <v>8.0487804878048781</v>
      </c>
      <c r="F7" s="28" t="s">
        <v>545</v>
      </c>
      <c r="N7" t="s">
        <v>596</v>
      </c>
    </row>
    <row r="8" spans="2:19" x14ac:dyDescent="0.3">
      <c r="N8" t="s">
        <v>597</v>
      </c>
      <c r="O8">
        <v>0.31</v>
      </c>
      <c r="P8" t="s">
        <v>595</v>
      </c>
    </row>
    <row r="9" spans="2:19" x14ac:dyDescent="0.3">
      <c r="N9" t="s">
        <v>598</v>
      </c>
      <c r="O9">
        <v>18.16</v>
      </c>
      <c r="P9" t="s">
        <v>595</v>
      </c>
    </row>
    <row r="10" spans="2:19" x14ac:dyDescent="0.3">
      <c r="N10" t="s">
        <v>599</v>
      </c>
      <c r="Q10">
        <v>760</v>
      </c>
      <c r="R10">
        <v>1200</v>
      </c>
      <c r="S10">
        <v>1500</v>
      </c>
    </row>
    <row r="11" spans="2:19" x14ac:dyDescent="0.3">
      <c r="N11">
        <v>1</v>
      </c>
      <c r="O11">
        <v>320</v>
      </c>
      <c r="P11" t="s">
        <v>595</v>
      </c>
      <c r="Q11" s="235">
        <f>Q$10/$O11</f>
        <v>2.375</v>
      </c>
      <c r="R11" s="235">
        <f>R$10/$O11</f>
        <v>3.75</v>
      </c>
      <c r="S11" s="235">
        <f>S$10/$O11</f>
        <v>4.6875</v>
      </c>
    </row>
    <row r="12" spans="2:19" x14ac:dyDescent="0.3">
      <c r="N12">
        <v>2</v>
      </c>
      <c r="O12">
        <f>O$11*N12</f>
        <v>640</v>
      </c>
      <c r="P12" t="s">
        <v>595</v>
      </c>
      <c r="Q12" s="235">
        <f t="shared" ref="Q12:S15" si="0">Q$10/$O12</f>
        <v>1.1875</v>
      </c>
      <c r="R12" s="235">
        <f t="shared" si="0"/>
        <v>1.875</v>
      </c>
      <c r="S12" s="235">
        <f t="shared" si="0"/>
        <v>2.34375</v>
      </c>
    </row>
    <row r="13" spans="2:19" x14ac:dyDescent="0.3">
      <c r="N13">
        <v>3</v>
      </c>
      <c r="O13">
        <f>O$11*N13</f>
        <v>960</v>
      </c>
      <c r="P13" t="s">
        <v>595</v>
      </c>
      <c r="Q13" s="235">
        <f t="shared" si="0"/>
        <v>0.79166666666666663</v>
      </c>
      <c r="R13" s="235">
        <f t="shared" si="0"/>
        <v>1.25</v>
      </c>
      <c r="S13" s="235">
        <f t="shared" si="0"/>
        <v>1.5625</v>
      </c>
    </row>
    <row r="14" spans="2:19" x14ac:dyDescent="0.3">
      <c r="N14">
        <v>4</v>
      </c>
      <c r="O14">
        <f>O$11*N14</f>
        <v>1280</v>
      </c>
      <c r="P14" t="s">
        <v>595</v>
      </c>
      <c r="Q14" s="235">
        <f t="shared" si="0"/>
        <v>0.59375</v>
      </c>
      <c r="R14" s="235">
        <f t="shared" si="0"/>
        <v>0.9375</v>
      </c>
      <c r="S14" s="235">
        <f t="shared" si="0"/>
        <v>1.171875</v>
      </c>
    </row>
    <row r="15" spans="2:19" x14ac:dyDescent="0.3">
      <c r="N15">
        <v>5</v>
      </c>
      <c r="O15">
        <f>O$11*N15</f>
        <v>1600</v>
      </c>
      <c r="P15" t="s">
        <v>595</v>
      </c>
      <c r="Q15" s="235">
        <f t="shared" si="0"/>
        <v>0.47499999999999998</v>
      </c>
      <c r="R15" s="235">
        <f t="shared" si="0"/>
        <v>0.75</v>
      </c>
      <c r="S15" s="235">
        <f t="shared" si="0"/>
        <v>0.9375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2"/>
  <sheetViews>
    <sheetView workbookViewId="0">
      <selection activeCell="O26" sqref="O26"/>
    </sheetView>
  </sheetViews>
  <sheetFormatPr defaultRowHeight="16.5" x14ac:dyDescent="0.3"/>
  <cols>
    <col min="2" max="2" width="13.75" bestFit="1" customWidth="1"/>
    <col min="3" max="3" width="21" bestFit="1" customWidth="1"/>
    <col min="4" max="4" width="60.375" bestFit="1" customWidth="1"/>
    <col min="5" max="5" width="3.625" bestFit="1" customWidth="1"/>
    <col min="6" max="6" width="6.75" customWidth="1"/>
    <col min="7" max="9" width="11.375" customWidth="1"/>
  </cols>
  <sheetData>
    <row r="2" spans="2:12" x14ac:dyDescent="0.3">
      <c r="B2" s="10" t="s">
        <v>552</v>
      </c>
    </row>
    <row r="3" spans="2:12" ht="17.25" thickBot="1" x14ac:dyDescent="0.35"/>
    <row r="4" spans="2:12" ht="17.25" thickBot="1" x14ac:dyDescent="0.35">
      <c r="B4" s="30" t="s">
        <v>200</v>
      </c>
      <c r="C4" s="30" t="s">
        <v>201</v>
      </c>
      <c r="D4" s="30" t="s">
        <v>17</v>
      </c>
      <c r="E4" s="227" t="s">
        <v>561</v>
      </c>
      <c r="F4" s="227" t="s">
        <v>572</v>
      </c>
      <c r="G4" s="227" t="s">
        <v>562</v>
      </c>
      <c r="H4" s="227" t="s">
        <v>565</v>
      </c>
      <c r="I4" s="227" t="s">
        <v>568</v>
      </c>
      <c r="J4" s="227" t="s">
        <v>575</v>
      </c>
      <c r="K4" s="227" t="s">
        <v>576</v>
      </c>
      <c r="L4" s="227" t="s">
        <v>578</v>
      </c>
    </row>
    <row r="5" spans="2:12" x14ac:dyDescent="0.3">
      <c r="B5" s="226" t="s">
        <v>571</v>
      </c>
      <c r="C5" t="s">
        <v>588</v>
      </c>
      <c r="D5" s="226" t="s">
        <v>589</v>
      </c>
      <c r="E5" s="228">
        <v>4</v>
      </c>
      <c r="F5" s="228">
        <v>125</v>
      </c>
      <c r="G5" s="228" t="s">
        <v>563</v>
      </c>
      <c r="H5" s="228" t="s">
        <v>563</v>
      </c>
      <c r="I5" s="228" t="s">
        <v>564</v>
      </c>
      <c r="J5" s="229"/>
    </row>
    <row r="6" spans="2:12" x14ac:dyDescent="0.3">
      <c r="B6" s="226" t="s">
        <v>557</v>
      </c>
      <c r="C6" t="s">
        <v>588</v>
      </c>
      <c r="D6" s="226" t="s">
        <v>590</v>
      </c>
      <c r="E6" s="228">
        <v>6</v>
      </c>
      <c r="F6" s="228">
        <v>86</v>
      </c>
      <c r="G6" s="228" t="s">
        <v>563</v>
      </c>
      <c r="H6" s="228" t="s">
        <v>566</v>
      </c>
      <c r="I6" s="228" t="s">
        <v>569</v>
      </c>
      <c r="J6" s="229"/>
      <c r="K6" s="41"/>
    </row>
    <row r="7" spans="2:12" x14ac:dyDescent="0.3">
      <c r="B7" s="226" t="s">
        <v>587</v>
      </c>
      <c r="C7" t="s">
        <v>588</v>
      </c>
      <c r="D7" s="226" t="s">
        <v>591</v>
      </c>
      <c r="E7" s="228">
        <v>6</v>
      </c>
      <c r="F7" s="228">
        <v>67</v>
      </c>
      <c r="G7" s="234" t="s">
        <v>563</v>
      </c>
      <c r="H7" s="234" t="s">
        <v>567</v>
      </c>
      <c r="I7" s="234" t="s">
        <v>570</v>
      </c>
      <c r="J7" s="229">
        <v>7960</v>
      </c>
      <c r="K7" s="41"/>
    </row>
    <row r="8" spans="2:12" x14ac:dyDescent="0.3">
      <c r="B8" s="226" t="s">
        <v>560</v>
      </c>
      <c r="C8" t="s">
        <v>588</v>
      </c>
      <c r="D8" s="226" t="s">
        <v>592</v>
      </c>
      <c r="E8" s="228">
        <v>6</v>
      </c>
      <c r="F8" s="228">
        <v>86</v>
      </c>
      <c r="G8" s="234" t="s">
        <v>564</v>
      </c>
      <c r="H8" s="234" t="s">
        <v>567</v>
      </c>
      <c r="I8" s="234" t="s">
        <v>570</v>
      </c>
      <c r="J8" s="229">
        <v>11100</v>
      </c>
      <c r="K8" s="41"/>
    </row>
    <row r="9" spans="2:12" x14ac:dyDescent="0.3">
      <c r="B9" s="226" t="s">
        <v>573</v>
      </c>
      <c r="C9" t="s">
        <v>588</v>
      </c>
      <c r="D9" s="226" t="s">
        <v>593</v>
      </c>
      <c r="E9" s="228">
        <v>6</v>
      </c>
      <c r="F9" s="228">
        <v>100</v>
      </c>
      <c r="G9" s="234" t="s">
        <v>564</v>
      </c>
      <c r="H9" s="234" t="s">
        <v>567</v>
      </c>
      <c r="I9" s="234" t="s">
        <v>570</v>
      </c>
      <c r="J9" s="41"/>
      <c r="K9" s="41">
        <v>13148</v>
      </c>
      <c r="L9">
        <v>68</v>
      </c>
    </row>
    <row r="10" spans="2:12" x14ac:dyDescent="0.3">
      <c r="B10" s="226" t="s">
        <v>574</v>
      </c>
      <c r="C10" t="s">
        <v>588</v>
      </c>
      <c r="D10" s="226" t="s">
        <v>594</v>
      </c>
      <c r="E10" s="228">
        <v>6</v>
      </c>
      <c r="F10" s="228">
        <v>125</v>
      </c>
      <c r="G10" s="234" t="s">
        <v>564</v>
      </c>
      <c r="H10" s="234" t="s">
        <v>567</v>
      </c>
      <c r="I10" s="234" t="s">
        <v>570</v>
      </c>
      <c r="J10" s="41"/>
      <c r="K10" s="41">
        <v>13596</v>
      </c>
      <c r="L10" t="s">
        <v>579</v>
      </c>
    </row>
    <row r="11" spans="2:12" x14ac:dyDescent="0.3">
      <c r="B11" s="226" t="s">
        <v>577</v>
      </c>
      <c r="C11" t="s">
        <v>588</v>
      </c>
      <c r="D11" s="226" t="s">
        <v>594</v>
      </c>
      <c r="E11" s="228">
        <v>6</v>
      </c>
      <c r="F11" s="228">
        <v>125</v>
      </c>
      <c r="G11" s="234" t="s">
        <v>564</v>
      </c>
      <c r="H11" s="234" t="s">
        <v>567</v>
      </c>
      <c r="I11" s="234" t="s">
        <v>570</v>
      </c>
      <c r="J11" s="41"/>
      <c r="K11" s="41">
        <v>13112</v>
      </c>
      <c r="L11">
        <v>119</v>
      </c>
    </row>
    <row r="12" spans="2:12" x14ac:dyDescent="0.3">
      <c r="J12" s="41"/>
      <c r="K12" s="4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시제품_Pulse</vt:lpstr>
      <vt:lpstr>V1.0_Check list</vt:lpstr>
      <vt:lpstr>Pin-map</vt:lpstr>
      <vt:lpstr>Device review</vt:lpstr>
      <vt:lpstr>Boost</vt:lpstr>
      <vt:lpstr>RS-232</vt:lpstr>
      <vt:lpstr>Volume</vt:lpstr>
      <vt:lpstr>Current</vt:lpstr>
      <vt:lpstr>Transformer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2018-02-03T09:34:58Z</dcterms:modified>
</cp:coreProperties>
</file>