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735" yWindow="1890" windowWidth="28800" windowHeight="12060" activeTab="11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0508" sheetId="16" r:id="rId11"/>
    <sheet name="Sheet1" sheetId="17" r:id="rId12"/>
  </sheets>
  <definedNames>
    <definedName name="_xlnm._FilterDatabase" localSheetId="4">'0314'!$B$4:$F$4</definedName>
  </definedNames>
  <calcPr calcId="144525"/>
</workbook>
</file>

<file path=xl/calcChain.xml><?xml version="1.0" encoding="utf-8"?>
<calcChain xmlns="http://schemas.openxmlformats.org/spreadsheetml/2006/main">
  <c r="J16" i="17" l="1"/>
  <c r="J15" i="17"/>
  <c r="J21" i="17"/>
  <c r="J8" i="17" l="1"/>
  <c r="J12" i="17"/>
  <c r="J7" i="17"/>
  <c r="J6" i="17" l="1"/>
  <c r="J5" i="17"/>
  <c r="J9" i="16" l="1"/>
  <c r="J11" i="16" l="1"/>
  <c r="J10" i="16"/>
  <c r="J8" i="16"/>
  <c r="J7" i="16"/>
  <c r="J6" i="16"/>
  <c r="J20" i="16"/>
  <c r="J21" i="16"/>
  <c r="H21" i="16"/>
  <c r="H20" i="16"/>
  <c r="J23" i="16" l="1"/>
  <c r="J24" i="16" s="1"/>
  <c r="J4" i="16"/>
  <c r="J5" i="16"/>
  <c r="J15" i="16"/>
  <c r="J16" i="16"/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<sst xmlns="http://schemas.openxmlformats.org/spreadsheetml/2006/main" count="1219" uniqueCount="469">
  <si>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</si>
  <si>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</si>
  <si>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</si>
  <si>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</si>
  <si>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</si>
  <si>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</si>
  <si>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</si>
  <si>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2" type="noConversion"/>
  </si>
  <si>
    <t>상품코드</t>
    <phoneticPr fontId="12" type="noConversion"/>
  </si>
  <si>
    <t>ICbanQ</t>
  </si>
  <si>
    <t>ICbanQ</t>
    <phoneticPr fontId="12" type="noConversion"/>
  </si>
  <si>
    <t xml:space="preserve">P002101847 </t>
    <phoneticPr fontId="12" type="noConversion"/>
  </si>
  <si>
    <t>NTD5802N</t>
  </si>
  <si>
    <t>CTX210607-R</t>
  </si>
  <si>
    <t>53398-0471</t>
    <phoneticPr fontId="12" type="noConversion"/>
  </si>
  <si>
    <t>50058-8000</t>
    <phoneticPr fontId="12" type="noConversion"/>
  </si>
  <si>
    <t>CRIMP TERMINAL 51021용 (1.25mm) AWG 28,30,32</t>
  </si>
  <si>
    <t>P_value</t>
  </si>
  <si>
    <t>Q'ty</t>
  </si>
  <si>
    <t>51021-0400</t>
    <phoneticPr fontId="12" type="noConversion"/>
  </si>
  <si>
    <t>구매수량</t>
    <phoneticPr fontId="12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</si>
  <si>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</si>
  <si>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</si>
  <si>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</si>
  <si>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</si>
  <si>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2" type="noConversion"/>
  </si>
  <si>
    <t>P000740132</t>
    <phoneticPr fontId="12" type="noConversion"/>
  </si>
  <si>
    <t>P005634281</t>
    <phoneticPr fontId="12" type="noConversion"/>
  </si>
  <si>
    <t>CTX210609-R</t>
    <phoneticPr fontId="12" type="noConversion"/>
  </si>
  <si>
    <t>TRANSFORMER CCFL 6W 13V 11MA SMD Turn-R:100</t>
  </si>
  <si>
    <t>CTX210605-R</t>
    <phoneticPr fontId="12" type="noConversion"/>
  </si>
  <si>
    <t>P002058985</t>
    <phoneticPr fontId="12" type="noConversion"/>
  </si>
  <si>
    <t>P005831162</t>
    <phoneticPr fontId="12" type="noConversion"/>
  </si>
  <si>
    <t>P002058197</t>
    <phoneticPr fontId="12" type="noConversion"/>
  </si>
  <si>
    <t xml:space="preserve">P007073878 </t>
    <phoneticPr fontId="12" type="noConversion"/>
  </si>
  <si>
    <t>부가세</t>
    <phoneticPr fontId="12" type="noConversion"/>
  </si>
  <si>
    <t>부품 Total</t>
    <phoneticPr fontId="12" type="noConversion"/>
  </si>
  <si>
    <t>P007567011</t>
    <phoneticPr fontId="12" type="noConversion"/>
  </si>
  <si>
    <t>NVMFS5C450NL</t>
    <phoneticPr fontId="12" type="noConversion"/>
  </si>
  <si>
    <t>CAP TANT 220UF 16V 10% 2917</t>
    <phoneticPr fontId="12" type="noConversion"/>
  </si>
  <si>
    <t>P008221708</t>
    <phoneticPr fontId="12" type="noConversion"/>
  </si>
  <si>
    <t>장보고 재고 있음</t>
    <phoneticPr fontId="12" type="noConversion"/>
  </si>
  <si>
    <t>2/5일 구매</t>
    <phoneticPr fontId="12" type="noConversion"/>
  </si>
  <si>
    <t>T491D227K016AT</t>
    <phoneticPr fontId="12" type="noConversion"/>
  </si>
  <si>
    <t>재고 없음</t>
    <phoneticPr fontId="12" type="noConversion"/>
  </si>
  <si>
    <t xml:space="preserve">P007223445 </t>
    <phoneticPr fontId="12" type="noConversion"/>
  </si>
  <si>
    <t>2/8일 구매</t>
    <phoneticPr fontId="12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</si>
  <si>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2" type="noConversion"/>
  </si>
  <si>
    <t>B180212004001</t>
    <phoneticPr fontId="12" type="noConversion"/>
  </si>
  <si>
    <t>주문번호</t>
    <phoneticPr fontId="12" type="noConversion"/>
  </si>
  <si>
    <t>2/12일 구매</t>
    <phoneticPr fontId="12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</si>
  <si>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</si>
  <si>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</si>
  <si>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</si>
  <si>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</si>
  <si>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</si>
  <si>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</si>
  <si>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</si>
  <si>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</si>
  <si>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</si>
  <si>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</si>
  <si>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</si>
  <si>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</si>
  <si>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</si>
  <si>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</si>
  <si>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</si>
  <si>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</si>
  <si>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</si>
  <si>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</si>
  <si>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</si>
  <si>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</si>
  <si>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</si>
  <si>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</si>
  <si>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</si>
  <si>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</si>
  <si>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</si>
  <si>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</si>
  <si>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</si>
  <si>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</si>
  <si>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</si>
  <si>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</si>
  <si>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</si>
  <si>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</si>
  <si>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</si>
  <si>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2" type="noConversion"/>
  </si>
  <si>
    <t>작업기간</t>
    <phoneticPr fontId="12" type="noConversion"/>
  </si>
  <si>
    <t>Month</t>
    <phoneticPr fontId="12" type="noConversion"/>
  </si>
  <si>
    <t>Day[20/Month]</t>
    <phoneticPr fontId="12" type="noConversion"/>
  </si>
  <si>
    <t>Hour[3/Day]</t>
    <phoneticPr fontId="12" type="noConversion"/>
  </si>
  <si>
    <t>시급</t>
    <phoneticPr fontId="12" type="noConversion"/>
  </si>
  <si>
    <t>가중치</t>
    <phoneticPr fontId="12" type="noConversion"/>
  </si>
  <si>
    <t>LF Gen MCU</t>
    <phoneticPr fontId="12" type="noConversion"/>
  </si>
  <si>
    <t>LF Control MCU</t>
    <phoneticPr fontId="12" type="noConversion"/>
  </si>
  <si>
    <t>Cost</t>
    <phoneticPr fontId="12" type="noConversion"/>
  </si>
  <si>
    <t>1차 작업</t>
    <phoneticPr fontId="12" type="noConversion"/>
  </si>
  <si>
    <t>Item</t>
    <phoneticPr fontId="12" type="noConversion"/>
  </si>
  <si>
    <t>2차 작업</t>
    <phoneticPr fontId="12" type="noConversion"/>
  </si>
  <si>
    <t>Hour[3.5/Day]</t>
    <phoneticPr fontId="12" type="noConversion"/>
  </si>
  <si>
    <t>H/W</t>
    <phoneticPr fontId="12" type="noConversion"/>
  </si>
  <si>
    <t>M/E</t>
    <phoneticPr fontId="12" type="noConversion"/>
  </si>
  <si>
    <t>Set 수량</t>
  </si>
  <si>
    <t>Unit Cost</t>
  </si>
  <si>
    <t>구매 Cost</t>
    <phoneticPr fontId="35" type="noConversion"/>
  </si>
  <si>
    <t>ICBanQ 3/14</t>
    <phoneticPr fontId="35" type="noConversion"/>
  </si>
  <si>
    <t>STPS120M</t>
  </si>
  <si>
    <t>ST</t>
  </si>
  <si>
    <t>1.0 Amp 20 Volt DIODE</t>
  </si>
  <si>
    <t>P001539333</t>
    <phoneticPr fontId="35" type="noConversion"/>
  </si>
  <si>
    <t>SMBJ12CA</t>
  </si>
  <si>
    <t>KD</t>
  </si>
  <si>
    <t>bi-directional Vr=12V 600W TVS_diode</t>
  </si>
  <si>
    <t>P004928252</t>
    <phoneticPr fontId="35" type="noConversion"/>
  </si>
  <si>
    <t>P007475431</t>
    <phoneticPr fontId="35" type="noConversion"/>
  </si>
  <si>
    <t>LF용 포함 구매</t>
    <phoneticPr fontId="35" type="noConversion"/>
  </si>
  <si>
    <t>DC-011C_SMD</t>
  </si>
  <si>
    <t>DC Power Jack, 0.7 Pie, DC Plug, SMD</t>
  </si>
  <si>
    <t>P005658771</t>
    <phoneticPr fontId="35" type="noConversion"/>
  </si>
  <si>
    <t>053048-0310</t>
  </si>
  <si>
    <t>1.25mm Pitch DIP CON, Right Angle 3-Pin</t>
  </si>
  <si>
    <t>P005634294</t>
    <phoneticPr fontId="35" type="noConversion"/>
  </si>
  <si>
    <t>053048-0710</t>
  </si>
  <si>
    <t>1.25mm Pitch DIP CON, Right Angle 7-Pin</t>
  </si>
  <si>
    <t>P005634298</t>
    <phoneticPr fontId="35" type="noConversion"/>
  </si>
  <si>
    <t>HI05-AG0272</t>
  </si>
  <si>
    <t>HYUP JIN</t>
  </si>
  <si>
    <t>Micro USB type-B 5PIN SOCKET</t>
  </si>
  <si>
    <t>P005659337</t>
    <phoneticPr fontId="35" type="noConversion"/>
  </si>
  <si>
    <t>F0603E2R50FSTR</t>
  </si>
  <si>
    <t>AVX</t>
  </si>
  <si>
    <t>FUSE BOARD MOUNT 2.5A 32VDC 0603</t>
  </si>
  <si>
    <t>P001574681</t>
    <phoneticPr fontId="35" type="noConversion"/>
  </si>
  <si>
    <t>1 point 삭제 예정</t>
    <phoneticPr fontId="35" type="noConversion"/>
  </si>
  <si>
    <t>MSS5131-153ML</t>
  </si>
  <si>
    <t>Coilcraft</t>
  </si>
  <si>
    <t>INDUCTOR, PWR, 15UH, 1.5A, 20%,32MHZ</t>
  </si>
  <si>
    <t xml:space="preserve">P002266417 </t>
    <phoneticPr fontId="35" type="noConversion"/>
  </si>
  <si>
    <t>LQM2HPZ2R2MG0</t>
  </si>
  <si>
    <t>Murata</t>
  </si>
  <si>
    <t>FIXED IND 2.2UH 1.3A 80 MOHM SMD, SRF 40MHz</t>
  </si>
  <si>
    <t>P008172717</t>
    <phoneticPr fontId="35" type="noConversion"/>
  </si>
  <si>
    <t>ASMT-YTD2-0BB02</t>
  </si>
  <si>
    <t>Avago</t>
  </si>
  <si>
    <t>3 color type LED 6-pin, TOP View, R745mcd, G1600mcd, B380mcd</t>
  </si>
  <si>
    <t>P000725384</t>
    <phoneticPr fontId="35" type="noConversion"/>
  </si>
  <si>
    <t>17-21/W1D-ANPHY/3T</t>
  </si>
  <si>
    <t>EVERLIGHT</t>
  </si>
  <si>
    <t>Backlight LED SMD 2012 White</t>
  </si>
  <si>
    <t>P005609815</t>
    <phoneticPr fontId="35" type="noConversion"/>
  </si>
  <si>
    <t>19-21/R6C-AP1Q2/3T</t>
  </si>
  <si>
    <t>Backlight LED SMD 1608 Red</t>
  </si>
  <si>
    <t>P005609821</t>
    <phoneticPr fontId="35" type="noConversion"/>
  </si>
  <si>
    <t>19-217/W1D-APQHY/3T</t>
  </si>
  <si>
    <t>Backlight LED SMD 1608 White</t>
  </si>
  <si>
    <t>P000098995</t>
    <phoneticPr fontId="35" type="noConversion"/>
  </si>
  <si>
    <t>재품이 없어 고휘도 구매</t>
    <phoneticPr fontId="35" type="noConversion"/>
  </si>
  <si>
    <t>19-213/G6C-AN1P2 /3T</t>
  </si>
  <si>
    <t>Backlight LED SMD 1608 Green</t>
  </si>
  <si>
    <t>P005609818</t>
    <phoneticPr fontId="35" type="noConversion"/>
  </si>
  <si>
    <t>CTT-1139P1</t>
  </si>
  <si>
    <t>CT Electronics</t>
  </si>
  <si>
    <t>Tack S/W</t>
  </si>
  <si>
    <t>P000092681</t>
    <phoneticPr fontId="35" type="noConversion"/>
  </si>
  <si>
    <t>MOQ</t>
    <phoneticPr fontId="35" type="noConversion"/>
  </si>
  <si>
    <t>SKRMABE010</t>
  </si>
  <si>
    <t>APLS</t>
  </si>
  <si>
    <t xml:space="preserve">P001566090 </t>
    <phoneticPr fontId="35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</si>
  <si>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</si>
  <si>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</si>
  <si>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</si>
  <si>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</si>
  <si>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</si>
  <si>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</si>
  <si>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5" type="noConversion"/>
  </si>
  <si>
    <t>LM2735XMF</t>
  </si>
  <si>
    <t>TI</t>
  </si>
  <si>
    <t>1.6-MHz Space-Efficient Boost and SEPIC DC-DC Regulator 24V 2.1A</t>
  </si>
  <si>
    <t>P006290287</t>
    <phoneticPr fontId="35" type="noConversion"/>
  </si>
  <si>
    <t>LM3671MF-3.3</t>
  </si>
  <si>
    <t>2-MHz, 600-mA Step-Down DC-DC Converter</t>
  </si>
  <si>
    <t>P007302353</t>
    <phoneticPr fontId="35" type="noConversion"/>
  </si>
  <si>
    <t>TPS3801L30</t>
  </si>
  <si>
    <t>Reset IC Vth=2.64V Delay=200msec</t>
  </si>
  <si>
    <t>P007092561</t>
    <phoneticPr fontId="35" type="noConversion"/>
  </si>
  <si>
    <t>Pipette Main</t>
    <phoneticPr fontId="12" type="noConversion"/>
  </si>
  <si>
    <t>Battery 하네스</t>
    <phoneticPr fontId="35" type="noConversion"/>
  </si>
  <si>
    <t>구매 Cost</t>
    <phoneticPr fontId="35" type="noConversion"/>
  </si>
  <si>
    <t>ICBanQ 3/14</t>
    <phoneticPr fontId="35" type="noConversion"/>
  </si>
  <si>
    <t>51021-0300</t>
    <phoneticPr fontId="35" type="noConversion"/>
  </si>
  <si>
    <t>1.25mm Pitch Housing, Female, 3-Pin</t>
    <phoneticPr fontId="35" type="noConversion"/>
  </si>
  <si>
    <t>P005634252</t>
    <phoneticPr fontId="35" type="noConversion"/>
  </si>
  <si>
    <t>Transformer 하네스</t>
    <phoneticPr fontId="35" type="noConversion"/>
  </si>
  <si>
    <t>51021-0700</t>
    <phoneticPr fontId="35" type="noConversion"/>
  </si>
  <si>
    <t>1.25mm Pitch Housing, Female, 7-Pin</t>
    <phoneticPr fontId="35" type="noConversion"/>
  </si>
  <si>
    <t>P005634256</t>
    <phoneticPr fontId="35" type="noConversion"/>
  </si>
  <si>
    <t>50058 양단 1007 케이블</t>
    <phoneticPr fontId="35" type="noConversion"/>
  </si>
  <si>
    <t>P005634320</t>
    <phoneticPr fontId="35" type="noConversion"/>
  </si>
  <si>
    <t>50058 양단 케이블 L=100mm, Black</t>
    <phoneticPr fontId="35" type="noConversion"/>
  </si>
  <si>
    <t>Date</t>
    <phoneticPr fontId="12" type="noConversion"/>
  </si>
  <si>
    <t>Item</t>
    <phoneticPr fontId="12" type="noConversion"/>
  </si>
  <si>
    <t>Comment</t>
    <phoneticPr fontId="12" type="noConversion"/>
  </si>
  <si>
    <t>Pipette과 overlap되는 LF MCU 부품 구매</t>
    <phoneticPr fontId="12" type="noConversion"/>
  </si>
  <si>
    <t>ON Semiconductor</t>
  </si>
  <si>
    <t>053398-0571</t>
  </si>
  <si>
    <t>1.25mm Pitch SMD CON, Vertical 5-Pin</t>
  </si>
  <si>
    <t>구매수량</t>
    <phoneticPr fontId="12" type="noConversion"/>
  </si>
  <si>
    <t>Total</t>
    <phoneticPr fontId="12" type="noConversion"/>
  </si>
  <si>
    <t>재고</t>
    <phoneticPr fontId="12" type="noConversion"/>
  </si>
  <si>
    <t>주문번호</t>
    <phoneticPr fontId="12" type="noConversion"/>
  </si>
  <si>
    <t>EX-936ESD</t>
    <phoneticPr fontId="12" type="noConversion"/>
  </si>
  <si>
    <t xml:space="preserve"> EXSO </t>
    <phoneticPr fontId="12" type="noConversion"/>
  </si>
  <si>
    <t>정전기 방지 온도조절형 인두, 소비전력:60W, 온도:220℃ ~ 480℃</t>
    <phoneticPr fontId="12" type="noConversion"/>
  </si>
  <si>
    <t>P001909039</t>
    <phoneticPr fontId="12" type="noConversion"/>
  </si>
  <si>
    <t xml:space="preserve">LedSol 3001 </t>
    <phoneticPr fontId="12" type="noConversion"/>
  </si>
  <si>
    <t>EXSO</t>
    <phoneticPr fontId="12" type="noConversion"/>
  </si>
  <si>
    <t>디지털 무연인두기, 75W, 온도: 100~500℃</t>
    <phoneticPr fontId="12" type="noConversion"/>
  </si>
  <si>
    <t>P007193509</t>
    <phoneticPr fontId="12" type="noConversion"/>
  </si>
  <si>
    <t xml:space="preserve">LedSol-100 </t>
    <phoneticPr fontId="12" type="noConversion"/>
  </si>
  <si>
    <t>아날로그 무연인두기 , 24V 75W, 온도: 200~480℃</t>
    <phoneticPr fontId="12" type="noConversion"/>
  </si>
  <si>
    <t>P007193511</t>
    <phoneticPr fontId="12" type="noConversion"/>
  </si>
  <si>
    <t xml:space="preserve">LedSol-200 </t>
    <phoneticPr fontId="12" type="noConversion"/>
  </si>
  <si>
    <t>디지털 무연인두기, 24V 70W, 온도: 200~480℃</t>
    <phoneticPr fontId="12" type="noConversion"/>
  </si>
  <si>
    <t>P007193512</t>
    <phoneticPr fontId="12" type="noConversion"/>
  </si>
  <si>
    <t>FX-888D(70W)</t>
    <phoneticPr fontId="12" type="noConversion"/>
  </si>
  <si>
    <t>HAKKO</t>
    <phoneticPr fontId="12" type="noConversion"/>
  </si>
  <si>
    <t>디지털 무연인두기, 26V 70W, 온도: 200~480℃</t>
    <phoneticPr fontId="12" type="noConversion"/>
  </si>
  <si>
    <t>P005688453</t>
    <phoneticPr fontId="12" type="noConversion"/>
  </si>
  <si>
    <t>FX-951</t>
    <phoneticPr fontId="12" type="noConversion"/>
  </si>
  <si>
    <t>디지털 무연인두기, 24V 75W, 온도: 200~450℃</t>
    <phoneticPr fontId="12" type="noConversion"/>
  </si>
  <si>
    <t>P005688454</t>
    <phoneticPr fontId="12" type="noConversion"/>
  </si>
  <si>
    <t>T18-K</t>
    <phoneticPr fontId="12" type="noConversion"/>
  </si>
  <si>
    <t>HAKKO</t>
    <phoneticPr fontId="12" type="noConversion"/>
  </si>
  <si>
    <t>HAKKO FX-888(FX-8801) 전용 인두 칼팁</t>
    <phoneticPr fontId="12" type="noConversion"/>
  </si>
  <si>
    <t>P002116124</t>
    <phoneticPr fontId="12" type="noConversion"/>
  </si>
  <si>
    <t>T18-3.5K</t>
    <phoneticPr fontId="12" type="noConversion"/>
  </si>
  <si>
    <t>T18-B</t>
    <phoneticPr fontId="12" type="noConversion"/>
  </si>
  <si>
    <t>HAKKO FX-888(FX-8801) 전용 인두 팁</t>
    <phoneticPr fontId="12" type="noConversion"/>
  </si>
  <si>
    <t xml:space="preserve">P002116123 </t>
    <phoneticPr fontId="12" type="noConversion"/>
  </si>
  <si>
    <t>B3474</t>
    <phoneticPr fontId="12" type="noConversion"/>
  </si>
  <si>
    <t>Rubber Cleaner</t>
    <phoneticPr fontId="12" type="noConversion"/>
  </si>
  <si>
    <t>A1561</t>
    <phoneticPr fontId="12" type="noConversion"/>
  </si>
  <si>
    <t>HAKKO A1561 클리닝와이어</t>
    <phoneticPr fontId="12" type="noConversion"/>
  </si>
  <si>
    <t>P004702618</t>
    <phoneticPr fontId="12" type="noConversion"/>
  </si>
  <si>
    <t>A1559</t>
    <phoneticPr fontId="12" type="noConversion"/>
  </si>
  <si>
    <t>HAKKO A1559 스폰지</t>
    <phoneticPr fontId="12" type="noConversion"/>
  </si>
  <si>
    <t>P004704819</t>
    <phoneticPr fontId="12" type="noConversion"/>
  </si>
  <si>
    <t>SPPON 18</t>
    <phoneticPr fontId="12" type="noConversion"/>
  </si>
  <si>
    <t>HAKKO 18 SPPON DESOLDERING TOOL</t>
    <phoneticPr fontId="12" type="noConversion"/>
  </si>
  <si>
    <t>P004702809</t>
    <phoneticPr fontId="12" type="noConversion"/>
  </si>
  <si>
    <t>18N.18G</t>
    <phoneticPr fontId="12" type="noConversion"/>
  </si>
  <si>
    <t>HAKKO SPPON NOZZLE</t>
    <phoneticPr fontId="12" type="noConversion"/>
  </si>
  <si>
    <t>ic114</t>
    <phoneticPr fontId="12" type="noConversion"/>
  </si>
  <si>
    <t>UL1007-AWG20</t>
    <phoneticPr fontId="12" type="noConversion"/>
  </si>
  <si>
    <t>UL전선</t>
    <phoneticPr fontId="12" type="noConversion"/>
  </si>
  <si>
    <t>극세선 난연성 전선(UL전선) / AWG20 / 길이(30M) (검정색)</t>
    <phoneticPr fontId="12" type="noConversion"/>
  </si>
  <si>
    <t xml:space="preserve">P002329495 </t>
    <phoneticPr fontId="12" type="noConversion"/>
  </si>
  <si>
    <t>극세선 난연성 전선(UL전선) / AWG20 / 길이(30M) (빨강)</t>
    <phoneticPr fontId="12" type="noConversion"/>
  </si>
  <si>
    <t xml:space="preserve">P002329190 </t>
    <phoneticPr fontId="12" type="noConversion"/>
  </si>
  <si>
    <t>칩저항 키트</t>
    <phoneticPr fontId="12" type="noConversion"/>
  </si>
  <si>
    <t>Any vender</t>
    <phoneticPr fontId="12" type="noConversion"/>
  </si>
  <si>
    <t>1005 사이즈 F급(1%) 160종 칩저항 키트 - (100개들이)</t>
    <phoneticPr fontId="12" type="noConversion"/>
  </si>
  <si>
    <t>P001907055</t>
    <phoneticPr fontId="12" type="noConversion"/>
  </si>
  <si>
    <t>JL-0232 적색</t>
    <phoneticPr fontId="12" type="noConversion"/>
  </si>
  <si>
    <t>Any vender</t>
    <phoneticPr fontId="12" type="noConversion"/>
  </si>
  <si>
    <t xml:space="preserve">더블 바나나플러그 / 적색 </t>
    <phoneticPr fontId="12" type="noConversion"/>
  </si>
  <si>
    <t>P005658758</t>
    <phoneticPr fontId="12" type="noConversion"/>
  </si>
  <si>
    <t>GHG630DCE</t>
    <phoneticPr fontId="12" type="noConversion"/>
  </si>
  <si>
    <t xml:space="preserve"> BOSCH </t>
    <phoneticPr fontId="12" type="noConversion"/>
  </si>
  <si>
    <t>열풍기(히터건) (GHG630DCE)</t>
    <phoneticPr fontId="12" type="noConversion"/>
  </si>
  <si>
    <t>P007320842</t>
    <phoneticPr fontId="12" type="noConversion"/>
  </si>
  <si>
    <t>ST-LINK/V2</t>
    <phoneticPr fontId="12" type="noConversion"/>
  </si>
  <si>
    <t>STMicroelectronics</t>
    <phoneticPr fontId="12" type="noConversion"/>
  </si>
  <si>
    <t>ICD/PROGRAMMER, FOR STM8, STM32</t>
    <phoneticPr fontId="12" type="noConversion"/>
  </si>
  <si>
    <t>P001648331</t>
    <phoneticPr fontId="12" type="noConversion"/>
  </si>
  <si>
    <t>ENGINEER SL-04</t>
    <phoneticPr fontId="12" type="noConversion"/>
  </si>
  <si>
    <t>ENGINEER SL-04 DESK-TOP LOUPE, 렌즈 직경 75mm, 배율 3X</t>
    <phoneticPr fontId="12" type="noConversion"/>
  </si>
  <si>
    <t xml:space="preserve">P004704041 </t>
    <phoneticPr fontId="12" type="noConversion"/>
  </si>
  <si>
    <t>8611L</t>
    <phoneticPr fontId="12" type="noConversion"/>
  </si>
  <si>
    <t>8611L LED조명 확대경, 렌즈 직경 89mm, 배율 3X</t>
    <phoneticPr fontId="12" type="noConversion"/>
  </si>
  <si>
    <t>P004704064</t>
    <phoneticPr fontId="12" type="noConversion"/>
  </si>
  <si>
    <t>824-22-003-00-005000</t>
    <phoneticPr fontId="12" type="noConversion"/>
  </si>
  <si>
    <t>Mill-Max</t>
    <phoneticPr fontId="12" type="noConversion"/>
  </si>
  <si>
    <t xml:space="preserve">Mill-Max Pin &amp; Socket Connectors </t>
    <phoneticPr fontId="12" type="noConversion"/>
  </si>
  <si>
    <t>P008110102</t>
    <phoneticPr fontId="12" type="noConversion"/>
  </si>
  <si>
    <t>Transformer PCB</t>
    <phoneticPr fontId="12" type="noConversion"/>
  </si>
  <si>
    <t>재고</t>
    <phoneticPr fontId="12" type="noConversion"/>
  </si>
  <si>
    <t>ICBanQ 3/14</t>
  </si>
  <si>
    <t>P007567011</t>
    <phoneticPr fontId="35" type="noConversion"/>
  </si>
  <si>
    <t>P005634282</t>
    <phoneticPr fontId="35" type="noConversion"/>
  </si>
  <si>
    <t>재고 소진</t>
    <phoneticPr fontId="12" type="noConversion"/>
  </si>
  <si>
    <t>Pipette V1.0 부품 및 장비</t>
    <phoneticPr fontId="12" type="noConversion"/>
  </si>
  <si>
    <t>실험실에서 사용할 장비 및 Pipette 관련 추가 부품</t>
    <phoneticPr fontId="12" type="noConversion"/>
  </si>
  <si>
    <t>부자재</t>
    <phoneticPr fontId="12" type="noConversion"/>
  </si>
  <si>
    <t>수삽</t>
    <phoneticPr fontId="12" type="noConversion"/>
  </si>
  <si>
    <t>개인</t>
    <phoneticPr fontId="12" type="noConversion"/>
  </si>
  <si>
    <t>Point</t>
    <phoneticPr fontId="12" type="noConversion"/>
  </si>
  <si>
    <t>단가</t>
    <phoneticPr fontId="12" type="noConversion"/>
  </si>
  <si>
    <t>금액</t>
    <phoneticPr fontId="12" type="noConversion"/>
  </si>
  <si>
    <t>소계</t>
    <phoneticPr fontId="12" type="noConversion"/>
  </si>
  <si>
    <t>작업내용</t>
    <phoneticPr fontId="12" type="noConversion"/>
  </si>
  <si>
    <t>수량</t>
    <phoneticPr fontId="12" type="noConversion"/>
  </si>
  <si>
    <t>합계</t>
    <phoneticPr fontId="12" type="noConversion"/>
  </si>
  <si>
    <t>-</t>
    <phoneticPr fontId="12" type="noConversion"/>
  </si>
  <si>
    <t>-</t>
    <phoneticPr fontId="12" type="noConversion"/>
  </si>
  <si>
    <t>이윤</t>
    <phoneticPr fontId="12" type="noConversion"/>
  </si>
  <si>
    <t>SMD</t>
    <phoneticPr fontId="12" type="noConversion"/>
  </si>
  <si>
    <t>Metal mask</t>
    <phoneticPr fontId="12" type="noConversion"/>
  </si>
  <si>
    <t>Sample용 견적</t>
    <phoneticPr fontId="12" type="noConversion"/>
  </si>
  <si>
    <t>부품비</t>
    <phoneticPr fontId="12" type="noConversion"/>
  </si>
  <si>
    <t>LF Generator MCU Board</t>
    <phoneticPr fontId="12" type="noConversion"/>
  </si>
  <si>
    <t xml:space="preserve">HIPPO 6구 접지 멀티탭 멀티탭 - 기본 1.5M </t>
    <phoneticPr fontId="12" type="noConversion"/>
  </si>
  <si>
    <t xml:space="preserve">HIPPO 6구 접지 멀티탭 멀티탭 - 3M </t>
    <phoneticPr fontId="12" type="noConversion"/>
  </si>
  <si>
    <t>HIPPO</t>
    <phoneticPr fontId="12" type="noConversion"/>
  </si>
  <si>
    <t>KFT HT-5023 스트리퍼 (AWG20~30)</t>
    <phoneticPr fontId="12" type="noConversion"/>
  </si>
  <si>
    <t xml:space="preserve">KFT </t>
    <phoneticPr fontId="12" type="noConversion"/>
  </si>
  <si>
    <t>P001415029</t>
    <phoneticPr fontId="12" type="noConversion"/>
  </si>
  <si>
    <t>페이스트 [135-0805]</t>
    <phoneticPr fontId="12" type="noConversion"/>
  </si>
  <si>
    <t>P008012287</t>
    <phoneticPr fontId="12" type="noConversion"/>
  </si>
  <si>
    <t>정전기매트 120cm*1M</t>
    <phoneticPr fontId="12" type="noConversion"/>
  </si>
  <si>
    <t>P000119604</t>
    <phoneticPr fontId="12" type="noConversion"/>
  </si>
  <si>
    <t xml:space="preserve">P007311227 </t>
    <phoneticPr fontId="12" type="noConversion"/>
  </si>
  <si>
    <t>실험실 물품 구매</t>
    <phoneticPr fontId="12" type="noConversion"/>
  </si>
  <si>
    <t>제이엘텍 - Sample build 견적</t>
    <phoneticPr fontId="12" type="noConversion"/>
  </si>
  <si>
    <t>LF GEN MCU 부품 구매</t>
    <phoneticPr fontId="12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</si>
  <si>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</si>
  <si>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</si>
  <si>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</si>
  <si>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</si>
  <si>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</si>
  <si>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</si>
  <si>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</si>
  <si>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</si>
  <si>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</si>
  <si>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</si>
  <si>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</si>
  <si>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</si>
  <si>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</si>
  <si>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</si>
  <si>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</si>
  <si>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</si>
  <si>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</si>
  <si>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</si>
  <si>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</si>
  <si>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</si>
  <si>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</si>
  <si>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2" type="noConversion"/>
  </si>
  <si>
    <t>40V, 2.8mOhm , 110A, Single N−Channel Power MOSFET</t>
    <phoneticPr fontId="12" type="noConversion"/>
  </si>
  <si>
    <t>PCB Artwork</t>
    <phoneticPr fontId="12" type="noConversion"/>
  </si>
  <si>
    <t>Total</t>
    <phoneticPr fontId="12" type="noConversion"/>
  </si>
  <si>
    <t>Transformer</t>
    <phoneticPr fontId="12" type="noConversion"/>
  </si>
  <si>
    <t>O</t>
    <phoneticPr fontId="12" type="noConversion"/>
  </si>
  <si>
    <t>Pipette Main</t>
    <phoneticPr fontId="12" type="noConversion"/>
  </si>
  <si>
    <t>LF MCU</t>
    <phoneticPr fontId="12" type="noConversion"/>
  </si>
  <si>
    <t>LF GEN MCU Layout 및 제작비</t>
    <phoneticPr fontId="12" type="noConversion"/>
  </si>
  <si>
    <t>구매비용</t>
    <phoneticPr fontId="12" type="noConversion"/>
  </si>
  <si>
    <t>Pipette Proto-type 부품 구매</t>
    <phoneticPr fontId="12" type="noConversion"/>
  </si>
  <si>
    <t>Transformer V1.0 부품 구매</t>
    <phoneticPr fontId="12" type="noConversion"/>
  </si>
  <si>
    <t>계약금액</t>
    <phoneticPr fontId="12" type="noConversion"/>
  </si>
  <si>
    <t>Touch Program</t>
    <phoneticPr fontId="12" type="noConversion"/>
  </si>
  <si>
    <t>Pipette</t>
    <phoneticPr fontId="12" type="noConversion"/>
  </si>
  <si>
    <t>Proto-type</t>
    <phoneticPr fontId="12" type="noConversion"/>
  </si>
  <si>
    <t>V1.0</t>
    <phoneticPr fontId="12" type="noConversion"/>
  </si>
  <si>
    <t>Touch PC - New</t>
  </si>
  <si>
    <t>Touch PC - WIFI</t>
  </si>
  <si>
    <t>Touch PC - PC Program</t>
  </si>
  <si>
    <t>S/W 개발비</t>
    <phoneticPr fontId="12" type="noConversion"/>
  </si>
  <si>
    <t>Date</t>
    <phoneticPr fontId="12" type="noConversion"/>
  </si>
  <si>
    <t>Model</t>
    <phoneticPr fontId="12" type="noConversion"/>
  </si>
  <si>
    <t>Pipette</t>
    <phoneticPr fontId="12" type="noConversion"/>
  </si>
  <si>
    <t>Proto</t>
    <phoneticPr fontId="12" type="noConversion"/>
  </si>
  <si>
    <t>Version</t>
    <phoneticPr fontId="12" type="noConversion"/>
  </si>
  <si>
    <t>수량</t>
    <phoneticPr fontId="12" type="noConversion"/>
  </si>
  <si>
    <t>단가</t>
    <phoneticPr fontId="12" type="noConversion"/>
  </si>
  <si>
    <t>작업 내용</t>
    <phoneticPr fontId="12" type="noConversion"/>
  </si>
  <si>
    <t>Layout</t>
    <phoneticPr fontId="12" type="noConversion"/>
  </si>
  <si>
    <t>금액</t>
    <phoneticPr fontId="12" type="noConversion"/>
  </si>
  <si>
    <t>제작</t>
    <phoneticPr fontId="12" type="noConversion"/>
  </si>
  <si>
    <t>PCB</t>
    <phoneticPr fontId="12" type="noConversion"/>
  </si>
  <si>
    <t>Main</t>
    <phoneticPr fontId="12" type="noConversion"/>
  </si>
  <si>
    <t>Transformer</t>
    <phoneticPr fontId="12" type="noConversion"/>
  </si>
  <si>
    <t>V1.0</t>
    <phoneticPr fontId="12" type="noConversion"/>
  </si>
  <si>
    <t>LF</t>
    <phoneticPr fontId="12" type="noConversion"/>
  </si>
  <si>
    <t>Gen MCU</t>
    <phoneticPr fontId="12" type="noConversion"/>
  </si>
  <si>
    <t>Pipette Transformer Layout 및 제작비</t>
    <phoneticPr fontId="12" type="noConversion"/>
  </si>
  <si>
    <t>Pipette Proto-type Layout 및 제작비</t>
    <phoneticPr fontId="12" type="noConversion"/>
  </si>
  <si>
    <t>H/W Layout 및 Manual Solder 비용</t>
    <phoneticPr fontId="12" type="noConversion"/>
  </si>
  <si>
    <t>Pipette Proto-type F/W 개발비</t>
    <phoneticPr fontId="12" type="noConversion"/>
  </si>
  <si>
    <t>Total</t>
    <phoneticPr fontId="12" type="noConversion"/>
  </si>
  <si>
    <t>H/W 개발비</t>
    <phoneticPr fontId="12" type="noConversion"/>
  </si>
  <si>
    <t>S/W 개발비</t>
    <phoneticPr fontId="12" type="noConversion"/>
  </si>
  <si>
    <t>P004707690</t>
    <phoneticPr fontId="12" type="noConversion"/>
  </si>
  <si>
    <t>NA645</t>
    <phoneticPr fontId="12" type="noConversion"/>
  </si>
  <si>
    <t>Pipette V1.0 / LF MCU 일부</t>
    <phoneticPr fontId="12" type="noConversion"/>
  </si>
  <si>
    <t>Pipette Main V1.0 PCB 제작</t>
    <phoneticPr fontId="12" type="noConversion"/>
  </si>
  <si>
    <t xml:space="preserve">400mm x 235(217)mm x 295mm </t>
    <phoneticPr fontId="12" type="noConversion"/>
  </si>
  <si>
    <t>부품박스- CA507</t>
    <phoneticPr fontId="12" type="noConversion"/>
  </si>
  <si>
    <t>서랍수</t>
    <phoneticPr fontId="12" type="noConversion"/>
  </si>
  <si>
    <t>부품박스- CA508-8</t>
    <phoneticPr fontId="12" type="noConversion"/>
  </si>
  <si>
    <t>330mm x 164(150)mm x 350mm</t>
    <phoneticPr fontId="12" type="noConversion"/>
  </si>
  <si>
    <t>(주)중앙브레인</t>
    <phoneticPr fontId="12" type="noConversion"/>
  </si>
  <si>
    <t>JTAG</t>
    <phoneticPr fontId="12" type="noConversion"/>
  </si>
  <si>
    <t>Pipette Main V1.0</t>
    <phoneticPr fontId="12" type="noConversion"/>
  </si>
  <si>
    <t>Pipette JTAG V1.0</t>
    <phoneticPr fontId="12" type="noConversion"/>
  </si>
  <si>
    <t>Pipette Transformer V2.0</t>
    <phoneticPr fontId="12" type="noConversion"/>
  </si>
  <si>
    <t>V2.0</t>
    <phoneticPr fontId="12" type="noConversion"/>
  </si>
  <si>
    <t>T491D227K016AT</t>
  </si>
  <si>
    <t>KEMET</t>
  </si>
  <si>
    <t>Tantal Capacitor 220uF/16V Case-D 7343 size</t>
  </si>
  <si>
    <t>NVMFS5C450NL</t>
    <phoneticPr fontId="35" type="noConversion"/>
  </si>
  <si>
    <t>40V, 2.8mOhm , 110A, Single N−Channel Power MOSFET</t>
    <phoneticPr fontId="35" type="noConversion"/>
  </si>
  <si>
    <t>P007577314</t>
    <phoneticPr fontId="35" type="noConversion"/>
  </si>
  <si>
    <t>P000146010</t>
    <phoneticPr fontId="12" type="noConversion"/>
  </si>
  <si>
    <t>HEADER_2.54MM_2X5</t>
  </si>
  <si>
    <t xml:space="preserve">P005666489 </t>
    <phoneticPr fontId="35" type="noConversion"/>
  </si>
  <si>
    <t>USB-A-4P-FEMALE</t>
  </si>
  <si>
    <t>KUK</t>
  </si>
  <si>
    <t>USB A Type 4P Female RA through</t>
  </si>
  <si>
    <t>JTAG PCB</t>
    <phoneticPr fontId="12" type="noConversion"/>
  </si>
  <si>
    <t>Transformer V2.0</t>
    <phoneticPr fontId="12" type="noConversion"/>
  </si>
  <si>
    <t>NETmate KW-825P USB2.0 to RS232 컨버터 with Power(FTDI)(1.8m) [GC68]</t>
    <phoneticPr fontId="12" type="noConversion"/>
  </si>
  <si>
    <t>RS232 시리얼 1포트</t>
    <phoneticPr fontId="12" type="noConversion"/>
  </si>
  <si>
    <t>KW Elec</t>
    <phoneticPr fontId="12" type="noConversion"/>
  </si>
  <si>
    <t xml:space="preserve">P007223445 </t>
    <phoneticPr fontId="35" type="noConversion"/>
  </si>
  <si>
    <t>P005022809</t>
    <phoneticPr fontId="12" type="noConversion"/>
  </si>
  <si>
    <t>희성 실납 RS60 1.2mm 1Kg</t>
    <phoneticPr fontId="12" type="noConversion"/>
  </si>
  <si>
    <t>유연(일반)납</t>
    <phoneticPr fontId="12" type="noConversion"/>
  </si>
  <si>
    <t>희성</t>
    <phoneticPr fontId="12" type="noConversion"/>
  </si>
  <si>
    <t>P004702730</t>
    <phoneticPr fontId="12" type="noConversion"/>
  </si>
  <si>
    <t>마이크로 USB 케이블 Micro USB Cable - 48cm</t>
    <phoneticPr fontId="12" type="noConversion"/>
  </si>
  <si>
    <t>Micro USB Cable</t>
    <phoneticPr fontId="12" type="noConversion"/>
  </si>
  <si>
    <t>Seeedstudio</t>
    <phoneticPr fontId="12" type="noConversion"/>
  </si>
  <si>
    <t>P006960669</t>
    <phoneticPr fontId="12" type="noConversion"/>
  </si>
  <si>
    <t>FLUX REMOVER</t>
    <phoneticPr fontId="12" type="noConversion"/>
  </si>
  <si>
    <t xml:space="preserve">PLASTIC SAFE 사이즈:1 L, 35.2 oz/Liquid </t>
    <phoneticPr fontId="12" type="noConversion"/>
  </si>
  <si>
    <t>Mgchemicals</t>
    <phoneticPr fontId="12" type="noConversion"/>
  </si>
  <si>
    <t>P006193651</t>
    <phoneticPr fontId="12" type="noConversion"/>
  </si>
  <si>
    <t>FLUX REMOVER PRINTED BOTTLE, 180ML, BLUE</t>
    <phoneticPr fontId="12" type="noConversion"/>
  </si>
  <si>
    <t>VERMASON</t>
    <phoneticPr fontId="12" type="noConversion"/>
  </si>
  <si>
    <t>P005758961</t>
    <phoneticPr fontId="12" type="noConversion"/>
  </si>
  <si>
    <t>일반 용품</t>
    <phoneticPr fontId="12" type="noConversion"/>
  </si>
  <si>
    <t>ALPHA UP-78</t>
    <phoneticPr fontId="12" type="noConversion"/>
  </si>
  <si>
    <t>ALPHA UP-78 젤플럭스</t>
    <phoneticPr fontId="12" type="noConversion"/>
  </si>
  <si>
    <t>P004703855</t>
    <phoneticPr fontId="12" type="noConversion"/>
  </si>
  <si>
    <t>P008123032</t>
    <phoneticPr fontId="12" type="noConversion"/>
  </si>
  <si>
    <t>P007112027</t>
    <phoneticPr fontId="35" type="noConversion"/>
  </si>
  <si>
    <t>PMBT2222</t>
  </si>
  <si>
    <t>NXP</t>
  </si>
  <si>
    <t>Bipolar Transistors - BJT NPN SW 600MA 40V</t>
  </si>
  <si>
    <t xml:space="preserve">P007250454 </t>
    <phoneticPr fontId="35" type="noConversion"/>
  </si>
  <si>
    <t>Pipette Main</t>
    <phoneticPr fontId="12" type="noConversion"/>
  </si>
  <si>
    <t>10K</t>
  </si>
  <si>
    <t>WALSIN</t>
  </si>
  <si>
    <t>RES SMD 10K OHM 1% 1/16W 0402</t>
  </si>
  <si>
    <t xml:space="preserve">P001909482 </t>
    <phoneticPr fontId="12" type="noConversion"/>
  </si>
  <si>
    <t>0.1uF</t>
  </si>
  <si>
    <t>MURATA</t>
  </si>
  <si>
    <t>CC1005-100nF50V(±10%/X7R)-(100개단위)</t>
    <phoneticPr fontId="12" type="noConversion"/>
  </si>
  <si>
    <t>P008152676</t>
    <phoneticPr fontId="12" type="noConversion"/>
  </si>
  <si>
    <t>CC1005-4.7uF10V(±20%/X5R)-(100개단위)</t>
    <phoneticPr fontId="12" type="noConversion"/>
  </si>
  <si>
    <t>4.7uF</t>
    <phoneticPr fontId="12" type="noConversion"/>
  </si>
  <si>
    <t>P008152648</t>
    <phoneticPr fontId="12" type="noConversion"/>
  </si>
  <si>
    <t>P005627974</t>
    <phoneticPr fontId="12" type="noConversion"/>
  </si>
  <si>
    <t>LF GEN MCU</t>
    <phoneticPr fontId="12" type="noConversion"/>
  </si>
  <si>
    <t>51021-02</t>
    <phoneticPr fontId="12" type="noConversion"/>
  </si>
  <si>
    <t>클림프 하우징/Board To Wire 1.25mm/Female/상대물:53047/핀수 2P</t>
    <phoneticPr fontId="12" type="noConversion"/>
  </si>
  <si>
    <t>P005634320</t>
    <phoneticPr fontId="35" type="noConversion"/>
  </si>
  <si>
    <t>50058 양단 케이블 L=100mm, Red</t>
    <phoneticPr fontId="35" type="noConversion"/>
  </si>
  <si>
    <t>포밍테이블</t>
    <phoneticPr fontId="12" type="noConversion"/>
  </si>
  <si>
    <t>1200x900 연체리 + 배송비 (7000원)</t>
    <phoneticPr fontId="12" type="noConversion"/>
  </si>
  <si>
    <t>11번가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</si>
</sst>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65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0" fillId="33" borderId="11" xfId="43" applyNumberFormat="1" applyFont="1" applyFill="1" applyBorder="1" applyAlignment="1">
      <alignment horizontal="center" vertical="center"/>
    </xf>
    <xf numFmtId="0" fontId="11" fillId="0" borderId="14" xfId="43" applyBorder="1">
      <alignment vertical="center"/>
    </xf>
    <xf numFmtId="49" fontId="30" fillId="33" borderId="10" xfId="43" applyNumberFormat="1" applyFont="1" applyFill="1" applyBorder="1" applyAlignment="1">
      <alignment horizontal="center" vertical="center"/>
    </xf>
    <xf numFmtId="0" fontId="11" fillId="0" borderId="17" xfId="43" applyBorder="1">
      <alignment vertical="center"/>
    </xf>
    <xf numFmtId="0" fontId="11" fillId="0" borderId="14" xfId="43" applyBorder="1" applyAlignment="1">
      <alignment horizontal="center" vertical="center"/>
    </xf>
    <xf numFmtId="0" fontId="11" fillId="0" borderId="17" xfId="43" applyBorder="1" applyAlignment="1">
      <alignment horizontal="center" vertical="center"/>
    </xf>
    <xf numFmtId="0" fontId="11" fillId="0" borderId="20" xfId="43" applyBorder="1" applyAlignment="1">
      <alignment horizontal="center" vertical="center"/>
    </xf>
    <xf numFmtId="0" fontId="13" fillId="0" borderId="20" xfId="52" applyFill="1" applyBorder="1"/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3" fillId="0" borderId="17" xfId="52" applyFill="1" applyBorder="1"/>
    <xf numFmtId="41" fontId="0" fillId="0" borderId="20" xfId="0" applyNumberFormat="1" applyBorder="1"/>
    <xf numFmtId="0" fontId="33" fillId="0" borderId="20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41" fontId="31" fillId="0" borderId="0" xfId="0" applyNumberFormat="1" applyFont="1"/>
    <xf numFmtId="176" fontId="31" fillId="0" borderId="0" xfId="0" applyNumberFormat="1" applyFont="1"/>
    <xf numFmtId="176" fontId="30" fillId="0" borderId="0" xfId="0" applyNumberFormat="1" applyFont="1"/>
    <xf numFmtId="0" fontId="10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0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0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6" borderId="16" xfId="43" applyFill="1" applyBorder="1" applyAlignment="1">
      <alignment horizontal="left" vertical="center"/>
    </xf>
    <xf numFmtId="0" fontId="11" fillId="36" borderId="17" xfId="43" applyFill="1" applyBorder="1" applyAlignment="1">
      <alignment horizontal="center" vertical="center"/>
    </xf>
    <xf numFmtId="0" fontId="11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1" fillId="0" borderId="13" xfId="43" applyFill="1" applyBorder="1" applyAlignment="1">
      <alignment horizontal="left" vertical="center"/>
    </xf>
    <xf numFmtId="0" fontId="11" fillId="0" borderId="14" xfId="43" applyFill="1" applyBorder="1" applyAlignment="1">
      <alignment horizontal="center" vertical="center"/>
    </xf>
    <xf numFmtId="0" fontId="11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9" fillId="0" borderId="13" xfId="43" applyFont="1" applyFill="1" applyBorder="1" applyAlignment="1">
      <alignment horizontal="left" vertical="center"/>
    </xf>
    <xf numFmtId="41" fontId="31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0" fillId="33" borderId="24" xfId="0" applyFont="1" applyFill="1" applyBorder="1" applyAlignment="1">
      <alignment horizontal="center" vertical="center"/>
    </xf>
    <xf numFmtId="0" fontId="30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0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0" fillId="33" borderId="24" xfId="69" applyNumberFormat="1" applyFont="1" applyFill="1" applyBorder="1" applyAlignment="1">
      <alignment horizontal="center" vertical="center"/>
    </xf>
    <xf numFmtId="0" fontId="30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3" fillId="0" borderId="0" xfId="69" applyAlignment="1">
      <alignment vertical="center"/>
    </xf>
    <xf numFmtId="49" fontId="30" fillId="33" borderId="11" xfId="69" applyNumberFormat="1" applyFont="1" applyFill="1" applyBorder="1" applyAlignment="1">
      <alignment horizontal="center" vertical="center"/>
    </xf>
    <xf numFmtId="0" fontId="30" fillId="35" borderId="12" xfId="69" applyFont="1" applyFill="1" applyBorder="1" applyAlignment="1">
      <alignment horizontal="center" vertical="center"/>
    </xf>
    <xf numFmtId="0" fontId="13" fillId="0" borderId="0" xfId="69" applyBorder="1" applyAlignment="1">
      <alignment vertical="center"/>
    </xf>
    <xf numFmtId="0" fontId="13" fillId="0" borderId="14" xfId="69" applyBorder="1" applyAlignment="1">
      <alignment vertical="center"/>
    </xf>
    <xf numFmtId="0" fontId="13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0" fillId="0" borderId="0" xfId="75" applyFont="1">
      <alignment vertical="center"/>
    </xf>
    <xf numFmtId="0" fontId="30" fillId="0" borderId="0" xfId="75" applyFont="1" applyAlignment="1">
      <alignment horizontal="center" vertical="center"/>
    </xf>
    <xf numFmtId="0" fontId="7" fillId="0" borderId="0" xfId="75">
      <alignment vertical="center"/>
    </xf>
    <xf numFmtId="0" fontId="7" fillId="0" borderId="0" xfId="75" applyAlignment="1">
      <alignment horizontal="center" vertical="center"/>
    </xf>
    <xf numFmtId="49" fontId="30" fillId="0" borderId="0" xfId="75" applyNumberFormat="1" applyFont="1">
      <alignment vertical="center"/>
    </xf>
    <xf numFmtId="49" fontId="30" fillId="33" borderId="23" xfId="75" applyNumberFormat="1" applyFont="1" applyFill="1" applyBorder="1" applyAlignment="1">
      <alignment horizontal="center" vertical="center"/>
    </xf>
    <xf numFmtId="49" fontId="30" fillId="33" borderId="24" xfId="75" applyNumberFormat="1" applyFont="1" applyFill="1" applyBorder="1" applyAlignment="1">
      <alignment horizontal="center" vertical="center"/>
    </xf>
    <xf numFmtId="49" fontId="30" fillId="33" borderId="33" xfId="75" applyNumberFormat="1" applyFont="1" applyFill="1" applyBorder="1" applyAlignment="1">
      <alignment horizontal="center" vertical="center"/>
    </xf>
    <xf numFmtId="49" fontId="30" fillId="33" borderId="23" xfId="69" applyNumberFormat="1" applyFont="1" applyFill="1" applyBorder="1" applyAlignment="1">
      <alignment horizontal="center" vertical="center"/>
    </xf>
    <xf numFmtId="0" fontId="7" fillId="0" borderId="13" xfId="75" applyBorder="1">
      <alignment vertical="center"/>
    </xf>
    <xf numFmtId="0" fontId="7" fillId="0" borderId="14" xfId="75" applyBorder="1">
      <alignment vertical="center"/>
    </xf>
    <xf numFmtId="0" fontId="7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7" fillId="0" borderId="16" xfId="75" applyBorder="1">
      <alignment vertical="center"/>
    </xf>
    <xf numFmtId="0" fontId="7" fillId="0" borderId="17" xfId="75" applyBorder="1">
      <alignment vertical="center"/>
    </xf>
    <xf numFmtId="0" fontId="7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7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3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7" fillId="34" borderId="18" xfId="75" applyFill="1" applyBorder="1">
      <alignment vertical="center"/>
    </xf>
    <xf numFmtId="0" fontId="7" fillId="34" borderId="17" xfId="75" applyFill="1" applyBorder="1">
      <alignment vertical="center"/>
    </xf>
    <xf numFmtId="0" fontId="7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3" fillId="34" borderId="18" xfId="69" applyFill="1" applyBorder="1" applyAlignment="1">
      <alignment vertical="center"/>
    </xf>
    <xf numFmtId="41" fontId="30" fillId="0" borderId="22" xfId="76" applyFont="1" applyFill="1" applyBorder="1">
      <alignment vertical="center"/>
    </xf>
    <xf numFmtId="41" fontId="7" fillId="0" borderId="0" xfId="75" applyNumberFormat="1">
      <alignment vertical="center"/>
    </xf>
    <xf numFmtId="176" fontId="7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0" fillId="0" borderId="0" xfId="1" applyFont="1" applyAlignment="1"/>
    <xf numFmtId="1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right"/>
    </xf>
    <xf numFmtId="14" fontId="30" fillId="0" borderId="10" xfId="0" applyNumberFormat="1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0" fillId="0" borderId="0" xfId="0" applyNumberFormat="1" applyFont="1" applyAlignment="1">
      <alignment vertical="center"/>
    </xf>
    <xf numFmtId="49" fontId="30" fillId="33" borderId="24" xfId="0" applyNumberFormat="1" applyFont="1" applyFill="1" applyBorder="1" applyAlignment="1">
      <alignment horizontal="center" vertical="center"/>
    </xf>
    <xf numFmtId="49" fontId="30" fillId="33" borderId="23" xfId="77" applyNumberFormat="1" applyFont="1" applyFill="1" applyBorder="1" applyAlignment="1">
      <alignment horizontal="center" vertical="center"/>
    </xf>
    <xf numFmtId="49" fontId="30" fillId="33" borderId="24" xfId="77" applyNumberFormat="1" applyFont="1" applyFill="1" applyBorder="1" applyAlignment="1">
      <alignment horizontal="center" vertical="center"/>
    </xf>
    <xf numFmtId="0" fontId="6" fillId="0" borderId="13" xfId="77" applyFont="1" applyFill="1" applyBorder="1" applyAlignment="1">
      <alignment horizontal="left" vertical="center"/>
    </xf>
    <xf numFmtId="0" fontId="6" fillId="0" borderId="14" xfId="77" applyFont="1" applyFill="1" applyBorder="1">
      <alignment vertical="center"/>
    </xf>
    <xf numFmtId="0" fontId="6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0" fillId="33" borderId="10" xfId="78" applyNumberFormat="1" applyFont="1" applyFill="1" applyBorder="1" applyAlignment="1">
      <alignment horizontal="center" vertical="center"/>
    </xf>
    <xf numFmtId="49" fontId="30" fillId="33" borderId="11" xfId="78" applyNumberFormat="1" applyFont="1" applyFill="1" applyBorder="1" applyAlignment="1">
      <alignment horizontal="center" vertical="center"/>
    </xf>
    <xf numFmtId="0" fontId="6" fillId="0" borderId="13" xfId="78" applyBorder="1">
      <alignment vertical="center"/>
    </xf>
    <xf numFmtId="0" fontId="6" fillId="0" borderId="14" xfId="78" applyBorder="1">
      <alignment vertical="center"/>
    </xf>
    <xf numFmtId="0" fontId="6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0" fillId="0" borderId="0" xfId="78" applyFont="1">
      <alignment vertical="center"/>
    </xf>
    <xf numFmtId="0" fontId="30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6" fillId="0" borderId="0" xfId="78" applyAlignment="1">
      <alignment horizontal="center" vertical="center"/>
    </xf>
    <xf numFmtId="177" fontId="6" fillId="0" borderId="0" xfId="78" applyNumberFormat="1">
      <alignment vertical="center"/>
    </xf>
    <xf numFmtId="49" fontId="30" fillId="33" borderId="24" xfId="78" applyNumberFormat="1" applyFont="1" applyFill="1" applyBorder="1" applyAlignment="1">
      <alignment horizontal="center" vertical="center"/>
    </xf>
    <xf numFmtId="0" fontId="6" fillId="0" borderId="13" xfId="78" applyBorder="1" applyAlignment="1">
      <alignment horizontal="center" vertical="center"/>
    </xf>
    <xf numFmtId="0" fontId="6" fillId="0" borderId="14" xfId="78" applyFill="1" applyBorder="1">
      <alignment vertical="center"/>
    </xf>
    <xf numFmtId="41" fontId="6" fillId="0" borderId="14" xfId="79" applyFont="1" applyBorder="1">
      <alignment vertical="center"/>
    </xf>
    <xf numFmtId="0" fontId="6" fillId="0" borderId="16" xfId="78" applyBorder="1" applyAlignment="1">
      <alignment horizontal="center" vertical="center"/>
    </xf>
    <xf numFmtId="0" fontId="6" fillId="0" borderId="17" xfId="78" applyFill="1" applyBorder="1">
      <alignment vertical="center"/>
    </xf>
    <xf numFmtId="0" fontId="6" fillId="0" borderId="17" xfId="78" applyBorder="1">
      <alignment vertical="center"/>
    </xf>
    <xf numFmtId="41" fontId="6" fillId="0" borderId="17" xfId="79" applyFont="1" applyBorder="1">
      <alignment vertical="center"/>
    </xf>
    <xf numFmtId="0" fontId="6" fillId="0" borderId="19" xfId="78" applyBorder="1" applyAlignment="1">
      <alignment horizontal="center" vertical="center"/>
    </xf>
    <xf numFmtId="0" fontId="6" fillId="0" borderId="20" xfId="78" applyFill="1" applyBorder="1">
      <alignment vertical="center"/>
    </xf>
    <xf numFmtId="0" fontId="6" fillId="0" borderId="20" xfId="78" applyBorder="1">
      <alignment vertical="center"/>
    </xf>
    <xf numFmtId="41" fontId="6" fillId="0" borderId="20" xfId="79" applyFont="1" applyFill="1" applyBorder="1">
      <alignment vertical="center"/>
    </xf>
    <xf numFmtId="41" fontId="6" fillId="0" borderId="20" xfId="79" applyFont="1" applyBorder="1">
      <alignment vertical="center"/>
    </xf>
    <xf numFmtId="0" fontId="6" fillId="0" borderId="0" xfId="78" applyFill="1" applyBorder="1">
      <alignment vertical="center"/>
    </xf>
    <xf numFmtId="0" fontId="6" fillId="0" borderId="0" xfId="78" applyBorder="1">
      <alignment vertical="center"/>
    </xf>
    <xf numFmtId="41" fontId="6" fillId="0" borderId="0" xfId="79" applyFont="1" applyBorder="1">
      <alignment vertical="center"/>
    </xf>
    <xf numFmtId="0" fontId="30" fillId="0" borderId="0" xfId="78" applyFont="1" applyBorder="1">
      <alignment vertical="center"/>
    </xf>
    <xf numFmtId="41" fontId="6" fillId="0" borderId="14" xfId="79" applyFont="1" applyFill="1" applyBorder="1">
      <alignment vertical="center"/>
    </xf>
    <xf numFmtId="0" fontId="6" fillId="35" borderId="15" xfId="78" applyFill="1" applyBorder="1">
      <alignment vertical="center"/>
    </xf>
    <xf numFmtId="0" fontId="6" fillId="0" borderId="16" xfId="78" applyFill="1" applyBorder="1">
      <alignment vertical="center"/>
    </xf>
    <xf numFmtId="41" fontId="6" fillId="0" borderId="17" xfId="79" applyFont="1" applyFill="1" applyBorder="1">
      <alignment vertical="center"/>
    </xf>
    <xf numFmtId="0" fontId="6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0" fillId="0" borderId="13" xfId="0" applyFont="1" applyBorder="1"/>
    <xf numFmtId="0" fontId="30" fillId="0" borderId="16" xfId="0" applyFont="1" applyBorder="1" applyAlignment="1"/>
    <xf numFmtId="0" fontId="30" fillId="0" borderId="19" xfId="0" applyFont="1" applyBorder="1" applyAlignment="1"/>
    <xf numFmtId="0" fontId="30" fillId="33" borderId="10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41" fontId="30" fillId="33" borderId="11" xfId="1" applyFont="1" applyFill="1" applyBorder="1" applyAlignment="1">
      <alignment horizontal="center" vertical="center"/>
    </xf>
    <xf numFmtId="41" fontId="30" fillId="0" borderId="12" xfId="1" applyFont="1" applyBorder="1" applyAlignment="1"/>
    <xf numFmtId="0" fontId="30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41" fontId="5" fillId="0" borderId="17" xfId="95" applyFont="1" applyBorder="1">
      <alignment vertical="center"/>
    </xf>
    <xf numFmtId="0" fontId="30" fillId="34" borderId="18" xfId="0" applyFont="1" applyFill="1" applyBorder="1"/>
    <xf numFmtId="0" fontId="30" fillId="34" borderId="32" xfId="0" applyFont="1" applyFill="1" applyBorder="1"/>
    <xf numFmtId="0" fontId="30" fillId="34" borderId="15" xfId="78" applyFont="1" applyFill="1" applyBorder="1">
      <alignment vertical="center"/>
    </xf>
    <xf numFmtId="0" fontId="30" fillId="34" borderId="18" xfId="80" applyFont="1" applyFill="1" applyBorder="1">
      <alignment vertical="center"/>
    </xf>
    <xf numFmtId="0" fontId="30" fillId="34" borderId="21" xfId="78" applyFont="1" applyFill="1" applyBorder="1">
      <alignment vertical="center"/>
    </xf>
    <xf numFmtId="0" fontId="30" fillId="34" borderId="18" xfId="78" applyFont="1" applyFill="1" applyBorder="1">
      <alignment vertical="center"/>
    </xf>
    <xf numFmtId="0" fontId="30" fillId="34" borderId="18" xfId="0" applyFont="1" applyFill="1" applyBorder="1" applyAlignment="1">
      <alignment vertical="center"/>
    </xf>
    <xf numFmtId="0" fontId="30" fillId="34" borderId="21" xfId="0" applyFont="1" applyFill="1" applyBorder="1"/>
    <xf numFmtId="0" fontId="4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0" fillId="0" borderId="10" xfId="0" applyFont="1" applyBorder="1"/>
    <xf numFmtId="41" fontId="0" fillId="0" borderId="12" xfId="1" applyFont="1" applyBorder="1" applyAlignment="1"/>
    <xf numFmtId="49" fontId="30" fillId="33" borderId="34" xfId="43" applyNumberFormat="1" applyFont="1" applyFill="1" applyBorder="1" applyAlignment="1">
      <alignment horizontal="center" vertical="center"/>
    </xf>
    <xf numFmtId="49" fontId="30" fillId="33" borderId="35" xfId="43" applyNumberFormat="1" applyFont="1" applyFill="1" applyBorder="1" applyAlignment="1">
      <alignment horizontal="center" vertical="center"/>
    </xf>
    <xf numFmtId="0" fontId="6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1" fillId="0" borderId="16" xfId="43" applyFill="1" applyBorder="1" applyAlignment="1">
      <alignment horizontal="left" vertical="center"/>
    </xf>
    <xf numFmtId="0" fontId="11" fillId="0" borderId="17" xfId="43" applyFill="1" applyBorder="1" applyAlignment="1">
      <alignment horizontal="left" vertical="center"/>
    </xf>
    <xf numFmtId="0" fontId="11" fillId="0" borderId="17" xfId="43" applyFill="1" applyBorder="1" applyAlignment="1">
      <alignment horizontal="center" vertical="center"/>
    </xf>
    <xf numFmtId="0" fontId="11" fillId="0" borderId="17" xfId="43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7" fillId="0" borderId="13" xfId="75" applyFill="1" applyBorder="1" applyAlignment="1">
      <alignment horizontal="left" vertical="center"/>
    </xf>
    <xf numFmtId="0" fontId="3" fillId="0" borderId="14" xfId="43" applyFont="1" applyFill="1" applyBorder="1" applyAlignment="1">
      <alignment horizontal="center" vertical="center"/>
    </xf>
    <xf numFmtId="0" fontId="7" fillId="0" borderId="14" xfId="75" applyFill="1" applyBorder="1" applyAlignment="1">
      <alignment horizontal="center" vertical="center"/>
    </xf>
    <xf numFmtId="0" fontId="7" fillId="0" borderId="14" xfId="75" applyFill="1" applyBorder="1">
      <alignment vertical="center"/>
    </xf>
    <xf numFmtId="0" fontId="7" fillId="0" borderId="16" xfId="75" applyFill="1" applyBorder="1" applyAlignment="1">
      <alignment horizontal="left" vertical="center"/>
    </xf>
    <xf numFmtId="0" fontId="3" fillId="0" borderId="17" xfId="43" applyFont="1" applyFill="1" applyBorder="1" applyAlignment="1">
      <alignment horizontal="center" vertical="center"/>
    </xf>
    <xf numFmtId="0" fontId="7" fillId="0" borderId="17" xfId="75" applyFill="1" applyBorder="1" applyAlignment="1">
      <alignment horizontal="center" vertical="center"/>
    </xf>
    <xf numFmtId="0" fontId="7" fillId="0" borderId="17" xfId="75" applyFill="1" applyBorder="1">
      <alignment vertical="center"/>
    </xf>
    <xf numFmtId="0" fontId="13" fillId="0" borderId="17" xfId="69" applyFill="1" applyBorder="1" applyAlignment="1">
      <alignment vertical="center"/>
    </xf>
    <xf numFmtId="0" fontId="30" fillId="0" borderId="17" xfId="78" applyFont="1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4" fillId="0" borderId="17" xfId="43" applyFont="1" applyFill="1" applyBorder="1">
      <alignment vertical="center"/>
    </xf>
    <xf numFmtId="0" fontId="33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vertical="center"/>
    </xf>
    <xf numFmtId="0" fontId="6" fillId="0" borderId="17" xfId="78" applyFill="1" applyBorder="1" applyAlignment="1">
      <alignment horizontal="center" vertical="center"/>
    </xf>
    <xf numFmtId="0" fontId="5" fillId="0" borderId="16" xfId="80" applyFill="1" applyBorder="1">
      <alignment vertical="center"/>
    </xf>
    <xf numFmtId="0" fontId="5" fillId="0" borderId="17" xfId="80" applyFill="1" applyBorder="1">
      <alignment vertical="center"/>
    </xf>
    <xf numFmtId="0" fontId="30" fillId="0" borderId="17" xfId="80" applyFont="1" applyFill="1" applyBorder="1">
      <alignment vertical="center"/>
    </xf>
    <xf numFmtId="0" fontId="5" fillId="0" borderId="19" xfId="80" applyFill="1" applyBorder="1">
      <alignment vertical="center"/>
    </xf>
    <xf numFmtId="0" fontId="5" fillId="0" borderId="20" xfId="80" applyFill="1" applyBorder="1">
      <alignment vertical="center"/>
    </xf>
    <xf numFmtId="0" fontId="3" fillId="0" borderId="20" xfId="43" applyFont="1" applyFill="1" applyBorder="1" applyAlignment="1">
      <alignment horizontal="center" vertical="center"/>
    </xf>
    <xf numFmtId="0" fontId="30" fillId="0" borderId="20" xfId="80" applyFont="1" applyFill="1" applyBorder="1">
      <alignment vertical="center"/>
    </xf>
    <xf numFmtId="41" fontId="31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7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5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5" fillId="0" borderId="17" xfId="80" applyFill="1" applyBorder="1" applyAlignment="1">
      <alignment horizontal="center" vertical="center"/>
    </xf>
    <xf numFmtId="0" fontId="5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0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0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0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0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0" fillId="36" borderId="14" xfId="0" applyFont="1" applyFill="1" applyBorder="1" applyAlignment="1">
      <alignment horizontal="left" vertical="center"/>
    </xf>
    <xf numFmtId="0" fontId="30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0" fillId="36" borderId="36" xfId="1" applyFont="1" applyFill="1" applyBorder="1" applyAlignment="1">
      <alignment horizontal="center" vertical="center"/>
    </xf>
    <xf numFmtId="41" fontId="30" fillId="0" borderId="11" xfId="1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1" fillId="0" borderId="13" xfId="0" applyNumberFormat="1" applyFont="1" applyBorder="1" applyAlignment="1">
      <alignment horizontal="center"/>
    </xf>
    <xf numFmtId="14" fontId="31" fillId="0" borderId="14" xfId="0" applyNumberFormat="1" applyFont="1" applyBorder="1"/>
    <xf numFmtId="41" fontId="31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1" fillId="0" borderId="41" xfId="0" applyNumberFormat="1" applyFont="1" applyBorder="1" applyAlignment="1">
      <alignment horizontal="center"/>
    </xf>
    <xf numFmtId="14" fontId="31" fillId="0" borderId="29" xfId="0" applyNumberFormat="1" applyFont="1" applyBorder="1"/>
    <xf numFmtId="41" fontId="31" fillId="0" borderId="29" xfId="1" applyFont="1" applyBorder="1" applyAlignment="1">
      <alignment horizontal="center"/>
    </xf>
    <xf numFmtId="14" fontId="30" fillId="0" borderId="42" xfId="0" applyNumberFormat="1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14" fontId="30" fillId="33" borderId="10" xfId="0" applyNumberFormat="1" applyFont="1" applyFill="1" applyBorder="1" applyAlignment="1">
      <alignment horizontal="center"/>
    </xf>
    <xf numFmtId="14" fontId="30" fillId="33" borderId="11" xfId="0" applyNumberFormat="1" applyFont="1" applyFill="1" applyBorder="1" applyAlignment="1">
      <alignment horizontal="center"/>
    </xf>
    <xf numFmtId="41" fontId="30" fillId="33" borderId="11" xfId="1" applyFont="1" applyFill="1" applyBorder="1" applyAlignment="1">
      <alignment horizontal="center"/>
    </xf>
    <xf numFmtId="14" fontId="30" fillId="33" borderId="34" xfId="0" applyNumberFormat="1" applyFont="1" applyFill="1" applyBorder="1" applyAlignment="1">
      <alignment horizontal="center"/>
    </xf>
    <xf numFmtId="0" fontId="30" fillId="33" borderId="31" xfId="0" applyFont="1" applyFill="1" applyBorder="1" applyAlignment="1">
      <alignment horizontal="center"/>
    </xf>
    <xf numFmtId="0" fontId="30" fillId="33" borderId="20" xfId="0" applyFont="1" applyFill="1" applyBorder="1" applyAlignment="1">
      <alignment horizontal="center"/>
    </xf>
    <xf numFmtId="41" fontId="31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" fillId="0" borderId="17" xfId="78" applyFont="1" applyFill="1" applyBorder="1">
      <alignment vertical="center"/>
    </xf>
    <xf numFmtId="0" fontId="2" fillId="0" borderId="16" xfId="78" applyFont="1" applyFill="1" applyBorder="1" applyAlignment="1">
      <alignment horizontal="left" vertic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  <xf numFmtId="0" fontId="11" fillId="38" borderId="16" xfId="43" applyFill="1" applyBorder="1" applyAlignment="1">
      <alignment horizontal="left" vertical="center"/>
    </xf>
    <xf numFmtId="0" fontId="11" fillId="38" borderId="17" xfId="43" applyFill="1" applyBorder="1" applyAlignment="1">
      <alignment horizontal="left" vertical="center"/>
    </xf>
    <xf numFmtId="0" fontId="3" fillId="38" borderId="17" xfId="43" applyFont="1" applyFill="1" applyBorder="1" applyAlignment="1">
      <alignment horizontal="center" vertical="center"/>
    </xf>
    <xf numFmtId="0" fontId="11" fillId="38" borderId="17" xfId="43" applyFill="1" applyBorder="1" applyAlignment="1">
      <alignment horizontal="center" vertical="center"/>
    </xf>
    <xf numFmtId="0" fontId="11" fillId="38" borderId="17" xfId="43" applyFill="1" applyBorder="1">
      <alignment vertical="center"/>
    </xf>
    <xf numFmtId="41" fontId="0" fillId="38" borderId="17" xfId="1" applyFont="1" applyFill="1" applyBorder="1" applyAlignment="1">
      <alignment horizontal="right"/>
    </xf>
    <xf numFmtId="0" fontId="0" fillId="38" borderId="17" xfId="0" applyFill="1" applyBorder="1"/>
    <xf numFmtId="0" fontId="0" fillId="38" borderId="18" xfId="0" applyFill="1" applyBorder="1"/>
    <xf numFmtId="41" fontId="0" fillId="0" borderId="14" xfId="1" applyFont="1" applyFill="1" applyBorder="1">
      <alignment vertical="center"/>
    </xf>
    <xf numFmtId="0" fontId="0" fillId="3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41" fontId="0" fillId="0" borderId="0" xfId="1" applyFont="1" applyAlignment="1">
      <alignment vertical="center"/>
    </xf>
    <xf numFmtId="41" fontId="30" fillId="33" borderId="24" xfId="1" applyFont="1" applyFill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0" fontId="0" fillId="0" borderId="13" xfId="0" applyFill="1" applyBorder="1"/>
    <xf numFmtId="0" fontId="0" fillId="34" borderId="15" xfId="0" applyFill="1" applyBorder="1"/>
    <xf numFmtId="41" fontId="0" fillId="0" borderId="17" xfId="1" applyFont="1" applyFill="1" applyBorder="1" applyAlignment="1">
      <alignment wrapText="1"/>
    </xf>
    <xf numFmtId="41" fontId="0" fillId="0" borderId="17" xfId="1" applyFont="1" applyFill="1" applyBorder="1">
      <alignment vertical="center"/>
    </xf>
    <xf numFmtId="0" fontId="0" fillId="0" borderId="20" xfId="0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20" xfId="1" applyFont="1" applyFill="1" applyBorder="1">
      <alignment vertical="center"/>
    </xf>
    <xf numFmtId="0" fontId="0" fillId="34" borderId="21" xfId="0" applyFill="1" applyBorder="1" applyAlignment="1">
      <alignment vertical="center"/>
    </xf>
    <xf numFmtId="0" fontId="0" fillId="34" borderId="14" xfId="0" applyFill="1" applyBorder="1"/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30" fillId="33" borderId="14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3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/>
    </xf>
    <xf numFmtId="0" fontId="30" fillId="33" borderId="30" xfId="0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33" borderId="36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30" fillId="33" borderId="27" xfId="0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41" fontId="30" fillId="0" borderId="11" xfId="0" applyNumberFormat="1" applyFont="1" applyBorder="1" applyAlignment="1">
      <alignment horizontal="center"/>
    </xf>
    <xf numFmtId="41" fontId="30" fillId="0" borderId="12" xfId="0" applyNumberFormat="1" applyFont="1" applyBorder="1" applyAlignment="1">
      <alignment horizontal="center"/>
    </xf>
    <xf numFmtId="41" fontId="30" fillId="0" borderId="11" xfId="1" applyFont="1" applyBorder="1" applyAlignment="1">
      <alignment horizontal="center"/>
    </xf>
    <xf numFmtId="41" fontId="30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41" fontId="30" fillId="0" borderId="0" xfId="1" applyFont="1" applyAlignment="1">
      <alignment horizontal="left"/>
    </xf>
    <xf numFmtId="41" fontId="0" fillId="36" borderId="14" xfId="1" applyFont="1" applyFill="1" applyBorder="1">
      <alignment vertical="center"/>
    </xf>
    <xf numFmtId="0" fontId="13" fillId="36" borderId="14" xfId="69" applyFill="1" applyBorder="1" applyAlignment="1">
      <alignment vertical="center"/>
    </xf>
    <xf numFmtId="0" fontId="0" fillId="36" borderId="14" xfId="0" applyFill="1" applyBorder="1" applyAlignment="1">
      <alignment vertical="center"/>
    </xf>
    <xf numFmtId="41" fontId="0" fillId="0" borderId="14" xfId="1" applyFont="1" applyBorder="1">
      <alignment vertical="center"/>
    </xf>
    <xf numFmtId="0" fontId="0" fillId="34" borderId="18" xfId="0" applyFill="1" applyBorder="1" applyAlignment="1">
      <alignment horizontal="left"/>
    </xf>
    <xf numFmtId="0" fontId="0" fillId="0" borderId="16" xfId="0" applyFill="1" applyBorder="1" applyAlignment="1">
      <alignment horizontal="center" vertical="center"/>
    </xf>
    <xf numFmtId="41" fontId="0" fillId="0" borderId="20" xfId="1" applyFont="1" applyFill="1" applyBorder="1" applyAlignment="1">
      <alignment horizontal="right" vertical="center"/>
    </xf>
    <xf numFmtId="0" fontId="0" fillId="0" borderId="10" xfId="0" applyBorder="1"/>
    <xf numFmtId="0" fontId="5" fillId="0" borderId="11" xfId="80" applyFill="1" applyBorder="1">
      <alignment vertical="center"/>
    </xf>
    <xf numFmtId="0" fontId="0" fillId="34" borderId="12" xfId="0" applyFill="1" applyBorder="1"/>
    <xf numFmtId="0" fontId="0" fillId="0" borderId="12" xfId="0" applyBorder="1"/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B16" sqref="B16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2" t="s">
        <v>197</v>
      </c>
      <c r="C4" s="383" t="s">
        <v>198</v>
      </c>
      <c r="D4" s="384" t="s">
        <v>353</v>
      </c>
      <c r="E4" s="384" t="s">
        <v>387</v>
      </c>
      <c r="F4" s="384" t="s">
        <v>388</v>
      </c>
      <c r="G4" s="385" t="s">
        <v>199</v>
      </c>
    </row>
    <row r="5" spans="2:7" s="197" customFormat="1" ht="17.25" thickBot="1" x14ac:dyDescent="0.35">
      <c r="B5" s="199" t="s">
        <v>386</v>
      </c>
      <c r="C5" s="200"/>
      <c r="D5" s="343">
        <f>SUM(D6:D25)</f>
        <v>1658330</v>
      </c>
      <c r="E5" s="343">
        <f>SUM(E6:E25)</f>
        <v>2350000</v>
      </c>
      <c r="F5" s="369">
        <f>SUM(F6:F25)</f>
        <v>1000000</v>
      </c>
      <c r="G5" s="381"/>
    </row>
    <row r="6" spans="2:7" s="197" customFormat="1" x14ac:dyDescent="0.3">
      <c r="B6" s="373">
        <v>43062</v>
      </c>
      <c r="C6" s="374" t="s">
        <v>383</v>
      </c>
      <c r="D6" s="375"/>
      <c r="E6" s="375">
        <v>900000</v>
      </c>
      <c r="F6" s="388"/>
      <c r="G6" s="370"/>
    </row>
    <row r="7" spans="2:7" s="197" customFormat="1" x14ac:dyDescent="0.3">
      <c r="B7" s="377">
        <v>43062</v>
      </c>
      <c r="C7" s="378" t="s">
        <v>385</v>
      </c>
      <c r="D7" s="379"/>
      <c r="E7" s="379"/>
      <c r="F7" s="379">
        <v>1000000</v>
      </c>
      <c r="G7" s="380"/>
    </row>
    <row r="8" spans="2:7" x14ac:dyDescent="0.3">
      <c r="B8" s="203">
        <v>43075</v>
      </c>
      <c r="C8" s="204" t="s">
        <v>354</v>
      </c>
      <c r="D8" s="349">
        <v>62080</v>
      </c>
      <c r="E8" s="349"/>
      <c r="F8" s="389"/>
      <c r="G8" s="371"/>
    </row>
    <row r="9" spans="2:7" x14ac:dyDescent="0.3">
      <c r="B9" s="203">
        <v>43136</v>
      </c>
      <c r="C9" s="204" t="s">
        <v>355</v>
      </c>
      <c r="D9" s="349">
        <v>81880</v>
      </c>
      <c r="E9" s="349"/>
      <c r="F9" s="389"/>
      <c r="G9" s="371"/>
    </row>
    <row r="10" spans="2:7" x14ac:dyDescent="0.3">
      <c r="B10" s="203">
        <v>43139</v>
      </c>
      <c r="C10" s="204" t="s">
        <v>355</v>
      </c>
      <c r="D10" s="349">
        <v>42900</v>
      </c>
      <c r="E10" s="349"/>
      <c r="F10" s="389"/>
      <c r="G10" s="371"/>
    </row>
    <row r="11" spans="2:7" x14ac:dyDescent="0.3">
      <c r="B11" s="203">
        <v>43143</v>
      </c>
      <c r="C11" s="204" t="s">
        <v>382</v>
      </c>
      <c r="D11" s="349"/>
      <c r="E11" s="349">
        <v>830000</v>
      </c>
      <c r="F11" s="389"/>
      <c r="G11" s="371"/>
    </row>
    <row r="12" spans="2:7" x14ac:dyDescent="0.3">
      <c r="B12" s="203">
        <v>43173</v>
      </c>
      <c r="C12" s="204" t="s">
        <v>391</v>
      </c>
      <c r="D12" s="349">
        <v>514080</v>
      </c>
      <c r="E12" s="349"/>
      <c r="F12" s="389"/>
      <c r="G12" s="371" t="s">
        <v>200</v>
      </c>
    </row>
    <row r="13" spans="2:7" x14ac:dyDescent="0.3">
      <c r="B13" s="203">
        <v>43193</v>
      </c>
      <c r="C13" s="204" t="s">
        <v>289</v>
      </c>
      <c r="D13" s="349">
        <v>869390</v>
      </c>
      <c r="E13" s="349"/>
      <c r="F13" s="389"/>
      <c r="G13" s="371" t="s">
        <v>290</v>
      </c>
    </row>
    <row r="14" spans="2:7" x14ac:dyDescent="0.3">
      <c r="B14" s="203">
        <v>43210</v>
      </c>
      <c r="C14" s="204" t="s">
        <v>352</v>
      </c>
      <c r="D14" s="349"/>
      <c r="E14" s="349">
        <v>620000</v>
      </c>
      <c r="F14" s="389"/>
      <c r="G14" s="371"/>
    </row>
    <row r="15" spans="2:7" x14ac:dyDescent="0.3">
      <c r="B15" s="203">
        <v>43220</v>
      </c>
      <c r="C15" s="204" t="s">
        <v>392</v>
      </c>
      <c r="D15" s="349">
        <v>88000</v>
      </c>
      <c r="E15" s="349"/>
      <c r="F15" s="389"/>
      <c r="G15" s="371"/>
    </row>
    <row r="16" spans="2:7" x14ac:dyDescent="0.3">
      <c r="B16" s="203"/>
      <c r="C16" s="204"/>
      <c r="D16" s="349"/>
      <c r="E16" s="349"/>
      <c r="F16" s="389"/>
      <c r="G16" s="371"/>
    </row>
    <row r="17" spans="2:7" x14ac:dyDescent="0.3">
      <c r="B17" s="203"/>
      <c r="C17" s="204"/>
      <c r="D17" s="349"/>
      <c r="E17" s="349"/>
      <c r="F17" s="389"/>
      <c r="G17" s="371"/>
    </row>
    <row r="18" spans="2:7" x14ac:dyDescent="0.3">
      <c r="B18" s="203"/>
      <c r="C18" s="204"/>
      <c r="D18" s="349"/>
      <c r="E18" s="349"/>
      <c r="F18" s="389"/>
      <c r="G18" s="371"/>
    </row>
    <row r="19" spans="2:7" x14ac:dyDescent="0.3">
      <c r="B19" s="203"/>
      <c r="C19" s="204"/>
      <c r="D19" s="349"/>
      <c r="E19" s="349"/>
      <c r="F19" s="389"/>
      <c r="G19" s="371"/>
    </row>
    <row r="20" spans="2:7" x14ac:dyDescent="0.3">
      <c r="B20" s="203"/>
      <c r="C20" s="204"/>
      <c r="D20" s="349"/>
      <c r="E20" s="349"/>
      <c r="F20" s="389"/>
      <c r="G20" s="371"/>
    </row>
    <row r="21" spans="2:7" x14ac:dyDescent="0.3">
      <c r="B21" s="203"/>
      <c r="C21" s="204"/>
      <c r="D21" s="349"/>
      <c r="E21" s="349"/>
      <c r="F21" s="389"/>
      <c r="G21" s="371"/>
    </row>
    <row r="22" spans="2:7" x14ac:dyDescent="0.3">
      <c r="B22" s="203"/>
      <c r="C22" s="204"/>
      <c r="D22" s="349"/>
      <c r="E22" s="349"/>
      <c r="F22" s="389"/>
      <c r="G22" s="371"/>
    </row>
    <row r="23" spans="2:7" x14ac:dyDescent="0.3">
      <c r="B23" s="203"/>
      <c r="C23" s="204"/>
      <c r="D23" s="349"/>
      <c r="E23" s="349"/>
      <c r="F23" s="389"/>
      <c r="G23" s="371"/>
    </row>
    <row r="24" spans="2:7" x14ac:dyDescent="0.3">
      <c r="B24" s="203"/>
      <c r="C24" s="204"/>
      <c r="D24" s="349"/>
      <c r="E24" s="349"/>
      <c r="F24" s="389"/>
      <c r="G24" s="371"/>
    </row>
    <row r="25" spans="2:7" ht="17.25" thickBot="1" x14ac:dyDescent="0.35">
      <c r="B25" s="205"/>
      <c r="C25" s="206"/>
      <c r="D25" s="353"/>
      <c r="E25" s="353"/>
      <c r="F25" s="390"/>
      <c r="G25" s="372"/>
    </row>
    <row r="30" spans="2:7" x14ac:dyDescent="0.3">
      <c r="B30" s="194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3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306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308</v>
      </c>
      <c r="M3" s="56" t="s">
        <v>400</v>
      </c>
    </row>
    <row r="4" spans="2:16" ht="17.25" thickBot="1" x14ac:dyDescent="0.35">
      <c r="C4" s="56" t="s">
        <v>321</v>
      </c>
      <c r="H4" s="56" t="s">
        <v>293</v>
      </c>
      <c r="I4" s="1"/>
      <c r="J4" s="1"/>
      <c r="K4" s="1"/>
      <c r="M4" s="56" t="s">
        <v>293</v>
      </c>
      <c r="N4" s="1"/>
      <c r="O4" s="1"/>
      <c r="P4" s="1"/>
    </row>
    <row r="5" spans="2:16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  <c r="M5" s="260" t="s">
        <v>298</v>
      </c>
      <c r="N5" s="261" t="s">
        <v>294</v>
      </c>
      <c r="O5" s="261" t="s">
        <v>295</v>
      </c>
      <c r="P5" s="262" t="s">
        <v>296</v>
      </c>
    </row>
    <row r="6" spans="2:16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  <c r="M6" s="257" t="s">
        <v>292</v>
      </c>
      <c r="N6" s="356">
        <v>179</v>
      </c>
      <c r="O6" s="356">
        <v>250</v>
      </c>
      <c r="P6" s="202">
        <f>N6*O6</f>
        <v>44750</v>
      </c>
    </row>
    <row r="7" spans="2:16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  <c r="M7" s="258" t="s">
        <v>291</v>
      </c>
      <c r="N7" s="251">
        <v>0</v>
      </c>
      <c r="O7" s="253" t="s">
        <v>301</v>
      </c>
      <c r="P7" s="252">
        <f>P6*N7/100</f>
        <v>0</v>
      </c>
    </row>
    <row r="8" spans="2:16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  <c r="M8" s="259" t="s">
        <v>303</v>
      </c>
      <c r="N8" s="254">
        <v>0</v>
      </c>
      <c r="O8" s="255" t="s">
        <v>301</v>
      </c>
      <c r="P8" s="256">
        <f>P6*N8/100</f>
        <v>0</v>
      </c>
    </row>
    <row r="9" spans="2:16" s="56" customFormat="1" ht="17.25" thickBot="1" x14ac:dyDescent="0.35">
      <c r="C9" s="427" t="s">
        <v>297</v>
      </c>
      <c r="D9" s="428"/>
      <c r="E9" s="428"/>
      <c r="F9" s="265">
        <f>SUM(F6:F8)</f>
        <v>138411</v>
      </c>
      <c r="H9" s="427" t="s">
        <v>297</v>
      </c>
      <c r="I9" s="428"/>
      <c r="J9" s="428"/>
      <c r="K9" s="265">
        <f>SUM(K6:K8)</f>
        <v>42250</v>
      </c>
      <c r="M9" s="427" t="s">
        <v>297</v>
      </c>
      <c r="N9" s="428"/>
      <c r="O9" s="428"/>
      <c r="P9" s="265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  <c r="M11" s="263" t="s">
        <v>298</v>
      </c>
      <c r="N11" s="264" t="s">
        <v>299</v>
      </c>
      <c r="O11" s="32" t="s">
        <v>295</v>
      </c>
      <c r="P11" s="33" t="s">
        <v>296</v>
      </c>
    </row>
    <row r="12" spans="2:16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  <c r="M12" s="266" t="s">
        <v>292</v>
      </c>
      <c r="N12" s="356">
        <v>3</v>
      </c>
      <c r="O12" s="356">
        <v>50000</v>
      </c>
      <c r="P12" s="99">
        <f>N12*O12</f>
        <v>150000</v>
      </c>
    </row>
    <row r="13" spans="2:16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  <c r="M13" s="259" t="s">
        <v>307</v>
      </c>
      <c r="N13" s="353">
        <v>3</v>
      </c>
      <c r="O13" s="353">
        <v>0</v>
      </c>
      <c r="P13" s="267">
        <f>N13*O13</f>
        <v>0</v>
      </c>
    </row>
    <row r="14" spans="2:16" ht="17.25" thickBot="1" x14ac:dyDescent="0.35">
      <c r="C14" s="427" t="s">
        <v>300</v>
      </c>
      <c r="D14" s="428"/>
      <c r="E14" s="448">
        <f>F12</f>
        <v>553644</v>
      </c>
      <c r="F14" s="449"/>
      <c r="H14" s="427" t="s">
        <v>300</v>
      </c>
      <c r="I14" s="428"/>
      <c r="J14" s="448">
        <f>K12</f>
        <v>169000</v>
      </c>
      <c r="K14" s="449"/>
      <c r="M14" s="427" t="s">
        <v>300</v>
      </c>
      <c r="N14" s="428"/>
      <c r="O14" s="448">
        <f>P12</f>
        <v>150000</v>
      </c>
      <c r="P14" s="449"/>
    </row>
    <row r="15" spans="2:16" x14ac:dyDescent="0.3">
      <c r="C15" s="450"/>
      <c r="D15" s="450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401</v>
      </c>
      <c r="N17" s="1"/>
      <c r="O17" s="1"/>
      <c r="P17" s="1"/>
    </row>
    <row r="18" spans="3:16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  <c r="M18" s="56" t="s">
        <v>293</v>
      </c>
      <c r="N18" s="1"/>
      <c r="O18" s="1"/>
      <c r="P18" s="1"/>
    </row>
    <row r="19" spans="3:16" ht="17.25" thickBot="1" x14ac:dyDescent="0.35">
      <c r="C19" s="257" t="s">
        <v>304</v>
      </c>
      <c r="D19" s="140">
        <v>52</v>
      </c>
      <c r="E19" s="140">
        <v>670</v>
      </c>
      <c r="F19" s="202">
        <f>D19*E19</f>
        <v>34840</v>
      </c>
      <c r="M19" s="260" t="s">
        <v>298</v>
      </c>
      <c r="N19" s="261" t="s">
        <v>294</v>
      </c>
      <c r="O19" s="261" t="s">
        <v>295</v>
      </c>
      <c r="P19" s="262" t="s">
        <v>296</v>
      </c>
    </row>
    <row r="20" spans="3:16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  <c r="M20" s="257" t="s">
        <v>292</v>
      </c>
      <c r="N20" s="356">
        <v>72</v>
      </c>
      <c r="O20" s="356">
        <v>250</v>
      </c>
      <c r="P20" s="202">
        <f>N20*O20</f>
        <v>18000</v>
      </c>
    </row>
    <row r="21" spans="3:16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  <c r="M21" s="258" t="s">
        <v>291</v>
      </c>
      <c r="N21" s="251">
        <v>0</v>
      </c>
      <c r="O21" s="253" t="s">
        <v>301</v>
      </c>
      <c r="P21" s="252">
        <f>P20*N21/100</f>
        <v>0</v>
      </c>
    </row>
    <row r="22" spans="3:16" s="56" customFormat="1" ht="17.25" thickBot="1" x14ac:dyDescent="0.35">
      <c r="C22" s="427" t="s">
        <v>297</v>
      </c>
      <c r="D22" s="428"/>
      <c r="E22" s="428"/>
      <c r="F22" s="265">
        <f>SUM(F19:F21)</f>
        <v>45292</v>
      </c>
      <c r="M22" s="259" t="s">
        <v>303</v>
      </c>
      <c r="N22" s="254">
        <v>0</v>
      </c>
      <c r="O22" s="255" t="s">
        <v>301</v>
      </c>
      <c r="P22" s="256">
        <f>P20*N22/100</f>
        <v>0</v>
      </c>
    </row>
    <row r="23" spans="3:16" ht="17.25" thickBot="1" x14ac:dyDescent="0.35">
      <c r="D23" s="5"/>
      <c r="E23" s="5"/>
      <c r="F23" s="5"/>
      <c r="M23" s="427" t="s">
        <v>297</v>
      </c>
      <c r="N23" s="428"/>
      <c r="O23" s="428"/>
      <c r="P23" s="265">
        <f>SUM(P20:P22)</f>
        <v>18000</v>
      </c>
    </row>
    <row r="24" spans="3:16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  <c r="M24" s="56"/>
      <c r="N24" s="5"/>
      <c r="O24" s="5"/>
      <c r="P24" s="5"/>
    </row>
    <row r="25" spans="3:16" ht="17.25" thickBot="1" x14ac:dyDescent="0.35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  <c r="M25" s="263" t="s">
        <v>298</v>
      </c>
      <c r="N25" s="264" t="s">
        <v>299</v>
      </c>
      <c r="O25" s="32" t="s">
        <v>295</v>
      </c>
      <c r="P25" s="33" t="s">
        <v>296</v>
      </c>
    </row>
    <row r="26" spans="3:16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  <c r="M26" s="266" t="s">
        <v>292</v>
      </c>
      <c r="N26" s="356">
        <v>5</v>
      </c>
      <c r="O26" s="356">
        <v>18000</v>
      </c>
      <c r="P26" s="99">
        <f>N26*O26</f>
        <v>90000</v>
      </c>
    </row>
    <row r="27" spans="3:16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  <c r="M27" s="259" t="s">
        <v>307</v>
      </c>
      <c r="N27" s="353">
        <v>3</v>
      </c>
      <c r="O27" s="353">
        <v>0</v>
      </c>
      <c r="P27" s="267">
        <f>N27*O27</f>
        <v>0</v>
      </c>
    </row>
    <row r="28" spans="3:16" ht="17.25" thickBot="1" x14ac:dyDescent="0.35">
      <c r="C28" s="427" t="s">
        <v>300</v>
      </c>
      <c r="D28" s="428"/>
      <c r="E28" s="448">
        <f>SUM(F25:F27)</f>
        <v>291168</v>
      </c>
      <c r="F28" s="449"/>
      <c r="M28" s="427" t="s">
        <v>300</v>
      </c>
      <c r="N28" s="428"/>
      <c r="O28" s="448">
        <f>P26</f>
        <v>90000</v>
      </c>
      <c r="P28" s="449"/>
    </row>
    <row r="31" spans="3:16" x14ac:dyDescent="0.3">
      <c r="M31" s="56" t="s">
        <v>402</v>
      </c>
      <c r="N31" s="1"/>
      <c r="O31" s="1"/>
      <c r="P31" s="1"/>
    </row>
    <row r="32" spans="3:16" ht="17.25" thickBot="1" x14ac:dyDescent="0.35">
      <c r="M32" s="56" t="s">
        <v>293</v>
      </c>
      <c r="N32" s="1"/>
      <c r="O32" s="1"/>
      <c r="P32" s="1"/>
    </row>
    <row r="33" spans="13:16" ht="17.25" thickBot="1" x14ac:dyDescent="0.35">
      <c r="M33" s="260" t="s">
        <v>298</v>
      </c>
      <c r="N33" s="261" t="s">
        <v>294</v>
      </c>
      <c r="O33" s="261" t="s">
        <v>295</v>
      </c>
      <c r="P33" s="262" t="s">
        <v>296</v>
      </c>
    </row>
    <row r="34" spans="13:16" x14ac:dyDescent="0.3">
      <c r="M34" s="257" t="s">
        <v>292</v>
      </c>
      <c r="N34" s="356">
        <v>54</v>
      </c>
      <c r="O34" s="356">
        <v>250</v>
      </c>
      <c r="P34" s="202">
        <f>N34*O34</f>
        <v>13500</v>
      </c>
    </row>
    <row r="35" spans="13:16" x14ac:dyDescent="0.3">
      <c r="M35" s="258" t="s">
        <v>291</v>
      </c>
      <c r="N35" s="251">
        <v>0</v>
      </c>
      <c r="O35" s="253" t="s">
        <v>301</v>
      </c>
      <c r="P35" s="252">
        <f>P34*N35/100</f>
        <v>0</v>
      </c>
    </row>
    <row r="36" spans="13:16" ht="17.25" thickBot="1" x14ac:dyDescent="0.35">
      <c r="M36" s="259" t="s">
        <v>303</v>
      </c>
      <c r="N36" s="254">
        <v>0</v>
      </c>
      <c r="O36" s="255" t="s">
        <v>301</v>
      </c>
      <c r="P36" s="256">
        <f>P34*N36/100</f>
        <v>0</v>
      </c>
    </row>
    <row r="37" spans="13:16" ht="17.25" thickBot="1" x14ac:dyDescent="0.35">
      <c r="M37" s="427" t="s">
        <v>297</v>
      </c>
      <c r="N37" s="428"/>
      <c r="O37" s="428"/>
      <c r="P37" s="265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3" t="s">
        <v>298</v>
      </c>
      <c r="N39" s="264" t="s">
        <v>299</v>
      </c>
      <c r="O39" s="32" t="s">
        <v>295</v>
      </c>
      <c r="P39" s="33" t="s">
        <v>296</v>
      </c>
    </row>
    <row r="40" spans="13:16" x14ac:dyDescent="0.3">
      <c r="M40" s="266" t="s">
        <v>292</v>
      </c>
      <c r="N40" s="356">
        <v>10</v>
      </c>
      <c r="O40" s="356">
        <v>1350</v>
      </c>
      <c r="P40" s="99">
        <f>N40*O40</f>
        <v>13500</v>
      </c>
    </row>
    <row r="41" spans="13:16" ht="17.25" thickBot="1" x14ac:dyDescent="0.35">
      <c r="M41" s="259" t="s">
        <v>307</v>
      </c>
      <c r="N41" s="353">
        <v>3</v>
      </c>
      <c r="O41" s="353">
        <v>0</v>
      </c>
      <c r="P41" s="267">
        <f>N41*O41</f>
        <v>0</v>
      </c>
    </row>
    <row r="42" spans="13:16" ht="17.25" thickBot="1" x14ac:dyDescent="0.35">
      <c r="M42" s="427" t="s">
        <v>300</v>
      </c>
      <c r="N42" s="428"/>
      <c r="O42" s="448">
        <f>P40</f>
        <v>13500</v>
      </c>
      <c r="P42" s="449"/>
    </row>
  </sheetData>
  <mergeCells count="19">
    <mergeCell ref="M23:O23"/>
    <mergeCell ref="M28:N28"/>
    <mergeCell ref="O28:P28"/>
    <mergeCell ref="M37:O37"/>
    <mergeCell ref="M42:N42"/>
    <mergeCell ref="O42:P42"/>
    <mergeCell ref="M9:O9"/>
    <mergeCell ref="M14:N14"/>
    <mergeCell ref="O14:P14"/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B14" sqref="B14:L14"/>
    </sheetView>
  </sheetViews>
  <sheetFormatPr defaultRowHeight="16.5" x14ac:dyDescent="0.3"/>
  <cols>
    <col min="2" max="2" width="26.125" bestFit="1" customWidth="1"/>
    <col min="3" max="3" width="14.375" bestFit="1" customWidth="1"/>
    <col min="4" max="4" width="71.25" style="1" bestFit="1" customWidth="1"/>
    <col min="10" max="10" width="10.875" bestFit="1" customWidth="1"/>
    <col min="12" max="12" width="12.5" bestFit="1" customWidth="1"/>
  </cols>
  <sheetData>
    <row r="2" spans="1:13" ht="17.25" thickBot="1" x14ac:dyDescent="0.35">
      <c r="B2" s="56" t="s">
        <v>438</v>
      </c>
    </row>
    <row r="3" spans="1:13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205</v>
      </c>
      <c r="K3" s="81" t="s">
        <v>206</v>
      </c>
      <c r="L3" s="82" t="s">
        <v>207</v>
      </c>
      <c r="M3" s="1" t="s">
        <v>395</v>
      </c>
    </row>
    <row r="4" spans="1:13" x14ac:dyDescent="0.3">
      <c r="A4">
        <v>1</v>
      </c>
      <c r="B4" s="411" t="s">
        <v>394</v>
      </c>
      <c r="C4" s="35" t="s">
        <v>398</v>
      </c>
      <c r="D4" s="35" t="s">
        <v>393</v>
      </c>
      <c r="E4" s="419" t="s">
        <v>9</v>
      </c>
      <c r="F4" s="35"/>
      <c r="G4" s="21">
        <v>17000</v>
      </c>
      <c r="H4" s="35"/>
      <c r="I4" s="35">
        <v>2</v>
      </c>
      <c r="J4" s="404">
        <f t="shared" ref="J4:J11" si="0">G4*I4</f>
        <v>34000</v>
      </c>
      <c r="K4" s="35"/>
      <c r="L4" s="412" t="s">
        <v>410</v>
      </c>
      <c r="M4" s="55">
        <v>12</v>
      </c>
    </row>
    <row r="5" spans="1:13" x14ac:dyDescent="0.3">
      <c r="A5">
        <v>2</v>
      </c>
      <c r="B5" s="101" t="s">
        <v>396</v>
      </c>
      <c r="C5" s="34" t="s">
        <v>398</v>
      </c>
      <c r="D5" s="34" t="s">
        <v>397</v>
      </c>
      <c r="E5" s="17" t="s">
        <v>9</v>
      </c>
      <c r="F5" s="34"/>
      <c r="G5" s="413">
        <v>24000</v>
      </c>
      <c r="H5" s="34"/>
      <c r="I5" s="34">
        <v>2</v>
      </c>
      <c r="J5" s="414">
        <f t="shared" si="0"/>
        <v>48000</v>
      </c>
      <c r="K5" s="34"/>
      <c r="L5" s="89" t="s">
        <v>422</v>
      </c>
      <c r="M5" s="55">
        <v>32</v>
      </c>
    </row>
    <row r="6" spans="1:13" s="177" customFormat="1" x14ac:dyDescent="0.3">
      <c r="A6" s="177">
        <v>3</v>
      </c>
      <c r="B6" s="406" t="s">
        <v>419</v>
      </c>
      <c r="C6" s="180" t="s">
        <v>420</v>
      </c>
      <c r="D6" s="180" t="s">
        <v>418</v>
      </c>
      <c r="E6" s="17" t="s">
        <v>9</v>
      </c>
      <c r="F6" s="180"/>
      <c r="G6" s="410">
        <v>17000</v>
      </c>
      <c r="H6" s="180"/>
      <c r="I6" s="180">
        <v>3</v>
      </c>
      <c r="J6" s="414">
        <f t="shared" si="0"/>
        <v>51000</v>
      </c>
      <c r="K6" s="180"/>
      <c r="L6" s="181" t="s">
        <v>442</v>
      </c>
    </row>
    <row r="7" spans="1:13" s="177" customFormat="1" x14ac:dyDescent="0.3">
      <c r="A7" s="1">
        <v>4</v>
      </c>
      <c r="B7" s="406" t="s">
        <v>423</v>
      </c>
      <c r="C7" s="180" t="s">
        <v>425</v>
      </c>
      <c r="D7" s="180" t="s">
        <v>424</v>
      </c>
      <c r="E7" s="17" t="s">
        <v>9</v>
      </c>
      <c r="F7" s="180"/>
      <c r="G7" s="410">
        <v>23500</v>
      </c>
      <c r="H7" s="180"/>
      <c r="I7" s="180">
        <v>1</v>
      </c>
      <c r="J7" s="414">
        <f t="shared" si="0"/>
        <v>23500</v>
      </c>
      <c r="K7" s="180"/>
      <c r="L7" s="181" t="s">
        <v>426</v>
      </c>
    </row>
    <row r="8" spans="1:13" s="177" customFormat="1" x14ac:dyDescent="0.3">
      <c r="A8" s="177">
        <v>5</v>
      </c>
      <c r="B8" s="406" t="s">
        <v>428</v>
      </c>
      <c r="C8" s="180" t="s">
        <v>429</v>
      </c>
      <c r="D8" s="180" t="s">
        <v>427</v>
      </c>
      <c r="E8" s="17" t="s">
        <v>9</v>
      </c>
      <c r="F8" s="180"/>
      <c r="G8" s="410">
        <v>4000</v>
      </c>
      <c r="H8" s="180"/>
      <c r="I8" s="180">
        <v>3</v>
      </c>
      <c r="J8" s="414">
        <f t="shared" si="0"/>
        <v>12000</v>
      </c>
      <c r="K8" s="180"/>
      <c r="L8" s="181" t="s">
        <v>430</v>
      </c>
    </row>
    <row r="9" spans="1:13" s="177" customFormat="1" x14ac:dyDescent="0.3">
      <c r="A9" s="1">
        <v>6</v>
      </c>
      <c r="B9" s="406" t="s">
        <v>439</v>
      </c>
      <c r="C9" s="180"/>
      <c r="D9" s="180" t="s">
        <v>440</v>
      </c>
      <c r="E9" s="17" t="s">
        <v>9</v>
      </c>
      <c r="F9" s="180"/>
      <c r="G9" s="410">
        <v>35000</v>
      </c>
      <c r="H9" s="180"/>
      <c r="I9" s="180">
        <v>1</v>
      </c>
      <c r="J9" s="414">
        <f t="shared" si="0"/>
        <v>35000</v>
      </c>
      <c r="K9" s="180"/>
      <c r="L9" s="181" t="s">
        <v>441</v>
      </c>
    </row>
    <row r="10" spans="1:13" s="177" customFormat="1" x14ac:dyDescent="0.3">
      <c r="A10" s="177">
        <v>7</v>
      </c>
      <c r="B10" s="406" t="s">
        <v>431</v>
      </c>
      <c r="C10" s="180" t="s">
        <v>433</v>
      </c>
      <c r="D10" s="180" t="s">
        <v>432</v>
      </c>
      <c r="E10" s="17" t="s">
        <v>9</v>
      </c>
      <c r="F10" s="180"/>
      <c r="G10" s="410">
        <v>25000</v>
      </c>
      <c r="H10" s="180"/>
      <c r="I10" s="180">
        <v>1</v>
      </c>
      <c r="J10" s="414">
        <f t="shared" si="0"/>
        <v>25000</v>
      </c>
      <c r="K10" s="180"/>
      <c r="L10" s="181" t="s">
        <v>434</v>
      </c>
    </row>
    <row r="11" spans="1:13" s="177" customFormat="1" ht="17.25" thickBot="1" x14ac:dyDescent="0.35">
      <c r="A11" s="1">
        <v>8</v>
      </c>
      <c r="B11" s="420">
        <v>35590</v>
      </c>
      <c r="C11" s="415" t="s">
        <v>436</v>
      </c>
      <c r="D11" s="415" t="s">
        <v>435</v>
      </c>
      <c r="E11" s="17" t="s">
        <v>9</v>
      </c>
      <c r="F11" s="415"/>
      <c r="G11" s="416">
        <v>11390</v>
      </c>
      <c r="H11" s="415"/>
      <c r="I11" s="415">
        <v>1</v>
      </c>
      <c r="J11" s="417">
        <f t="shared" si="0"/>
        <v>11390</v>
      </c>
      <c r="K11" s="415"/>
      <c r="L11" s="418" t="s">
        <v>437</v>
      </c>
    </row>
    <row r="12" spans="1:13" s="177" customFormat="1" x14ac:dyDescent="0.3">
      <c r="G12" s="407"/>
    </row>
    <row r="13" spans="1:13" ht="17.25" thickBot="1" x14ac:dyDescent="0.35">
      <c r="B13" s="56" t="s">
        <v>417</v>
      </c>
      <c r="G13" s="5"/>
    </row>
    <row r="14" spans="1:13" ht="17.25" thickBot="1" x14ac:dyDescent="0.35">
      <c r="B14" s="210" t="s">
        <v>17</v>
      </c>
      <c r="C14" s="81" t="s">
        <v>0</v>
      </c>
      <c r="D14" s="81" t="s">
        <v>1</v>
      </c>
      <c r="E14" s="81" t="s">
        <v>4</v>
      </c>
      <c r="F14" s="211" t="s">
        <v>18</v>
      </c>
      <c r="G14" s="408" t="s">
        <v>6</v>
      </c>
      <c r="H14" s="81" t="s">
        <v>5</v>
      </c>
      <c r="I14" s="81" t="s">
        <v>20</v>
      </c>
      <c r="J14" s="81" t="s">
        <v>25</v>
      </c>
      <c r="K14" s="81" t="s">
        <v>7</v>
      </c>
      <c r="L14" s="82" t="s">
        <v>49</v>
      </c>
    </row>
    <row r="15" spans="1:13" x14ac:dyDescent="0.3">
      <c r="A15" s="1">
        <v>1</v>
      </c>
      <c r="B15" s="421" t="s">
        <v>404</v>
      </c>
      <c r="C15" s="186" t="s">
        <v>405</v>
      </c>
      <c r="D15" s="186" t="s">
        <v>406</v>
      </c>
      <c r="E15" s="419" t="s">
        <v>9</v>
      </c>
      <c r="F15" s="186">
        <v>1</v>
      </c>
      <c r="G15" s="409">
        <v>1820</v>
      </c>
      <c r="H15" s="188">
        <v>5</v>
      </c>
      <c r="I15" s="188">
        <v>50</v>
      </c>
      <c r="J15" s="404">
        <f>G15*I15</f>
        <v>91000</v>
      </c>
      <c r="K15" s="186"/>
      <c r="L15" s="405" t="s">
        <v>421</v>
      </c>
    </row>
    <row r="16" spans="1:13" ht="17.25" thickBot="1" x14ac:dyDescent="0.35">
      <c r="A16" s="1">
        <v>2</v>
      </c>
      <c r="B16" s="422" t="s">
        <v>407</v>
      </c>
      <c r="C16" s="415" t="s">
        <v>201</v>
      </c>
      <c r="D16" s="415" t="s">
        <v>408</v>
      </c>
      <c r="E16" s="103" t="s">
        <v>9</v>
      </c>
      <c r="F16" s="415">
        <v>2</v>
      </c>
      <c r="G16" s="416">
        <v>930</v>
      </c>
      <c r="H16" s="415">
        <v>1</v>
      </c>
      <c r="I16" s="415">
        <v>30</v>
      </c>
      <c r="J16" s="417">
        <f>G16*I16</f>
        <v>27900</v>
      </c>
      <c r="K16" s="415"/>
      <c r="L16" s="418" t="s">
        <v>409</v>
      </c>
    </row>
    <row r="17" spans="1:14" x14ac:dyDescent="0.3">
      <c r="G17" s="5"/>
      <c r="L17" s="55"/>
    </row>
    <row r="18" spans="1:14" ht="17.25" thickBot="1" x14ac:dyDescent="0.35">
      <c r="B18" s="56" t="s">
        <v>416</v>
      </c>
      <c r="G18" s="5"/>
    </row>
    <row r="19" spans="1:14" ht="17.25" thickBot="1" x14ac:dyDescent="0.35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408" t="s">
        <v>6</v>
      </c>
      <c r="H19" s="81" t="s">
        <v>5</v>
      </c>
      <c r="I19" s="81" t="s">
        <v>20</v>
      </c>
      <c r="J19" s="81" t="s">
        <v>25</v>
      </c>
      <c r="K19" s="81" t="s">
        <v>7</v>
      </c>
      <c r="L19" s="82" t="s">
        <v>49</v>
      </c>
      <c r="M19" s="1"/>
      <c r="N19" s="1"/>
    </row>
    <row r="20" spans="1:14" s="177" customFormat="1" x14ac:dyDescent="0.3">
      <c r="A20" s="1">
        <v>1</v>
      </c>
      <c r="B20" s="421" t="s">
        <v>411</v>
      </c>
      <c r="C20" s="186" t="s">
        <v>324</v>
      </c>
      <c r="D20" s="186" t="s">
        <v>332</v>
      </c>
      <c r="E20" s="419" t="s">
        <v>9</v>
      </c>
      <c r="F20" s="186">
        <v>1</v>
      </c>
      <c r="G20" s="409">
        <v>30</v>
      </c>
      <c r="H20" s="186">
        <f>F20*P$3</f>
        <v>0</v>
      </c>
      <c r="I20" s="186">
        <v>10</v>
      </c>
      <c r="J20" s="186">
        <f>G20*I20</f>
        <v>300</v>
      </c>
      <c r="K20" s="186"/>
      <c r="L20" s="405" t="s">
        <v>412</v>
      </c>
      <c r="M20" s="1"/>
      <c r="N20" s="1"/>
    </row>
    <row r="21" spans="1:14" s="177" customFormat="1" ht="17.25" thickBot="1" x14ac:dyDescent="0.35">
      <c r="A21" s="1">
        <v>2</v>
      </c>
      <c r="B21" s="422" t="s">
        <v>413</v>
      </c>
      <c r="C21" s="415" t="s">
        <v>414</v>
      </c>
      <c r="D21" s="415" t="s">
        <v>415</v>
      </c>
      <c r="E21" s="103" t="s">
        <v>9</v>
      </c>
      <c r="F21" s="415">
        <v>1</v>
      </c>
      <c r="G21" s="416">
        <v>160</v>
      </c>
      <c r="H21" s="415">
        <f>F21*P$3</f>
        <v>0</v>
      </c>
      <c r="I21" s="415">
        <v>5</v>
      </c>
      <c r="J21" s="415">
        <f>G21*I21</f>
        <v>800</v>
      </c>
      <c r="K21" s="415"/>
      <c r="L21" s="418" t="s">
        <v>443</v>
      </c>
      <c r="M21" s="1"/>
      <c r="N21" s="1"/>
    </row>
    <row r="22" spans="1:14" x14ac:dyDescent="0.3">
      <c r="G22" s="5"/>
      <c r="M22" s="1"/>
      <c r="N22" s="1"/>
    </row>
    <row r="23" spans="1:14" x14ac:dyDescent="0.3">
      <c r="J23" s="11">
        <f>SUM(J4:J22)</f>
        <v>359890</v>
      </c>
      <c r="M23" s="1"/>
      <c r="N23" s="1"/>
    </row>
    <row r="24" spans="1:14" x14ac:dyDescent="0.3">
      <c r="J24" s="50">
        <f>J23+J23*0.1</f>
        <v>395879</v>
      </c>
      <c r="M24" s="1"/>
      <c r="N24" s="1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workbookViewId="0">
      <selection activeCell="O17" sqref="O17"/>
    </sheetView>
  </sheetViews>
  <sheetFormatPr defaultRowHeight="16.5" x14ac:dyDescent="0.3"/>
  <cols>
    <col min="2" max="2" width="23" bestFit="1" customWidth="1"/>
    <col min="4" max="4" width="64.75" bestFit="1" customWidth="1"/>
    <col min="10" max="10" width="9.75" bestFit="1" customWidth="1"/>
    <col min="12" max="12" width="12.5" bestFit="1" customWidth="1"/>
  </cols>
  <sheetData>
    <row r="2" spans="2:16" ht="17.25" thickBot="1" x14ac:dyDescent="0.35">
      <c r="B2" s="56" t="s">
        <v>448</v>
      </c>
    </row>
    <row r="3" spans="2:16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408" t="s">
        <v>6</v>
      </c>
      <c r="H3" s="81" t="s">
        <v>5</v>
      </c>
      <c r="I3" s="81" t="s">
        <v>20</v>
      </c>
      <c r="J3" s="81" t="s">
        <v>25</v>
      </c>
      <c r="K3" s="81" t="s">
        <v>7</v>
      </c>
      <c r="L3" s="82" t="s">
        <v>49</v>
      </c>
    </row>
    <row r="4" spans="2:16" x14ac:dyDescent="0.3">
      <c r="B4" s="185" t="s">
        <v>444</v>
      </c>
      <c r="C4" s="186" t="s">
        <v>445</v>
      </c>
      <c r="D4" s="186" t="s">
        <v>446</v>
      </c>
      <c r="E4" s="355"/>
      <c r="F4" s="187">
        <v>5</v>
      </c>
      <c r="G4" s="454">
        <v>50</v>
      </c>
      <c r="H4" s="455">
        <v>1</v>
      </c>
      <c r="I4" s="456">
        <v>100</v>
      </c>
      <c r="J4" s="457">
        <v>5000</v>
      </c>
      <c r="K4" s="457"/>
      <c r="L4" s="405" t="s">
        <v>447</v>
      </c>
    </row>
    <row r="5" spans="2:16" x14ac:dyDescent="0.3">
      <c r="B5" s="134" t="s">
        <v>449</v>
      </c>
      <c r="C5" s="180" t="s">
        <v>450</v>
      </c>
      <c r="D5" s="180" t="s">
        <v>451</v>
      </c>
      <c r="E5" s="348"/>
      <c r="F5" s="298">
        <v>14</v>
      </c>
      <c r="G5" s="349">
        <v>10</v>
      </c>
      <c r="H5" s="348"/>
      <c r="I5" s="348">
        <v>200</v>
      </c>
      <c r="J5" s="349">
        <f>G5*I5</f>
        <v>2000</v>
      </c>
      <c r="K5" s="348"/>
      <c r="L5" s="458" t="s">
        <v>452</v>
      </c>
    </row>
    <row r="6" spans="2:16" x14ac:dyDescent="0.3">
      <c r="B6" s="134" t="s">
        <v>453</v>
      </c>
      <c r="C6" s="180" t="s">
        <v>454</v>
      </c>
      <c r="D6" s="180" t="s">
        <v>455</v>
      </c>
      <c r="E6" s="348"/>
      <c r="F6" s="60">
        <v>10</v>
      </c>
      <c r="G6" s="349">
        <v>5.0999999999999996</v>
      </c>
      <c r="H6" s="348"/>
      <c r="I6" s="348">
        <v>300</v>
      </c>
      <c r="J6" s="349">
        <f>G6*I6</f>
        <v>1530</v>
      </c>
      <c r="K6" s="348"/>
      <c r="L6" s="89" t="s">
        <v>456</v>
      </c>
    </row>
    <row r="7" spans="2:16" x14ac:dyDescent="0.3">
      <c r="B7" s="459" t="s">
        <v>458</v>
      </c>
      <c r="C7" s="180" t="s">
        <v>454</v>
      </c>
      <c r="D7" s="58" t="s">
        <v>457</v>
      </c>
      <c r="E7" s="348"/>
      <c r="F7" s="348"/>
      <c r="G7" s="349">
        <v>5</v>
      </c>
      <c r="H7" s="348"/>
      <c r="I7" s="348">
        <v>200</v>
      </c>
      <c r="J7" s="349">
        <f>G7*I7</f>
        <v>1000</v>
      </c>
      <c r="K7" s="348"/>
      <c r="L7" s="89" t="s">
        <v>459</v>
      </c>
    </row>
    <row r="8" spans="2:16" s="1" customFormat="1" ht="17.25" thickBot="1" x14ac:dyDescent="0.35">
      <c r="B8" s="76" t="s">
        <v>194</v>
      </c>
      <c r="C8" s="190" t="s">
        <v>64</v>
      </c>
      <c r="D8" s="190" t="s">
        <v>465</v>
      </c>
      <c r="E8" s="327"/>
      <c r="F8" s="460"/>
      <c r="G8" s="460">
        <v>130</v>
      </c>
      <c r="H8" s="460">
        <v>300</v>
      </c>
      <c r="I8" s="460">
        <v>300</v>
      </c>
      <c r="J8" s="353">
        <f>G8*I8</f>
        <v>39000</v>
      </c>
      <c r="K8" s="36"/>
      <c r="L8" s="418" t="s">
        <v>195</v>
      </c>
      <c r="P8" s="39"/>
    </row>
    <row r="9" spans="2:16" x14ac:dyDescent="0.3">
      <c r="G9" s="5"/>
      <c r="J9" s="5"/>
    </row>
    <row r="10" spans="2:16" s="452" customFormat="1" ht="17.25" thickBot="1" x14ac:dyDescent="0.35">
      <c r="B10" s="451" t="s">
        <v>461</v>
      </c>
      <c r="J10" s="453"/>
    </row>
    <row r="11" spans="2:16" ht="17.25" thickBot="1" x14ac:dyDescent="0.35">
      <c r="B11" s="210" t="s">
        <v>17</v>
      </c>
      <c r="C11" s="81" t="s">
        <v>0</v>
      </c>
      <c r="D11" s="81" t="s">
        <v>1</v>
      </c>
      <c r="E11" s="81" t="s">
        <v>4</v>
      </c>
      <c r="F11" s="211" t="s">
        <v>18</v>
      </c>
      <c r="G11" s="408" t="s">
        <v>6</v>
      </c>
      <c r="H11" s="81" t="s">
        <v>5</v>
      </c>
      <c r="I11" s="81" t="s">
        <v>20</v>
      </c>
      <c r="J11" s="81" t="s">
        <v>25</v>
      </c>
      <c r="K11" s="81" t="s">
        <v>7</v>
      </c>
      <c r="L11" s="82" t="s">
        <v>49</v>
      </c>
    </row>
    <row r="12" spans="2:16" ht="17.25" thickBot="1" x14ac:dyDescent="0.35">
      <c r="B12" s="461" t="s">
        <v>462</v>
      </c>
      <c r="C12" s="462" t="s">
        <v>64</v>
      </c>
      <c r="D12" s="104" t="s">
        <v>463</v>
      </c>
      <c r="E12" s="104"/>
      <c r="F12" s="104"/>
      <c r="G12" s="142">
        <v>250</v>
      </c>
      <c r="H12" s="104">
        <v>10</v>
      </c>
      <c r="I12" s="104">
        <v>10</v>
      </c>
      <c r="J12" s="142">
        <f>G12*I12</f>
        <v>2500</v>
      </c>
      <c r="K12" s="104"/>
      <c r="L12" s="463" t="s">
        <v>460</v>
      </c>
    </row>
    <row r="15" spans="2:16" x14ac:dyDescent="0.3">
      <c r="J15" s="11">
        <f>SUM(J4:J14)</f>
        <v>51030</v>
      </c>
    </row>
    <row r="16" spans="2:16" x14ac:dyDescent="0.3">
      <c r="J16" s="50">
        <f>J15*0.1+J15</f>
        <v>56133</v>
      </c>
    </row>
    <row r="19" spans="2:12" ht="17.25" thickBot="1" x14ac:dyDescent="0.35"/>
    <row r="20" spans="2:12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8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</row>
    <row r="21" spans="2:12" ht="17.25" thickBot="1" x14ac:dyDescent="0.35">
      <c r="B21" s="461" t="s">
        <v>466</v>
      </c>
      <c r="C21" s="104"/>
      <c r="D21" s="104" t="s">
        <v>467</v>
      </c>
      <c r="E21" s="104"/>
      <c r="F21" s="104"/>
      <c r="G21" s="142">
        <v>57600</v>
      </c>
      <c r="H21" s="104"/>
      <c r="I21" s="104">
        <v>1</v>
      </c>
      <c r="J21" s="142">
        <f>G21*I21</f>
        <v>57600</v>
      </c>
      <c r="K21" s="104"/>
      <c r="L21" s="464" t="s">
        <v>468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D30" sqref="D30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384</v>
      </c>
    </row>
    <row r="3" spans="2:18" ht="17.25" thickBot="1" x14ac:dyDescent="0.35"/>
    <row r="4" spans="2:18" ht="17.25" thickBot="1" x14ac:dyDescent="0.35">
      <c r="B4" s="260" t="s">
        <v>365</v>
      </c>
      <c r="C4" s="261" t="s">
        <v>366</v>
      </c>
      <c r="D4" s="261" t="s">
        <v>376</v>
      </c>
      <c r="E4" s="261" t="s">
        <v>369</v>
      </c>
      <c r="F4" s="261" t="s">
        <v>372</v>
      </c>
      <c r="G4" s="261" t="s">
        <v>370</v>
      </c>
      <c r="H4" s="261" t="s">
        <v>371</v>
      </c>
      <c r="I4" s="262" t="s">
        <v>374</v>
      </c>
      <c r="K4" s="429" t="s">
        <v>95</v>
      </c>
      <c r="L4" s="423"/>
      <c r="M4" s="431" t="s">
        <v>85</v>
      </c>
      <c r="N4" s="431"/>
      <c r="O4" s="431"/>
      <c r="P4" s="423" t="s">
        <v>89</v>
      </c>
      <c r="Q4" s="423" t="s">
        <v>90</v>
      </c>
      <c r="R4" s="425" t="s">
        <v>93</v>
      </c>
    </row>
    <row r="5" spans="2:18" ht="17.25" thickBot="1" x14ac:dyDescent="0.35">
      <c r="B5" s="201">
        <v>43062</v>
      </c>
      <c r="C5" s="84" t="s">
        <v>367</v>
      </c>
      <c r="D5" s="84" t="s">
        <v>377</v>
      </c>
      <c r="E5" s="84" t="s">
        <v>368</v>
      </c>
      <c r="F5" s="84" t="s">
        <v>373</v>
      </c>
      <c r="G5" s="355">
        <v>3</v>
      </c>
      <c r="H5" s="356">
        <v>250000</v>
      </c>
      <c r="I5" s="202">
        <f t="shared" ref="I5:I10" si="0">G5*H5</f>
        <v>750000</v>
      </c>
      <c r="K5" s="430"/>
      <c r="L5" s="424"/>
      <c r="M5" s="387" t="s">
        <v>86</v>
      </c>
      <c r="N5" s="387" t="s">
        <v>87</v>
      </c>
      <c r="O5" s="387" t="s">
        <v>97</v>
      </c>
      <c r="P5" s="424"/>
      <c r="Q5" s="424"/>
      <c r="R5" s="426"/>
    </row>
    <row r="6" spans="2:18" ht="17.25" thickBot="1" x14ac:dyDescent="0.35">
      <c r="B6" s="203">
        <v>43062</v>
      </c>
      <c r="C6" s="86" t="s">
        <v>367</v>
      </c>
      <c r="D6" s="86" t="s">
        <v>377</v>
      </c>
      <c r="E6" s="86" t="s">
        <v>368</v>
      </c>
      <c r="F6" s="86" t="s">
        <v>375</v>
      </c>
      <c r="G6" s="348">
        <v>3</v>
      </c>
      <c r="H6" s="349">
        <v>50000</v>
      </c>
      <c r="I6" s="376">
        <f t="shared" si="0"/>
        <v>150000</v>
      </c>
      <c r="K6" s="427" t="s">
        <v>98</v>
      </c>
      <c r="L6" s="428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367</v>
      </c>
      <c r="D7" s="86" t="s">
        <v>378</v>
      </c>
      <c r="E7" s="86" t="s">
        <v>379</v>
      </c>
      <c r="F7" s="86" t="s">
        <v>373</v>
      </c>
      <c r="G7" s="348">
        <v>3</v>
      </c>
      <c r="H7" s="349">
        <v>250000</v>
      </c>
      <c r="I7" s="376">
        <f t="shared" si="0"/>
        <v>750000</v>
      </c>
    </row>
    <row r="8" spans="2:18" x14ac:dyDescent="0.3">
      <c r="B8" s="203">
        <v>43143</v>
      </c>
      <c r="C8" s="86" t="s">
        <v>367</v>
      </c>
      <c r="D8" s="86" t="s">
        <v>378</v>
      </c>
      <c r="E8" s="86" t="s">
        <v>379</v>
      </c>
      <c r="F8" s="86" t="s">
        <v>375</v>
      </c>
      <c r="G8" s="348">
        <v>8</v>
      </c>
      <c r="H8" s="349">
        <v>10000</v>
      </c>
      <c r="I8" s="376">
        <f t="shared" si="0"/>
        <v>80000</v>
      </c>
    </row>
    <row r="9" spans="2:18" x14ac:dyDescent="0.3">
      <c r="B9" s="203">
        <v>43210</v>
      </c>
      <c r="C9" s="22" t="s">
        <v>380</v>
      </c>
      <c r="D9" s="86" t="s">
        <v>381</v>
      </c>
      <c r="E9" s="86" t="s">
        <v>379</v>
      </c>
      <c r="F9" s="86" t="s">
        <v>373</v>
      </c>
      <c r="G9" s="348">
        <v>2</v>
      </c>
      <c r="H9" s="349">
        <v>250000</v>
      </c>
      <c r="I9" s="376">
        <f t="shared" si="0"/>
        <v>500000</v>
      </c>
    </row>
    <row r="10" spans="2:18" x14ac:dyDescent="0.3">
      <c r="B10" s="203">
        <v>43210</v>
      </c>
      <c r="C10" s="22" t="s">
        <v>380</v>
      </c>
      <c r="D10" s="86" t="s">
        <v>381</v>
      </c>
      <c r="E10" s="86" t="s">
        <v>379</v>
      </c>
      <c r="F10" s="86" t="s">
        <v>375</v>
      </c>
      <c r="G10" s="348">
        <v>3</v>
      </c>
      <c r="H10" s="349">
        <v>40000</v>
      </c>
      <c r="I10" s="376">
        <f t="shared" si="0"/>
        <v>120000</v>
      </c>
    </row>
    <row r="11" spans="2:18" x14ac:dyDescent="0.3">
      <c r="B11" s="393">
        <v>43219</v>
      </c>
      <c r="C11" s="116" t="s">
        <v>358</v>
      </c>
      <c r="D11" s="116" t="s">
        <v>377</v>
      </c>
      <c r="E11" s="116" t="s">
        <v>360</v>
      </c>
      <c r="F11" s="116" t="s">
        <v>373</v>
      </c>
      <c r="G11" s="110">
        <v>5</v>
      </c>
      <c r="H11" s="394">
        <v>250000</v>
      </c>
      <c r="I11" s="395">
        <f t="shared" ref="I11:I12" si="1">G11*H11</f>
        <v>1250000</v>
      </c>
    </row>
    <row r="12" spans="2:18" x14ac:dyDescent="0.3">
      <c r="B12" s="393">
        <v>43219</v>
      </c>
      <c r="C12" s="116" t="s">
        <v>358</v>
      </c>
      <c r="D12" s="116" t="s">
        <v>377</v>
      </c>
      <c r="E12" s="116" t="s">
        <v>360</v>
      </c>
      <c r="F12" s="116" t="s">
        <v>375</v>
      </c>
      <c r="G12" s="110">
        <v>6</v>
      </c>
      <c r="H12" s="394">
        <v>50000</v>
      </c>
      <c r="I12" s="395">
        <f t="shared" si="1"/>
        <v>300000</v>
      </c>
    </row>
    <row r="13" spans="2:18" x14ac:dyDescent="0.3">
      <c r="B13" s="393">
        <v>43222</v>
      </c>
      <c r="C13" s="116" t="s">
        <v>358</v>
      </c>
      <c r="D13" s="116" t="s">
        <v>399</v>
      </c>
      <c r="E13" s="116" t="s">
        <v>360</v>
      </c>
      <c r="F13" s="116" t="s">
        <v>373</v>
      </c>
      <c r="G13" s="110">
        <v>1</v>
      </c>
      <c r="H13" s="394">
        <v>250000</v>
      </c>
      <c r="I13" s="395">
        <f t="shared" ref="I13:I14" si="2">G13*H13</f>
        <v>250000</v>
      </c>
    </row>
    <row r="14" spans="2:18" x14ac:dyDescent="0.3">
      <c r="B14" s="393">
        <v>43222</v>
      </c>
      <c r="C14" s="116" t="s">
        <v>358</v>
      </c>
      <c r="D14" s="116" t="s">
        <v>399</v>
      </c>
      <c r="E14" s="116" t="s">
        <v>360</v>
      </c>
      <c r="F14" s="116" t="s">
        <v>375</v>
      </c>
      <c r="G14" s="110">
        <v>5</v>
      </c>
      <c r="H14" s="394">
        <v>18000</v>
      </c>
      <c r="I14" s="395">
        <f t="shared" si="2"/>
        <v>90000</v>
      </c>
    </row>
    <row r="15" spans="2:18" x14ac:dyDescent="0.3">
      <c r="B15" s="393">
        <v>43222</v>
      </c>
      <c r="C15" s="116" t="s">
        <v>358</v>
      </c>
      <c r="D15" s="116" t="s">
        <v>348</v>
      </c>
      <c r="E15" s="116" t="s">
        <v>403</v>
      </c>
      <c r="F15" s="116" t="s">
        <v>373</v>
      </c>
      <c r="G15" s="110">
        <v>2</v>
      </c>
      <c r="H15" s="394">
        <v>250000</v>
      </c>
      <c r="I15" s="395">
        <f t="shared" ref="I15:I16" si="3">G15*H15</f>
        <v>500000</v>
      </c>
    </row>
    <row r="16" spans="2:18" x14ac:dyDescent="0.3">
      <c r="B16" s="393">
        <v>43222</v>
      </c>
      <c r="C16" s="116" t="s">
        <v>358</v>
      </c>
      <c r="D16" s="116" t="s">
        <v>348</v>
      </c>
      <c r="E16" s="116" t="s">
        <v>360</v>
      </c>
      <c r="F16" s="116" t="s">
        <v>375</v>
      </c>
      <c r="G16" s="110">
        <v>10</v>
      </c>
      <c r="H16" s="394">
        <v>13500</v>
      </c>
      <c r="I16" s="395">
        <f t="shared" si="3"/>
        <v>135000</v>
      </c>
    </row>
    <row r="17" spans="2:9" x14ac:dyDescent="0.3">
      <c r="B17" s="203"/>
      <c r="C17" s="348"/>
      <c r="D17" s="86"/>
      <c r="E17" s="86"/>
      <c r="F17" s="86"/>
      <c r="G17" s="348"/>
      <c r="H17" s="348"/>
      <c r="I17" s="18"/>
    </row>
    <row r="18" spans="2:9" x14ac:dyDescent="0.3">
      <c r="B18" s="203"/>
      <c r="C18" s="348"/>
      <c r="D18" s="86"/>
      <c r="E18" s="86"/>
      <c r="F18" s="86"/>
      <c r="G18" s="348"/>
      <c r="H18" s="348"/>
      <c r="I18" s="18"/>
    </row>
    <row r="19" spans="2:9" x14ac:dyDescent="0.3">
      <c r="B19" s="203"/>
      <c r="C19" s="348"/>
      <c r="D19" s="86"/>
      <c r="E19" s="86"/>
      <c r="F19" s="86"/>
      <c r="G19" s="348"/>
      <c r="H19" s="348"/>
      <c r="I19" s="18"/>
    </row>
    <row r="20" spans="2:9" x14ac:dyDescent="0.3">
      <c r="B20" s="203"/>
      <c r="C20" s="348"/>
      <c r="D20" s="86"/>
      <c r="E20" s="86"/>
      <c r="F20" s="86"/>
      <c r="G20" s="348"/>
      <c r="H20" s="348"/>
      <c r="I20" s="18"/>
    </row>
    <row r="21" spans="2:9" x14ac:dyDescent="0.3">
      <c r="B21" s="85"/>
      <c r="C21" s="348"/>
      <c r="D21" s="86"/>
      <c r="E21" s="86"/>
      <c r="F21" s="86"/>
      <c r="G21" s="348"/>
      <c r="H21" s="348"/>
      <c r="I21" s="18"/>
    </row>
    <row r="22" spans="2:9" x14ac:dyDescent="0.3">
      <c r="B22" s="85"/>
      <c r="C22" s="348"/>
      <c r="D22" s="86"/>
      <c r="E22" s="86"/>
      <c r="F22" s="86"/>
      <c r="G22" s="348"/>
      <c r="H22" s="348"/>
      <c r="I22" s="18"/>
    </row>
    <row r="23" spans="2:9" x14ac:dyDescent="0.3">
      <c r="B23" s="85"/>
      <c r="C23" s="348"/>
      <c r="D23" s="86"/>
      <c r="E23" s="86"/>
      <c r="F23" s="86"/>
      <c r="G23" s="348"/>
      <c r="H23" s="348"/>
      <c r="I23" s="18"/>
    </row>
    <row r="24" spans="2:9" ht="17.25" thickBot="1" x14ac:dyDescent="0.35">
      <c r="B24" s="221"/>
      <c r="C24" s="352"/>
      <c r="D24" s="75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E19" sqref="E19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364</v>
      </c>
    </row>
    <row r="3" spans="2:15" x14ac:dyDescent="0.3">
      <c r="B3" s="429" t="s">
        <v>95</v>
      </c>
      <c r="C3" s="423"/>
      <c r="D3" s="431" t="s">
        <v>85</v>
      </c>
      <c r="E3" s="431"/>
      <c r="F3" s="431"/>
      <c r="G3" s="423" t="s">
        <v>89</v>
      </c>
      <c r="H3" s="423" t="s">
        <v>90</v>
      </c>
      <c r="I3" s="444" t="s">
        <v>93</v>
      </c>
      <c r="J3" s="442" t="s">
        <v>356</v>
      </c>
    </row>
    <row r="4" spans="2:15" s="137" customFormat="1" ht="17.25" thickBot="1" x14ac:dyDescent="0.35">
      <c r="B4" s="438"/>
      <c r="C4" s="439"/>
      <c r="D4" s="386" t="s">
        <v>86</v>
      </c>
      <c r="E4" s="386" t="s">
        <v>87</v>
      </c>
      <c r="F4" s="386" t="s">
        <v>88</v>
      </c>
      <c r="G4" s="439"/>
      <c r="H4" s="439"/>
      <c r="I4" s="445"/>
      <c r="J4" s="443"/>
    </row>
    <row r="5" spans="2:15" s="342" customFormat="1" x14ac:dyDescent="0.3">
      <c r="B5" s="432" t="s">
        <v>358</v>
      </c>
      <c r="C5" s="365" t="s">
        <v>359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434"/>
      <c r="C6" s="357" t="s">
        <v>360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432" t="s">
        <v>94</v>
      </c>
      <c r="C7" s="139" t="s">
        <v>357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37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434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432" t="s">
        <v>96</v>
      </c>
      <c r="C10" s="139" t="s">
        <v>361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437"/>
      <c r="C11" s="346" t="s">
        <v>362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437"/>
      <c r="C12" s="346" t="s">
        <v>363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437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434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32" t="s">
        <v>95</v>
      </c>
      <c r="C24" s="433"/>
      <c r="D24" s="436" t="s">
        <v>85</v>
      </c>
      <c r="E24" s="436"/>
      <c r="F24" s="436"/>
      <c r="G24" s="433" t="s">
        <v>89</v>
      </c>
      <c r="H24" s="433" t="s">
        <v>90</v>
      </c>
      <c r="I24" s="440" t="s">
        <v>93</v>
      </c>
    </row>
    <row r="25" spans="2:9" ht="17.25" thickBot="1" x14ac:dyDescent="0.35">
      <c r="B25" s="434"/>
      <c r="C25" s="435"/>
      <c r="D25" s="138" t="s">
        <v>86</v>
      </c>
      <c r="E25" s="138" t="s">
        <v>87</v>
      </c>
      <c r="F25" s="138" t="s">
        <v>88</v>
      </c>
      <c r="G25" s="435"/>
      <c r="H25" s="435"/>
      <c r="I25" s="441"/>
    </row>
    <row r="26" spans="2:9" ht="17.25" thickBot="1" x14ac:dyDescent="0.35">
      <c r="B26" s="427" t="s">
        <v>99</v>
      </c>
      <c r="C26" s="428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  <mergeCell ref="B26:C26"/>
    <mergeCell ref="B24:C25"/>
    <mergeCell ref="D24:F24"/>
    <mergeCell ref="B7:B9"/>
    <mergeCell ref="B3:C4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zoomScale="85" zoomScaleNormal="85" workbookViewId="0">
      <selection activeCell="N42" sqref="N42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464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17" sqref="E1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427" t="s">
        <v>347</v>
      </c>
      <c r="D9" s="428"/>
      <c r="E9" s="446">
        <f>SUM(F7:F8)</f>
        <v>620000</v>
      </c>
      <c r="F9" s="447"/>
    </row>
  </sheetData>
  <mergeCells count="2">
    <mergeCell ref="E9:F9"/>
    <mergeCell ref="C9:D9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8" activePane="bottomLeft" state="frozen"/>
      <selection pane="bottomLeft" activeCell="A39" sqref="A39:XFD39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>
        <v>20</v>
      </c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>
        <v>22</v>
      </c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>
        <v>20</v>
      </c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>
        <v>100</v>
      </c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17">
        <v>22</v>
      </c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17">
        <v>20</v>
      </c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17">
        <v>96</v>
      </c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17">
        <v>26</v>
      </c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17">
        <v>20</v>
      </c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17">
        <v>60</v>
      </c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17">
        <v>17</v>
      </c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17">
        <v>20</v>
      </c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96" t="s">
        <v>12</v>
      </c>
      <c r="C29" s="397"/>
      <c r="D29" s="398" t="s">
        <v>349</v>
      </c>
      <c r="E29" s="398"/>
      <c r="F29" s="398"/>
      <c r="G29" s="399">
        <v>2</v>
      </c>
      <c r="H29" s="400" t="s">
        <v>23</v>
      </c>
      <c r="I29" s="401">
        <v>1</v>
      </c>
      <c r="J29" s="401">
        <v>1260</v>
      </c>
      <c r="K29" s="401"/>
      <c r="L29" s="401">
        <v>6</v>
      </c>
      <c r="M29" s="401">
        <f>J29*L29</f>
        <v>7560</v>
      </c>
      <c r="N29" s="402">
        <v>2</v>
      </c>
      <c r="O29" s="402" t="s">
        <v>26</v>
      </c>
      <c r="P29" s="403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17">
        <v>21</v>
      </c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17">
        <v>3</v>
      </c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392" t="s">
        <v>390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391" t="s">
        <v>389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0508</vt:lpstr>
      <vt:lpstr>Sheet1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2018-05-12T15:05:41Z</dcterms:modified>
</cp:coreProperties>
</file>