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Work\20171116_Plasma_Generator\0_Proto_type\1_Schematic\1_V1.0\"/>
    </mc:Choice>
  </mc:AlternateContent>
  <bookViews>
    <workbookView xWindow="0" yWindow="0" windowWidth="28800" windowHeight="12390"/>
  </bookViews>
  <sheets>
    <sheet name="Main Board" sheetId="1" r:id="rId1"/>
    <sheet name="ETC" sheetId="2" r:id="rId2"/>
  </sheets>
  <definedNames>
    <definedName name="_xlnm._FilterDatabase" localSheetId="0">'Main Board'!$B$5:$L$5</definedName>
  </definedNames>
  <calcPr calcId="152511" calcMode="manual"/>
</workbook>
</file>

<file path=xl/calcChain.xml><?xml version="1.0" encoding="utf-8"?>
<calcChain xmlns="http://schemas.openxmlformats.org/spreadsheetml/2006/main">
  <c r="P37" i="1" l="1"/>
  <c r="N37" i="1"/>
  <c r="H37" i="1" l="1"/>
  <c r="T37" i="1"/>
  <c r="H42" i="1" l="1"/>
  <c r="N42" i="1"/>
  <c r="P42" i="1"/>
  <c r="H43" i="1"/>
  <c r="N43" i="1"/>
  <c r="P43" i="1"/>
  <c r="H41" i="1" l="1"/>
  <c r="T14" i="1" l="1"/>
  <c r="P14" i="1"/>
  <c r="N14" i="1"/>
  <c r="H14" i="1"/>
  <c r="H45" i="1" l="1"/>
  <c r="H44" i="1" l="1"/>
  <c r="H40" i="1"/>
  <c r="H39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3" i="1"/>
  <c r="H12" i="1"/>
  <c r="H11" i="1"/>
  <c r="H10" i="1"/>
  <c r="H9" i="1"/>
  <c r="H8" i="1"/>
  <c r="H7" i="1"/>
  <c r="H6" i="1"/>
  <c r="X46" i="1" l="1"/>
  <c r="G46" i="1"/>
  <c r="X45" i="1"/>
  <c r="T45" i="1"/>
  <c r="P45" i="1"/>
  <c r="N45" i="1"/>
  <c r="I6" i="2"/>
  <c r="X38" i="1"/>
  <c r="W22" i="1"/>
  <c r="W40" i="1"/>
  <c r="X39" i="1"/>
  <c r="W36" i="1"/>
  <c r="W35" i="1"/>
  <c r="X34" i="1"/>
  <c r="W33" i="1"/>
  <c r="W32" i="1"/>
  <c r="W31" i="1"/>
  <c r="X30" i="1"/>
  <c r="W29" i="1"/>
  <c r="W28" i="1"/>
  <c r="W27" i="1"/>
  <c r="W26" i="1"/>
  <c r="W25" i="1"/>
  <c r="W24" i="1"/>
  <c r="W23" i="1"/>
  <c r="W21" i="1"/>
  <c r="T40" i="1"/>
  <c r="T39" i="1"/>
  <c r="T38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3" i="1"/>
  <c r="T12" i="1"/>
  <c r="T11" i="1"/>
  <c r="T10" i="1"/>
  <c r="T9" i="1"/>
  <c r="T8" i="1"/>
  <c r="T7" i="1"/>
  <c r="T6" i="1"/>
  <c r="T46" i="1" l="1"/>
  <c r="H46" i="1"/>
  <c r="N46" i="1"/>
  <c r="X47" i="1"/>
  <c r="X48" i="1" s="1"/>
  <c r="X49" i="1" s="1"/>
  <c r="P46" i="1"/>
  <c r="W47" i="1"/>
  <c r="W48" i="1" s="1"/>
  <c r="W49" i="1" s="1"/>
  <c r="P40" i="1"/>
  <c r="N40" i="1"/>
  <c r="P44" i="1" l="1"/>
  <c r="P41" i="1"/>
  <c r="P39" i="1"/>
  <c r="P38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3" i="1"/>
  <c r="P12" i="1"/>
  <c r="P11" i="1"/>
  <c r="P10" i="1"/>
  <c r="P9" i="1"/>
  <c r="P8" i="1"/>
  <c r="P7" i="1"/>
  <c r="P6" i="1"/>
  <c r="N44" i="1"/>
  <c r="N41" i="1"/>
  <c r="N39" i="1"/>
  <c r="N38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P47" i="1" l="1"/>
  <c r="N47" i="1"/>
</calcChain>
</file>

<file path=xl/sharedStrings.xml><?xml version="1.0" encoding="utf-8"?>
<sst xmlns="http://schemas.openxmlformats.org/spreadsheetml/2006/main" count="464" uniqueCount="266">
  <si>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</si>
  <si>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</si>
  <si>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</si>
  <si>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</si>
  <si>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</si>
  <si>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</si>
  <si>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</si>
  <si>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</si>
  <si>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</si>
  <si>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</si>
  <si>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</si>
  <si>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C-1608</t>
  </si>
  <si>
    <t>10uF</t>
  </si>
  <si>
    <t>MURATA</t>
  </si>
  <si>
    <t>CAP CER 10uF 25V 20% X5R 0603</t>
  </si>
  <si>
    <t>0.95mm</t>
  </si>
  <si>
    <t>1.6x0.8</t>
  </si>
  <si>
    <t>C-1005</t>
  </si>
  <si>
    <t>4.7uF</t>
  </si>
  <si>
    <t>CAP CER 4.7uF 10V 10% X5R 0402</t>
  </si>
  <si>
    <t>0.55mm</t>
  </si>
  <si>
    <t>1.0x0.5</t>
  </si>
  <si>
    <t>0.1uF</t>
  </si>
  <si>
    <t>CAP CER 0.1uF 16V 10% X7R 0402</t>
  </si>
  <si>
    <t>470pF</t>
  </si>
  <si>
    <t>CAP CER 470pF 50V 5% C0G 0402</t>
  </si>
  <si>
    <t>C4</t>
  </si>
  <si>
    <t>22uF</t>
  </si>
  <si>
    <t>CAP CER 22uF 6.3V 20% X5R 0603</t>
  </si>
  <si>
    <t>C12</t>
  </si>
  <si>
    <t>330pF</t>
  </si>
  <si>
    <t>CAP CER 330pF 50V 10% X7R 0402</t>
  </si>
  <si>
    <t>C14</t>
  </si>
  <si>
    <t>R-1005</t>
  </si>
  <si>
    <t>WALSIN</t>
  </si>
  <si>
    <t>0.40mm</t>
  </si>
  <si>
    <t>5.1K</t>
  </si>
  <si>
    <t>WR04X5101FTL</t>
  </si>
  <si>
    <t>RES SMD 5.1K OHM 1% 1/16W 0402</t>
  </si>
  <si>
    <t>R2</t>
  </si>
  <si>
    <t>NC</t>
  </si>
  <si>
    <t>2K</t>
  </si>
  <si>
    <t>WR04X2001FTL</t>
  </si>
  <si>
    <t>RES SMD 2K OHM 1% 1/16W 0402</t>
  </si>
  <si>
    <t>R6</t>
  </si>
  <si>
    <t>30K</t>
  </si>
  <si>
    <t>RES SMD 30K OHM 1% 1/16W 0402</t>
  </si>
  <si>
    <t>R8</t>
  </si>
  <si>
    <t>RES SMD 470 OHM 1% 1/16W 0402</t>
  </si>
  <si>
    <t>RES SMD 330 OHM 1% 1/16W 0402</t>
  </si>
  <si>
    <t>RES SMD 0.0 OHM JUMPER 0402</t>
  </si>
  <si>
    <t>F-1608</t>
  </si>
  <si>
    <t>F0603E2R50FSTR</t>
  </si>
  <si>
    <t>AVX</t>
  </si>
  <si>
    <t>FUSE BOARD MOUNT 2.5A 32VDC 0603</t>
  </si>
  <si>
    <t>L1,L2</t>
  </si>
  <si>
    <t>MSS5131-153ML</t>
  </si>
  <si>
    <t>Coilcraft</t>
  </si>
  <si>
    <t>INDUCTOR, PWR, 15UH, 1.5A, 20%,32MHZ</t>
  </si>
  <si>
    <t>L3</t>
  </si>
  <si>
    <t>3.10mm</t>
  </si>
  <si>
    <t>5.1x5.1</t>
  </si>
  <si>
    <t>LQM2HPZ2R2MG0</t>
  </si>
  <si>
    <t>Murata</t>
  </si>
  <si>
    <t>FIXED IND 2.2UH 1.3A 80 MOHM SMD, SRF 40MHz</t>
  </si>
  <si>
    <t>L4</t>
  </si>
  <si>
    <t>1.00mm</t>
  </si>
  <si>
    <t>2.5X2.0</t>
  </si>
  <si>
    <t>LED1</t>
  </si>
  <si>
    <t>17-21/W1D-ANPHY/3T</t>
  </si>
  <si>
    <t>EVERLIGHT</t>
  </si>
  <si>
    <t>Backlight LED SMD 2012 White</t>
  </si>
  <si>
    <t>LED2</t>
  </si>
  <si>
    <t>1.10mm</t>
  </si>
  <si>
    <t>2.0x1.2</t>
  </si>
  <si>
    <t>STPS120M</t>
  </si>
  <si>
    <t>ST</t>
  </si>
  <si>
    <t>1.0 Amp 20 Volt DIODE</t>
  </si>
  <si>
    <t>D1</t>
  </si>
  <si>
    <t>3.75x1.9</t>
  </si>
  <si>
    <t>PMBT2222</t>
  </si>
  <si>
    <t>NXP</t>
  </si>
  <si>
    <t>Bipolar Transistors - BJT NPN SW 600MA 40V</t>
  </si>
  <si>
    <t>3.0x2.5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</si>
  <si>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</si>
  <si>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</si>
  <si>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</si>
  <si>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</si>
  <si>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</si>
  <si>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</si>
  <si>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MCP73831T_2ACIOT</t>
  </si>
  <si>
    <t>MCP73831T-2ACI/OT</t>
  </si>
  <si>
    <t>Microchip</t>
  </si>
  <si>
    <t>Charge management controller</t>
  </si>
  <si>
    <t>U2</t>
  </si>
  <si>
    <t>1.30mm</t>
  </si>
  <si>
    <t>3.1x1.6</t>
  </si>
  <si>
    <t>MAXIM</t>
  </si>
  <si>
    <t>U3</t>
  </si>
  <si>
    <t>1.75mm</t>
  </si>
  <si>
    <t>10x6.2</t>
  </si>
  <si>
    <t>LM2735XMF</t>
  </si>
  <si>
    <t>TI</t>
  </si>
  <si>
    <t>1.6-MHz Space-Efficient Boost and SEPIC DC-DC Regulator 24V 2.1A</t>
  </si>
  <si>
    <t>U4</t>
  </si>
  <si>
    <t>1.45mm</t>
  </si>
  <si>
    <t>LM3671MF-3.3</t>
  </si>
  <si>
    <t>3.05x3.0</t>
  </si>
  <si>
    <t>2-MHz, 600-mA Step-Down DC-DC Converter</t>
  </si>
  <si>
    <t>U5</t>
  </si>
  <si>
    <t>BUZZER</t>
  </si>
  <si>
    <t>BPE-1407P-40</t>
  </si>
  <si>
    <t>EL3</t>
  </si>
  <si>
    <t>Pin type, Piezo Buzzer 40(4.0KHz), 5V</t>
  </si>
  <si>
    <t>BZ1</t>
  </si>
  <si>
    <t>13.8pi</t>
  </si>
  <si>
    <t>12512WS-04B</t>
  </si>
  <si>
    <t>YEONHO</t>
  </si>
  <si>
    <t>CON 4-pin, Throgh hole  type</t>
  </si>
  <si>
    <t>J1,J2,J3</t>
  </si>
  <si>
    <t>4.2mm</t>
  </si>
  <si>
    <t>7.5x3.6</t>
  </si>
  <si>
    <t>J4</t>
  </si>
  <si>
    <t>DSBU-9PIN-R/A</t>
  </si>
  <si>
    <t>MOLEX</t>
  </si>
  <si>
    <t>J5</t>
  </si>
  <si>
    <t>12.5mm</t>
  </si>
  <si>
    <t>30.8x18.2</t>
  </si>
  <si>
    <t>10x6.0</t>
  </si>
  <si>
    <t>SW3</t>
  </si>
  <si>
    <t>5.0mm</t>
  </si>
  <si>
    <t>Unit Cost</t>
  </si>
  <si>
    <t>MOQ</t>
  </si>
  <si>
    <t>Cost</t>
  </si>
  <si>
    <t>-</t>
    <phoneticPr fontId="19" type="noConversion"/>
  </si>
  <si>
    <t>GRM155R71H331KA01D</t>
    <phoneticPr fontId="19" type="noConversion"/>
  </si>
  <si>
    <t>WR04X000PTL</t>
    <phoneticPr fontId="19" type="noConversion"/>
  </si>
  <si>
    <t>WR04X3300FTL</t>
    <phoneticPr fontId="19" type="noConversion"/>
  </si>
  <si>
    <t>ICbanQ</t>
    <phoneticPr fontId="19" type="noConversion"/>
  </si>
  <si>
    <t>GRM1555C1H471JA01D</t>
    <phoneticPr fontId="19" type="noConversion"/>
  </si>
  <si>
    <t>GRM155R71C104KA88D</t>
    <phoneticPr fontId="19" type="noConversion"/>
  </si>
  <si>
    <t>GRM155R61A475KEAAD</t>
    <phoneticPr fontId="19" type="noConversion"/>
  </si>
  <si>
    <t>GRM188R61E106MA73D</t>
    <phoneticPr fontId="19" type="noConversion"/>
  </si>
  <si>
    <t>GRM188R60J226MEA0</t>
    <phoneticPr fontId="19" type="noConversion"/>
  </si>
  <si>
    <t>WR04X4700FTL</t>
    <phoneticPr fontId="19" type="noConversion"/>
  </si>
  <si>
    <t>WR04X3002FTL</t>
    <phoneticPr fontId="19" type="noConversion"/>
  </si>
  <si>
    <t>ic114</t>
    <phoneticPr fontId="19" type="noConversion"/>
  </si>
  <si>
    <t>PMBT2222</t>
    <phoneticPr fontId="19" type="noConversion"/>
  </si>
  <si>
    <t>MCP73831T-2ACI/OT</t>
    <phoneticPr fontId="19" type="noConversion"/>
  </si>
  <si>
    <t>Agency</t>
    <phoneticPr fontId="19" type="noConversion"/>
  </si>
  <si>
    <t>Main PCB</t>
    <phoneticPr fontId="19" type="noConversion"/>
  </si>
  <si>
    <t>Battery</t>
    <phoneticPr fontId="19" type="noConversion"/>
  </si>
  <si>
    <t>Transformer</t>
    <phoneticPr fontId="19" type="noConversion"/>
  </si>
  <si>
    <t>JTAG Cable</t>
    <phoneticPr fontId="19" type="noConversion"/>
  </si>
  <si>
    <t>CON</t>
    <phoneticPr fontId="19" type="noConversion"/>
  </si>
  <si>
    <t>Pin</t>
    <phoneticPr fontId="19" type="noConversion"/>
  </si>
  <si>
    <t>Wire</t>
    <phoneticPr fontId="19" type="noConversion"/>
  </si>
  <si>
    <t>12512WS-04B</t>
    <phoneticPr fontId="19" type="noConversion"/>
  </si>
  <si>
    <t>12512WS-04B</t>
    <phoneticPr fontId="19" type="noConversion"/>
  </si>
  <si>
    <t>LED-2012</t>
    <phoneticPr fontId="19" type="noConversion"/>
  </si>
  <si>
    <t>STPS120M</t>
    <phoneticPr fontId="19" type="noConversion"/>
  </si>
  <si>
    <t>PMBT2222</t>
    <phoneticPr fontId="19" type="noConversion"/>
  </si>
  <si>
    <t>PMBT2222</t>
    <phoneticPr fontId="19" type="noConversion"/>
  </si>
  <si>
    <t>MAX3232ESE</t>
    <phoneticPr fontId="19" type="noConversion"/>
  </si>
  <si>
    <t>DSBU-9PIN-R/A</t>
    <phoneticPr fontId="19" type="noConversion"/>
  </si>
  <si>
    <t>6.8mm</t>
    <phoneticPr fontId="19" type="noConversion"/>
  </si>
  <si>
    <t>LM2735XMF</t>
    <phoneticPr fontId="19" type="noConversion"/>
  </si>
  <si>
    <t>MSS5131-153ML</t>
    <phoneticPr fontId="19" type="noConversion"/>
  </si>
  <si>
    <t>VR1</t>
  </si>
  <si>
    <t>PTV09A-4015U</t>
  </si>
  <si>
    <t>PTV09A-4015U-B103</t>
  </si>
  <si>
    <t>BOURNS</t>
  </si>
  <si>
    <t>12.5x11.4</t>
    <phoneticPr fontId="19" type="noConversion"/>
  </si>
  <si>
    <t>영성정공</t>
    <phoneticPr fontId="19" type="noConversion"/>
  </si>
  <si>
    <t>8.0mm</t>
    <phoneticPr fontId="19" type="noConversion"/>
  </si>
  <si>
    <t>ICbanQ</t>
    <phoneticPr fontId="19" type="noConversion"/>
  </si>
  <si>
    <t>gun.joung@gmail.com</t>
    <phoneticPr fontId="19" type="noConversion"/>
  </si>
  <si>
    <t>ilovehwa0311</t>
    <phoneticPr fontId="19" type="noConversion"/>
  </si>
  <si>
    <t>MSS5131-153ML</t>
    <phoneticPr fontId="19" type="noConversion"/>
  </si>
  <si>
    <t>F0603E2R50FSTR</t>
    <phoneticPr fontId="19" type="noConversion"/>
  </si>
  <si>
    <t xml:space="preserve"> Total Q'ty</t>
    <phoneticPr fontId="19" type="noConversion"/>
  </si>
  <si>
    <t>제작 수량</t>
    <phoneticPr fontId="19" type="noConversion"/>
  </si>
  <si>
    <t>ea</t>
    <phoneticPr fontId="19" type="noConversion"/>
  </si>
  <si>
    <t>주문</t>
    <phoneticPr fontId="19" type="noConversion"/>
  </si>
  <si>
    <t>-</t>
    <phoneticPr fontId="19" type="noConversion"/>
  </si>
  <si>
    <t>단가</t>
    <phoneticPr fontId="19" type="noConversion"/>
  </si>
  <si>
    <t>총가격</t>
    <phoneticPr fontId="19" type="noConversion"/>
  </si>
  <si>
    <t>LQM2HPZ2R2MG0</t>
    <phoneticPr fontId="19" type="noConversion"/>
  </si>
  <si>
    <t>17-21/W1D-ANPHY/3T</t>
    <phoneticPr fontId="19" type="noConversion"/>
  </si>
  <si>
    <t>STPS120M</t>
    <phoneticPr fontId="19" type="noConversion"/>
  </si>
  <si>
    <t>LM2735XMF</t>
    <phoneticPr fontId="19" type="noConversion"/>
  </si>
  <si>
    <t>DSBU-9PIN-R/A</t>
    <phoneticPr fontId="19" type="noConversion"/>
  </si>
  <si>
    <t>PTV09A-4020U-B103</t>
    <phoneticPr fontId="19" type="noConversion"/>
  </si>
  <si>
    <t>Bourns Panel Mount Potentiometers 10K LINEAR 20% T=20mm</t>
    <phoneticPr fontId="19" type="noConversion"/>
  </si>
  <si>
    <t>Micro USB type-B 5PIN SOCKET</t>
    <phoneticPr fontId="19" type="noConversion"/>
  </si>
  <si>
    <t>YST-1102SF</t>
    <phoneticPr fontId="19" type="noConversion"/>
  </si>
  <si>
    <t>YST-1102SA</t>
    <phoneticPr fontId="19" type="noConversion"/>
  </si>
  <si>
    <t>12505HS-04</t>
    <phoneticPr fontId="19" type="noConversion"/>
  </si>
  <si>
    <t>수량</t>
    <phoneticPr fontId="19" type="noConversion"/>
  </si>
  <si>
    <t>12505TS</t>
    <phoneticPr fontId="19" type="noConversion"/>
  </si>
  <si>
    <t>AWG#28~#32</t>
    <phoneticPr fontId="19" type="noConversion"/>
  </si>
  <si>
    <t>1.25mm Pitch Housing 4Pin - 12512WS application</t>
    <phoneticPr fontId="19" type="noConversion"/>
  </si>
  <si>
    <t>YEONHO</t>
    <phoneticPr fontId="19" type="noConversion"/>
  </si>
  <si>
    <t>1.25mm Pitch Terminal 1A, AWG#28~#32</t>
    <phoneticPr fontId="19" type="noConversion"/>
  </si>
  <si>
    <t>20.00mm</t>
    <phoneticPr fontId="19" type="noConversion"/>
  </si>
  <si>
    <t>ic114</t>
    <phoneticPr fontId="19" type="noConversion"/>
  </si>
  <si>
    <t>ingunj</t>
    <phoneticPr fontId="19" type="noConversion"/>
  </si>
  <si>
    <t>STM32F070RBT6</t>
    <phoneticPr fontId="19" type="noConversion"/>
  </si>
  <si>
    <t>BPE-1407P-40</t>
    <phoneticPr fontId="19" type="noConversion"/>
  </si>
  <si>
    <t>ASMT-YTD2-0BB02</t>
    <phoneticPr fontId="19" type="noConversion"/>
  </si>
  <si>
    <t>Avago</t>
    <phoneticPr fontId="19" type="noConversion"/>
  </si>
  <si>
    <t>3 color type LED 6-pin, TOP View, R745mcd, G1600mcd, B380mcd</t>
    <phoneticPr fontId="19" type="noConversion"/>
  </si>
  <si>
    <t>3.4x2.8</t>
    <phoneticPr fontId="19" type="noConversion"/>
  </si>
  <si>
    <t>2.00mm</t>
    <phoneticPr fontId="19" type="noConversion"/>
  </si>
  <si>
    <t>HOLE3.0</t>
  </si>
  <si>
    <t>P1,P2,P3,P4</t>
  </si>
  <si>
    <t>PCB screw Hole</t>
    <phoneticPr fontId="19" type="noConversion"/>
  </si>
  <si>
    <t>3pi</t>
    <phoneticPr fontId="19" type="noConversion"/>
  </si>
  <si>
    <t>YST-1102SA</t>
    <phoneticPr fontId="19" type="noConversion"/>
  </si>
  <si>
    <t>TACH Switch 6.0x6.0, 8.0MM SMD</t>
    <phoneticPr fontId="19" type="noConversion"/>
  </si>
  <si>
    <t>TACH Switch 6.0x6.0, 5.0MM SMD</t>
    <phoneticPr fontId="19" type="noConversion"/>
  </si>
  <si>
    <t>YST-1102S-SMD</t>
    <phoneticPr fontId="19" type="noConversion"/>
  </si>
  <si>
    <t>YST-1102S-SMD</t>
    <phoneticPr fontId="19" type="noConversion"/>
  </si>
  <si>
    <t>HI05-AG0272</t>
    <phoneticPr fontId="19" type="noConversion"/>
  </si>
  <si>
    <t>HYUP JIN</t>
    <phoneticPr fontId="19" type="noConversion"/>
  </si>
  <si>
    <t>HI05-AG0272</t>
    <phoneticPr fontId="19" type="noConversion"/>
  </si>
  <si>
    <t>8.0x5.6</t>
    <phoneticPr fontId="19" type="noConversion"/>
  </si>
  <si>
    <t>2.45mm</t>
    <phoneticPr fontId="19" type="noConversion"/>
  </si>
  <si>
    <t>YST-1102SF</t>
    <phoneticPr fontId="19" type="noConversion"/>
  </si>
  <si>
    <t>ASMT-YTD2-0BB02</t>
    <phoneticPr fontId="19" type="noConversion"/>
  </si>
  <si>
    <t>SW1,SW2</t>
    <phoneticPr fontId="19" type="noConversion"/>
  </si>
  <si>
    <t>MAX3232CSE</t>
    <phoneticPr fontId="19" type="noConversion"/>
  </si>
  <si>
    <t>Q1,Q2,Q3,Q4,Q5,Q6,Q7,Q8,Q9</t>
    <phoneticPr fontId="19" type="noConversion"/>
  </si>
  <si>
    <t>Total</t>
    <phoneticPr fontId="19" type="noConversion"/>
  </si>
  <si>
    <t>재고</t>
    <phoneticPr fontId="19" type="noConversion"/>
  </si>
  <si>
    <t>3.0V to 5.5V, Low-Power, up to 1Mbps, True RS-232 Transceivers Using Four 0.1uF External Capacitors</t>
    <phoneticPr fontId="19" type="noConversion"/>
  </si>
  <si>
    <t>D-SUB PCB 2-row 9-pin Female Right angle</t>
    <phoneticPr fontId="19" type="noConversion"/>
  </si>
  <si>
    <t>WR04X4300FTL</t>
    <phoneticPr fontId="19" type="noConversion"/>
  </si>
  <si>
    <t>RES SMD 430 OHM 1% 1/16W 0402</t>
    <phoneticPr fontId="19" type="noConversion"/>
  </si>
  <si>
    <t>R19</t>
    <phoneticPr fontId="19" type="noConversion"/>
  </si>
  <si>
    <t>56K</t>
    <phoneticPr fontId="19" type="noConversion"/>
  </si>
  <si>
    <t>WR04X5602FTL</t>
    <phoneticPr fontId="19" type="noConversion"/>
  </si>
  <si>
    <t>RES SMD 56K OHM 1% 1/16W 0402</t>
    <phoneticPr fontId="19" type="noConversion"/>
  </si>
  <si>
    <t>RES SMD 10K OHM 1% 1/16W 0402</t>
    <phoneticPr fontId="19" type="noConversion"/>
  </si>
  <si>
    <t>WR04X1002FTL</t>
    <phoneticPr fontId="19" type="noConversion"/>
  </si>
  <si>
    <t>10K</t>
    <phoneticPr fontId="19" type="noConversion"/>
  </si>
  <si>
    <t>R10</t>
    <phoneticPr fontId="19" type="noConversion"/>
  </si>
  <si>
    <t>C3, C6, C7, C8, C9, C10, C11, C17, C19, C20, 
C21, C22, C23, C24, C25</t>
    <phoneticPr fontId="19" type="noConversion"/>
  </si>
  <si>
    <t>C2, C5, C15</t>
    <phoneticPr fontId="19" type="noConversion"/>
  </si>
  <si>
    <t>C1, C13, C16, C18</t>
    <phoneticPr fontId="19" type="noConversion"/>
  </si>
  <si>
    <t>C26</t>
    <phoneticPr fontId="19" type="noConversion"/>
  </si>
  <si>
    <t>R26, R27, R30, R35, R36, R37, R38</t>
    <phoneticPr fontId="19" type="noConversion"/>
  </si>
  <si>
    <t>R22, R23</t>
    <phoneticPr fontId="19" type="noConversion"/>
  </si>
  <si>
    <t>R15, R16, R17, R29</t>
    <phoneticPr fontId="19" type="noConversion"/>
  </si>
  <si>
    <t>R-1608</t>
  </si>
  <si>
    <t>R39</t>
  </si>
  <si>
    <t>R4,R5,R24,R25,R40,R41</t>
    <phoneticPr fontId="19" type="noConversion"/>
  </si>
  <si>
    <t xml:space="preserve"> Part Type Report1 for Plasma_Gen_Main Board_Portable_SCH_V2.0_20180120.sch on 2018-01-21 오전 10:31:17</t>
  </si>
  <si>
    <t>12512WS-02B</t>
    <phoneticPr fontId="22" type="noConversion"/>
  </si>
  <si>
    <t>CON 2-pin, Throgh hole  type</t>
    <phoneticPr fontId="19" type="noConversion"/>
  </si>
  <si>
    <t>J7</t>
    <phoneticPr fontId="19" type="noConversion"/>
  </si>
  <si>
    <t>5.0x3.6</t>
    <phoneticPr fontId="19" type="noConversion"/>
  </si>
  <si>
    <t>R1, R3, R7, R9, R11, R12, R13, R14, R18, R20,
R21, R28, R31, R32, R33, R34, R42</t>
    <phoneticPr fontId="19" type="noConversion"/>
  </si>
  <si>
    <t>12512WS-02B</t>
    <phoneticPr fontId="22" type="noConversion"/>
  </si>
  <si>
    <t>12512WS-04B</t>
    <phoneticPr fontId="19" type="noConversion"/>
  </si>
  <si>
    <t>LM3671MF-3.3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</si>
</sst>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8" fillId="0" borderId="0" xfId="0" applyFont="1">
      <alignment vertical="center"/>
    </xf>
    <xf numFmtId="41" fontId="0" fillId="0" borderId="0" xfId="1" applyFont="1">
      <alignment vertical="center"/>
    </xf>
    <xf numFmtId="41" fontId="18" fillId="0" borderId="0" xfId="1" applyFont="1">
      <alignment vertical="center"/>
    </xf>
    <xf numFmtId="0" fontId="0" fillId="0" borderId="13" xfId="0" applyBorder="1">
      <alignment vertical="center"/>
    </xf>
    <xf numFmtId="41" fontId="0" fillId="0" borderId="14" xfId="1" applyFont="1" applyBorder="1">
      <alignment vertical="center"/>
    </xf>
    <xf numFmtId="41" fontId="0" fillId="0" borderId="11" xfId="43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41" fontId="0" fillId="0" borderId="11" xfId="1" applyFont="1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41" fontId="0" fillId="0" borderId="16" xfId="1" applyFont="1" applyBorder="1">
      <alignment vertical="center"/>
    </xf>
    <xf numFmtId="49" fontId="18" fillId="33" borderId="1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41" fontId="0" fillId="0" borderId="14" xfId="43" applyFont="1" applyBorder="1">
      <alignment vertical="center"/>
    </xf>
    <xf numFmtId="41" fontId="0" fillId="0" borderId="16" xfId="43" applyFont="1" applyBorder="1">
      <alignment vertical="center"/>
    </xf>
    <xf numFmtId="49" fontId="18" fillId="33" borderId="19" xfId="0" applyNumberFormat="1" applyFont="1" applyFill="1" applyBorder="1" applyAlignment="1">
      <alignment horizontal="center" vertical="center"/>
    </xf>
    <xf numFmtId="49" fontId="18" fillId="33" borderId="20" xfId="0" applyNumberFormat="1" applyFont="1" applyFill="1" applyBorder="1" applyAlignment="1">
      <alignment horizontal="center" vertical="center"/>
    </xf>
    <xf numFmtId="0" fontId="0" fillId="35" borderId="14" xfId="0" applyFill="1" applyBorder="1">
      <alignment vertical="center"/>
    </xf>
    <xf numFmtId="0" fontId="18" fillId="0" borderId="14" xfId="0" applyFont="1" applyBorder="1" applyAlignment="1">
      <alignment horizontal="center" vertical="center"/>
    </xf>
    <xf numFmtId="0" fontId="20" fillId="0" borderId="0" xfId="44">
      <alignment vertical="center"/>
    </xf>
    <xf numFmtId="0" fontId="0" fillId="36" borderId="14" xfId="0" quotePrefix="1" applyFill="1" applyBorder="1" applyAlignment="1">
      <alignment horizontal="center" vertical="center"/>
    </xf>
    <xf numFmtId="176" fontId="18" fillId="0" borderId="0" xfId="0" applyNumberFormat="1" applyFont="1">
      <alignment vertical="center"/>
    </xf>
    <xf numFmtId="41" fontId="0" fillId="0" borderId="0" xfId="0" applyNumberFormat="1">
      <alignment vertical="center"/>
    </xf>
    <xf numFmtId="49" fontId="18" fillId="33" borderId="0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2" xfId="0" quotePrefix="1" applyBorder="1">
      <alignment vertical="center"/>
    </xf>
    <xf numFmtId="41" fontId="0" fillId="0" borderId="22" xfId="1" applyFont="1" applyBorder="1">
      <alignment vertical="center"/>
    </xf>
    <xf numFmtId="41" fontId="0" fillId="0" borderId="22" xfId="43" applyFont="1" applyBorder="1">
      <alignment vertical="center"/>
    </xf>
    <xf numFmtId="0" fontId="0" fillId="0" borderId="11" xfId="0" applyFill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0" fillId="0" borderId="11" xfId="43" applyFont="1" applyFill="1" applyBorder="1">
      <alignment vertical="center"/>
    </xf>
    <xf numFmtId="0" fontId="0" fillId="0" borderId="23" xfId="0" applyBorder="1">
      <alignment vertical="center"/>
    </xf>
    <xf numFmtId="41" fontId="0" fillId="0" borderId="16" xfId="1" applyFont="1" applyFill="1" applyBorder="1">
      <alignment vertical="center"/>
    </xf>
    <xf numFmtId="0" fontId="0" fillId="0" borderId="0" xfId="0" applyAlignment="1">
      <alignment horizontal="center" vertical="center"/>
    </xf>
    <xf numFmtId="41" fontId="0" fillId="0" borderId="14" xfId="43" applyFont="1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 applyAlignment="1">
      <alignment horizontal="left" vertical="center"/>
    </xf>
    <xf numFmtId="41" fontId="0" fillId="0" borderId="14" xfId="1" applyFont="1" applyFill="1" applyBorder="1">
      <alignment vertical="center"/>
    </xf>
    <xf numFmtId="0" fontId="0" fillId="0" borderId="15" xfId="0" applyFill="1" applyBorder="1">
      <alignment vertical="center"/>
    </xf>
    <xf numFmtId="0" fontId="18" fillId="0" borderId="14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4" xfId="0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0" xfId="0" applyFill="1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36" borderId="13" xfId="0" applyFill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6" xfId="0" applyFill="1" applyBorder="1">
      <alignment vertical="center"/>
    </xf>
    <xf numFmtId="0" fontId="0" fillId="34" borderId="26" xfId="0" applyFill="1" applyBorder="1">
      <alignment vertical="center"/>
    </xf>
    <xf numFmtId="0" fontId="18" fillId="33" borderId="30" xfId="0" applyFont="1" applyFill="1" applyBorder="1" applyAlignment="1">
      <alignment horizontal="center" vertical="center"/>
    </xf>
    <xf numFmtId="0" fontId="0" fillId="36" borderId="10" xfId="0" applyFill="1" applyBorder="1">
      <alignment vertical="center"/>
    </xf>
    <xf numFmtId="0" fontId="0" fillId="36" borderId="11" xfId="0" quotePrefix="1" applyFill="1" applyBorder="1" applyAlignment="1">
      <alignment horizontal="center" vertical="center"/>
    </xf>
    <xf numFmtId="0" fontId="0" fillId="36" borderId="11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5" xfId="0" applyFill="1" applyBorder="1">
      <alignment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2" xfId="0" quotePrefix="1" applyFill="1" applyBorder="1">
      <alignment vertical="center"/>
    </xf>
    <xf numFmtId="0" fontId="0" fillId="0" borderId="22" xfId="0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6" xfId="0" applyFill="1" applyBorder="1" applyAlignment="1">
      <alignment horizontal="center"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22" xfId="0" applyBorder="1">
      <alignment vertical="center"/>
    </xf>
    <xf numFmtId="0" fontId="0" fillId="35" borderId="22" xfId="0" applyFill="1" applyBorder="1" applyAlignment="1">
      <alignment horizontal="center" vertical="center"/>
    </xf>
    <xf numFmtId="0" fontId="0" fillId="0" borderId="3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22" xfId="0" applyFill="1" applyBorder="1">
      <alignment vertical="center"/>
    </xf>
    <xf numFmtId="41" fontId="0" fillId="0" borderId="15" xfId="1" applyFont="1" applyFill="1" applyBorder="1">
      <alignment vertical="center"/>
    </xf>
    <xf numFmtId="0" fontId="0" fillId="0" borderId="27" xfId="0" applyFill="1" applyBorder="1">
      <alignment vertical="center"/>
    </xf>
    <xf numFmtId="41" fontId="0" fillId="0" borderId="17" xfId="1" applyFont="1" applyFill="1" applyBorder="1">
      <alignment vertical="center"/>
    </xf>
    <xf numFmtId="0" fontId="0" fillId="0" borderId="28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0" xfId="0">
      <alignment vertical="center"/>
    </xf>
    <xf numFmtId="41" fontId="0" fillId="0" borderId="12" xfId="1" applyFont="1" applyFill="1" applyBorder="1">
      <alignment vertical="center"/>
    </xf>
    <xf numFmtId="0" fontId="0" fillId="0" borderId="32" xfId="0" applyFill="1" applyBorder="1">
      <alignment vertical="center"/>
    </xf>
    <xf numFmtId="0" fontId="0" fillId="0" borderId="0" xfId="0">
      <alignment vertical="center"/>
    </xf>
    <xf numFmtId="0" fontId="0" fillId="0" borderId="31" xfId="0" applyBorder="1">
      <alignment vertical="center"/>
    </xf>
    <xf numFmtId="0" fontId="18" fillId="0" borderId="0" xfId="0" applyFont="1">
      <alignment vertical="center"/>
    </xf>
    <xf numFmtId="0" fontId="0" fillId="35" borderId="14" xfId="0" applyFill="1" applyBorder="1" applyAlignment="1">
      <alignment vertical="center"/>
    </xf>
    <xf numFmtId="0" fontId="0" fillId="0" borderId="0" xfId="0" applyAlignment="1">
      <alignment horizontal="center" vertical="center"/>
    </xf>
  </cellXfs>
  <cellStyles count="48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3"/>
    <cellStyle name="쉼표 [0] 2 2" xfId="46"/>
    <cellStyle name="쉼표 [0] 3" xfId="45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7"/>
    <cellStyle name="좋음" xfId="7" builtinId="26" customBuiltin="1"/>
    <cellStyle name="출력" xfId="11" builtinId="21" customBuiltin="1"/>
    <cellStyle name="표준" xfId="0" builtinId="0"/>
    <cellStyle name="하이퍼링크" xfId="4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un.jou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1"/>
  <sheetViews>
    <sheetView tabSelected="1" zoomScaleNormal="100" workbookViewId="0">
      <pane ySplit="5" topLeftCell="A21" activePane="bottomLeft" state="frozen"/>
      <selection pane="bottomLeft" activeCell="F49" sqref="F49"/>
    </sheetView>
  </sheetViews>
  <sheetFormatPr defaultRowHeight="16.5" x14ac:dyDescent="0.3"/>
  <cols>
    <col min="1" max="1" width="3.875" style="14" customWidth="1"/>
    <col min="2" max="2" width="6.375" customWidth="1"/>
    <col min="3" max="3" width="22.5" style="17" bestFit="1" customWidth="1"/>
    <col min="4" max="4" width="18.375" style="17" bestFit="1" customWidth="1"/>
    <col min="5" max="5" width="23.625" customWidth="1"/>
    <col min="6" max="6" width="64.75" customWidth="1"/>
    <col min="7" max="7" width="7.5" style="17" bestFit="1" customWidth="1"/>
    <col min="8" max="9" width="7.5" style="55" customWidth="1"/>
    <col min="10" max="10" width="41.5" customWidth="1"/>
    <col min="11" max="11" width="9.125" style="17" customWidth="1"/>
    <col min="12" max="12" width="9.75" style="17" customWidth="1"/>
    <col min="13" max="15" width="9" customWidth="1"/>
    <col min="16" max="16" width="9" style="14" customWidth="1"/>
    <col min="17" max="18" width="19.875" customWidth="1"/>
    <col min="19" max="19" width="12" customWidth="1"/>
    <col min="20" max="20" width="11.125" customWidth="1"/>
    <col min="21" max="22" width="9" customWidth="1"/>
    <col min="23" max="23" width="9.875" customWidth="1"/>
    <col min="24" max="24" width="9.375" customWidth="1"/>
  </cols>
  <sheetData>
    <row r="1" spans="1:24" s="1" customFormat="1" x14ac:dyDescent="0.3">
      <c r="A1" s="15"/>
      <c r="C1" s="16"/>
      <c r="D1" s="16"/>
      <c r="G1" s="16"/>
      <c r="H1" s="16"/>
      <c r="I1" s="16"/>
      <c r="K1" s="16"/>
      <c r="L1" s="16"/>
      <c r="P1" s="15"/>
    </row>
    <row r="2" spans="1:24" x14ac:dyDescent="0.3">
      <c r="B2" s="15" t="s">
        <v>150</v>
      </c>
    </row>
    <row r="3" spans="1:24" x14ac:dyDescent="0.3">
      <c r="C3" s="102" t="s">
        <v>257</v>
      </c>
      <c r="H3" s="55" t="s">
        <v>233</v>
      </c>
      <c r="T3" s="15" t="s">
        <v>181</v>
      </c>
      <c r="U3" s="15"/>
    </row>
    <row r="4" spans="1:24" ht="17.25" thickBot="1" x14ac:dyDescent="0.35">
      <c r="H4" s="55">
        <v>4</v>
      </c>
      <c r="T4" s="15">
        <v>4</v>
      </c>
      <c r="U4" s="15" t="s">
        <v>182</v>
      </c>
      <c r="W4" s="73" t="s">
        <v>138</v>
      </c>
      <c r="X4" s="73" t="s">
        <v>146</v>
      </c>
    </row>
    <row r="5" spans="1:24" s="17" customFormat="1" ht="17.25" thickBot="1" x14ac:dyDescent="0.35">
      <c r="B5" s="13" t="s">
        <v>0</v>
      </c>
      <c r="C5" s="25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233</v>
      </c>
      <c r="I5" s="25" t="s">
        <v>234</v>
      </c>
      <c r="J5" s="25" t="s">
        <v>7</v>
      </c>
      <c r="K5" s="25" t="s">
        <v>10</v>
      </c>
      <c r="L5" s="25" t="s">
        <v>8</v>
      </c>
      <c r="M5" s="25" t="s">
        <v>131</v>
      </c>
      <c r="N5" s="25" t="s">
        <v>133</v>
      </c>
      <c r="O5" s="25" t="s">
        <v>132</v>
      </c>
      <c r="P5" s="25" t="s">
        <v>133</v>
      </c>
      <c r="Q5" s="25" t="s">
        <v>1</v>
      </c>
      <c r="R5" s="26" t="s">
        <v>9</v>
      </c>
      <c r="S5" s="64" t="s">
        <v>149</v>
      </c>
      <c r="T5" s="71" t="s">
        <v>180</v>
      </c>
      <c r="U5" s="72" t="s">
        <v>183</v>
      </c>
      <c r="V5" s="72" t="s">
        <v>185</v>
      </c>
      <c r="W5" s="72" t="s">
        <v>186</v>
      </c>
      <c r="X5" s="72" t="s">
        <v>186</v>
      </c>
    </row>
    <row r="6" spans="1:24" x14ac:dyDescent="0.3">
      <c r="B6" s="11">
        <v>1</v>
      </c>
      <c r="C6" s="7" t="s">
        <v>30</v>
      </c>
      <c r="D6" s="7" t="s">
        <v>13</v>
      </c>
      <c r="E6" s="8" t="s">
        <v>135</v>
      </c>
      <c r="F6" s="8" t="s">
        <v>31</v>
      </c>
      <c r="G6" s="7">
        <v>1</v>
      </c>
      <c r="H6" s="58">
        <f>G6*$H$4</f>
        <v>4</v>
      </c>
      <c r="I6" s="7"/>
      <c r="J6" s="8" t="s">
        <v>32</v>
      </c>
      <c r="K6" s="7" t="s">
        <v>21</v>
      </c>
      <c r="L6" s="7" t="s">
        <v>20</v>
      </c>
      <c r="M6" s="9">
        <v>10</v>
      </c>
      <c r="N6" s="9">
        <f t="shared" ref="N6:N46" si="0">G6*M6</f>
        <v>10</v>
      </c>
      <c r="O6" s="6">
        <v>10</v>
      </c>
      <c r="P6" s="6">
        <f t="shared" ref="P6:P46" si="1">IF(G6&gt;O6,G6*M6,O6*M6)</f>
        <v>100</v>
      </c>
      <c r="Q6" s="8" t="s">
        <v>17</v>
      </c>
      <c r="R6" s="10" t="s">
        <v>17</v>
      </c>
      <c r="S6" s="60" t="s">
        <v>138</v>
      </c>
      <c r="T6" s="65">
        <f t="shared" ref="T6:T40" si="2">G6*$T$4</f>
        <v>4</v>
      </c>
      <c r="U6" s="66" t="s">
        <v>184</v>
      </c>
      <c r="V6" s="67"/>
      <c r="W6" s="67"/>
      <c r="X6" s="68"/>
    </row>
    <row r="7" spans="1:24" x14ac:dyDescent="0.3">
      <c r="B7" s="4">
        <v>2</v>
      </c>
      <c r="C7" s="19" t="s">
        <v>24</v>
      </c>
      <c r="D7" s="19" t="s">
        <v>13</v>
      </c>
      <c r="E7" s="18" t="s">
        <v>139</v>
      </c>
      <c r="F7" s="18" t="s">
        <v>25</v>
      </c>
      <c r="G7" s="19">
        <v>1</v>
      </c>
      <c r="H7" s="19">
        <f>G7*$H$4</f>
        <v>4</v>
      </c>
      <c r="I7" s="19"/>
      <c r="J7" s="18" t="s">
        <v>26</v>
      </c>
      <c r="K7" s="19" t="s">
        <v>21</v>
      </c>
      <c r="L7" s="19" t="s">
        <v>20</v>
      </c>
      <c r="M7" s="5">
        <v>10</v>
      </c>
      <c r="N7" s="5">
        <f t="shared" si="0"/>
        <v>10</v>
      </c>
      <c r="O7" s="23">
        <v>10</v>
      </c>
      <c r="P7" s="23">
        <f t="shared" si="1"/>
        <v>100</v>
      </c>
      <c r="Q7" s="18" t="s">
        <v>17</v>
      </c>
      <c r="R7" s="20" t="s">
        <v>17</v>
      </c>
      <c r="S7" s="61" t="s">
        <v>138</v>
      </c>
      <c r="T7" s="59">
        <f t="shared" si="2"/>
        <v>4</v>
      </c>
      <c r="U7" s="30" t="s">
        <v>184</v>
      </c>
      <c r="V7" s="69"/>
      <c r="W7" s="69"/>
      <c r="X7" s="70"/>
    </row>
    <row r="8" spans="1:24" s="51" customFormat="1" ht="33" x14ac:dyDescent="0.3">
      <c r="B8" s="46">
        <v>3</v>
      </c>
      <c r="C8" s="53" t="s">
        <v>22</v>
      </c>
      <c r="D8" s="53" t="s">
        <v>13</v>
      </c>
      <c r="E8" s="52" t="s">
        <v>140</v>
      </c>
      <c r="F8" s="52" t="s">
        <v>23</v>
      </c>
      <c r="G8" s="53">
        <v>15</v>
      </c>
      <c r="H8" s="19">
        <f t="shared" ref="H8:H46" si="3">G8*$H$4</f>
        <v>60</v>
      </c>
      <c r="I8" s="53"/>
      <c r="J8" s="85" t="s">
        <v>247</v>
      </c>
      <c r="K8" s="53" t="s">
        <v>21</v>
      </c>
      <c r="L8" s="53" t="s">
        <v>20</v>
      </c>
      <c r="M8" s="48">
        <v>10</v>
      </c>
      <c r="N8" s="48">
        <f t="shared" si="0"/>
        <v>150</v>
      </c>
      <c r="O8" s="45">
        <v>10</v>
      </c>
      <c r="P8" s="45">
        <f t="shared" si="1"/>
        <v>150</v>
      </c>
      <c r="Q8" s="52" t="s">
        <v>17</v>
      </c>
      <c r="R8" s="49" t="s">
        <v>17</v>
      </c>
      <c r="S8" s="62" t="s">
        <v>138</v>
      </c>
      <c r="T8" s="59">
        <f t="shared" si="2"/>
        <v>60</v>
      </c>
      <c r="U8" s="30" t="s">
        <v>184</v>
      </c>
      <c r="V8" s="69"/>
      <c r="W8" s="69"/>
      <c r="X8" s="70"/>
    </row>
    <row r="9" spans="1:24" x14ac:dyDescent="0.3">
      <c r="B9" s="4">
        <v>4</v>
      </c>
      <c r="C9" s="19" t="s">
        <v>18</v>
      </c>
      <c r="D9" s="19" t="s">
        <v>13</v>
      </c>
      <c r="E9" s="18" t="s">
        <v>141</v>
      </c>
      <c r="F9" s="52" t="s">
        <v>19</v>
      </c>
      <c r="G9" s="53">
        <v>3</v>
      </c>
      <c r="H9" s="53">
        <f t="shared" si="3"/>
        <v>12</v>
      </c>
      <c r="I9" s="53"/>
      <c r="J9" s="52" t="s">
        <v>248</v>
      </c>
      <c r="K9" s="19" t="s">
        <v>21</v>
      </c>
      <c r="L9" s="19" t="s">
        <v>20</v>
      </c>
      <c r="M9" s="5">
        <v>10</v>
      </c>
      <c r="N9" s="5">
        <f t="shared" si="0"/>
        <v>30</v>
      </c>
      <c r="O9" s="23">
        <v>10</v>
      </c>
      <c r="P9" s="23">
        <f t="shared" si="1"/>
        <v>100</v>
      </c>
      <c r="Q9" s="18" t="s">
        <v>17</v>
      </c>
      <c r="R9" s="20" t="s">
        <v>17</v>
      </c>
      <c r="S9" s="63"/>
      <c r="T9" s="59">
        <f t="shared" si="2"/>
        <v>12</v>
      </c>
      <c r="U9" s="30" t="s">
        <v>184</v>
      </c>
      <c r="V9" s="69"/>
      <c r="W9" s="69"/>
      <c r="X9" s="70"/>
    </row>
    <row r="10" spans="1:24" x14ac:dyDescent="0.3">
      <c r="B10" s="46">
        <v>5</v>
      </c>
      <c r="C10" s="19" t="s">
        <v>12</v>
      </c>
      <c r="D10" s="19" t="s">
        <v>13</v>
      </c>
      <c r="E10" s="18" t="s">
        <v>142</v>
      </c>
      <c r="F10" s="52" t="s">
        <v>14</v>
      </c>
      <c r="G10" s="53">
        <v>4</v>
      </c>
      <c r="H10" s="53">
        <f t="shared" si="3"/>
        <v>16</v>
      </c>
      <c r="I10" s="53"/>
      <c r="J10" s="52" t="s">
        <v>249</v>
      </c>
      <c r="K10" s="19" t="s">
        <v>16</v>
      </c>
      <c r="L10" s="19" t="s">
        <v>15</v>
      </c>
      <c r="M10" s="5">
        <v>210</v>
      </c>
      <c r="N10" s="5">
        <f t="shared" si="0"/>
        <v>840</v>
      </c>
      <c r="O10" s="23">
        <v>25</v>
      </c>
      <c r="P10" s="23">
        <f t="shared" si="1"/>
        <v>5250</v>
      </c>
      <c r="Q10" s="18" t="s">
        <v>11</v>
      </c>
      <c r="R10" s="20" t="s">
        <v>11</v>
      </c>
      <c r="S10" s="61" t="s">
        <v>138</v>
      </c>
      <c r="T10" s="59">
        <f t="shared" si="2"/>
        <v>16</v>
      </c>
      <c r="U10" s="30" t="s">
        <v>184</v>
      </c>
      <c r="V10" s="69"/>
      <c r="W10" s="69"/>
      <c r="X10" s="70"/>
    </row>
    <row r="11" spans="1:24" x14ac:dyDescent="0.3">
      <c r="B11" s="4">
        <v>6</v>
      </c>
      <c r="C11" s="19" t="s">
        <v>27</v>
      </c>
      <c r="D11" s="19" t="s">
        <v>13</v>
      </c>
      <c r="E11" s="18" t="s">
        <v>143</v>
      </c>
      <c r="F11" s="52" t="s">
        <v>28</v>
      </c>
      <c r="G11" s="53">
        <v>1</v>
      </c>
      <c r="H11" s="53">
        <f t="shared" si="3"/>
        <v>4</v>
      </c>
      <c r="I11" s="53"/>
      <c r="J11" s="52" t="s">
        <v>29</v>
      </c>
      <c r="K11" s="19" t="s">
        <v>16</v>
      </c>
      <c r="L11" s="19" t="s">
        <v>15</v>
      </c>
      <c r="M11" s="5">
        <v>240</v>
      </c>
      <c r="N11" s="5">
        <f t="shared" si="0"/>
        <v>240</v>
      </c>
      <c r="O11" s="23">
        <v>25</v>
      </c>
      <c r="P11" s="23">
        <f t="shared" si="1"/>
        <v>6000</v>
      </c>
      <c r="Q11" s="18" t="s">
        <v>11</v>
      </c>
      <c r="R11" s="20" t="s">
        <v>11</v>
      </c>
      <c r="S11" s="61" t="s">
        <v>138</v>
      </c>
      <c r="T11" s="59">
        <f t="shared" si="2"/>
        <v>4</v>
      </c>
      <c r="U11" s="30" t="s">
        <v>184</v>
      </c>
      <c r="V11" s="69"/>
      <c r="W11" s="69"/>
      <c r="X11" s="70"/>
    </row>
    <row r="12" spans="1:24" s="51" customFormat="1" x14ac:dyDescent="0.3">
      <c r="B12" s="46">
        <v>7</v>
      </c>
      <c r="C12" s="53">
        <v>0</v>
      </c>
      <c r="D12" s="53" t="s">
        <v>34</v>
      </c>
      <c r="E12" s="52" t="s">
        <v>136</v>
      </c>
      <c r="F12" s="52" t="s">
        <v>50</v>
      </c>
      <c r="G12" s="56">
        <v>7</v>
      </c>
      <c r="H12" s="53">
        <f t="shared" si="3"/>
        <v>28</v>
      </c>
      <c r="I12" s="53"/>
      <c r="J12" s="83" t="s">
        <v>251</v>
      </c>
      <c r="K12" s="53" t="s">
        <v>21</v>
      </c>
      <c r="L12" s="53" t="s">
        <v>35</v>
      </c>
      <c r="M12" s="48">
        <v>10</v>
      </c>
      <c r="N12" s="48">
        <f t="shared" si="0"/>
        <v>70</v>
      </c>
      <c r="O12" s="45">
        <v>100</v>
      </c>
      <c r="P12" s="45">
        <f t="shared" si="1"/>
        <v>1000</v>
      </c>
      <c r="Q12" s="52" t="s">
        <v>33</v>
      </c>
      <c r="R12" s="49" t="s">
        <v>33</v>
      </c>
      <c r="S12" s="62" t="s">
        <v>138</v>
      </c>
      <c r="T12" s="59">
        <f t="shared" si="2"/>
        <v>28</v>
      </c>
      <c r="U12" s="30" t="s">
        <v>184</v>
      </c>
      <c r="V12" s="69"/>
      <c r="W12" s="69"/>
      <c r="X12" s="70"/>
    </row>
    <row r="13" spans="1:24" x14ac:dyDescent="0.3">
      <c r="B13" s="4">
        <v>8</v>
      </c>
      <c r="C13" s="19">
        <v>330</v>
      </c>
      <c r="D13" s="19" t="s">
        <v>34</v>
      </c>
      <c r="E13" s="18" t="s">
        <v>137</v>
      </c>
      <c r="F13" s="52" t="s">
        <v>49</v>
      </c>
      <c r="G13" s="53">
        <v>2</v>
      </c>
      <c r="H13" s="53">
        <f t="shared" si="3"/>
        <v>8</v>
      </c>
      <c r="I13" s="53"/>
      <c r="J13" s="52" t="s">
        <v>252</v>
      </c>
      <c r="K13" s="19" t="s">
        <v>21</v>
      </c>
      <c r="L13" s="19" t="s">
        <v>35</v>
      </c>
      <c r="M13" s="5">
        <v>10</v>
      </c>
      <c r="N13" s="5">
        <f t="shared" si="0"/>
        <v>20</v>
      </c>
      <c r="O13" s="23">
        <v>100</v>
      </c>
      <c r="P13" s="23">
        <f t="shared" si="1"/>
        <v>1000</v>
      </c>
      <c r="Q13" s="18" t="s">
        <v>33</v>
      </c>
      <c r="R13" s="20" t="s">
        <v>33</v>
      </c>
      <c r="S13" s="61" t="s">
        <v>138</v>
      </c>
      <c r="T13" s="59">
        <f t="shared" si="2"/>
        <v>8</v>
      </c>
      <c r="U13" s="30" t="s">
        <v>184</v>
      </c>
      <c r="V13" s="69"/>
      <c r="W13" s="69"/>
      <c r="X13" s="70"/>
    </row>
    <row r="14" spans="1:24" s="54" customFormat="1" x14ac:dyDescent="0.3">
      <c r="B14" s="46">
        <v>9</v>
      </c>
      <c r="C14" s="56">
        <v>430</v>
      </c>
      <c r="D14" s="56" t="s">
        <v>34</v>
      </c>
      <c r="E14" s="27" t="s">
        <v>237</v>
      </c>
      <c r="F14" s="27" t="s">
        <v>238</v>
      </c>
      <c r="G14" s="56">
        <v>4</v>
      </c>
      <c r="H14" s="53">
        <f t="shared" ref="H14" si="4">G14*$H$4</f>
        <v>16</v>
      </c>
      <c r="I14" s="53"/>
      <c r="J14" s="27" t="s">
        <v>253</v>
      </c>
      <c r="K14" s="19" t="s">
        <v>21</v>
      </c>
      <c r="L14" s="19" t="s">
        <v>35</v>
      </c>
      <c r="M14" s="5">
        <v>10</v>
      </c>
      <c r="N14" s="5">
        <f t="shared" si="0"/>
        <v>40</v>
      </c>
      <c r="O14" s="23">
        <v>100</v>
      </c>
      <c r="P14" s="23">
        <f t="shared" si="1"/>
        <v>1000</v>
      </c>
      <c r="Q14" s="18" t="s">
        <v>33</v>
      </c>
      <c r="R14" s="20" t="s">
        <v>33</v>
      </c>
      <c r="S14" s="61" t="s">
        <v>138</v>
      </c>
      <c r="T14" s="59">
        <f t="shared" si="2"/>
        <v>16</v>
      </c>
      <c r="U14" s="30" t="s">
        <v>184</v>
      </c>
      <c r="V14" s="69"/>
      <c r="W14" s="69"/>
      <c r="X14" s="70"/>
    </row>
    <row r="15" spans="1:24" x14ac:dyDescent="0.3">
      <c r="B15" s="4">
        <v>10</v>
      </c>
      <c r="C15" s="19">
        <v>470</v>
      </c>
      <c r="D15" s="19" t="s">
        <v>34</v>
      </c>
      <c r="E15" s="18" t="s">
        <v>144</v>
      </c>
      <c r="F15" s="52" t="s">
        <v>48</v>
      </c>
      <c r="G15" s="56">
        <v>1</v>
      </c>
      <c r="H15" s="53">
        <f t="shared" si="3"/>
        <v>4</v>
      </c>
      <c r="I15" s="53"/>
      <c r="J15" s="27" t="s">
        <v>239</v>
      </c>
      <c r="K15" s="19" t="s">
        <v>21</v>
      </c>
      <c r="L15" s="19" t="s">
        <v>35</v>
      </c>
      <c r="M15" s="5">
        <v>10</v>
      </c>
      <c r="N15" s="5">
        <f t="shared" si="0"/>
        <v>10</v>
      </c>
      <c r="O15" s="23">
        <v>100</v>
      </c>
      <c r="P15" s="23">
        <f t="shared" si="1"/>
        <v>1000</v>
      </c>
      <c r="Q15" s="18" t="s">
        <v>33</v>
      </c>
      <c r="R15" s="20" t="s">
        <v>33</v>
      </c>
      <c r="S15" s="61" t="s">
        <v>138</v>
      </c>
      <c r="T15" s="59">
        <f t="shared" si="2"/>
        <v>4</v>
      </c>
      <c r="U15" s="30" t="s">
        <v>184</v>
      </c>
      <c r="V15" s="69"/>
      <c r="W15" s="69"/>
      <c r="X15" s="70"/>
    </row>
    <row r="16" spans="1:24" x14ac:dyDescent="0.3">
      <c r="B16" s="46">
        <v>11</v>
      </c>
      <c r="C16" s="19" t="s">
        <v>41</v>
      </c>
      <c r="D16" s="19" t="s">
        <v>34</v>
      </c>
      <c r="E16" s="18" t="s">
        <v>42</v>
      </c>
      <c r="F16" s="52" t="s">
        <v>43</v>
      </c>
      <c r="G16" s="53">
        <v>1</v>
      </c>
      <c r="H16" s="53">
        <f t="shared" si="3"/>
        <v>4</v>
      </c>
      <c r="I16" s="53"/>
      <c r="J16" s="52" t="s">
        <v>44</v>
      </c>
      <c r="K16" s="19" t="s">
        <v>21</v>
      </c>
      <c r="L16" s="19" t="s">
        <v>35</v>
      </c>
      <c r="M16" s="5">
        <v>10</v>
      </c>
      <c r="N16" s="5">
        <f t="shared" si="0"/>
        <v>10</v>
      </c>
      <c r="O16" s="23">
        <v>100</v>
      </c>
      <c r="P16" s="23">
        <f t="shared" si="1"/>
        <v>1000</v>
      </c>
      <c r="Q16" s="18" t="s">
        <v>33</v>
      </c>
      <c r="R16" s="20" t="s">
        <v>33</v>
      </c>
      <c r="S16" s="61" t="s">
        <v>138</v>
      </c>
      <c r="T16" s="59">
        <f t="shared" si="2"/>
        <v>4</v>
      </c>
      <c r="U16" s="30" t="s">
        <v>184</v>
      </c>
      <c r="V16" s="69"/>
      <c r="W16" s="69"/>
      <c r="X16" s="70"/>
    </row>
    <row r="17" spans="2:24" x14ac:dyDescent="0.3">
      <c r="B17" s="4">
        <v>12</v>
      </c>
      <c r="C17" s="19" t="s">
        <v>36</v>
      </c>
      <c r="D17" s="19" t="s">
        <v>34</v>
      </c>
      <c r="E17" s="18" t="s">
        <v>37</v>
      </c>
      <c r="F17" s="52" t="s">
        <v>38</v>
      </c>
      <c r="G17" s="53">
        <v>1</v>
      </c>
      <c r="H17" s="53">
        <f t="shared" si="3"/>
        <v>4</v>
      </c>
      <c r="I17" s="53"/>
      <c r="J17" s="52" t="s">
        <v>39</v>
      </c>
      <c r="K17" s="19" t="s">
        <v>21</v>
      </c>
      <c r="L17" s="19" t="s">
        <v>35</v>
      </c>
      <c r="M17" s="5">
        <v>10</v>
      </c>
      <c r="N17" s="5">
        <f t="shared" si="0"/>
        <v>10</v>
      </c>
      <c r="O17" s="23">
        <v>100</v>
      </c>
      <c r="P17" s="23">
        <f t="shared" si="1"/>
        <v>1000</v>
      </c>
      <c r="Q17" s="18" t="s">
        <v>33</v>
      </c>
      <c r="R17" s="20" t="s">
        <v>33</v>
      </c>
      <c r="S17" s="61" t="s">
        <v>138</v>
      </c>
      <c r="T17" s="59">
        <f t="shared" si="2"/>
        <v>4</v>
      </c>
      <c r="U17" s="30" t="s">
        <v>184</v>
      </c>
      <c r="V17" s="69"/>
      <c r="W17" s="69"/>
      <c r="X17" s="70"/>
    </row>
    <row r="18" spans="2:24" s="51" customFormat="1" ht="33" x14ac:dyDescent="0.3">
      <c r="B18" s="46">
        <v>13</v>
      </c>
      <c r="C18" s="53" t="s">
        <v>245</v>
      </c>
      <c r="D18" s="53" t="s">
        <v>34</v>
      </c>
      <c r="E18" s="52" t="s">
        <v>244</v>
      </c>
      <c r="F18" s="52" t="s">
        <v>243</v>
      </c>
      <c r="G18" s="74">
        <v>17</v>
      </c>
      <c r="H18" s="53">
        <f t="shared" si="3"/>
        <v>68</v>
      </c>
      <c r="I18" s="53"/>
      <c r="J18" s="57" t="s">
        <v>262</v>
      </c>
      <c r="K18" s="53" t="s">
        <v>21</v>
      </c>
      <c r="L18" s="53" t="s">
        <v>35</v>
      </c>
      <c r="M18" s="48">
        <v>10</v>
      </c>
      <c r="N18" s="48">
        <f t="shared" si="0"/>
        <v>170</v>
      </c>
      <c r="O18" s="45">
        <v>100</v>
      </c>
      <c r="P18" s="45">
        <f t="shared" si="1"/>
        <v>1000</v>
      </c>
      <c r="Q18" s="52" t="s">
        <v>33</v>
      </c>
      <c r="R18" s="49" t="s">
        <v>33</v>
      </c>
      <c r="S18" s="62" t="s">
        <v>138</v>
      </c>
      <c r="T18" s="59">
        <f t="shared" si="2"/>
        <v>68</v>
      </c>
      <c r="U18" s="30" t="s">
        <v>184</v>
      </c>
      <c r="V18" s="69"/>
      <c r="W18" s="69"/>
      <c r="X18" s="70"/>
    </row>
    <row r="19" spans="2:24" x14ac:dyDescent="0.3">
      <c r="B19" s="4">
        <v>14</v>
      </c>
      <c r="C19" s="19" t="s">
        <v>45</v>
      </c>
      <c r="D19" s="19" t="s">
        <v>34</v>
      </c>
      <c r="E19" s="18" t="s">
        <v>145</v>
      </c>
      <c r="F19" s="52" t="s">
        <v>46</v>
      </c>
      <c r="G19" s="53">
        <v>1</v>
      </c>
      <c r="H19" s="53">
        <f t="shared" si="3"/>
        <v>4</v>
      </c>
      <c r="I19" s="53"/>
      <c r="J19" s="52" t="s">
        <v>47</v>
      </c>
      <c r="K19" s="19" t="s">
        <v>21</v>
      </c>
      <c r="L19" s="19" t="s">
        <v>35</v>
      </c>
      <c r="M19" s="5">
        <v>10</v>
      </c>
      <c r="N19" s="5">
        <f t="shared" si="0"/>
        <v>10</v>
      </c>
      <c r="O19" s="23">
        <v>100</v>
      </c>
      <c r="P19" s="23">
        <f t="shared" si="1"/>
        <v>1000</v>
      </c>
      <c r="Q19" s="18" t="s">
        <v>33</v>
      </c>
      <c r="R19" s="20" t="s">
        <v>33</v>
      </c>
      <c r="S19" s="61" t="s">
        <v>138</v>
      </c>
      <c r="T19" s="59">
        <f t="shared" si="2"/>
        <v>4</v>
      </c>
      <c r="U19" s="30" t="s">
        <v>184</v>
      </c>
      <c r="V19" s="69"/>
      <c r="W19" s="69"/>
      <c r="X19" s="70"/>
    </row>
    <row r="20" spans="2:24" x14ac:dyDescent="0.3">
      <c r="B20" s="46">
        <v>15</v>
      </c>
      <c r="C20" s="56" t="s">
        <v>240</v>
      </c>
      <c r="D20" s="56" t="s">
        <v>34</v>
      </c>
      <c r="E20" s="27" t="s">
        <v>241</v>
      </c>
      <c r="F20" s="27" t="s">
        <v>242</v>
      </c>
      <c r="G20" s="53">
        <v>1</v>
      </c>
      <c r="H20" s="53">
        <f t="shared" si="3"/>
        <v>4</v>
      </c>
      <c r="I20" s="53"/>
      <c r="J20" s="27" t="s">
        <v>246</v>
      </c>
      <c r="K20" s="19" t="s">
        <v>21</v>
      </c>
      <c r="L20" s="19" t="s">
        <v>35</v>
      </c>
      <c r="M20" s="5">
        <v>10</v>
      </c>
      <c r="N20" s="5">
        <f t="shared" si="0"/>
        <v>10</v>
      </c>
      <c r="O20" s="23">
        <v>100</v>
      </c>
      <c r="P20" s="23">
        <f t="shared" si="1"/>
        <v>1000</v>
      </c>
      <c r="Q20" s="18" t="s">
        <v>33</v>
      </c>
      <c r="R20" s="20" t="s">
        <v>33</v>
      </c>
      <c r="S20" s="63"/>
      <c r="T20" s="59">
        <f t="shared" si="2"/>
        <v>4</v>
      </c>
      <c r="U20" s="30" t="s">
        <v>184</v>
      </c>
      <c r="V20" s="69"/>
      <c r="W20" s="69"/>
      <c r="X20" s="70"/>
    </row>
    <row r="21" spans="2:24" x14ac:dyDescent="0.3">
      <c r="B21" s="4">
        <v>16</v>
      </c>
      <c r="C21" s="19" t="s">
        <v>179</v>
      </c>
      <c r="D21" s="19" t="s">
        <v>53</v>
      </c>
      <c r="E21" s="18" t="s">
        <v>52</v>
      </c>
      <c r="F21" s="52" t="s">
        <v>54</v>
      </c>
      <c r="G21" s="53">
        <v>2</v>
      </c>
      <c r="H21" s="53">
        <f t="shared" si="3"/>
        <v>8</v>
      </c>
      <c r="I21" s="53">
        <v>6</v>
      </c>
      <c r="J21" s="52" t="s">
        <v>55</v>
      </c>
      <c r="K21" s="19" t="s">
        <v>16</v>
      </c>
      <c r="L21" s="19" t="s">
        <v>15</v>
      </c>
      <c r="M21" s="5">
        <v>390</v>
      </c>
      <c r="N21" s="5">
        <f t="shared" si="0"/>
        <v>780</v>
      </c>
      <c r="O21" s="23">
        <v>10</v>
      </c>
      <c r="P21" s="23">
        <f t="shared" si="1"/>
        <v>3900</v>
      </c>
      <c r="Q21" s="18" t="s">
        <v>51</v>
      </c>
      <c r="R21" s="49" t="s">
        <v>11</v>
      </c>
      <c r="S21" s="62" t="s">
        <v>138</v>
      </c>
      <c r="T21" s="46">
        <f t="shared" si="2"/>
        <v>8</v>
      </c>
      <c r="U21" s="52">
        <v>10</v>
      </c>
      <c r="V21" s="48">
        <v>390</v>
      </c>
      <c r="W21" s="48">
        <f>U21*V21</f>
        <v>3900</v>
      </c>
      <c r="X21" s="49"/>
    </row>
    <row r="22" spans="2:24" x14ac:dyDescent="0.3">
      <c r="B22" s="46">
        <v>17</v>
      </c>
      <c r="C22" s="19" t="s">
        <v>178</v>
      </c>
      <c r="D22" s="19" t="s">
        <v>57</v>
      </c>
      <c r="E22" s="18" t="s">
        <v>56</v>
      </c>
      <c r="F22" s="52" t="s">
        <v>58</v>
      </c>
      <c r="G22" s="53">
        <v>1</v>
      </c>
      <c r="H22" s="53">
        <f t="shared" si="3"/>
        <v>4</v>
      </c>
      <c r="I22" s="53"/>
      <c r="J22" s="52" t="s">
        <v>59</v>
      </c>
      <c r="K22" s="19" t="s">
        <v>61</v>
      </c>
      <c r="L22" s="28" t="s">
        <v>60</v>
      </c>
      <c r="M22" s="5">
        <v>2150</v>
      </c>
      <c r="N22" s="5">
        <f t="shared" si="0"/>
        <v>2150</v>
      </c>
      <c r="O22" s="23">
        <v>1</v>
      </c>
      <c r="P22" s="23">
        <f t="shared" si="1"/>
        <v>2150</v>
      </c>
      <c r="Q22" s="18" t="s">
        <v>178</v>
      </c>
      <c r="R22" s="49" t="s">
        <v>167</v>
      </c>
      <c r="S22" s="62" t="s">
        <v>138</v>
      </c>
      <c r="T22" s="46">
        <f t="shared" si="2"/>
        <v>4</v>
      </c>
      <c r="U22" s="52">
        <v>4</v>
      </c>
      <c r="V22" s="48">
        <v>2150</v>
      </c>
      <c r="W22" s="48">
        <f>U22*V22</f>
        <v>8600</v>
      </c>
      <c r="X22" s="49"/>
    </row>
    <row r="23" spans="2:24" x14ac:dyDescent="0.3">
      <c r="B23" s="4">
        <v>18</v>
      </c>
      <c r="C23" s="19" t="s">
        <v>187</v>
      </c>
      <c r="D23" s="19" t="s">
        <v>63</v>
      </c>
      <c r="E23" s="18" t="s">
        <v>62</v>
      </c>
      <c r="F23" s="52" t="s">
        <v>64</v>
      </c>
      <c r="G23" s="53">
        <v>1</v>
      </c>
      <c r="H23" s="53">
        <f t="shared" si="3"/>
        <v>4</v>
      </c>
      <c r="I23" s="53">
        <v>6</v>
      </c>
      <c r="J23" s="52" t="s">
        <v>65</v>
      </c>
      <c r="K23" s="19" t="s">
        <v>67</v>
      </c>
      <c r="L23" s="19" t="s">
        <v>66</v>
      </c>
      <c r="M23" s="5">
        <v>480</v>
      </c>
      <c r="N23" s="5">
        <f t="shared" si="0"/>
        <v>480</v>
      </c>
      <c r="O23" s="23">
        <v>1</v>
      </c>
      <c r="P23" s="23">
        <f t="shared" si="1"/>
        <v>480</v>
      </c>
      <c r="Q23" s="18" t="s">
        <v>62</v>
      </c>
      <c r="R23" s="49" t="s">
        <v>62</v>
      </c>
      <c r="S23" s="62" t="s">
        <v>138</v>
      </c>
      <c r="T23" s="46">
        <f t="shared" si="2"/>
        <v>4</v>
      </c>
      <c r="U23" s="52">
        <v>4</v>
      </c>
      <c r="V23" s="48">
        <v>480</v>
      </c>
      <c r="W23" s="48">
        <f t="shared" ref="W23:W40" si="5">U23*V23</f>
        <v>1920</v>
      </c>
      <c r="X23" s="49"/>
    </row>
    <row r="24" spans="2:24" s="51" customFormat="1" x14ac:dyDescent="0.3">
      <c r="B24" s="46">
        <v>19</v>
      </c>
      <c r="C24" s="53" t="s">
        <v>229</v>
      </c>
      <c r="D24" s="53" t="s">
        <v>210</v>
      </c>
      <c r="E24" s="47" t="s">
        <v>209</v>
      </c>
      <c r="F24" s="52" t="s">
        <v>211</v>
      </c>
      <c r="G24" s="53">
        <v>1</v>
      </c>
      <c r="H24" s="53">
        <f t="shared" si="3"/>
        <v>4</v>
      </c>
      <c r="I24" s="53"/>
      <c r="J24" s="52" t="s">
        <v>68</v>
      </c>
      <c r="K24" s="53" t="s">
        <v>212</v>
      </c>
      <c r="L24" s="50" t="s">
        <v>213</v>
      </c>
      <c r="M24" s="48">
        <v>1990</v>
      </c>
      <c r="N24" s="48">
        <f t="shared" si="0"/>
        <v>1990</v>
      </c>
      <c r="O24" s="45">
        <v>1</v>
      </c>
      <c r="P24" s="45">
        <f t="shared" si="1"/>
        <v>1990</v>
      </c>
      <c r="Q24" s="47" t="s">
        <v>209</v>
      </c>
      <c r="R24" s="47" t="s">
        <v>209</v>
      </c>
      <c r="S24" s="62" t="s">
        <v>138</v>
      </c>
      <c r="T24" s="46">
        <f t="shared" si="2"/>
        <v>4</v>
      </c>
      <c r="U24" s="52">
        <v>4</v>
      </c>
      <c r="V24" s="48">
        <v>1990</v>
      </c>
      <c r="W24" s="48">
        <f t="shared" si="5"/>
        <v>7960</v>
      </c>
      <c r="X24" s="49"/>
    </row>
    <row r="25" spans="2:24" x14ac:dyDescent="0.3">
      <c r="B25" s="4">
        <v>20</v>
      </c>
      <c r="C25" s="19" t="s">
        <v>188</v>
      </c>
      <c r="D25" s="19" t="s">
        <v>70</v>
      </c>
      <c r="E25" s="18" t="s">
        <v>69</v>
      </c>
      <c r="F25" s="52" t="s">
        <v>71</v>
      </c>
      <c r="G25" s="53">
        <v>1</v>
      </c>
      <c r="H25" s="53">
        <f t="shared" si="3"/>
        <v>4</v>
      </c>
      <c r="I25" s="53">
        <v>10</v>
      </c>
      <c r="J25" s="52" t="s">
        <v>72</v>
      </c>
      <c r="K25" s="19" t="s">
        <v>74</v>
      </c>
      <c r="L25" s="19" t="s">
        <v>73</v>
      </c>
      <c r="M25" s="5">
        <v>20</v>
      </c>
      <c r="N25" s="5">
        <f t="shared" si="0"/>
        <v>20</v>
      </c>
      <c r="O25" s="23">
        <v>10</v>
      </c>
      <c r="P25" s="23">
        <f t="shared" si="1"/>
        <v>200</v>
      </c>
      <c r="Q25" s="18" t="s">
        <v>159</v>
      </c>
      <c r="R25" s="49" t="s">
        <v>159</v>
      </c>
      <c r="S25" s="62" t="s">
        <v>138</v>
      </c>
      <c r="T25" s="46">
        <f t="shared" si="2"/>
        <v>4</v>
      </c>
      <c r="U25" s="52"/>
      <c r="V25" s="48"/>
      <c r="W25" s="48">
        <f t="shared" si="5"/>
        <v>0</v>
      </c>
      <c r="X25" s="49"/>
    </row>
    <row r="26" spans="2:24" x14ac:dyDescent="0.3">
      <c r="B26" s="46">
        <v>21</v>
      </c>
      <c r="C26" s="19" t="s">
        <v>189</v>
      </c>
      <c r="D26" s="19" t="s">
        <v>76</v>
      </c>
      <c r="E26" s="18" t="s">
        <v>75</v>
      </c>
      <c r="F26" s="52" t="s">
        <v>77</v>
      </c>
      <c r="G26" s="53">
        <v>1</v>
      </c>
      <c r="H26" s="53">
        <f t="shared" si="3"/>
        <v>4</v>
      </c>
      <c r="I26" s="53"/>
      <c r="J26" s="52" t="s">
        <v>78</v>
      </c>
      <c r="K26" s="19" t="s">
        <v>79</v>
      </c>
      <c r="L26" s="19" t="s">
        <v>66</v>
      </c>
      <c r="M26" s="5">
        <v>520</v>
      </c>
      <c r="N26" s="5">
        <f t="shared" si="0"/>
        <v>520</v>
      </c>
      <c r="O26" s="23">
        <v>1</v>
      </c>
      <c r="P26" s="23">
        <f t="shared" si="1"/>
        <v>520</v>
      </c>
      <c r="Q26" s="18" t="s">
        <v>160</v>
      </c>
      <c r="R26" s="49" t="s">
        <v>160</v>
      </c>
      <c r="S26" s="62" t="s">
        <v>138</v>
      </c>
      <c r="T26" s="46">
        <f t="shared" si="2"/>
        <v>4</v>
      </c>
      <c r="U26" s="52">
        <v>4</v>
      </c>
      <c r="V26" s="48">
        <v>520</v>
      </c>
      <c r="W26" s="48">
        <f t="shared" si="5"/>
        <v>2080</v>
      </c>
      <c r="X26" s="49"/>
    </row>
    <row r="27" spans="2:24" s="51" customFormat="1" x14ac:dyDescent="0.3">
      <c r="B27" s="4">
        <v>22</v>
      </c>
      <c r="C27" s="53" t="s">
        <v>147</v>
      </c>
      <c r="D27" s="53" t="s">
        <v>81</v>
      </c>
      <c r="E27" s="52" t="s">
        <v>80</v>
      </c>
      <c r="F27" s="52" t="s">
        <v>82</v>
      </c>
      <c r="G27" s="53">
        <v>9</v>
      </c>
      <c r="H27" s="53">
        <f t="shared" si="3"/>
        <v>36</v>
      </c>
      <c r="I27" s="53">
        <v>10</v>
      </c>
      <c r="J27" s="51" t="s">
        <v>232</v>
      </c>
      <c r="K27" s="53" t="s">
        <v>83</v>
      </c>
      <c r="L27" s="53" t="s">
        <v>73</v>
      </c>
      <c r="M27" s="48">
        <v>180</v>
      </c>
      <c r="N27" s="48">
        <f t="shared" si="0"/>
        <v>1620</v>
      </c>
      <c r="O27" s="45">
        <v>1</v>
      </c>
      <c r="P27" s="45">
        <f t="shared" si="1"/>
        <v>1620</v>
      </c>
      <c r="Q27" s="52" t="s">
        <v>161</v>
      </c>
      <c r="R27" s="49" t="s">
        <v>162</v>
      </c>
      <c r="S27" s="62" t="s">
        <v>138</v>
      </c>
      <c r="T27" s="46">
        <f t="shared" si="2"/>
        <v>36</v>
      </c>
      <c r="U27" s="52"/>
      <c r="V27" s="48"/>
      <c r="W27" s="48">
        <f t="shared" si="5"/>
        <v>0</v>
      </c>
      <c r="X27" s="49"/>
    </row>
    <row r="28" spans="2:24" x14ac:dyDescent="0.3">
      <c r="B28" s="46">
        <v>23</v>
      </c>
      <c r="C28" s="19" t="s">
        <v>207</v>
      </c>
      <c r="D28" s="19" t="s">
        <v>85</v>
      </c>
      <c r="E28" s="18" t="s">
        <v>84</v>
      </c>
      <c r="F28" s="52" t="s">
        <v>86</v>
      </c>
      <c r="G28" s="53">
        <v>1</v>
      </c>
      <c r="H28" s="53">
        <f t="shared" si="3"/>
        <v>4</v>
      </c>
      <c r="I28" s="53">
        <v>1</v>
      </c>
      <c r="J28" s="52" t="s">
        <v>87</v>
      </c>
      <c r="K28" s="19" t="s">
        <v>89</v>
      </c>
      <c r="L28" s="19" t="s">
        <v>88</v>
      </c>
      <c r="M28" s="5">
        <v>3060</v>
      </c>
      <c r="N28" s="5">
        <f t="shared" si="0"/>
        <v>3060</v>
      </c>
      <c r="O28" s="23">
        <v>1</v>
      </c>
      <c r="P28" s="23">
        <f t="shared" si="1"/>
        <v>3060</v>
      </c>
      <c r="Q28" s="18" t="s">
        <v>84</v>
      </c>
      <c r="R28" s="49" t="s">
        <v>84</v>
      </c>
      <c r="S28" s="62" t="s">
        <v>138</v>
      </c>
      <c r="T28" s="46">
        <f t="shared" si="2"/>
        <v>4</v>
      </c>
      <c r="U28" s="52">
        <v>5</v>
      </c>
      <c r="V28" s="48">
        <v>3060</v>
      </c>
      <c r="W28" s="48">
        <f t="shared" si="5"/>
        <v>15300</v>
      </c>
      <c r="X28" s="49"/>
    </row>
    <row r="29" spans="2:24" x14ac:dyDescent="0.3">
      <c r="B29" s="4">
        <v>24</v>
      </c>
      <c r="C29" s="19" t="s">
        <v>148</v>
      </c>
      <c r="D29" s="19" t="s">
        <v>92</v>
      </c>
      <c r="E29" s="18" t="s">
        <v>91</v>
      </c>
      <c r="F29" s="52" t="s">
        <v>93</v>
      </c>
      <c r="G29" s="53">
        <v>1</v>
      </c>
      <c r="H29" s="53">
        <f t="shared" si="3"/>
        <v>4</v>
      </c>
      <c r="I29" s="53"/>
      <c r="J29" s="52" t="s">
        <v>94</v>
      </c>
      <c r="K29" s="19" t="s">
        <v>96</v>
      </c>
      <c r="L29" s="19" t="s">
        <v>95</v>
      </c>
      <c r="M29" s="5">
        <v>750</v>
      </c>
      <c r="N29" s="5">
        <f t="shared" si="0"/>
        <v>750</v>
      </c>
      <c r="O29" s="23">
        <v>1</v>
      </c>
      <c r="P29" s="23">
        <f t="shared" si="1"/>
        <v>750</v>
      </c>
      <c r="Q29" s="18" t="s">
        <v>90</v>
      </c>
      <c r="R29" s="49" t="s">
        <v>90</v>
      </c>
      <c r="S29" s="62" t="s">
        <v>138</v>
      </c>
      <c r="T29" s="46">
        <f t="shared" si="2"/>
        <v>4</v>
      </c>
      <c r="U29" s="52"/>
      <c r="V29" s="48"/>
      <c r="W29" s="48">
        <f t="shared" si="5"/>
        <v>0</v>
      </c>
      <c r="X29" s="49"/>
    </row>
    <row r="30" spans="2:24" x14ac:dyDescent="0.3">
      <c r="B30" s="46">
        <v>25</v>
      </c>
      <c r="C30" s="19" t="s">
        <v>231</v>
      </c>
      <c r="D30" s="19" t="s">
        <v>97</v>
      </c>
      <c r="E30" s="84" t="s">
        <v>231</v>
      </c>
      <c r="F30" s="52" t="s">
        <v>235</v>
      </c>
      <c r="G30" s="53">
        <v>1</v>
      </c>
      <c r="H30" s="53">
        <f t="shared" si="3"/>
        <v>4</v>
      </c>
      <c r="I30" s="53"/>
      <c r="J30" s="52" t="s">
        <v>98</v>
      </c>
      <c r="K30" s="19" t="s">
        <v>100</v>
      </c>
      <c r="L30" s="19" t="s">
        <v>99</v>
      </c>
      <c r="M30" s="5">
        <v>1500</v>
      </c>
      <c r="N30" s="5">
        <f t="shared" si="0"/>
        <v>1500</v>
      </c>
      <c r="O30" s="23">
        <v>1</v>
      </c>
      <c r="P30" s="23">
        <f t="shared" si="1"/>
        <v>1500</v>
      </c>
      <c r="Q30" s="18" t="s">
        <v>163</v>
      </c>
      <c r="R30" s="49" t="s">
        <v>163</v>
      </c>
      <c r="S30" s="62" t="s">
        <v>138</v>
      </c>
      <c r="T30" s="46">
        <f t="shared" si="2"/>
        <v>4</v>
      </c>
      <c r="U30" s="52">
        <v>4</v>
      </c>
      <c r="V30" s="48">
        <v>1500</v>
      </c>
      <c r="W30" s="52"/>
      <c r="X30" s="91">
        <f>U30*V30</f>
        <v>6000</v>
      </c>
    </row>
    <row r="31" spans="2:24" x14ac:dyDescent="0.3">
      <c r="B31" s="4">
        <v>26</v>
      </c>
      <c r="C31" s="19" t="s">
        <v>190</v>
      </c>
      <c r="D31" s="19" t="s">
        <v>102</v>
      </c>
      <c r="E31" s="18" t="s">
        <v>101</v>
      </c>
      <c r="F31" s="52" t="s">
        <v>103</v>
      </c>
      <c r="G31" s="53">
        <v>1</v>
      </c>
      <c r="H31" s="53">
        <f t="shared" si="3"/>
        <v>4</v>
      </c>
      <c r="I31" s="53"/>
      <c r="J31" s="52" t="s">
        <v>104</v>
      </c>
      <c r="K31" s="19" t="s">
        <v>107</v>
      </c>
      <c r="L31" s="19" t="s">
        <v>105</v>
      </c>
      <c r="M31" s="5">
        <v>2450</v>
      </c>
      <c r="N31" s="5">
        <f t="shared" si="0"/>
        <v>2450</v>
      </c>
      <c r="O31" s="23">
        <v>1</v>
      </c>
      <c r="P31" s="23">
        <f t="shared" si="1"/>
        <v>2450</v>
      </c>
      <c r="Q31" s="18" t="s">
        <v>166</v>
      </c>
      <c r="R31" s="49" t="s">
        <v>166</v>
      </c>
      <c r="S31" s="62" t="s">
        <v>138</v>
      </c>
      <c r="T31" s="46">
        <f t="shared" si="2"/>
        <v>4</v>
      </c>
      <c r="U31" s="52">
        <v>4</v>
      </c>
      <c r="V31" s="48">
        <v>2450</v>
      </c>
      <c r="W31" s="48">
        <f t="shared" si="5"/>
        <v>9800</v>
      </c>
      <c r="X31" s="49"/>
    </row>
    <row r="32" spans="2:24" x14ac:dyDescent="0.3">
      <c r="B32" s="46">
        <v>27</v>
      </c>
      <c r="C32" s="19" t="s">
        <v>265</v>
      </c>
      <c r="D32" s="19" t="s">
        <v>102</v>
      </c>
      <c r="E32" s="18" t="s">
        <v>106</v>
      </c>
      <c r="F32" s="52" t="s">
        <v>108</v>
      </c>
      <c r="G32" s="53">
        <v>1</v>
      </c>
      <c r="H32" s="53">
        <f t="shared" si="3"/>
        <v>4</v>
      </c>
      <c r="I32" s="53"/>
      <c r="J32" s="52" t="s">
        <v>109</v>
      </c>
      <c r="K32" s="19" t="s">
        <v>107</v>
      </c>
      <c r="L32" s="19" t="s">
        <v>105</v>
      </c>
      <c r="M32" s="5">
        <v>1750</v>
      </c>
      <c r="N32" s="5">
        <f t="shared" si="0"/>
        <v>1750</v>
      </c>
      <c r="O32" s="23">
        <v>1</v>
      </c>
      <c r="P32" s="23">
        <f t="shared" si="1"/>
        <v>1750</v>
      </c>
      <c r="Q32" s="18" t="s">
        <v>106</v>
      </c>
      <c r="R32" s="49" t="s">
        <v>106</v>
      </c>
      <c r="S32" s="62" t="s">
        <v>138</v>
      </c>
      <c r="T32" s="46">
        <f t="shared" si="2"/>
        <v>4</v>
      </c>
      <c r="U32" s="52"/>
      <c r="V32" s="48"/>
      <c r="W32" s="48">
        <f t="shared" si="5"/>
        <v>0</v>
      </c>
      <c r="X32" s="49"/>
    </row>
    <row r="33" spans="1:24" x14ac:dyDescent="0.3">
      <c r="B33" s="4">
        <v>28</v>
      </c>
      <c r="C33" s="19" t="s">
        <v>208</v>
      </c>
      <c r="D33" s="19" t="s">
        <v>112</v>
      </c>
      <c r="E33" s="18" t="s">
        <v>111</v>
      </c>
      <c r="F33" s="52" t="s">
        <v>113</v>
      </c>
      <c r="G33" s="53">
        <v>1</v>
      </c>
      <c r="H33" s="53">
        <f t="shared" si="3"/>
        <v>4</v>
      </c>
      <c r="I33" s="53"/>
      <c r="J33" s="52" t="s">
        <v>114</v>
      </c>
      <c r="K33" s="19" t="s">
        <v>115</v>
      </c>
      <c r="L33" s="28" t="s">
        <v>165</v>
      </c>
      <c r="M33" s="5">
        <v>260</v>
      </c>
      <c r="N33" s="5">
        <f t="shared" si="0"/>
        <v>260</v>
      </c>
      <c r="O33" s="23">
        <v>1</v>
      </c>
      <c r="P33" s="23">
        <f t="shared" si="1"/>
        <v>260</v>
      </c>
      <c r="Q33" s="18" t="s">
        <v>110</v>
      </c>
      <c r="R33" s="49" t="s">
        <v>111</v>
      </c>
      <c r="S33" s="62" t="s">
        <v>138</v>
      </c>
      <c r="T33" s="46">
        <f t="shared" si="2"/>
        <v>4</v>
      </c>
      <c r="U33" s="52">
        <v>4</v>
      </c>
      <c r="V33" s="48">
        <v>260</v>
      </c>
      <c r="W33" s="48">
        <f t="shared" si="5"/>
        <v>1040</v>
      </c>
      <c r="X33" s="49"/>
    </row>
    <row r="34" spans="1:24" x14ac:dyDescent="0.3">
      <c r="B34" s="46">
        <v>29</v>
      </c>
      <c r="C34" s="19" t="s">
        <v>264</v>
      </c>
      <c r="D34" s="19" t="s">
        <v>117</v>
      </c>
      <c r="E34" s="18" t="s">
        <v>116</v>
      </c>
      <c r="F34" s="52" t="s">
        <v>118</v>
      </c>
      <c r="G34" s="53">
        <v>3</v>
      </c>
      <c r="H34" s="53">
        <f t="shared" si="3"/>
        <v>12</v>
      </c>
      <c r="I34" s="53">
        <v>10</v>
      </c>
      <c r="J34" s="52" t="s">
        <v>119</v>
      </c>
      <c r="K34" s="19" t="s">
        <v>121</v>
      </c>
      <c r="L34" s="28" t="s">
        <v>120</v>
      </c>
      <c r="M34" s="5">
        <v>120</v>
      </c>
      <c r="N34" s="5">
        <f t="shared" si="0"/>
        <v>360</v>
      </c>
      <c r="O34" s="23">
        <v>20</v>
      </c>
      <c r="P34" s="23">
        <f t="shared" si="1"/>
        <v>2400</v>
      </c>
      <c r="Q34" s="18" t="s">
        <v>157</v>
      </c>
      <c r="R34" s="49" t="s">
        <v>158</v>
      </c>
      <c r="S34" s="62" t="s">
        <v>146</v>
      </c>
      <c r="T34" s="46">
        <f t="shared" si="2"/>
        <v>12</v>
      </c>
      <c r="U34" s="52">
        <v>20</v>
      </c>
      <c r="V34" s="48">
        <v>120</v>
      </c>
      <c r="W34" s="52"/>
      <c r="X34" s="91">
        <f>U34*V34</f>
        <v>2400</v>
      </c>
    </row>
    <row r="35" spans="1:24" x14ac:dyDescent="0.3">
      <c r="B35" s="4">
        <v>30</v>
      </c>
      <c r="C35" s="53" t="s">
        <v>223</v>
      </c>
      <c r="D35" s="53" t="s">
        <v>224</v>
      </c>
      <c r="E35" s="47" t="s">
        <v>225</v>
      </c>
      <c r="F35" s="52" t="s">
        <v>194</v>
      </c>
      <c r="G35" s="53">
        <v>1</v>
      </c>
      <c r="H35" s="53">
        <f t="shared" si="3"/>
        <v>4</v>
      </c>
      <c r="I35" s="53"/>
      <c r="J35" s="52" t="s">
        <v>122</v>
      </c>
      <c r="K35" s="53" t="s">
        <v>226</v>
      </c>
      <c r="L35" s="50" t="s">
        <v>227</v>
      </c>
      <c r="M35" s="48">
        <v>320</v>
      </c>
      <c r="N35" s="48">
        <f t="shared" si="0"/>
        <v>320</v>
      </c>
      <c r="O35" s="45">
        <v>1</v>
      </c>
      <c r="P35" s="45">
        <f t="shared" si="1"/>
        <v>320</v>
      </c>
      <c r="Q35" s="52" t="s">
        <v>225</v>
      </c>
      <c r="R35" s="49" t="s">
        <v>225</v>
      </c>
      <c r="S35" s="62" t="s">
        <v>138</v>
      </c>
      <c r="T35" s="46">
        <f t="shared" si="2"/>
        <v>4</v>
      </c>
      <c r="U35" s="52">
        <v>4</v>
      </c>
      <c r="V35" s="48">
        <v>320</v>
      </c>
      <c r="W35" s="48">
        <f t="shared" si="5"/>
        <v>1280</v>
      </c>
      <c r="X35" s="49"/>
    </row>
    <row r="36" spans="1:24" x14ac:dyDescent="0.3">
      <c r="B36" s="46">
        <v>31</v>
      </c>
      <c r="C36" s="53" t="s">
        <v>191</v>
      </c>
      <c r="D36" s="53" t="s">
        <v>124</v>
      </c>
      <c r="E36" s="52" t="s">
        <v>123</v>
      </c>
      <c r="F36" s="52" t="s">
        <v>236</v>
      </c>
      <c r="G36" s="53">
        <v>1</v>
      </c>
      <c r="H36" s="53">
        <f t="shared" si="3"/>
        <v>4</v>
      </c>
      <c r="I36" s="53"/>
      <c r="J36" s="52" t="s">
        <v>125</v>
      </c>
      <c r="K36" s="19" t="s">
        <v>127</v>
      </c>
      <c r="L36" s="28" t="s">
        <v>126</v>
      </c>
      <c r="M36" s="5">
        <v>250</v>
      </c>
      <c r="N36" s="5">
        <f t="shared" si="0"/>
        <v>250</v>
      </c>
      <c r="O36" s="23">
        <v>1</v>
      </c>
      <c r="P36" s="23">
        <f t="shared" si="1"/>
        <v>250</v>
      </c>
      <c r="Q36" s="18" t="s">
        <v>164</v>
      </c>
      <c r="R36" s="49" t="s">
        <v>164</v>
      </c>
      <c r="S36" s="62" t="s">
        <v>138</v>
      </c>
      <c r="T36" s="46">
        <f t="shared" si="2"/>
        <v>4</v>
      </c>
      <c r="U36" s="52">
        <v>4</v>
      </c>
      <c r="V36" s="48">
        <v>250</v>
      </c>
      <c r="W36" s="48">
        <f t="shared" si="5"/>
        <v>1000</v>
      </c>
      <c r="X36" s="49"/>
    </row>
    <row r="37" spans="1:24" s="100" customFormat="1" x14ac:dyDescent="0.3">
      <c r="B37" s="4"/>
      <c r="C37" s="56" t="s">
        <v>263</v>
      </c>
      <c r="D37" s="56" t="s">
        <v>117</v>
      </c>
      <c r="E37" s="103" t="s">
        <v>258</v>
      </c>
      <c r="F37" s="27" t="s">
        <v>259</v>
      </c>
      <c r="G37" s="56">
        <v>1</v>
      </c>
      <c r="H37" s="56">
        <f>G37*$H$4</f>
        <v>4</v>
      </c>
      <c r="I37" s="56"/>
      <c r="J37" s="27" t="s">
        <v>260</v>
      </c>
      <c r="K37" s="19" t="s">
        <v>261</v>
      </c>
      <c r="L37" s="28" t="s">
        <v>120</v>
      </c>
      <c r="M37" s="5">
        <v>100</v>
      </c>
      <c r="N37" s="5">
        <f t="shared" si="0"/>
        <v>100</v>
      </c>
      <c r="O37" s="23">
        <v>20</v>
      </c>
      <c r="P37" s="23">
        <f t="shared" si="1"/>
        <v>2000</v>
      </c>
      <c r="Q37" s="18"/>
      <c r="R37" s="49"/>
      <c r="S37" s="62" t="s">
        <v>146</v>
      </c>
      <c r="T37" s="46">
        <f>G37*$T$4</f>
        <v>4</v>
      </c>
      <c r="U37" s="52"/>
      <c r="V37" s="48"/>
      <c r="W37" s="48"/>
      <c r="X37" s="49"/>
    </row>
    <row r="38" spans="1:24" s="51" customFormat="1" x14ac:dyDescent="0.3">
      <c r="B38" s="4">
        <v>32</v>
      </c>
      <c r="C38" s="53" t="s">
        <v>228</v>
      </c>
      <c r="D38" s="53" t="s">
        <v>173</v>
      </c>
      <c r="E38" s="47" t="s">
        <v>195</v>
      </c>
      <c r="F38" s="52" t="s">
        <v>219</v>
      </c>
      <c r="G38" s="53">
        <v>2</v>
      </c>
      <c r="H38" s="53">
        <f t="shared" si="3"/>
        <v>8</v>
      </c>
      <c r="I38" s="53">
        <v>2</v>
      </c>
      <c r="J38" s="52" t="s">
        <v>230</v>
      </c>
      <c r="K38" s="53" t="s">
        <v>128</v>
      </c>
      <c r="L38" s="50" t="s">
        <v>174</v>
      </c>
      <c r="M38" s="48">
        <v>100</v>
      </c>
      <c r="N38" s="48">
        <f t="shared" si="0"/>
        <v>200</v>
      </c>
      <c r="O38" s="45">
        <v>10</v>
      </c>
      <c r="P38" s="45">
        <f t="shared" si="1"/>
        <v>1000</v>
      </c>
      <c r="Q38" s="47" t="s">
        <v>195</v>
      </c>
      <c r="R38" s="49" t="s">
        <v>221</v>
      </c>
      <c r="S38" s="62" t="s">
        <v>146</v>
      </c>
      <c r="T38" s="46">
        <f t="shared" si="2"/>
        <v>8</v>
      </c>
      <c r="U38" s="52">
        <v>10</v>
      </c>
      <c r="V38" s="48">
        <v>100</v>
      </c>
      <c r="W38" s="52"/>
      <c r="X38" s="91">
        <f>U38*V38</f>
        <v>1000</v>
      </c>
    </row>
    <row r="39" spans="1:24" s="51" customFormat="1" x14ac:dyDescent="0.3">
      <c r="B39" s="46">
        <v>33</v>
      </c>
      <c r="C39" s="53" t="s">
        <v>218</v>
      </c>
      <c r="D39" s="53" t="s">
        <v>173</v>
      </c>
      <c r="E39" s="47" t="s">
        <v>196</v>
      </c>
      <c r="F39" s="52" t="s">
        <v>220</v>
      </c>
      <c r="G39" s="53">
        <v>1</v>
      </c>
      <c r="H39" s="53">
        <f t="shared" si="3"/>
        <v>4</v>
      </c>
      <c r="I39" s="53">
        <v>6</v>
      </c>
      <c r="J39" s="52" t="s">
        <v>129</v>
      </c>
      <c r="K39" s="53" t="s">
        <v>128</v>
      </c>
      <c r="L39" s="50" t="s">
        <v>130</v>
      </c>
      <c r="M39" s="48">
        <v>80</v>
      </c>
      <c r="N39" s="48">
        <f t="shared" si="0"/>
        <v>80</v>
      </c>
      <c r="O39" s="45">
        <v>10</v>
      </c>
      <c r="P39" s="45">
        <f t="shared" si="1"/>
        <v>800</v>
      </c>
      <c r="Q39" s="47" t="s">
        <v>196</v>
      </c>
      <c r="R39" s="49" t="s">
        <v>222</v>
      </c>
      <c r="S39" s="62" t="s">
        <v>146</v>
      </c>
      <c r="T39" s="46">
        <f t="shared" si="2"/>
        <v>4</v>
      </c>
      <c r="U39" s="52">
        <v>10</v>
      </c>
      <c r="V39" s="48">
        <v>80</v>
      </c>
      <c r="W39" s="52"/>
      <c r="X39" s="91">
        <f>U39*V39</f>
        <v>800</v>
      </c>
    </row>
    <row r="40" spans="1:24" s="51" customFormat="1" x14ac:dyDescent="0.3">
      <c r="B40" s="4">
        <v>34</v>
      </c>
      <c r="C40" s="53" t="s">
        <v>192</v>
      </c>
      <c r="D40" s="53" t="s">
        <v>171</v>
      </c>
      <c r="E40" s="52" t="s">
        <v>170</v>
      </c>
      <c r="F40" s="52" t="s">
        <v>193</v>
      </c>
      <c r="G40" s="53">
        <v>1</v>
      </c>
      <c r="H40" s="53">
        <f t="shared" si="3"/>
        <v>4</v>
      </c>
      <c r="I40" s="53"/>
      <c r="J40" s="52" t="s">
        <v>168</v>
      </c>
      <c r="K40" s="53" t="s">
        <v>172</v>
      </c>
      <c r="L40" s="50" t="s">
        <v>204</v>
      </c>
      <c r="M40" s="52">
        <v>910</v>
      </c>
      <c r="N40" s="48">
        <f t="shared" si="0"/>
        <v>910</v>
      </c>
      <c r="O40" s="45">
        <v>1</v>
      </c>
      <c r="P40" s="45">
        <f t="shared" si="1"/>
        <v>910</v>
      </c>
      <c r="Q40" s="52" t="s">
        <v>169</v>
      </c>
      <c r="R40" s="49" t="s">
        <v>170</v>
      </c>
      <c r="S40" s="62" t="s">
        <v>138</v>
      </c>
      <c r="T40" s="46">
        <f t="shared" si="2"/>
        <v>4</v>
      </c>
      <c r="U40" s="52">
        <v>4</v>
      </c>
      <c r="V40" s="48">
        <v>910</v>
      </c>
      <c r="W40" s="48">
        <f t="shared" si="5"/>
        <v>3640</v>
      </c>
      <c r="X40" s="49"/>
    </row>
    <row r="41" spans="1:24" x14ac:dyDescent="0.3">
      <c r="B41" s="46">
        <v>35</v>
      </c>
      <c r="C41" s="19" t="s">
        <v>40</v>
      </c>
      <c r="D41" s="19" t="s">
        <v>34</v>
      </c>
      <c r="E41" s="18" t="s">
        <v>40</v>
      </c>
      <c r="F41" s="18" t="s">
        <v>33</v>
      </c>
      <c r="G41" s="56">
        <v>6</v>
      </c>
      <c r="H41" s="53">
        <f>G41*$H$4</f>
        <v>24</v>
      </c>
      <c r="I41" s="53"/>
      <c r="J41" s="27" t="s">
        <v>256</v>
      </c>
      <c r="K41" s="19" t="s">
        <v>21</v>
      </c>
      <c r="L41" s="19" t="s">
        <v>35</v>
      </c>
      <c r="M41" s="5"/>
      <c r="N41" s="5">
        <f t="shared" si="0"/>
        <v>0</v>
      </c>
      <c r="O41" s="23"/>
      <c r="P41" s="23">
        <f t="shared" si="1"/>
        <v>0</v>
      </c>
      <c r="Q41" s="18" t="s">
        <v>33</v>
      </c>
      <c r="R41" s="49" t="s">
        <v>33</v>
      </c>
      <c r="S41" s="62"/>
      <c r="T41" s="46"/>
      <c r="U41" s="52"/>
      <c r="V41" s="52"/>
      <c r="W41" s="52"/>
      <c r="X41" s="49"/>
    </row>
    <row r="42" spans="1:24" s="100" customFormat="1" x14ac:dyDescent="0.3">
      <c r="B42" s="4">
        <v>36</v>
      </c>
      <c r="C42" s="19" t="s">
        <v>40</v>
      </c>
      <c r="D42" s="19" t="s">
        <v>34</v>
      </c>
      <c r="E42" s="18" t="s">
        <v>40</v>
      </c>
      <c r="F42" s="18" t="s">
        <v>254</v>
      </c>
      <c r="G42" s="87">
        <v>1</v>
      </c>
      <c r="H42" s="53">
        <f>G42*$H$4</f>
        <v>4</v>
      </c>
      <c r="I42" s="53"/>
      <c r="J42" s="27" t="s">
        <v>255</v>
      </c>
      <c r="K42" s="19" t="s">
        <v>16</v>
      </c>
      <c r="L42" s="19" t="s">
        <v>15</v>
      </c>
      <c r="M42" s="5"/>
      <c r="N42" s="5">
        <f t="shared" si="0"/>
        <v>0</v>
      </c>
      <c r="O42" s="23"/>
      <c r="P42" s="23">
        <f t="shared" si="1"/>
        <v>0</v>
      </c>
      <c r="Q42" s="18" t="s">
        <v>254</v>
      </c>
      <c r="R42" s="49" t="s">
        <v>254</v>
      </c>
      <c r="S42" s="92"/>
      <c r="T42" s="46"/>
      <c r="U42" s="52"/>
      <c r="V42" s="52"/>
      <c r="W42" s="52"/>
      <c r="X42" s="49"/>
    </row>
    <row r="43" spans="1:24" s="97" customFormat="1" x14ac:dyDescent="0.3">
      <c r="B43" s="46">
        <v>37</v>
      </c>
      <c r="C43" s="19" t="s">
        <v>40</v>
      </c>
      <c r="D43" s="82" t="s">
        <v>13</v>
      </c>
      <c r="E43" s="18" t="s">
        <v>40</v>
      </c>
      <c r="F43" s="18" t="s">
        <v>17</v>
      </c>
      <c r="G43" s="87">
        <v>1</v>
      </c>
      <c r="H43" s="53">
        <f>G43*$H$4</f>
        <v>4</v>
      </c>
      <c r="I43" s="53"/>
      <c r="J43" s="27" t="s">
        <v>250</v>
      </c>
      <c r="K43" s="19" t="s">
        <v>21</v>
      </c>
      <c r="L43" s="19" t="s">
        <v>35</v>
      </c>
      <c r="M43" s="5"/>
      <c r="N43" s="5">
        <f t="shared" si="0"/>
        <v>0</v>
      </c>
      <c r="O43" s="23"/>
      <c r="P43" s="23">
        <f t="shared" si="1"/>
        <v>0</v>
      </c>
      <c r="Q43" s="18" t="s">
        <v>17</v>
      </c>
      <c r="R43" s="49" t="s">
        <v>17</v>
      </c>
      <c r="S43" s="92"/>
      <c r="T43" s="46"/>
      <c r="U43" s="52"/>
      <c r="V43" s="52"/>
      <c r="W43" s="52"/>
      <c r="X43" s="49"/>
    </row>
    <row r="44" spans="1:24" ht="17.25" thickBot="1" x14ac:dyDescent="0.35">
      <c r="B44" s="101">
        <v>38</v>
      </c>
      <c r="C44" s="44" t="s">
        <v>214</v>
      </c>
      <c r="D44" s="35" t="s">
        <v>134</v>
      </c>
      <c r="E44" s="36" t="s">
        <v>134</v>
      </c>
      <c r="F44" s="75" t="s">
        <v>216</v>
      </c>
      <c r="G44" s="76">
        <v>4</v>
      </c>
      <c r="H44" s="76">
        <f t="shared" si="3"/>
        <v>16</v>
      </c>
      <c r="I44" s="76"/>
      <c r="J44" s="90" t="s">
        <v>215</v>
      </c>
      <c r="K44" s="34" t="s">
        <v>217</v>
      </c>
      <c r="L44" s="35" t="s">
        <v>134</v>
      </c>
      <c r="M44" s="37"/>
      <c r="N44" s="37">
        <f t="shared" si="0"/>
        <v>0</v>
      </c>
      <c r="O44" s="38"/>
      <c r="P44" s="38">
        <f t="shared" si="1"/>
        <v>0</v>
      </c>
      <c r="Q44" s="86" t="s">
        <v>214</v>
      </c>
      <c r="R44" s="99" t="s">
        <v>214</v>
      </c>
      <c r="S44" s="92"/>
      <c r="T44" s="88"/>
      <c r="U44" s="90"/>
      <c r="V44" s="90"/>
      <c r="W44" s="90"/>
      <c r="X44" s="99"/>
    </row>
    <row r="45" spans="1:24" x14ac:dyDescent="0.3">
      <c r="B45" s="11"/>
      <c r="C45" s="8" t="s">
        <v>197</v>
      </c>
      <c r="D45" s="7" t="s">
        <v>202</v>
      </c>
      <c r="E45" s="8" t="s">
        <v>197</v>
      </c>
      <c r="F45" s="77" t="s">
        <v>201</v>
      </c>
      <c r="G45" s="39">
        <v>3</v>
      </c>
      <c r="H45" s="39">
        <f t="shared" si="3"/>
        <v>12</v>
      </c>
      <c r="I45" s="39">
        <v>10</v>
      </c>
      <c r="J45" s="77"/>
      <c r="K45" s="7"/>
      <c r="L45" s="7"/>
      <c r="M45" s="40">
        <v>35</v>
      </c>
      <c r="N45" s="9">
        <f t="shared" si="0"/>
        <v>105</v>
      </c>
      <c r="O45" s="41">
        <v>20</v>
      </c>
      <c r="P45" s="6">
        <f t="shared" si="1"/>
        <v>700</v>
      </c>
      <c r="Q45" s="8"/>
      <c r="R45" s="77"/>
      <c r="S45" s="94"/>
      <c r="T45" s="89">
        <f>G45*$T$4</f>
        <v>12</v>
      </c>
      <c r="U45" s="77">
        <v>20</v>
      </c>
      <c r="V45" s="40">
        <v>35</v>
      </c>
      <c r="W45" s="77"/>
      <c r="X45" s="98">
        <f>U45*V45</f>
        <v>700</v>
      </c>
    </row>
    <row r="46" spans="1:24" ht="17.25" thickBot="1" x14ac:dyDescent="0.35">
      <c r="B46" s="42"/>
      <c r="C46" s="21" t="s">
        <v>199</v>
      </c>
      <c r="D46" s="22" t="s">
        <v>202</v>
      </c>
      <c r="E46" s="21" t="s">
        <v>199</v>
      </c>
      <c r="F46" s="78" t="s">
        <v>203</v>
      </c>
      <c r="G46" s="79">
        <f>3*4*2</f>
        <v>24</v>
      </c>
      <c r="H46" s="79">
        <f t="shared" si="3"/>
        <v>96</v>
      </c>
      <c r="I46" s="79">
        <v>60</v>
      </c>
      <c r="J46" s="78"/>
      <c r="K46" s="22"/>
      <c r="L46" s="22"/>
      <c r="M46" s="43">
        <v>20</v>
      </c>
      <c r="N46" s="12">
        <f t="shared" si="0"/>
        <v>480</v>
      </c>
      <c r="O46" s="21">
        <v>100</v>
      </c>
      <c r="P46" s="24">
        <f t="shared" si="1"/>
        <v>2000</v>
      </c>
      <c r="Q46" s="21"/>
      <c r="R46" s="78"/>
      <c r="S46" s="95"/>
      <c r="T46" s="96">
        <f>G46*$T$4</f>
        <v>96</v>
      </c>
      <c r="U46" s="78">
        <v>100</v>
      </c>
      <c r="V46" s="43">
        <v>20</v>
      </c>
      <c r="W46" s="78"/>
      <c r="X46" s="93">
        <f>U46*V46</f>
        <v>2000</v>
      </c>
    </row>
    <row r="47" spans="1:24" x14ac:dyDescent="0.3">
      <c r="F47" s="51"/>
      <c r="G47" s="74"/>
      <c r="H47" s="74"/>
      <c r="I47" s="74"/>
      <c r="J47" s="51"/>
      <c r="M47" s="2"/>
      <c r="N47" s="3">
        <f>SUM(N6:N44)</f>
        <v>21180</v>
      </c>
      <c r="P47" s="3">
        <f>SUM(P6:P44)</f>
        <v>49010</v>
      </c>
      <c r="V47" s="3"/>
      <c r="W47" s="3">
        <f>SUM(W6:W46)</f>
        <v>56520</v>
      </c>
      <c r="X47" s="3">
        <f>SUM(X6:X46)</f>
        <v>12900</v>
      </c>
    </row>
    <row r="48" spans="1:24" s="1" customFormat="1" x14ac:dyDescent="0.3">
      <c r="A48" s="15"/>
      <c r="C48" s="16"/>
      <c r="D48" s="16"/>
      <c r="F48" s="80"/>
      <c r="G48" s="81"/>
      <c r="H48" s="81"/>
      <c r="I48" s="81"/>
      <c r="J48" s="80"/>
      <c r="K48" s="16"/>
      <c r="L48" s="16"/>
      <c r="P48" s="15"/>
      <c r="W48" s="31">
        <f>W47*0.1</f>
        <v>5652</v>
      </c>
      <c r="X48" s="31">
        <f>X47*0.1</f>
        <v>1290</v>
      </c>
    </row>
    <row r="49" spans="7:24" x14ac:dyDescent="0.3">
      <c r="W49" s="32">
        <f>W47+W48</f>
        <v>62172</v>
      </c>
      <c r="X49" s="32">
        <f>X47+X48</f>
        <v>14190</v>
      </c>
    </row>
    <row r="50" spans="7:24" s="14" customFormat="1" x14ac:dyDescent="0.3">
      <c r="G50" s="17"/>
      <c r="H50" s="55"/>
      <c r="I50" s="55"/>
      <c r="K50" s="17"/>
      <c r="L50" s="17"/>
      <c r="T50"/>
      <c r="U50"/>
      <c r="V50"/>
      <c r="W50"/>
      <c r="X50"/>
    </row>
    <row r="51" spans="7:24" s="14" customFormat="1" x14ac:dyDescent="0.3">
      <c r="G51" s="17"/>
      <c r="H51" s="55"/>
      <c r="I51" s="55"/>
      <c r="K51" s="17"/>
      <c r="L51" s="17"/>
    </row>
    <row r="53" spans="7:24" s="14" customFormat="1" x14ac:dyDescent="0.3">
      <c r="G53" s="17"/>
      <c r="H53" s="55"/>
      <c r="I53" s="55"/>
      <c r="K53" s="17"/>
      <c r="L53" s="17"/>
    </row>
    <row r="56" spans="7:24" x14ac:dyDescent="0.3">
      <c r="N56" s="14"/>
    </row>
    <row r="61" spans="7:24" x14ac:dyDescent="0.3">
      <c r="O61" s="14"/>
    </row>
  </sheetData>
  <autoFilter ref="B5:L5"/>
  <sortState ref="B6:R20">
    <sortCondition ref="B6:B20"/>
  </sortState>
  <phoneticPr fontId="19" type="noConversion"/>
  <pageMargins left="0.75" right="0.75" top="1" bottom="1" header="0.5" footer="0.5"/>
  <pageSetup paperSize="9"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4"/>
  <sheetViews>
    <sheetView workbookViewId="0">
      <selection activeCell="P14" sqref="P14"/>
    </sheetView>
  </sheetViews>
  <sheetFormatPr defaultRowHeight="16.5" x14ac:dyDescent="0.3"/>
  <cols>
    <col min="3" max="3" width="11.875" bestFit="1" customWidth="1"/>
    <col min="4" max="4" width="9" customWidth="1"/>
    <col min="5" max="5" width="12.375" customWidth="1"/>
    <col min="6" max="6" width="12.625" customWidth="1"/>
    <col min="10" max="10" width="14.125" customWidth="1"/>
  </cols>
  <sheetData>
    <row r="4" spans="2:19" ht="17.25" thickBot="1" x14ac:dyDescent="0.35"/>
    <row r="5" spans="2:19" ht="17.25" thickBot="1" x14ac:dyDescent="0.35">
      <c r="B5" s="13" t="s">
        <v>0</v>
      </c>
      <c r="E5" s="25" t="s">
        <v>2</v>
      </c>
      <c r="F5" s="25" t="s">
        <v>3</v>
      </c>
      <c r="G5" s="33" t="s">
        <v>198</v>
      </c>
      <c r="H5" s="33" t="s">
        <v>185</v>
      </c>
      <c r="I5" s="33" t="s">
        <v>186</v>
      </c>
    </row>
    <row r="6" spans="2:19" x14ac:dyDescent="0.3">
      <c r="B6" s="104">
        <v>1</v>
      </c>
      <c r="C6" s="104" t="s">
        <v>151</v>
      </c>
      <c r="D6" s="17" t="s">
        <v>154</v>
      </c>
      <c r="E6" t="s">
        <v>197</v>
      </c>
      <c r="F6" s="19" t="s">
        <v>117</v>
      </c>
      <c r="G6">
        <v>20</v>
      </c>
      <c r="H6">
        <v>35</v>
      </c>
      <c r="I6">
        <f>G6*H6</f>
        <v>700</v>
      </c>
      <c r="J6" t="s">
        <v>201</v>
      </c>
    </row>
    <row r="7" spans="2:19" x14ac:dyDescent="0.3">
      <c r="B7" s="104"/>
      <c r="C7" s="104"/>
      <c r="D7" s="17" t="s">
        <v>155</v>
      </c>
      <c r="E7" t="s">
        <v>199</v>
      </c>
      <c r="F7" s="19" t="s">
        <v>117</v>
      </c>
      <c r="J7" t="s">
        <v>200</v>
      </c>
      <c r="R7" t="s">
        <v>175</v>
      </c>
    </row>
    <row r="8" spans="2:19" x14ac:dyDescent="0.3">
      <c r="B8" s="104"/>
      <c r="C8" s="104"/>
      <c r="D8" s="17" t="s">
        <v>156</v>
      </c>
      <c r="S8" s="29" t="s">
        <v>176</v>
      </c>
    </row>
    <row r="9" spans="2:19" x14ac:dyDescent="0.3">
      <c r="B9" s="104">
        <v>2</v>
      </c>
      <c r="C9" s="104" t="s">
        <v>152</v>
      </c>
      <c r="D9" s="17" t="s">
        <v>154</v>
      </c>
      <c r="F9" s="19" t="s">
        <v>117</v>
      </c>
      <c r="S9" t="s">
        <v>177</v>
      </c>
    </row>
    <row r="10" spans="2:19" x14ac:dyDescent="0.3">
      <c r="B10" s="104"/>
      <c r="C10" s="104"/>
      <c r="D10" s="17" t="s">
        <v>155</v>
      </c>
      <c r="F10" s="19" t="s">
        <v>117</v>
      </c>
    </row>
    <row r="11" spans="2:19" x14ac:dyDescent="0.3">
      <c r="B11" s="104">
        <v>3</v>
      </c>
      <c r="C11" s="104" t="s">
        <v>153</v>
      </c>
      <c r="D11" s="17" t="s">
        <v>154</v>
      </c>
      <c r="F11" s="19" t="s">
        <v>117</v>
      </c>
      <c r="R11" t="s">
        <v>205</v>
      </c>
    </row>
    <row r="12" spans="2:19" x14ac:dyDescent="0.3">
      <c r="B12" s="104"/>
      <c r="C12" s="104"/>
      <c r="D12" s="17" t="s">
        <v>155</v>
      </c>
      <c r="F12" s="19" t="s">
        <v>117</v>
      </c>
      <c r="S12" t="s">
        <v>206</v>
      </c>
    </row>
    <row r="13" spans="2:19" x14ac:dyDescent="0.3">
      <c r="B13" s="104"/>
      <c r="C13" s="104"/>
      <c r="D13" s="17" t="s">
        <v>156</v>
      </c>
      <c r="S13" s="14" t="s">
        <v>177</v>
      </c>
    </row>
    <row r="14" spans="2:19" x14ac:dyDescent="0.3">
      <c r="B14" s="17">
        <v>4</v>
      </c>
      <c r="C14" s="17"/>
      <c r="D14" s="17"/>
    </row>
  </sheetData>
  <mergeCells count="6">
    <mergeCell ref="C11:C13"/>
    <mergeCell ref="C9:C10"/>
    <mergeCell ref="C6:C8"/>
    <mergeCell ref="B11:B13"/>
    <mergeCell ref="B9:B10"/>
    <mergeCell ref="B6:B8"/>
  </mergeCells>
  <phoneticPr fontId="19" type="noConversion"/>
  <hyperlinks>
    <hyperlink ref="S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Main Board</vt:lpstr>
      <vt:lpstr>ETC</vt:lpstr>
      <vt:lpstr>'Main Board'!_FilterDatabase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SWEND066</cp:lastModifiedBy>
  <cp:lastPrinted>2017-12-17T01:29:06Z</cp:lastPrinted>
  <dcterms:created xsi:type="dcterms:W3CDTF">2017-11-30T05:32:14Z</dcterms:created>
  <dcterms:modified xsi:type="dcterms:W3CDTF">2018-02-23T04:58:54Z</dcterms:modified>
</cp:coreProperties>
</file>