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하네스" sheetId="3" r:id="rId1"/>
    <sheet name="ME Size" sheetId="1" r:id="rId2"/>
    <sheet name="Battery CON" sheetId="2" r:id="rId3"/>
    <sheet name="Power review" sheetId="4" r:id="rId4"/>
    <sheet name="Sheet1" sheetId="5" r:id="rId5"/>
    <sheet name="LED" sheetId="6" r:id="rId6"/>
    <sheet name="SV" sheetId="7" r:id="rId7"/>
  </sheets>
  <calcPr calcId="145621"/>
</workbook>
</file>

<file path=xl/calcChain.xml><?xml version="1.0" encoding="utf-8"?>
<calcChain xmlns="http://schemas.openxmlformats.org/spreadsheetml/2006/main">
  <c r="D7" i="6" l="1"/>
  <c r="C7" i="6"/>
  <c r="D20" i="4" l="1"/>
  <c r="D21" i="4" s="1"/>
  <c r="F10" i="4"/>
  <c r="F11" i="4" s="1"/>
  <c r="F6" i="4"/>
  <c r="F8" i="4" s="1"/>
  <c r="E10" i="4"/>
  <c r="C21" i="4"/>
  <c r="C20" i="4"/>
  <c r="E6" i="4"/>
  <c r="E8" i="4" s="1"/>
  <c r="E11" i="4" l="1"/>
  <c r="O19" i="4"/>
  <c r="O20" i="4" s="1"/>
  <c r="N19" i="4"/>
  <c r="N20" i="4" s="1"/>
  <c r="M19" i="4"/>
  <c r="M20" i="4" s="1"/>
  <c r="L19" i="4"/>
  <c r="L20" i="4" s="1"/>
  <c r="K19" i="4"/>
  <c r="K20" i="4" s="1"/>
  <c r="M14" i="4"/>
  <c r="O13" i="4"/>
  <c r="O14" i="4" s="1"/>
  <c r="N13" i="4"/>
  <c r="N14" i="4" s="1"/>
  <c r="M13" i="4"/>
  <c r="L13" i="4"/>
  <c r="L14" i="4" s="1"/>
  <c r="K13" i="4"/>
  <c r="K14" i="4" s="1"/>
  <c r="M8" i="4"/>
  <c r="O7" i="4"/>
  <c r="O8" i="4" s="1"/>
  <c r="N7" i="4"/>
  <c r="N8" i="4" s="1"/>
  <c r="M7" i="4"/>
  <c r="L7" i="4"/>
  <c r="L8" i="4" s="1"/>
  <c r="K7" i="4"/>
  <c r="K8" i="4" s="1"/>
  <c r="D11" i="4"/>
  <c r="D10" i="4"/>
  <c r="D6" i="4"/>
  <c r="D8" i="4" s="1"/>
  <c r="O14" i="2" l="1"/>
  <c r="Q15" i="2"/>
  <c r="E8" i="2" l="1"/>
  <c r="F8" i="2" s="1"/>
  <c r="F5" i="2"/>
  <c r="G6" i="1" l="1"/>
  <c r="H6" i="1" s="1"/>
  <c r="I6" i="1" s="1"/>
  <c r="G5" i="1"/>
</calcChain>
</file>

<file path=xl/sharedStrings.xml><?xml version="1.0" encoding="utf-8"?>
<sst xmlns="http://schemas.openxmlformats.org/spreadsheetml/2006/main" count="250" uniqueCount="132">
  <si>
    <t>Battery 용량</t>
    <phoneticPr fontId="2" type="noConversion"/>
  </si>
  <si>
    <t>W</t>
    <phoneticPr fontId="2" type="noConversion"/>
  </si>
  <si>
    <t>L</t>
    <phoneticPr fontId="2" type="noConversion"/>
  </si>
  <si>
    <t>H</t>
    <phoneticPr fontId="2" type="noConversion"/>
  </si>
  <si>
    <t>체적</t>
    <phoneticPr fontId="2" type="noConversion"/>
  </si>
  <si>
    <t>용량</t>
    <phoneticPr fontId="2" type="noConversion"/>
  </si>
  <si>
    <t>PCB</t>
    <phoneticPr fontId="2" type="noConversion"/>
  </si>
  <si>
    <t>Battery</t>
    <phoneticPr fontId="2" type="noConversion"/>
  </si>
  <si>
    <t>부품 높이 제한</t>
    <phoneticPr fontId="2" type="noConversion"/>
  </si>
  <si>
    <t>Top</t>
    <phoneticPr fontId="2" type="noConversion"/>
  </si>
  <si>
    <t>Bottom</t>
    <phoneticPr fontId="2" type="noConversion"/>
  </si>
  <si>
    <t>mm</t>
    <phoneticPr fontId="2" type="noConversion"/>
  </si>
  <si>
    <t>ME</t>
    <phoneticPr fontId="2" type="noConversion"/>
  </si>
  <si>
    <t>Main</t>
    <phoneticPr fontId="2" type="noConversion"/>
  </si>
  <si>
    <t>Sub</t>
    <phoneticPr fontId="2" type="noConversion"/>
  </si>
  <si>
    <t>9155-000</t>
    <phoneticPr fontId="2" type="noConversion"/>
  </si>
  <si>
    <t>AVX</t>
    <phoneticPr fontId="2" type="noConversion"/>
  </si>
  <si>
    <t>Body</t>
    <phoneticPr fontId="2" type="noConversion"/>
  </si>
  <si>
    <t>Spring</t>
    <phoneticPr fontId="2" type="noConversion"/>
  </si>
  <si>
    <t>Total</t>
    <phoneticPr fontId="2" type="noConversion"/>
  </si>
  <si>
    <t>K113868632</t>
    <phoneticPr fontId="2" type="noConversion"/>
  </si>
  <si>
    <t>Top-Link</t>
    <phoneticPr fontId="2" type="noConversion"/>
  </si>
  <si>
    <t>Tyco</t>
    <phoneticPr fontId="2" type="noConversion"/>
  </si>
  <si>
    <t>Main</t>
    <phoneticPr fontId="2" type="noConversion"/>
  </si>
  <si>
    <t>GND</t>
    <phoneticPr fontId="2" type="noConversion"/>
  </si>
  <si>
    <t>Pin No</t>
    <phoneticPr fontId="2" type="noConversion"/>
  </si>
  <si>
    <t>Battery</t>
    <phoneticPr fontId="2" type="noConversion"/>
  </si>
  <si>
    <t>Transformer</t>
    <phoneticPr fontId="2" type="noConversion"/>
  </si>
  <si>
    <t>Plasma On Key</t>
    <phoneticPr fontId="2" type="noConversion"/>
  </si>
  <si>
    <t>Function</t>
    <phoneticPr fontId="2" type="noConversion"/>
  </si>
  <si>
    <t>Battery Temp ADC</t>
    <phoneticPr fontId="2" type="noConversion"/>
  </si>
  <si>
    <t>Battery Vcc</t>
    <phoneticPr fontId="2" type="noConversion"/>
  </si>
  <si>
    <t>Gas S/V Enable</t>
    <phoneticPr fontId="2" type="noConversion"/>
  </si>
  <si>
    <t>PULSE_OUT2</t>
    <phoneticPr fontId="2" type="noConversion"/>
  </si>
  <si>
    <t>PULSE_OUT1</t>
    <phoneticPr fontId="2" type="noConversion"/>
  </si>
  <si>
    <t xml:space="preserve">+8.0V </t>
    <phoneticPr fontId="2" type="noConversion"/>
  </si>
  <si>
    <t>Main PCB</t>
    <phoneticPr fontId="2" type="noConversion"/>
  </si>
  <si>
    <t>Transformer PCB</t>
    <phoneticPr fontId="2" type="noConversion"/>
  </si>
  <si>
    <t>S/V</t>
    <phoneticPr fontId="2" type="noConversion"/>
  </si>
  <si>
    <t>PN</t>
    <phoneticPr fontId="2" type="noConversion"/>
  </si>
  <si>
    <t>Vendor</t>
    <phoneticPr fontId="2" type="noConversion"/>
  </si>
  <si>
    <t>053398-0571</t>
    <phoneticPr fontId="2" type="noConversion"/>
  </si>
  <si>
    <t>Molex</t>
  </si>
  <si>
    <t>Molex</t>
    <phoneticPr fontId="2" type="noConversion"/>
  </si>
  <si>
    <t>1.25mm Pitch SMD CON, Vertical 5-Pin</t>
    <phoneticPr fontId="2" type="noConversion"/>
  </si>
  <si>
    <t>053048-0710</t>
    <phoneticPr fontId="2" type="noConversion"/>
  </si>
  <si>
    <t>1.25mm Pitch DIP CON, Right Angle 7-Pin</t>
    <phoneticPr fontId="2" type="noConversion"/>
  </si>
  <si>
    <t>Description</t>
    <phoneticPr fontId="2" type="noConversion"/>
  </si>
  <si>
    <t>PCB</t>
    <phoneticPr fontId="2" type="noConversion"/>
  </si>
  <si>
    <t>하네스</t>
    <phoneticPr fontId="2" type="noConversion"/>
  </si>
  <si>
    <t>1.25mm Pitch Housing, Female, 7-Pin</t>
  </si>
  <si>
    <t>051021-0700</t>
    <phoneticPr fontId="2" type="noConversion"/>
  </si>
  <si>
    <t>051021-0500</t>
    <phoneticPr fontId="2" type="noConversion"/>
  </si>
  <si>
    <t>케이블</t>
  </si>
  <si>
    <t>AWG28</t>
  </si>
  <si>
    <t>1.25mm Pitch Housing, Female, 5-Pin</t>
  </si>
  <si>
    <t>050058-8000</t>
  </si>
  <si>
    <t>1.25mm Pitch Crimp Terminal, Female, 28-32 AWG</t>
  </si>
  <si>
    <t>053048-0310</t>
    <phoneticPr fontId="2" type="noConversion"/>
  </si>
  <si>
    <t>1.25mm Pitch DIP CON, Right Angle 3-Pin</t>
    <phoneticPr fontId="2" type="noConversion"/>
  </si>
  <si>
    <t>051021-0300</t>
    <phoneticPr fontId="2" type="noConversion"/>
  </si>
  <si>
    <t>1.25mm Pitch Housing, Female, 3-Pin</t>
  </si>
  <si>
    <t>Pin-map</t>
    <phoneticPr fontId="2" type="noConversion"/>
  </si>
  <si>
    <t>Part List</t>
    <phoneticPr fontId="2" type="noConversion"/>
  </si>
  <si>
    <t>GND 하네스</t>
    <phoneticPr fontId="2" type="noConversion"/>
  </si>
  <si>
    <t>Hole</t>
    <phoneticPr fontId="2" type="noConversion"/>
  </si>
  <si>
    <t>DC Jack detect Pin</t>
    <phoneticPr fontId="2" type="noConversion"/>
  </si>
  <si>
    <t>PAD - GND</t>
    <phoneticPr fontId="2" type="noConversion"/>
  </si>
  <si>
    <t>Center Pin - GND</t>
    <phoneticPr fontId="2" type="noConversion"/>
  </si>
  <si>
    <t>Case Pin - GND</t>
    <phoneticPr fontId="2" type="noConversion"/>
  </si>
  <si>
    <t>GND Cable</t>
    <phoneticPr fontId="2" type="noConversion"/>
  </si>
  <si>
    <t>DC-011C_SMD</t>
    <phoneticPr fontId="2" type="noConversion"/>
  </si>
  <si>
    <t>DC Power Jack, 0.7 Pie, DC Plug, SMD</t>
    <phoneticPr fontId="2" type="noConversion"/>
  </si>
  <si>
    <t>NA645</t>
  </si>
  <si>
    <t>라이트컴</t>
  </si>
  <si>
    <t>Coms 컨넥터-DC파워 2.5Ø x 0.7(각형)</t>
  </si>
  <si>
    <t xml:space="preserve">케이블 </t>
  </si>
  <si>
    <t>AWG20</t>
    <phoneticPr fontId="2" type="noConversion"/>
  </si>
  <si>
    <t>악어클립 대(검정색)</t>
    <phoneticPr fontId="2" type="noConversion"/>
  </si>
  <si>
    <t>악어클립</t>
    <phoneticPr fontId="2" type="noConversion"/>
  </si>
  <si>
    <t>JTAG 하네스</t>
    <phoneticPr fontId="2" type="noConversion"/>
  </si>
  <si>
    <t>USB VBUS</t>
    <phoneticPr fontId="2" type="noConversion"/>
  </si>
  <si>
    <t>SYS_SWDIO</t>
    <phoneticPr fontId="2" type="noConversion"/>
  </si>
  <si>
    <t>SYS_SWCLK</t>
    <phoneticPr fontId="2" type="noConversion"/>
  </si>
  <si>
    <t>USB_ID</t>
    <phoneticPr fontId="2" type="noConversion"/>
  </si>
  <si>
    <t>ST-LINK</t>
    <phoneticPr fontId="2" type="noConversion"/>
  </si>
  <si>
    <t>1,2</t>
    <phoneticPr fontId="2" type="noConversion"/>
  </si>
  <si>
    <t>MCU VDD</t>
    <phoneticPr fontId="2" type="noConversion"/>
  </si>
  <si>
    <t>V_in</t>
  </si>
  <si>
    <t>V</t>
  </si>
  <si>
    <t>I_in</t>
  </si>
  <si>
    <t>A</t>
  </si>
  <si>
    <t>W</t>
  </si>
  <si>
    <t>Turn ratio</t>
  </si>
  <si>
    <t>V_out</t>
  </si>
  <si>
    <t>I_out</t>
  </si>
  <si>
    <t>V_batt</t>
    <phoneticPr fontId="2" type="noConversion"/>
  </si>
  <si>
    <t>V</t>
    <phoneticPr fontId="2" type="noConversion"/>
  </si>
  <si>
    <t>I_Peak</t>
    <phoneticPr fontId="2" type="noConversion"/>
  </si>
  <si>
    <t>A</t>
    <phoneticPr fontId="2" type="noConversion"/>
  </si>
  <si>
    <t>Power_in</t>
    <phoneticPr fontId="2" type="noConversion"/>
  </si>
  <si>
    <t>Battery</t>
    <phoneticPr fontId="2" type="noConversion"/>
  </si>
  <si>
    <t>Booster</t>
    <phoneticPr fontId="2" type="noConversion"/>
  </si>
  <si>
    <t>Transformer</t>
    <phoneticPr fontId="2" type="noConversion"/>
  </si>
  <si>
    <t>각 Stage별 전압/전류/파워</t>
    <phoneticPr fontId="2" type="noConversion"/>
  </si>
  <si>
    <t>Battery 사용 시간</t>
    <phoneticPr fontId="2" type="noConversion"/>
  </si>
  <si>
    <t>On Time</t>
    <phoneticPr fontId="2" type="noConversion"/>
  </si>
  <si>
    <t>%</t>
    <phoneticPr fontId="2" type="noConversion"/>
  </si>
  <si>
    <t>mAh</t>
    <phoneticPr fontId="2" type="noConversion"/>
  </si>
  <si>
    <t>사용시간</t>
    <phoneticPr fontId="2" type="noConversion"/>
  </si>
  <si>
    <t>Hour</t>
    <phoneticPr fontId="2" type="noConversion"/>
  </si>
  <si>
    <t>mA</t>
    <phoneticPr fontId="2" type="noConversion"/>
  </si>
  <si>
    <t>I_average</t>
    <phoneticPr fontId="2" type="noConversion"/>
  </si>
  <si>
    <t>Battery 용량</t>
    <phoneticPr fontId="2" type="noConversion"/>
  </si>
  <si>
    <t>VCC</t>
    <phoneticPr fontId="2" type="noConversion"/>
  </si>
  <si>
    <t>R</t>
    <phoneticPr fontId="2" type="noConversion"/>
  </si>
  <si>
    <t>I</t>
    <phoneticPr fontId="2" type="noConversion"/>
  </si>
  <si>
    <t>mA</t>
    <phoneticPr fontId="2" type="noConversion"/>
  </si>
  <si>
    <t>V</t>
    <phoneticPr fontId="2" type="noConversion"/>
  </si>
  <si>
    <t>V1.0</t>
    <phoneticPr fontId="2" type="noConversion"/>
  </si>
  <si>
    <t>V2.0</t>
    <phoneticPr fontId="2" type="noConversion"/>
  </si>
  <si>
    <t>PN</t>
    <phoneticPr fontId="2" type="noConversion"/>
  </si>
  <si>
    <t>912-000007-009</t>
    <phoneticPr fontId="2" type="noConversion"/>
  </si>
  <si>
    <t>X605SF</t>
    <phoneticPr fontId="2" type="noConversion"/>
  </si>
  <si>
    <t>Open</t>
    <phoneticPr fontId="2" type="noConversion"/>
  </si>
  <si>
    <t>Operation</t>
    <phoneticPr fontId="2" type="noConversion"/>
  </si>
  <si>
    <t>Closed</t>
    <phoneticPr fontId="2" type="noConversion"/>
  </si>
  <si>
    <t>Delay  발생</t>
    <phoneticPr fontId="2" type="noConversion"/>
  </si>
  <si>
    <t>Icc[A]</t>
    <phoneticPr fontId="2" type="noConversion"/>
  </si>
  <si>
    <t>Vcc[V]</t>
    <phoneticPr fontId="2" type="noConversion"/>
  </si>
  <si>
    <t>S/V review data</t>
    <phoneticPr fontId="2" type="noConversion"/>
  </si>
  <si>
    <t>Test Data - No bias resistor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</si>
</sst>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.0"/>
  </numFmts>
  <fonts count="2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1"/>
      <name val="돋움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4">
    <xf numFmtId="0" fontId="0" fillId="0" borderId="0"/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2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5" xfId="0" quotePrefix="1" applyBorder="1"/>
    <xf numFmtId="0" fontId="20" fillId="0" borderId="0" xfId="0" applyFont="1"/>
    <xf numFmtId="0" fontId="20" fillId="34" borderId="24" xfId="0" applyFont="1" applyFill="1" applyBorder="1" applyAlignment="1">
      <alignment vertical="center"/>
    </xf>
    <xf numFmtId="0" fontId="0" fillId="34" borderId="12" xfId="0" applyFill="1" applyBorder="1"/>
    <xf numFmtId="0" fontId="0" fillId="0" borderId="15" xfId="0" applyFill="1" applyBorder="1"/>
    <xf numFmtId="0" fontId="0" fillId="0" borderId="0" xfId="0" applyBorder="1" applyAlignment="1">
      <alignment horizontal="center" vertical="center"/>
    </xf>
    <xf numFmtId="0" fontId="20" fillId="34" borderId="25" xfId="0" applyFont="1" applyFill="1" applyBorder="1" applyAlignment="1">
      <alignment vertical="center"/>
    </xf>
    <xf numFmtId="0" fontId="20" fillId="33" borderId="20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8" xfId="0" applyFill="1" applyBorder="1"/>
    <xf numFmtId="0" fontId="20" fillId="34" borderId="23" xfId="0" applyFont="1" applyFill="1" applyBorder="1" applyAlignment="1">
      <alignment vertical="center"/>
    </xf>
    <xf numFmtId="0" fontId="0" fillId="34" borderId="26" xfId="0" applyFill="1" applyBorder="1" applyAlignment="1">
      <alignment horizontal="center"/>
    </xf>
    <xf numFmtId="0" fontId="20" fillId="33" borderId="21" xfId="0" applyFont="1" applyFill="1" applyBorder="1" applyAlignment="1">
      <alignment horizontal="center"/>
    </xf>
    <xf numFmtId="0" fontId="20" fillId="34" borderId="22" xfId="0" applyFont="1" applyFill="1" applyBorder="1" applyAlignment="1">
      <alignment vertical="center"/>
    </xf>
    <xf numFmtId="0" fontId="0" fillId="34" borderId="17" xfId="0" applyFill="1" applyBorder="1" applyAlignment="1">
      <alignment horizontal="center"/>
    </xf>
    <xf numFmtId="0" fontId="0" fillId="34" borderId="15" xfId="0" quotePrefix="1" applyFill="1" applyBorder="1"/>
    <xf numFmtId="0" fontId="20" fillId="33" borderId="19" xfId="0" applyFont="1" applyFill="1" applyBorder="1" applyAlignment="1">
      <alignment horizontal="center"/>
    </xf>
    <xf numFmtId="0" fontId="0" fillId="0" borderId="18" xfId="0" applyFill="1" applyBorder="1"/>
    <xf numFmtId="0" fontId="1" fillId="0" borderId="17" xfId="40" applyBorder="1">
      <alignment vertical="center"/>
    </xf>
    <xf numFmtId="0" fontId="0" fillId="34" borderId="14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33" borderId="19" xfId="0" applyFill="1" applyBorder="1"/>
    <xf numFmtId="0" fontId="0" fillId="0" borderId="10" xfId="0" applyBorder="1" applyAlignment="1">
      <alignment horizontal="center"/>
    </xf>
    <xf numFmtId="0" fontId="0" fillId="34" borderId="27" xfId="0" applyFill="1" applyBorder="1"/>
    <xf numFmtId="0" fontId="0" fillId="0" borderId="11" xfId="0" applyBorder="1" applyAlignment="1">
      <alignment horizontal="center"/>
    </xf>
    <xf numFmtId="0" fontId="1" fillId="0" borderId="18" xfId="51" applyFill="1" applyBorder="1">
      <alignment vertical="center"/>
    </xf>
    <xf numFmtId="0" fontId="1" fillId="0" borderId="17" xfId="51" applyBorder="1">
      <alignment vertical="center"/>
    </xf>
    <xf numFmtId="0" fontId="1" fillId="0" borderId="17" xfId="51" applyBorder="1" applyAlignment="1">
      <alignment horizontal="center" vertical="center"/>
    </xf>
    <xf numFmtId="0" fontId="1" fillId="0" borderId="17" xfId="51" applyFill="1" applyBorder="1">
      <alignment vertical="center"/>
    </xf>
    <xf numFmtId="0" fontId="1" fillId="0" borderId="17" xfId="51" applyFill="1" applyBorder="1" applyAlignment="1">
      <alignment horizontal="left" vertical="center"/>
    </xf>
    <xf numFmtId="0" fontId="1" fillId="0" borderId="17" xfId="51" applyFill="1" applyBorder="1" applyAlignment="1">
      <alignment horizontal="center" vertical="center"/>
    </xf>
    <xf numFmtId="0" fontId="1" fillId="0" borderId="17" xfId="51" applyBorder="1">
      <alignment vertical="center"/>
    </xf>
    <xf numFmtId="0" fontId="1" fillId="0" borderId="17" xfId="51" applyFill="1" applyBorder="1">
      <alignment vertical="center"/>
    </xf>
    <xf numFmtId="0" fontId="0" fillId="0" borderId="0" xfId="0"/>
    <xf numFmtId="0" fontId="20" fillId="0" borderId="0" xfId="0" applyFont="1"/>
    <xf numFmtId="0" fontId="0" fillId="0" borderId="11" xfId="0" applyBorder="1"/>
    <xf numFmtId="0" fontId="0" fillId="0" borderId="17" xfId="0" applyBorder="1"/>
    <xf numFmtId="0" fontId="0" fillId="0" borderId="14" xfId="0" applyBorder="1"/>
    <xf numFmtId="0" fontId="0" fillId="0" borderId="12" xfId="0" applyBorder="1"/>
    <xf numFmtId="0" fontId="0" fillId="0" borderId="18" xfId="0" applyBorder="1"/>
    <xf numFmtId="0" fontId="0" fillId="0" borderId="15" xfId="0" applyBorder="1"/>
    <xf numFmtId="0" fontId="0" fillId="0" borderId="11" xfId="0" applyFill="1" applyBorder="1"/>
    <xf numFmtId="0" fontId="20" fillId="0" borderId="10" xfId="0" applyFont="1" applyBorder="1"/>
    <xf numFmtId="0" fontId="20" fillId="0" borderId="16" xfId="0" applyFont="1" applyBorder="1"/>
    <xf numFmtId="0" fontId="20" fillId="0" borderId="13" xfId="0" applyFont="1" applyBorder="1"/>
    <xf numFmtId="0" fontId="20" fillId="0" borderId="10" xfId="0" applyFont="1" applyFill="1" applyBorder="1"/>
    <xf numFmtId="0" fontId="20" fillId="33" borderId="19" xfId="0" applyFont="1" applyFill="1" applyBorder="1"/>
    <xf numFmtId="0" fontId="0" fillId="33" borderId="20" xfId="0" applyFill="1" applyBorder="1"/>
    <xf numFmtId="0" fontId="0" fillId="33" borderId="21" xfId="0" applyFill="1" applyBorder="1"/>
    <xf numFmtId="0" fontId="0" fillId="0" borderId="28" xfId="0" applyBorder="1"/>
    <xf numFmtId="0" fontId="0" fillId="0" borderId="29" xfId="0" applyBorder="1"/>
    <xf numFmtId="2" fontId="0" fillId="0" borderId="0" xfId="0" applyNumberFormat="1" applyAlignment="1">
      <alignment horizontal="right"/>
    </xf>
    <xf numFmtId="0" fontId="20" fillId="0" borderId="10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0" fillId="33" borderId="16" xfId="0" applyFont="1" applyFill="1" applyBorder="1" applyAlignment="1">
      <alignment horizontal="center" vertical="center"/>
    </xf>
    <xf numFmtId="0" fontId="20" fillId="33" borderId="13" xfId="0" applyFont="1" applyFill="1" applyBorder="1" applyAlignment="1">
      <alignment horizontal="center" vertical="center"/>
    </xf>
    <xf numFmtId="0" fontId="20" fillId="0" borderId="19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0" fillId="0" borderId="21" xfId="0" applyBorder="1"/>
    <xf numFmtId="176" fontId="0" fillId="0" borderId="10" xfId="0" applyNumberFormat="1" applyBorder="1"/>
    <xf numFmtId="2" fontId="0" fillId="0" borderId="11" xfId="0" applyNumberFormat="1" applyBorder="1"/>
    <xf numFmtId="176" fontId="0" fillId="0" borderId="16" xfId="0" applyNumberFormat="1" applyBorder="1"/>
    <xf numFmtId="2" fontId="0" fillId="0" borderId="17" xfId="0" applyNumberFormat="1" applyBorder="1"/>
    <xf numFmtId="176" fontId="0" fillId="35" borderId="16" xfId="0" applyNumberFormat="1" applyFill="1" applyBorder="1"/>
    <xf numFmtId="2" fontId="0" fillId="35" borderId="17" xfId="0" applyNumberFormat="1" applyFill="1" applyBorder="1"/>
    <xf numFmtId="0" fontId="0" fillId="35" borderId="17" xfId="0" applyFill="1" applyBorder="1"/>
    <xf numFmtId="0" fontId="0" fillId="35" borderId="18" xfId="0" applyFill="1" applyBorder="1"/>
    <xf numFmtId="176" fontId="0" fillId="0" borderId="13" xfId="0" applyNumberFormat="1" applyBorder="1"/>
    <xf numFmtId="2" fontId="0" fillId="0" borderId="14" xfId="0" applyNumberFormat="1" applyBorder="1"/>
  </cellXfs>
  <cellStyles count="54">
    <cellStyle name="20% - 강조색1" xfId="17" builtinId="30" customBuiltin="1"/>
    <cellStyle name="20% - 강조색2" xfId="21" builtinId="34" customBuiltin="1"/>
    <cellStyle name="20% - 강조색3" xfId="25" builtinId="38" customBuiltin="1"/>
    <cellStyle name="20% - 강조색4" xfId="29" builtinId="42" customBuiltin="1"/>
    <cellStyle name="20% - 강조색5" xfId="33" builtinId="46" customBuiltin="1"/>
    <cellStyle name="20% - 강조색6" xfId="37" builtinId="50" customBuiltin="1"/>
    <cellStyle name="40% - 강조색1" xfId="18" builtinId="31" customBuiltin="1"/>
    <cellStyle name="40% - 강조색2" xfId="22" builtinId="35" customBuiltin="1"/>
    <cellStyle name="40% - 강조색3" xfId="26" builtinId="39" customBuiltin="1"/>
    <cellStyle name="40% - 강조색4" xfId="30" builtinId="43" customBuiltin="1"/>
    <cellStyle name="40% - 강조색5" xfId="34" builtinId="47" customBuiltin="1"/>
    <cellStyle name="40% - 강조색6" xfId="38" builtinId="51" customBuiltin="1"/>
    <cellStyle name="60% - 강조색1" xfId="19" builtinId="32" customBuiltin="1"/>
    <cellStyle name="60% - 강조색2" xfId="23" builtinId="36" customBuiltin="1"/>
    <cellStyle name="60% - 강조색3" xfId="27" builtinId="40" customBuiltin="1"/>
    <cellStyle name="60% - 강조색4" xfId="31" builtinId="44" customBuiltin="1"/>
    <cellStyle name="60% - 강조색5" xfId="35" builtinId="48" customBuiltin="1"/>
    <cellStyle name="60% - 강조색6" xfId="39" builtinId="52" customBuiltin="1"/>
    <cellStyle name="강조색1" xfId="16" builtinId="29" customBuiltin="1"/>
    <cellStyle name="강조색2" xfId="20" builtinId="33" customBuiltin="1"/>
    <cellStyle name="강조색3" xfId="24" builtinId="37" customBuiltin="1"/>
    <cellStyle name="강조색4" xfId="28" builtinId="41" customBuiltin="1"/>
    <cellStyle name="강조색5" xfId="32" builtinId="45" customBuiltin="1"/>
    <cellStyle name="강조색6" xfId="36" builtinId="49" customBuiltin="1"/>
    <cellStyle name="경고문" xfId="13" builtinId="11" customBuiltin="1"/>
    <cellStyle name="계산" xfId="10" builtinId="22" customBuiltin="1"/>
    <cellStyle name="나쁨" xfId="6" builtinId="27" customBuiltin="1"/>
    <cellStyle name="메모 2" xfId="52"/>
    <cellStyle name="메모 3" xfId="43"/>
    <cellStyle name="보통" xfId="7" builtinId="28" customBuiltin="1"/>
    <cellStyle name="설명 텍스트" xfId="14" builtinId="53" customBuiltin="1"/>
    <cellStyle name="셀 확인" xfId="12" builtinId="23" customBuiltin="1"/>
    <cellStyle name="쉼표 [0] 2" xfId="46"/>
    <cellStyle name="쉼표 [0] 2 2" xfId="48"/>
    <cellStyle name="쉼표 [0] 3" xfId="47"/>
    <cellStyle name="쉼표 [0] 4" xfId="44"/>
    <cellStyle name="쉼표 [0] 5" xfId="45"/>
    <cellStyle name="쉼표 [0] 6" xfId="41"/>
    <cellStyle name="연결된 셀" xfId="11" builtinId="24" customBuiltin="1"/>
    <cellStyle name="요약" xfId="15" builtinId="25" customBuiltin="1"/>
    <cellStyle name="입력" xfId="8" builtinId="20" customBuiltin="1"/>
    <cellStyle name="제목 1" xfId="1" builtinId="16" customBuiltin="1"/>
    <cellStyle name="제목 2" xfId="2" builtinId="17" customBuiltin="1"/>
    <cellStyle name="제목 3" xfId="3" builtinId="18" customBuiltin="1"/>
    <cellStyle name="제목 4" xfId="4" builtinId="19" customBuiltin="1"/>
    <cellStyle name="제목 5" xfId="49"/>
    <cellStyle name="제목 6" xfId="42"/>
    <cellStyle name="좋음" xfId="5" builtinId="26" customBuiltin="1"/>
    <cellStyle name="출력" xfId="9" builtinId="21" customBuiltin="1"/>
    <cellStyle name="표준" xfId="0" builtinId="0"/>
    <cellStyle name="표준 10" xfId="53"/>
    <cellStyle name="표준 2" xfId="50"/>
    <cellStyle name="표준 3" xfId="51"/>
    <cellStyle name="표준 4" xfId="4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32</xdr:row>
      <xdr:rowOff>152400</xdr:rowOff>
    </xdr:from>
    <xdr:to>
      <xdr:col>11</xdr:col>
      <xdr:colOff>3134519</xdr:colOff>
      <xdr:row>63</xdr:row>
      <xdr:rowOff>134257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20025" y="6972300"/>
          <a:ext cx="5687219" cy="64969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2</xdr:row>
      <xdr:rowOff>200025</xdr:rowOff>
    </xdr:from>
    <xdr:to>
      <xdr:col>7</xdr:col>
      <xdr:colOff>581025</xdr:colOff>
      <xdr:row>23</xdr:row>
      <xdr:rowOff>180975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619125"/>
          <a:ext cx="4238625" cy="438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topLeftCell="A4" workbookViewId="0">
      <selection activeCell="I28" sqref="I28"/>
    </sheetView>
  </sheetViews>
  <sheetFormatPr defaultRowHeight="16.5" x14ac:dyDescent="0.3"/>
  <cols>
    <col min="1" max="1" width="4.25" customWidth="1"/>
    <col min="2" max="2" width="12.375" customWidth="1"/>
    <col min="3" max="3" width="7.75" style="1" bestFit="1" customWidth="1"/>
    <col min="4" max="4" width="25.5" customWidth="1"/>
    <col min="5" max="5" width="16.375" bestFit="1" customWidth="1"/>
    <col min="6" max="6" width="7.75" style="1" bestFit="1" customWidth="1"/>
    <col min="7" max="7" width="18" bestFit="1" customWidth="1"/>
    <col min="9" max="9" width="11.75" style="1" bestFit="1" customWidth="1"/>
    <col min="10" max="10" width="14.375" bestFit="1" customWidth="1"/>
    <col min="11" max="11" width="9" bestFit="1" customWidth="1"/>
    <col min="12" max="12" width="48.25" bestFit="1" customWidth="1"/>
  </cols>
  <sheetData>
    <row r="1" spans="2:12" x14ac:dyDescent="0.3">
      <c r="B1" s="11" t="s">
        <v>26</v>
      </c>
    </row>
    <row r="2" spans="2:12" ht="17.25" thickBot="1" x14ac:dyDescent="0.35">
      <c r="B2" s="11" t="s">
        <v>62</v>
      </c>
      <c r="I2" s="2" t="s">
        <v>63</v>
      </c>
    </row>
    <row r="3" spans="2:12" ht="17.25" thickBot="1" x14ac:dyDescent="0.35">
      <c r="B3" s="33"/>
      <c r="C3" s="17" t="s">
        <v>25</v>
      </c>
      <c r="D3" s="24" t="s">
        <v>29</v>
      </c>
      <c r="E3" s="33"/>
      <c r="F3" s="17" t="s">
        <v>25</v>
      </c>
      <c r="G3" s="24" t="s">
        <v>29</v>
      </c>
      <c r="I3" s="28" t="s">
        <v>48</v>
      </c>
      <c r="J3" s="17" t="s">
        <v>39</v>
      </c>
      <c r="K3" s="17" t="s">
        <v>40</v>
      </c>
      <c r="L3" s="24" t="s">
        <v>47</v>
      </c>
    </row>
    <row r="4" spans="2:12" x14ac:dyDescent="0.3">
      <c r="B4" s="69" t="s">
        <v>36</v>
      </c>
      <c r="C4" s="36">
        <v>1</v>
      </c>
      <c r="D4" s="4" t="s">
        <v>24</v>
      </c>
      <c r="E4" s="69" t="s">
        <v>26</v>
      </c>
      <c r="F4" s="36">
        <v>1</v>
      </c>
      <c r="G4" s="4" t="s">
        <v>24</v>
      </c>
      <c r="I4" s="34" t="s">
        <v>23</v>
      </c>
      <c r="J4" s="3" t="s">
        <v>58</v>
      </c>
      <c r="K4" s="3" t="s">
        <v>43</v>
      </c>
      <c r="L4" s="4" t="s">
        <v>59</v>
      </c>
    </row>
    <row r="5" spans="2:12" x14ac:dyDescent="0.3">
      <c r="B5" s="70"/>
      <c r="C5" s="32">
        <v>2</v>
      </c>
      <c r="D5" s="6" t="s">
        <v>30</v>
      </c>
      <c r="E5" s="70"/>
      <c r="F5" s="32">
        <v>2</v>
      </c>
      <c r="G5" s="6" t="s">
        <v>30</v>
      </c>
      <c r="I5" s="67" t="s">
        <v>49</v>
      </c>
      <c r="J5" s="38" t="s">
        <v>60</v>
      </c>
      <c r="K5" s="5" t="s">
        <v>43</v>
      </c>
      <c r="L5" s="37" t="s">
        <v>61</v>
      </c>
    </row>
    <row r="6" spans="2:12" ht="17.25" thickBot="1" x14ac:dyDescent="0.35">
      <c r="B6" s="71"/>
      <c r="C6" s="19">
        <v>3</v>
      </c>
      <c r="D6" s="8" t="s">
        <v>31</v>
      </c>
      <c r="E6" s="71"/>
      <c r="F6" s="19">
        <v>3</v>
      </c>
      <c r="G6" s="8" t="s">
        <v>31</v>
      </c>
      <c r="I6" s="67"/>
      <c r="J6" s="42" t="s">
        <v>56</v>
      </c>
      <c r="K6" s="40" t="s">
        <v>42</v>
      </c>
      <c r="L6" s="37" t="s">
        <v>57</v>
      </c>
    </row>
    <row r="7" spans="2:12" x14ac:dyDescent="0.3">
      <c r="I7" s="67"/>
      <c r="J7" s="41" t="s">
        <v>53</v>
      </c>
      <c r="K7" s="5"/>
      <c r="L7" s="37" t="s">
        <v>54</v>
      </c>
    </row>
    <row r="8" spans="2:12" ht="17.25" thickBot="1" x14ac:dyDescent="0.35">
      <c r="I8" s="68"/>
      <c r="J8" s="7" t="s">
        <v>26</v>
      </c>
      <c r="K8" s="7"/>
      <c r="L8" s="8"/>
    </row>
    <row r="9" spans="2:12" x14ac:dyDescent="0.3">
      <c r="B9" s="11" t="s">
        <v>27</v>
      </c>
      <c r="I9" s="15"/>
      <c r="J9" s="9"/>
      <c r="K9" s="9"/>
      <c r="L9" s="9"/>
    </row>
    <row r="10" spans="2:12" ht="17.25" thickBot="1" x14ac:dyDescent="0.35">
      <c r="B10" s="11" t="s">
        <v>62</v>
      </c>
      <c r="I10" s="2" t="s">
        <v>63</v>
      </c>
    </row>
    <row r="11" spans="2:12" ht="17.25" thickBot="1" x14ac:dyDescent="0.35">
      <c r="B11" s="33"/>
      <c r="C11" s="17" t="s">
        <v>25</v>
      </c>
      <c r="D11" s="24" t="s">
        <v>29</v>
      </c>
      <c r="E11" s="33"/>
      <c r="F11" s="17" t="s">
        <v>25</v>
      </c>
      <c r="G11" s="24" t="s">
        <v>29</v>
      </c>
      <c r="I11" s="28" t="s">
        <v>48</v>
      </c>
      <c r="J11" s="17" t="s">
        <v>39</v>
      </c>
      <c r="K11" s="17" t="s">
        <v>40</v>
      </c>
      <c r="L11" s="24" t="s">
        <v>47</v>
      </c>
    </row>
    <row r="12" spans="2:12" x14ac:dyDescent="0.3">
      <c r="B12" s="64" t="s">
        <v>36</v>
      </c>
      <c r="C12" s="36">
        <v>1</v>
      </c>
      <c r="D12" s="4" t="s">
        <v>32</v>
      </c>
      <c r="E12" s="64" t="s">
        <v>38</v>
      </c>
      <c r="F12" s="36">
        <v>1</v>
      </c>
      <c r="G12" s="4" t="s">
        <v>32</v>
      </c>
      <c r="I12" s="34" t="s">
        <v>23</v>
      </c>
      <c r="J12" s="3" t="s">
        <v>45</v>
      </c>
      <c r="K12" s="3" t="s">
        <v>43</v>
      </c>
      <c r="L12" s="4" t="s">
        <v>46</v>
      </c>
    </row>
    <row r="13" spans="2:12" x14ac:dyDescent="0.3">
      <c r="B13" s="65"/>
      <c r="C13" s="32">
        <v>2</v>
      </c>
      <c r="D13" s="6" t="s">
        <v>24</v>
      </c>
      <c r="E13" s="65"/>
      <c r="F13" s="32">
        <v>2</v>
      </c>
      <c r="G13" s="6" t="s">
        <v>24</v>
      </c>
      <c r="I13" s="67" t="s">
        <v>49</v>
      </c>
      <c r="J13" s="30" t="s">
        <v>51</v>
      </c>
      <c r="K13" s="5" t="s">
        <v>43</v>
      </c>
      <c r="L13" s="37" t="s">
        <v>50</v>
      </c>
    </row>
    <row r="14" spans="2:12" x14ac:dyDescent="0.3">
      <c r="B14" s="65"/>
      <c r="C14" s="32">
        <v>3</v>
      </c>
      <c r="D14" s="6" t="s">
        <v>28</v>
      </c>
      <c r="E14" s="65" t="s">
        <v>37</v>
      </c>
      <c r="F14" s="32">
        <v>1</v>
      </c>
      <c r="G14" s="6" t="s">
        <v>28</v>
      </c>
      <c r="I14" s="67"/>
      <c r="J14" s="41" t="s">
        <v>56</v>
      </c>
      <c r="K14" s="5" t="s">
        <v>43</v>
      </c>
      <c r="L14" s="37" t="s">
        <v>57</v>
      </c>
    </row>
    <row r="15" spans="2:12" x14ac:dyDescent="0.3">
      <c r="B15" s="65"/>
      <c r="C15" s="32">
        <v>4</v>
      </c>
      <c r="D15" s="6" t="s">
        <v>24</v>
      </c>
      <c r="E15" s="65"/>
      <c r="F15" s="32">
        <v>2</v>
      </c>
      <c r="G15" s="6" t="s">
        <v>24</v>
      </c>
      <c r="I15" s="67"/>
      <c r="J15" s="41" t="s">
        <v>53</v>
      </c>
      <c r="K15" s="5"/>
      <c r="L15" s="37" t="s">
        <v>54</v>
      </c>
    </row>
    <row r="16" spans="2:12" x14ac:dyDescent="0.3">
      <c r="B16" s="65"/>
      <c r="C16" s="32">
        <v>5</v>
      </c>
      <c r="D16" s="6" t="s">
        <v>33</v>
      </c>
      <c r="E16" s="65"/>
      <c r="F16" s="32">
        <v>3</v>
      </c>
      <c r="G16" s="6" t="s">
        <v>33</v>
      </c>
      <c r="I16" s="67"/>
      <c r="J16" s="41" t="s">
        <v>56</v>
      </c>
      <c r="K16" s="5" t="s">
        <v>43</v>
      </c>
      <c r="L16" s="37" t="s">
        <v>57</v>
      </c>
    </row>
    <row r="17" spans="2:12" x14ac:dyDescent="0.3">
      <c r="B17" s="65"/>
      <c r="C17" s="32">
        <v>6</v>
      </c>
      <c r="D17" s="6" t="s">
        <v>34</v>
      </c>
      <c r="E17" s="65"/>
      <c r="F17" s="32">
        <v>4</v>
      </c>
      <c r="G17" s="6" t="s">
        <v>34</v>
      </c>
      <c r="I17" s="67"/>
      <c r="J17" s="39" t="s">
        <v>52</v>
      </c>
      <c r="K17" s="5" t="s">
        <v>43</v>
      </c>
      <c r="L17" s="37" t="s">
        <v>55</v>
      </c>
    </row>
    <row r="18" spans="2:12" ht="17.25" thickBot="1" x14ac:dyDescent="0.35">
      <c r="B18" s="66"/>
      <c r="C18" s="19">
        <v>7</v>
      </c>
      <c r="D18" s="10" t="s">
        <v>35</v>
      </c>
      <c r="E18" s="66"/>
      <c r="F18" s="19">
        <v>5</v>
      </c>
      <c r="G18" s="10" t="s">
        <v>35</v>
      </c>
      <c r="I18" s="18" t="s">
        <v>27</v>
      </c>
      <c r="J18" s="7" t="s">
        <v>41</v>
      </c>
      <c r="K18" s="7" t="s">
        <v>43</v>
      </c>
      <c r="L18" s="8" t="s">
        <v>44</v>
      </c>
    </row>
    <row r="20" spans="2:12" x14ac:dyDescent="0.3">
      <c r="B20" s="11" t="s">
        <v>64</v>
      </c>
    </row>
    <row r="21" spans="2:12" ht="17.25" thickBot="1" x14ac:dyDescent="0.35">
      <c r="B21" s="11" t="s">
        <v>62</v>
      </c>
      <c r="I21" s="2" t="s">
        <v>63</v>
      </c>
    </row>
    <row r="22" spans="2:12" ht="17.25" thickBot="1" x14ac:dyDescent="0.35">
      <c r="B22" s="33"/>
      <c r="C22" s="17" t="s">
        <v>25</v>
      </c>
      <c r="D22" s="24" t="s">
        <v>29</v>
      </c>
      <c r="E22" s="33"/>
      <c r="F22" s="17" t="s">
        <v>25</v>
      </c>
      <c r="G22" s="24" t="s">
        <v>29</v>
      </c>
      <c r="I22" s="28" t="s">
        <v>48</v>
      </c>
      <c r="J22" s="17" t="s">
        <v>39</v>
      </c>
      <c r="K22" s="17" t="s">
        <v>40</v>
      </c>
      <c r="L22" s="24" t="s">
        <v>47</v>
      </c>
    </row>
    <row r="23" spans="2:12" x14ac:dyDescent="0.3">
      <c r="B23" s="64" t="s">
        <v>36</v>
      </c>
      <c r="C23" s="36">
        <v>1</v>
      </c>
      <c r="D23" s="4" t="s">
        <v>67</v>
      </c>
      <c r="E23" s="25"/>
      <c r="F23" s="20"/>
      <c r="G23" s="13"/>
      <c r="I23" s="34" t="s">
        <v>23</v>
      </c>
      <c r="J23" s="3" t="s">
        <v>71</v>
      </c>
      <c r="K23" s="3"/>
      <c r="L23" s="4" t="s">
        <v>72</v>
      </c>
    </row>
    <row r="24" spans="2:12" x14ac:dyDescent="0.3">
      <c r="B24" s="65"/>
      <c r="C24" s="32">
        <v>2</v>
      </c>
      <c r="D24" s="6" t="s">
        <v>66</v>
      </c>
      <c r="E24" s="16"/>
      <c r="F24" s="26"/>
      <c r="G24" s="21"/>
      <c r="I24" s="67" t="s">
        <v>49</v>
      </c>
      <c r="J24" s="43" t="s">
        <v>73</v>
      </c>
      <c r="K24" s="44" t="s">
        <v>74</v>
      </c>
      <c r="L24" s="37" t="s">
        <v>75</v>
      </c>
    </row>
    <row r="25" spans="2:12" x14ac:dyDescent="0.3">
      <c r="B25" s="65"/>
      <c r="C25" s="32">
        <v>3</v>
      </c>
      <c r="D25" s="6" t="s">
        <v>69</v>
      </c>
      <c r="E25" s="65" t="s">
        <v>70</v>
      </c>
      <c r="F25" s="32">
        <v>1</v>
      </c>
      <c r="G25" s="6" t="s">
        <v>69</v>
      </c>
      <c r="I25" s="67"/>
      <c r="J25" s="44" t="s">
        <v>76</v>
      </c>
      <c r="K25" s="5"/>
      <c r="L25" s="29" t="s">
        <v>77</v>
      </c>
    </row>
    <row r="26" spans="2:12" ht="17.25" thickBot="1" x14ac:dyDescent="0.35">
      <c r="B26" s="65"/>
      <c r="C26" s="32">
        <v>4</v>
      </c>
      <c r="D26" s="6" t="s">
        <v>68</v>
      </c>
      <c r="E26" s="65"/>
      <c r="F26" s="32">
        <v>2</v>
      </c>
      <c r="G26" s="6" t="s">
        <v>68</v>
      </c>
      <c r="I26" s="68"/>
      <c r="J26" s="7" t="s">
        <v>79</v>
      </c>
      <c r="K26" s="7"/>
      <c r="L26" s="14" t="s">
        <v>78</v>
      </c>
    </row>
    <row r="27" spans="2:12" x14ac:dyDescent="0.3">
      <c r="B27" s="65"/>
      <c r="C27" s="32">
        <v>5</v>
      </c>
      <c r="D27" s="6" t="s">
        <v>67</v>
      </c>
      <c r="E27" s="22"/>
      <c r="F27" s="23"/>
      <c r="G27" s="35"/>
    </row>
    <row r="28" spans="2:12" x14ac:dyDescent="0.3">
      <c r="B28" s="65"/>
      <c r="C28" s="32">
        <v>6</v>
      </c>
      <c r="D28" s="6" t="s">
        <v>65</v>
      </c>
      <c r="E28" s="22"/>
      <c r="F28" s="26"/>
      <c r="G28" s="21"/>
    </row>
    <row r="29" spans="2:12" ht="17.25" thickBot="1" x14ac:dyDescent="0.35">
      <c r="B29" s="66"/>
      <c r="C29" s="19">
        <v>7</v>
      </c>
      <c r="D29" s="10" t="s">
        <v>65</v>
      </c>
      <c r="E29" s="12"/>
      <c r="F29" s="31"/>
      <c r="G29" s="27"/>
    </row>
    <row r="31" spans="2:12" x14ac:dyDescent="0.3">
      <c r="B31" s="11" t="s">
        <v>80</v>
      </c>
    </row>
    <row r="32" spans="2:12" ht="17.25" thickBot="1" x14ac:dyDescent="0.35">
      <c r="B32" s="11" t="s">
        <v>62</v>
      </c>
    </row>
    <row r="33" spans="2:7" ht="17.25" thickBot="1" x14ac:dyDescent="0.35">
      <c r="B33" s="33"/>
      <c r="C33" s="17" t="s">
        <v>25</v>
      </c>
      <c r="D33" s="24" t="s">
        <v>29</v>
      </c>
      <c r="E33" s="33"/>
      <c r="F33" s="17" t="s">
        <v>25</v>
      </c>
      <c r="G33" s="24" t="s">
        <v>29</v>
      </c>
    </row>
    <row r="34" spans="2:7" x14ac:dyDescent="0.3">
      <c r="B34" s="64" t="s">
        <v>36</v>
      </c>
      <c r="C34" s="36">
        <v>1</v>
      </c>
      <c r="D34" s="4" t="s">
        <v>81</v>
      </c>
      <c r="E34" s="64" t="s">
        <v>85</v>
      </c>
      <c r="F34" s="36" t="s">
        <v>86</v>
      </c>
      <c r="G34" s="4" t="s">
        <v>87</v>
      </c>
    </row>
    <row r="35" spans="2:7" x14ac:dyDescent="0.3">
      <c r="B35" s="65"/>
      <c r="C35" s="32">
        <v>2</v>
      </c>
      <c r="D35" s="6" t="s">
        <v>82</v>
      </c>
      <c r="E35" s="65"/>
      <c r="F35" s="32">
        <v>7</v>
      </c>
      <c r="G35" s="6" t="s">
        <v>82</v>
      </c>
    </row>
    <row r="36" spans="2:7" x14ac:dyDescent="0.3">
      <c r="B36" s="65"/>
      <c r="C36" s="32">
        <v>3</v>
      </c>
      <c r="D36" s="6" t="s">
        <v>83</v>
      </c>
      <c r="E36" s="65"/>
      <c r="F36" s="32">
        <v>9</v>
      </c>
      <c r="G36" s="6" t="s">
        <v>83</v>
      </c>
    </row>
    <row r="37" spans="2:7" x14ac:dyDescent="0.3">
      <c r="B37" s="65"/>
      <c r="C37" s="32">
        <v>4</v>
      </c>
      <c r="D37" s="6" t="s">
        <v>84</v>
      </c>
      <c r="E37" s="65"/>
      <c r="F37" s="32">
        <v>3</v>
      </c>
      <c r="G37" s="6" t="s">
        <v>24</v>
      </c>
    </row>
    <row r="38" spans="2:7" ht="17.25" thickBot="1" x14ac:dyDescent="0.35">
      <c r="B38" s="66"/>
      <c r="C38" s="19">
        <v>5</v>
      </c>
      <c r="D38" s="8" t="s">
        <v>24</v>
      </c>
      <c r="E38" s="66"/>
      <c r="F38" s="19">
        <v>4</v>
      </c>
      <c r="G38" s="8" t="s">
        <v>24</v>
      </c>
    </row>
  </sheetData>
  <mergeCells count="12">
    <mergeCell ref="B34:B38"/>
    <mergeCell ref="E34:E38"/>
    <mergeCell ref="I5:I8"/>
    <mergeCell ref="I13:I17"/>
    <mergeCell ref="B23:B29"/>
    <mergeCell ref="E25:E26"/>
    <mergeCell ref="I24:I26"/>
    <mergeCell ref="B4:B6"/>
    <mergeCell ref="B12:B18"/>
    <mergeCell ref="E14:E18"/>
    <mergeCell ref="E12:E13"/>
    <mergeCell ref="E4:E6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9"/>
  <sheetViews>
    <sheetView workbookViewId="0">
      <selection activeCell="N22" sqref="N22"/>
    </sheetView>
  </sheetViews>
  <sheetFormatPr defaultRowHeight="16.5" x14ac:dyDescent="0.3"/>
  <sheetData>
    <row r="3" spans="2:9" x14ac:dyDescent="0.3">
      <c r="B3" t="s">
        <v>0</v>
      </c>
    </row>
    <row r="4" spans="2:9" x14ac:dyDescent="0.3">
      <c r="C4" t="s">
        <v>5</v>
      </c>
      <c r="D4" t="s">
        <v>1</v>
      </c>
      <c r="E4" t="s">
        <v>2</v>
      </c>
      <c r="F4" t="s">
        <v>3</v>
      </c>
      <c r="G4" t="s">
        <v>4</v>
      </c>
    </row>
    <row r="5" spans="2:9" x14ac:dyDescent="0.3">
      <c r="C5">
        <v>750</v>
      </c>
      <c r="D5">
        <v>48</v>
      </c>
      <c r="E5">
        <v>45</v>
      </c>
      <c r="F5">
        <v>3</v>
      </c>
      <c r="G5">
        <f>D5*E5*F5</f>
        <v>6480</v>
      </c>
    </row>
    <row r="6" spans="2:9" x14ac:dyDescent="0.3">
      <c r="D6">
        <v>20</v>
      </c>
      <c r="E6">
        <v>90</v>
      </c>
      <c r="F6">
        <v>10</v>
      </c>
      <c r="G6">
        <f>D6*E6*F6</f>
        <v>18000</v>
      </c>
      <c r="H6">
        <f>G6/G5</f>
        <v>2.7777777777777777</v>
      </c>
      <c r="I6">
        <f>C5*H6</f>
        <v>2083.3333333333335</v>
      </c>
    </row>
    <row r="11" spans="2:9" x14ac:dyDescent="0.3">
      <c r="D11" t="s">
        <v>1</v>
      </c>
      <c r="E11" t="s">
        <v>2</v>
      </c>
      <c r="F11" t="s">
        <v>3</v>
      </c>
    </row>
    <row r="12" spans="2:9" x14ac:dyDescent="0.3">
      <c r="C12" t="s">
        <v>6</v>
      </c>
      <c r="D12">
        <v>24</v>
      </c>
      <c r="E12">
        <v>68</v>
      </c>
      <c r="F12">
        <v>1</v>
      </c>
    </row>
    <row r="13" spans="2:9" x14ac:dyDescent="0.3">
      <c r="C13" t="s">
        <v>7</v>
      </c>
      <c r="D13">
        <v>20</v>
      </c>
      <c r="E13">
        <v>90</v>
      </c>
      <c r="F13">
        <v>10</v>
      </c>
    </row>
    <row r="14" spans="2:9" x14ac:dyDescent="0.3">
      <c r="B14" t="s">
        <v>12</v>
      </c>
      <c r="C14" t="s">
        <v>13</v>
      </c>
      <c r="D14">
        <v>30</v>
      </c>
      <c r="E14">
        <v>100</v>
      </c>
      <c r="F14">
        <v>30</v>
      </c>
    </row>
    <row r="15" spans="2:9" x14ac:dyDescent="0.3">
      <c r="C15" t="s">
        <v>14</v>
      </c>
      <c r="D15">
        <v>30</v>
      </c>
      <c r="E15">
        <v>100</v>
      </c>
      <c r="F15">
        <v>30</v>
      </c>
    </row>
    <row r="17" spans="3:6" x14ac:dyDescent="0.3">
      <c r="C17" t="s">
        <v>8</v>
      </c>
    </row>
    <row r="18" spans="3:6" x14ac:dyDescent="0.3">
      <c r="D18" t="s">
        <v>9</v>
      </c>
      <c r="E18">
        <v>4</v>
      </c>
      <c r="F18" t="s">
        <v>11</v>
      </c>
    </row>
    <row r="19" spans="3:6" x14ac:dyDescent="0.3">
      <c r="D19" t="s">
        <v>10</v>
      </c>
      <c r="E19">
        <v>9</v>
      </c>
      <c r="F19" t="s">
        <v>11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15"/>
  <sheetViews>
    <sheetView workbookViewId="0">
      <selection activeCell="K28" sqref="K28:K29"/>
    </sheetView>
  </sheetViews>
  <sheetFormatPr defaultRowHeight="16.5" x14ac:dyDescent="0.3"/>
  <cols>
    <col min="2" max="2" width="11.75" bestFit="1" customWidth="1"/>
  </cols>
  <sheetData>
    <row r="4" spans="2:17" x14ac:dyDescent="0.3">
      <c r="D4" t="s">
        <v>17</v>
      </c>
      <c r="E4" t="s">
        <v>18</v>
      </c>
      <c r="F4" t="s">
        <v>19</v>
      </c>
    </row>
    <row r="5" spans="2:17" x14ac:dyDescent="0.3">
      <c r="B5" t="s">
        <v>15</v>
      </c>
      <c r="C5" t="s">
        <v>16</v>
      </c>
      <c r="D5">
        <v>3</v>
      </c>
      <c r="E5">
        <v>2.2999999999999998</v>
      </c>
      <c r="F5">
        <f>D5+E5</f>
        <v>5.3</v>
      </c>
    </row>
    <row r="6" spans="2:17" x14ac:dyDescent="0.3">
      <c r="B6" t="s">
        <v>20</v>
      </c>
      <c r="C6" t="s">
        <v>21</v>
      </c>
      <c r="F6">
        <v>5.3</v>
      </c>
    </row>
    <row r="7" spans="2:17" x14ac:dyDescent="0.3">
      <c r="C7" t="s">
        <v>22</v>
      </c>
      <c r="F7">
        <v>6.2</v>
      </c>
    </row>
    <row r="8" spans="2:17" x14ac:dyDescent="0.3">
      <c r="D8">
        <v>3.45</v>
      </c>
      <c r="E8">
        <f>4.9-3.45</f>
        <v>1.4500000000000002</v>
      </c>
      <c r="F8">
        <f>D8+E8</f>
        <v>4.9000000000000004</v>
      </c>
    </row>
    <row r="12" spans="2:17" x14ac:dyDescent="0.3">
      <c r="O12">
        <v>8.8999999999999996E-2</v>
      </c>
    </row>
    <row r="13" spans="2:17" x14ac:dyDescent="0.3">
      <c r="O13">
        <v>0.20399999999999999</v>
      </c>
      <c r="Q13">
        <v>0.182</v>
      </c>
    </row>
    <row r="14" spans="2:17" x14ac:dyDescent="0.3">
      <c r="O14">
        <f>O13-O12</f>
        <v>0.11499999999999999</v>
      </c>
      <c r="Q14">
        <v>0.11</v>
      </c>
    </row>
    <row r="15" spans="2:17" x14ac:dyDescent="0.3">
      <c r="Q15">
        <f>Q13-Q14</f>
        <v>7.1999999999999995E-2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2"/>
  <sheetViews>
    <sheetView workbookViewId="0">
      <selection activeCell="J27" sqref="J27"/>
    </sheetView>
  </sheetViews>
  <sheetFormatPr defaultRowHeight="16.5" x14ac:dyDescent="0.3"/>
  <cols>
    <col min="2" max="2" width="13" style="45" bestFit="1" customWidth="1"/>
    <col min="3" max="3" width="9.875" bestFit="1" customWidth="1"/>
    <col min="5" max="6" width="9" style="45"/>
    <col min="9" max="9" width="5.125" customWidth="1"/>
    <col min="10" max="10" width="12.875" style="46" bestFit="1" customWidth="1"/>
  </cols>
  <sheetData>
    <row r="3" spans="2:16" ht="17.25" thickBot="1" x14ac:dyDescent="0.35">
      <c r="B3" s="46" t="s">
        <v>104</v>
      </c>
      <c r="I3" s="46" t="s">
        <v>105</v>
      </c>
    </row>
    <row r="4" spans="2:16" ht="17.25" thickBot="1" x14ac:dyDescent="0.35">
      <c r="B4" s="72" t="s">
        <v>101</v>
      </c>
      <c r="C4" s="47" t="s">
        <v>96</v>
      </c>
      <c r="D4" s="47">
        <v>4</v>
      </c>
      <c r="E4" s="61">
        <v>4</v>
      </c>
      <c r="F4" s="61">
        <v>4</v>
      </c>
      <c r="G4" s="50" t="s">
        <v>97</v>
      </c>
      <c r="J4" s="58" t="s">
        <v>113</v>
      </c>
      <c r="K4" s="59">
        <v>1000</v>
      </c>
      <c r="L4" s="60" t="s">
        <v>108</v>
      </c>
    </row>
    <row r="5" spans="2:16" x14ac:dyDescent="0.3">
      <c r="B5" s="73"/>
      <c r="C5" s="48" t="s">
        <v>98</v>
      </c>
      <c r="D5" s="48">
        <v>2</v>
      </c>
      <c r="E5" s="62">
        <v>2.5</v>
      </c>
      <c r="F5" s="62">
        <v>2.5</v>
      </c>
      <c r="G5" s="51" t="s">
        <v>99</v>
      </c>
      <c r="J5" s="54" t="s">
        <v>98</v>
      </c>
      <c r="K5" s="47">
        <v>2</v>
      </c>
      <c r="L5" s="47">
        <v>2</v>
      </c>
      <c r="M5" s="47">
        <v>2</v>
      </c>
      <c r="N5" s="47">
        <v>2</v>
      </c>
      <c r="O5" s="47">
        <v>2</v>
      </c>
      <c r="P5" s="50" t="s">
        <v>99</v>
      </c>
    </row>
    <row r="6" spans="2:16" ht="17.25" thickBot="1" x14ac:dyDescent="0.35">
      <c r="B6" s="74"/>
      <c r="C6" s="49" t="s">
        <v>100</v>
      </c>
      <c r="D6" s="49">
        <f>D4*D5</f>
        <v>8</v>
      </c>
      <c r="E6" s="49">
        <f>E4*E5</f>
        <v>10</v>
      </c>
      <c r="F6" s="49">
        <f>F4*F5</f>
        <v>10</v>
      </c>
      <c r="G6" s="52" t="s">
        <v>92</v>
      </c>
      <c r="J6" s="55" t="s">
        <v>106</v>
      </c>
      <c r="K6" s="48">
        <v>20</v>
      </c>
      <c r="L6" s="48">
        <v>40</v>
      </c>
      <c r="M6" s="48">
        <v>60</v>
      </c>
      <c r="N6" s="48">
        <v>80</v>
      </c>
      <c r="O6" s="48">
        <v>100</v>
      </c>
      <c r="P6" s="51" t="s">
        <v>107</v>
      </c>
    </row>
    <row r="7" spans="2:16" x14ac:dyDescent="0.3">
      <c r="B7" s="72" t="s">
        <v>102</v>
      </c>
      <c r="C7" s="47" t="s">
        <v>88</v>
      </c>
      <c r="D7" s="47">
        <v>8</v>
      </c>
      <c r="E7" s="61">
        <v>8</v>
      </c>
      <c r="F7" s="61">
        <v>8</v>
      </c>
      <c r="G7" s="50" t="s">
        <v>89</v>
      </c>
      <c r="J7" s="55" t="s">
        <v>112</v>
      </c>
      <c r="K7" s="48">
        <f>K5*K6/100*1000</f>
        <v>400</v>
      </c>
      <c r="L7" s="48">
        <f>L5*L6/100*1000</f>
        <v>800</v>
      </c>
      <c r="M7" s="48">
        <f>M5*M6/100*1000</f>
        <v>1200</v>
      </c>
      <c r="N7" s="48">
        <f>N5*N6/100*1000</f>
        <v>1600</v>
      </c>
      <c r="O7" s="48">
        <f>O5*O6/100*1000</f>
        <v>2000</v>
      </c>
      <c r="P7" s="51" t="s">
        <v>111</v>
      </c>
    </row>
    <row r="8" spans="2:16" ht="17.25" thickBot="1" x14ac:dyDescent="0.35">
      <c r="B8" s="74"/>
      <c r="C8" s="49" t="s">
        <v>90</v>
      </c>
      <c r="D8" s="49">
        <f>D6/D7</f>
        <v>1</v>
      </c>
      <c r="E8" s="49">
        <f>E6/E7</f>
        <v>1.25</v>
      </c>
      <c r="F8" s="49">
        <f>F6/F7</f>
        <v>1.25</v>
      </c>
      <c r="G8" s="52" t="s">
        <v>91</v>
      </c>
      <c r="J8" s="56" t="s">
        <v>109</v>
      </c>
      <c r="K8" s="49">
        <f>$K4/K7</f>
        <v>2.5</v>
      </c>
      <c r="L8" s="49">
        <f t="shared" ref="L8:O8" si="0">$K4/L7</f>
        <v>1.25</v>
      </c>
      <c r="M8" s="49">
        <f t="shared" si="0"/>
        <v>0.83333333333333337</v>
      </c>
      <c r="N8" s="49">
        <f t="shared" si="0"/>
        <v>0.625</v>
      </c>
      <c r="O8" s="49">
        <f t="shared" si="0"/>
        <v>0.5</v>
      </c>
      <c r="P8" s="52" t="s">
        <v>110</v>
      </c>
    </row>
    <row r="9" spans="2:16" ht="17.25" thickBot="1" x14ac:dyDescent="0.35">
      <c r="B9" s="72" t="s">
        <v>103</v>
      </c>
      <c r="C9" s="47" t="s">
        <v>93</v>
      </c>
      <c r="D9" s="47">
        <v>125</v>
      </c>
      <c r="E9" s="61">
        <v>392</v>
      </c>
      <c r="F9" s="61">
        <v>350</v>
      </c>
      <c r="G9" s="50"/>
    </row>
    <row r="10" spans="2:16" ht="17.25" thickBot="1" x14ac:dyDescent="0.35">
      <c r="B10" s="73"/>
      <c r="C10" s="48" t="s">
        <v>94</v>
      </c>
      <c r="D10" s="48">
        <f>D7*D9</f>
        <v>1000</v>
      </c>
      <c r="E10" s="48">
        <f>E7*E9</f>
        <v>3136</v>
      </c>
      <c r="F10" s="48">
        <f>F7*F9</f>
        <v>2800</v>
      </c>
      <c r="G10" s="51" t="s">
        <v>89</v>
      </c>
      <c r="J10" s="58" t="s">
        <v>113</v>
      </c>
      <c r="K10" s="59">
        <v>2000</v>
      </c>
      <c r="L10" s="60" t="s">
        <v>108</v>
      </c>
      <c r="M10" s="45"/>
      <c r="N10" s="45"/>
      <c r="O10" s="45"/>
      <c r="P10" s="45"/>
    </row>
    <row r="11" spans="2:16" ht="17.25" thickBot="1" x14ac:dyDescent="0.35">
      <c r="B11" s="74"/>
      <c r="C11" s="49" t="s">
        <v>95</v>
      </c>
      <c r="D11" s="49">
        <f>D6/D10</f>
        <v>8.0000000000000002E-3</v>
      </c>
      <c r="E11" s="49">
        <f>E6/E10</f>
        <v>3.1887755102040817E-3</v>
      </c>
      <c r="F11" s="49">
        <f>F6/F10</f>
        <v>3.5714285714285713E-3</v>
      </c>
      <c r="G11" s="52" t="s">
        <v>92</v>
      </c>
      <c r="J11" s="57" t="s">
        <v>98</v>
      </c>
      <c r="K11" s="53">
        <v>2</v>
      </c>
      <c r="L11" s="53">
        <v>2</v>
      </c>
      <c r="M11" s="47">
        <v>2</v>
      </c>
      <c r="N11" s="47">
        <v>2</v>
      </c>
      <c r="O11" s="47">
        <v>2</v>
      </c>
      <c r="P11" s="50" t="s">
        <v>99</v>
      </c>
    </row>
    <row r="12" spans="2:16" x14ac:dyDescent="0.3">
      <c r="J12" s="55" t="s">
        <v>106</v>
      </c>
      <c r="K12" s="48">
        <v>20</v>
      </c>
      <c r="L12" s="48">
        <v>40</v>
      </c>
      <c r="M12" s="48">
        <v>60</v>
      </c>
      <c r="N12" s="48">
        <v>80</v>
      </c>
      <c r="O12" s="48">
        <v>100</v>
      </c>
      <c r="P12" s="51" t="s">
        <v>107</v>
      </c>
    </row>
    <row r="13" spans="2:16" x14ac:dyDescent="0.3">
      <c r="J13" s="55" t="s">
        <v>112</v>
      </c>
      <c r="K13" s="48">
        <f>K11*K12/100*1000</f>
        <v>400</v>
      </c>
      <c r="L13" s="48">
        <f>L11*L12/100*1000</f>
        <v>800</v>
      </c>
      <c r="M13" s="48">
        <f>M11*M12/100*1000</f>
        <v>1200</v>
      </c>
      <c r="N13" s="48">
        <f>N11*N12/100*1000</f>
        <v>1600</v>
      </c>
      <c r="O13" s="48">
        <f>O11*O12/100*1000</f>
        <v>2000</v>
      </c>
      <c r="P13" s="51" t="s">
        <v>111</v>
      </c>
    </row>
    <row r="14" spans="2:16" ht="17.25" thickBot="1" x14ac:dyDescent="0.35">
      <c r="J14" s="56" t="s">
        <v>109</v>
      </c>
      <c r="K14" s="49">
        <f>$K10/K13</f>
        <v>5</v>
      </c>
      <c r="L14" s="49">
        <f t="shared" ref="L14" si="1">$K10/L13</f>
        <v>2.5</v>
      </c>
      <c r="M14" s="49">
        <f t="shared" ref="M14" si="2">$K10/M13</f>
        <v>1.6666666666666667</v>
      </c>
      <c r="N14" s="49">
        <f t="shared" ref="N14" si="3">$K10/N13</f>
        <v>1.25</v>
      </c>
      <c r="O14" s="49">
        <f t="shared" ref="O14" si="4">$K10/O13</f>
        <v>1</v>
      </c>
      <c r="P14" s="52" t="s">
        <v>110</v>
      </c>
    </row>
    <row r="15" spans="2:16" ht="17.25" thickBot="1" x14ac:dyDescent="0.35"/>
    <row r="16" spans="2:16" ht="17.25" thickBot="1" x14ac:dyDescent="0.35">
      <c r="J16" s="58" t="s">
        <v>113</v>
      </c>
      <c r="K16" s="59">
        <v>2000</v>
      </c>
      <c r="L16" s="60" t="s">
        <v>108</v>
      </c>
      <c r="M16" s="45"/>
      <c r="N16" s="45"/>
      <c r="O16" s="45"/>
      <c r="P16" s="45"/>
    </row>
    <row r="17" spans="3:16" x14ac:dyDescent="0.3">
      <c r="J17" s="54" t="s">
        <v>98</v>
      </c>
      <c r="K17" s="47">
        <v>2.5</v>
      </c>
      <c r="L17" s="47">
        <v>2.5</v>
      </c>
      <c r="M17" s="47">
        <v>2.5</v>
      </c>
      <c r="N17" s="47">
        <v>2.5</v>
      </c>
      <c r="O17" s="47">
        <v>2.5</v>
      </c>
      <c r="P17" s="50" t="s">
        <v>99</v>
      </c>
    </row>
    <row r="18" spans="3:16" x14ac:dyDescent="0.3">
      <c r="C18">
        <v>280</v>
      </c>
      <c r="D18" s="45">
        <v>250</v>
      </c>
      <c r="J18" s="55" t="s">
        <v>106</v>
      </c>
      <c r="K18" s="48">
        <v>20</v>
      </c>
      <c r="L18" s="48">
        <v>40</v>
      </c>
      <c r="M18" s="48">
        <v>60</v>
      </c>
      <c r="N18" s="48">
        <v>80</v>
      </c>
      <c r="O18" s="48">
        <v>100</v>
      </c>
      <c r="P18" s="51" t="s">
        <v>107</v>
      </c>
    </row>
    <row r="19" spans="3:16" x14ac:dyDescent="0.3">
      <c r="C19">
        <v>7</v>
      </c>
      <c r="D19" s="45">
        <v>7</v>
      </c>
      <c r="J19" s="55" t="s">
        <v>112</v>
      </c>
      <c r="K19" s="48">
        <f>K17*K18/100*1000</f>
        <v>500</v>
      </c>
      <c r="L19" s="48">
        <f>L17*L18/100*1000</f>
        <v>1000</v>
      </c>
      <c r="M19" s="48">
        <f>M17*M18/100*1000</f>
        <v>1500</v>
      </c>
      <c r="N19" s="48">
        <f>N17*N18/100*1000</f>
        <v>2000</v>
      </c>
      <c r="O19" s="48">
        <f>O17*O18/100*1000</f>
        <v>2500</v>
      </c>
      <c r="P19" s="51" t="s">
        <v>111</v>
      </c>
    </row>
    <row r="20" spans="3:16" ht="17.25" thickBot="1" x14ac:dyDescent="0.35">
      <c r="C20">
        <f>C18*C19</f>
        <v>1960</v>
      </c>
      <c r="D20" s="45">
        <f>D18*D19</f>
        <v>1750</v>
      </c>
      <c r="J20" s="56" t="s">
        <v>109</v>
      </c>
      <c r="K20" s="49">
        <f>$K16/K19</f>
        <v>4</v>
      </c>
      <c r="L20" s="49">
        <f t="shared" ref="L20" si="5">$K16/L19</f>
        <v>2</v>
      </c>
      <c r="M20" s="49">
        <f t="shared" ref="M20" si="6">$K16/M19</f>
        <v>1.3333333333333333</v>
      </c>
      <c r="N20" s="49">
        <f t="shared" ref="N20" si="7">$K16/N19</f>
        <v>1</v>
      </c>
      <c r="O20" s="49">
        <f t="shared" ref="O20" si="8">$K16/O19</f>
        <v>0.8</v>
      </c>
      <c r="P20" s="52" t="s">
        <v>110</v>
      </c>
    </row>
    <row r="21" spans="3:16" x14ac:dyDescent="0.3">
      <c r="C21">
        <f>C20/5</f>
        <v>392</v>
      </c>
      <c r="D21" s="45">
        <f>D20/5</f>
        <v>350</v>
      </c>
    </row>
    <row r="22" spans="3:16" x14ac:dyDescent="0.3">
      <c r="D22" s="45"/>
    </row>
  </sheetData>
  <mergeCells count="3">
    <mergeCell ref="B9:B11"/>
    <mergeCell ref="B7:B8"/>
    <mergeCell ref="B4:B6"/>
  </mergeCells>
  <phoneticPr fontId="2" type="noConversion"/>
  <pageMargins left="0.7" right="0.7" top="0.75" bottom="0.75" header="0.3" footer="0.3"/>
  <pageSetup paperSize="8" orientation="landscape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3" sqref="H33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7"/>
  <sheetViews>
    <sheetView workbookViewId="0">
      <selection activeCell="O12" sqref="O12"/>
    </sheetView>
  </sheetViews>
  <sheetFormatPr defaultRowHeight="16.5" x14ac:dyDescent="0.3"/>
  <cols>
    <col min="3" max="3" width="7.125" customWidth="1"/>
  </cols>
  <sheetData>
    <row r="4" spans="2:5" x14ac:dyDescent="0.3">
      <c r="C4" t="s">
        <v>119</v>
      </c>
      <c r="D4" s="1" t="s">
        <v>120</v>
      </c>
    </row>
    <row r="5" spans="2:5" x14ac:dyDescent="0.3">
      <c r="B5" t="s">
        <v>114</v>
      </c>
      <c r="C5">
        <v>3.3</v>
      </c>
      <c r="D5" s="45">
        <v>3.3</v>
      </c>
      <c r="E5" t="s">
        <v>118</v>
      </c>
    </row>
    <row r="6" spans="2:5" x14ac:dyDescent="0.3">
      <c r="B6" t="s">
        <v>115</v>
      </c>
      <c r="C6">
        <v>470</v>
      </c>
      <c r="D6" s="45">
        <v>180</v>
      </c>
    </row>
    <row r="7" spans="2:5" x14ac:dyDescent="0.3">
      <c r="B7" t="s">
        <v>116</v>
      </c>
      <c r="C7" s="63">
        <f>C5/C6*1000</f>
        <v>7.0212765957446797</v>
      </c>
      <c r="D7" s="63">
        <f>D5/D6*1000</f>
        <v>18.333333333333332</v>
      </c>
      <c r="E7" t="s">
        <v>117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tabSelected="1" workbookViewId="0">
      <selection activeCell="I17" sqref="I17"/>
    </sheetView>
  </sheetViews>
  <sheetFormatPr defaultRowHeight="16.5" x14ac:dyDescent="0.3"/>
  <cols>
    <col min="2" max="2" width="5.875" customWidth="1"/>
    <col min="4" max="4" width="8.5" customWidth="1"/>
    <col min="5" max="5" width="10.625" bestFit="1" customWidth="1"/>
    <col min="6" max="6" width="16.5" customWidth="1"/>
  </cols>
  <sheetData>
    <row r="2" spans="2:6" x14ac:dyDescent="0.3">
      <c r="B2" t="s">
        <v>130</v>
      </c>
    </row>
    <row r="3" spans="2:6" x14ac:dyDescent="0.3">
      <c r="C3" t="s">
        <v>123</v>
      </c>
    </row>
    <row r="4" spans="2:6" x14ac:dyDescent="0.3">
      <c r="C4" t="s">
        <v>121</v>
      </c>
      <c r="D4" t="s">
        <v>122</v>
      </c>
    </row>
    <row r="6" spans="2:6" s="45" customFormat="1" ht="17.25" thickBot="1" x14ac:dyDescent="0.35">
      <c r="C6" s="46" t="s">
        <v>131</v>
      </c>
    </row>
    <row r="7" spans="2:6" ht="17.25" thickBot="1" x14ac:dyDescent="0.35">
      <c r="C7" s="75" t="s">
        <v>129</v>
      </c>
      <c r="D7" s="76" t="s">
        <v>128</v>
      </c>
      <c r="E7" s="76" t="s">
        <v>125</v>
      </c>
      <c r="F7" s="77"/>
    </row>
    <row r="8" spans="2:6" x14ac:dyDescent="0.3">
      <c r="C8" s="78">
        <v>5</v>
      </c>
      <c r="D8" s="79">
        <v>0.11</v>
      </c>
      <c r="E8" s="47" t="s">
        <v>124</v>
      </c>
      <c r="F8" s="50"/>
    </row>
    <row r="9" spans="2:6" x14ac:dyDescent="0.3">
      <c r="C9" s="80">
        <v>4.9000000000000004</v>
      </c>
      <c r="D9" s="81">
        <v>0.11</v>
      </c>
      <c r="E9" s="48" t="s">
        <v>124</v>
      </c>
      <c r="F9" s="51"/>
    </row>
    <row r="10" spans="2:6" x14ac:dyDescent="0.3">
      <c r="C10" s="80">
        <v>4.8</v>
      </c>
      <c r="D10" s="81">
        <v>0.11</v>
      </c>
      <c r="E10" s="48" t="s">
        <v>124</v>
      </c>
      <c r="F10" s="51"/>
    </row>
    <row r="11" spans="2:6" x14ac:dyDescent="0.3">
      <c r="C11" s="80">
        <v>4.7</v>
      </c>
      <c r="D11" s="81">
        <v>0.11</v>
      </c>
      <c r="E11" s="48" t="s">
        <v>124</v>
      </c>
      <c r="F11" s="51"/>
    </row>
    <row r="12" spans="2:6" x14ac:dyDescent="0.3">
      <c r="C12" s="80">
        <v>4.5999999999999996</v>
      </c>
      <c r="D12" s="81">
        <v>0.11</v>
      </c>
      <c r="E12" s="48" t="s">
        <v>124</v>
      </c>
      <c r="F12" s="51"/>
    </row>
    <row r="13" spans="2:6" x14ac:dyDescent="0.3">
      <c r="C13" s="80">
        <v>4.5</v>
      </c>
      <c r="D13" s="81">
        <v>0.1</v>
      </c>
      <c r="E13" s="48" t="s">
        <v>124</v>
      </c>
      <c r="F13" s="51"/>
    </row>
    <row r="14" spans="2:6" x14ac:dyDescent="0.3">
      <c r="C14" s="80">
        <v>4.4000000000000004</v>
      </c>
      <c r="D14" s="81">
        <v>0.1</v>
      </c>
      <c r="E14" s="48" t="s">
        <v>124</v>
      </c>
      <c r="F14" s="51"/>
    </row>
    <row r="15" spans="2:6" x14ac:dyDescent="0.3">
      <c r="C15" s="80">
        <v>4.3</v>
      </c>
      <c r="D15" s="81">
        <v>0.09</v>
      </c>
      <c r="E15" s="48" t="s">
        <v>124</v>
      </c>
      <c r="F15" s="51"/>
    </row>
    <row r="16" spans="2:6" x14ac:dyDescent="0.3">
      <c r="C16" s="82">
        <v>4.2</v>
      </c>
      <c r="D16" s="83">
        <v>0.09</v>
      </c>
      <c r="E16" s="84" t="s">
        <v>124</v>
      </c>
      <c r="F16" s="85"/>
    </row>
    <row r="17" spans="3:6" x14ac:dyDescent="0.3">
      <c r="C17" s="82">
        <v>4.0999999999999996</v>
      </c>
      <c r="D17" s="83">
        <v>0.09</v>
      </c>
      <c r="E17" s="84" t="s">
        <v>124</v>
      </c>
      <c r="F17" s="85"/>
    </row>
    <row r="18" spans="3:6" x14ac:dyDescent="0.3">
      <c r="C18" s="82">
        <v>4</v>
      </c>
      <c r="D18" s="83">
        <v>0.09</v>
      </c>
      <c r="E18" s="84" t="s">
        <v>124</v>
      </c>
      <c r="F18" s="85"/>
    </row>
    <row r="19" spans="3:6" x14ac:dyDescent="0.3">
      <c r="C19" s="82">
        <v>3.9</v>
      </c>
      <c r="D19" s="83">
        <v>0.08</v>
      </c>
      <c r="E19" s="84" t="s">
        <v>124</v>
      </c>
      <c r="F19" s="85"/>
    </row>
    <row r="20" spans="3:6" x14ac:dyDescent="0.3">
      <c r="C20" s="82">
        <v>3.8</v>
      </c>
      <c r="D20" s="83">
        <v>0.08</v>
      </c>
      <c r="E20" s="84" t="s">
        <v>124</v>
      </c>
      <c r="F20" s="85"/>
    </row>
    <row r="21" spans="3:6" x14ac:dyDescent="0.3">
      <c r="C21" s="82">
        <v>3.7</v>
      </c>
      <c r="D21" s="83">
        <v>0.08</v>
      </c>
      <c r="E21" s="84" t="s">
        <v>124</v>
      </c>
      <c r="F21" s="85"/>
    </row>
    <row r="22" spans="3:6" x14ac:dyDescent="0.3">
      <c r="C22" s="82">
        <v>3.6</v>
      </c>
      <c r="D22" s="83">
        <v>0.08</v>
      </c>
      <c r="E22" s="84" t="s">
        <v>124</v>
      </c>
      <c r="F22" s="85"/>
    </row>
    <row r="23" spans="3:6" x14ac:dyDescent="0.3">
      <c r="C23" s="82">
        <v>3.5</v>
      </c>
      <c r="D23" s="83">
        <v>0.08</v>
      </c>
      <c r="E23" s="84" t="s">
        <v>124</v>
      </c>
      <c r="F23" s="85"/>
    </row>
    <row r="24" spans="3:6" x14ac:dyDescent="0.3">
      <c r="C24" s="82">
        <v>3.4</v>
      </c>
      <c r="D24" s="83">
        <v>7.0000000000000007E-2</v>
      </c>
      <c r="E24" s="84" t="s">
        <v>124</v>
      </c>
      <c r="F24" s="85"/>
    </row>
    <row r="25" spans="3:6" x14ac:dyDescent="0.3">
      <c r="C25" s="80">
        <v>3.3</v>
      </c>
      <c r="D25" s="81">
        <v>7.0000000000000007E-2</v>
      </c>
      <c r="E25" s="48" t="s">
        <v>124</v>
      </c>
      <c r="F25" s="51"/>
    </row>
    <row r="26" spans="3:6" x14ac:dyDescent="0.3">
      <c r="C26" s="80">
        <v>3.2</v>
      </c>
      <c r="D26" s="81">
        <v>7.0000000000000007E-2</v>
      </c>
      <c r="E26" s="48" t="s">
        <v>124</v>
      </c>
      <c r="F26" s="51"/>
    </row>
    <row r="27" spans="3:6" x14ac:dyDescent="0.3">
      <c r="C27" s="80">
        <v>3.1</v>
      </c>
      <c r="D27" s="81">
        <v>7.0000000000000007E-2</v>
      </c>
      <c r="E27" s="48" t="s">
        <v>124</v>
      </c>
      <c r="F27" s="51" t="s">
        <v>127</v>
      </c>
    </row>
    <row r="28" spans="3:6" ht="17.25" thickBot="1" x14ac:dyDescent="0.35">
      <c r="C28" s="86">
        <v>3</v>
      </c>
      <c r="D28" s="87">
        <v>0.06</v>
      </c>
      <c r="E28" s="49" t="s">
        <v>126</v>
      </c>
      <c r="F28" s="5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하네스</vt:lpstr>
      <vt:lpstr>ME Size</vt:lpstr>
      <vt:lpstr>Battery CON</vt:lpstr>
      <vt:lpstr>Power review</vt:lpstr>
      <vt:lpstr>Sheet1</vt:lpstr>
      <vt:lpstr>LED</vt:lpstr>
      <vt:lpstr>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2018-05-15T14:17:00Z</dcterms:modified>
</cp:coreProperties>
</file>