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_Femto\Plasma_Generator\1_Plasma_Pipette\1_Schematic\"/>
    </mc:Choice>
  </mc:AlternateContent>
  <bookViews>
    <workbookView xWindow="0" yWindow="0" windowWidth="10695" windowHeight="5955" activeTab="1"/>
  </bookViews>
  <sheets>
    <sheet name="Plasma_Gen_Pipette_Main_SCH_V1." sheetId="1" r:id="rId1"/>
    <sheet name="PCB" sheetId="2" r:id="rId2"/>
  </sheets>
  <definedNames>
    <definedName name="_xlnm._FilterDatabase" localSheetId="0">Plasma_Gen_Pipette_Main_SCH_V1.!$B$4:$K$4</definedName>
  </definedNames>
  <calcPr calcId="162913"/>
</workbook>
</file>

<file path=xl/calcChain.xml><?xml version="1.0" encoding="utf-8"?>
<calcChain xmlns="http://schemas.openxmlformats.org/spreadsheetml/2006/main">
  <c r="N18" i="2" l="1"/>
  <c r="R15" i="2"/>
  <c r="N16" i="2"/>
  <c r="N15" i="2"/>
  <c r="R14" i="2"/>
  <c r="S53" i="1"/>
  <c r="P53" i="1"/>
  <c r="N53" i="1"/>
  <c r="S20" i="1"/>
  <c r="S49" i="1" l="1"/>
  <c r="P49" i="1"/>
  <c r="N49" i="1"/>
  <c r="S51" i="1"/>
  <c r="S2" i="1" s="1"/>
  <c r="S50" i="1"/>
  <c r="S32" i="1"/>
  <c r="S48" i="1" l="1"/>
  <c r="P48" i="1"/>
  <c r="N48" i="1"/>
  <c r="S47" i="1"/>
  <c r="S46" i="1"/>
  <c r="R47" i="1"/>
  <c r="R46" i="1"/>
  <c r="P47" i="1"/>
  <c r="N47" i="1"/>
  <c r="P46" i="1"/>
  <c r="N46" i="1"/>
  <c r="S34" i="1"/>
  <c r="N34" i="1"/>
  <c r="P34" i="1"/>
  <c r="R39" i="1"/>
  <c r="R37" i="1"/>
  <c r="R35" i="1"/>
  <c r="S35" i="1" s="1"/>
  <c r="N36" i="1"/>
  <c r="R36" i="1"/>
  <c r="R32" i="1"/>
  <c r="R28" i="1"/>
  <c r="S28" i="1" s="1"/>
  <c r="R27" i="1"/>
  <c r="S27" i="1" s="1"/>
  <c r="R25" i="1"/>
  <c r="R23" i="1"/>
  <c r="S23" i="1" s="1"/>
  <c r="R22" i="1"/>
  <c r="S22" i="1" s="1"/>
  <c r="S39" i="1"/>
  <c r="S38" i="1"/>
  <c r="S37" i="1"/>
  <c r="S36" i="1"/>
  <c r="S33" i="1"/>
  <c r="S31" i="1"/>
  <c r="S30" i="1"/>
  <c r="S29" i="1"/>
  <c r="S26" i="1"/>
  <c r="S25" i="1"/>
  <c r="S24" i="1"/>
  <c r="S21" i="1"/>
  <c r="N39" i="1"/>
  <c r="N38" i="1"/>
  <c r="N37" i="1"/>
  <c r="N35" i="1"/>
  <c r="N33" i="1"/>
  <c r="N31" i="1"/>
  <c r="N30" i="1"/>
  <c r="N29" i="1"/>
  <c r="N28" i="1"/>
  <c r="N27" i="1"/>
  <c r="N26" i="1"/>
  <c r="N25" i="1"/>
  <c r="N24" i="1"/>
  <c r="N22" i="1"/>
  <c r="N21" i="1"/>
  <c r="N20" i="1"/>
  <c r="N19" i="1"/>
  <c r="N18" i="1"/>
  <c r="N17" i="1"/>
  <c r="N16" i="1"/>
  <c r="N41" i="1" s="1"/>
  <c r="N15" i="1"/>
  <c r="N14" i="1"/>
  <c r="N13" i="1"/>
  <c r="N12" i="1"/>
  <c r="N11" i="1"/>
  <c r="N10" i="1"/>
  <c r="N9" i="1"/>
  <c r="N8" i="1"/>
  <c r="N7" i="1"/>
  <c r="N6" i="1"/>
  <c r="N5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R20" i="1" s="1"/>
  <c r="P19" i="1"/>
  <c r="S19" i="1" s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S41" i="1" l="1"/>
  <c r="S42" i="1" s="1"/>
</calcChain>
</file>

<file path=xl/sharedStrings.xml><?xml version="1.0" encoding="utf-8"?>
<sst xmlns="http://schemas.openxmlformats.org/spreadsheetml/2006/main" count="428" uniqueCount="264">
  <si>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</si>
  <si>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</si>
  <si>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</si>
  <si>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</si>
  <si>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</si>
  <si>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</si>
  <si>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</si>
  <si>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</si>
  <si>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</si>
  <si>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</si>
  <si>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</si>
  <si>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</si>
  <si>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</si>
  <si>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</si>
  <si>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</si>
  <si>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</si>
  <si>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</si>
  <si>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</si>
  <si>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</si>
  <si>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</si>
  <si>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</si>
  <si>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</si>
  <si>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</si>
  <si>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</si>
  <si>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</si>
  <si>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</si>
  <si>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</si>
  <si>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</si>
  <si>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</si>
  <si>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</si>
  <si>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</si>
  <si>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</si>
  <si>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</si>
  <si>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</si>
  <si>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</si>
  <si>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</si>
  <si>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</si>
  <si>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</si>
  <si>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</si>
  <si>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</si>
  <si>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</si>
  <si>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</si>
  <si>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</si>
  <si>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</si>
  <si>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</si>
  <si>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</si>
  <si>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</si>
  <si>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</si>
  <si>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</si>
  <si>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</si>
  <si>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</si>
  <si>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</si>
  <si>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</si>
  <si>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</si>
  <si>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</si>
  <si>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</si>
  <si>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</si>
  <si>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</si>
  <si>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</si>
  <si>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</si>
  <si>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</si>
  <si>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</si>
  <si>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</si>
  <si>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</si>
  <si>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</si>
  <si>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</si>
  <si>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</si>
  <si>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</si>
  <si>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</si>
  <si>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</si>
  <si>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</si>
  <si>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R19,R21,R22,R23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</si>
  <si>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</si>
  <si>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</si>
  <si>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</si>
  <si>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</si>
  <si>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</si>
  <si>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</si>
  <si>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</si>
  <si>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</si>
  <si>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</si>
  <si>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</si>
  <si>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</si>
  <si>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</si>
  <si>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</si>
  <si>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</si>
  <si>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</si>
  <si>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</si>
  <si>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</si>
  <si>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</si>
  <si>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</si>
  <si>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</si>
  <si>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</si>
  <si>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</si>
  <si>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</si>
  <si>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</si>
  <si>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</si>
  <si>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</si>
  <si>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</si>
  <si>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</si>
  <si>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</si>
  <si>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</si>
  <si>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19-21/R6C-AP1Q2/3T</t>
  </si>
  <si>
    <t>Backlight LED SMD 1608 Red</t>
  </si>
  <si>
    <t>LED3</t>
  </si>
  <si>
    <t>1.0mm</t>
  </si>
  <si>
    <t>19-217/W1D-APQHY/3T</t>
  </si>
  <si>
    <t>Backlight LED SMD 1608 White</t>
  </si>
  <si>
    <t>LED4</t>
  </si>
  <si>
    <t>0.4mm</t>
  </si>
  <si>
    <t>19-213/G6C-AN1P2 /3T</t>
  </si>
  <si>
    <t>Backlight LED SMD 1608 Green</t>
  </si>
  <si>
    <t>LED5</t>
  </si>
  <si>
    <t>0.6mm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</si>
  <si>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</si>
  <si>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</si>
  <si>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</si>
  <si>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</si>
  <si>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</si>
  <si>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</si>
  <si>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</si>
  <si>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</si>
  <si>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</si>
  <si>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</si>
  <si>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</si>
  <si>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</si>
  <si>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</si>
  <si>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</si>
  <si>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</si>
  <si>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</si>
  <si>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</si>
  <si>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</si>
  <si>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</si>
  <si>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</si>
  <si>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</si>
  <si>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</si>
  <si>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</si>
  <si>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</si>
  <si>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</si>
  <si>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</si>
  <si>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</si>
  <si>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</si>
  <si>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</si>
  <si>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</si>
  <si>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</si>
  <si>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</si>
  <si>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</si>
  <si>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</si>
  <si>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</si>
  <si>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</si>
  <si>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</si>
  <si>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</si>
  <si>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053048-0310</t>
  </si>
  <si>
    <t>Molex</t>
  </si>
  <si>
    <t>1.25mm Pitch DIP CON, Right Angle 3-Pin</t>
  </si>
  <si>
    <t>J1</t>
  </si>
  <si>
    <t>3.5mm</t>
  </si>
  <si>
    <t>5.5x5.5</t>
  </si>
  <si>
    <t>053048-0810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</si>
  <si>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</si>
  <si>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</si>
  <si>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</si>
  <si>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</si>
  <si>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</si>
  <si>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</si>
  <si>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</si>
  <si>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CTT_1139P1</t>
  </si>
  <si>
    <t>CTT-1139P1</t>
  </si>
  <si>
    <t>CT Electronics</t>
  </si>
  <si>
    <t>Tack S/W</t>
  </si>
  <si>
    <t>SW1</t>
  </si>
  <si>
    <t>1.6mm</t>
  </si>
  <si>
    <t>6.4x4.5</t>
  </si>
  <si>
    <t>SKRMABE010</t>
  </si>
  <si>
    <t>APLS</t>
  </si>
  <si>
    <t>SW7,SW8,SW9</t>
  </si>
  <si>
    <t>4.5x4.5</t>
  </si>
  <si>
    <t xml:space="preserve"> Part Type Report1 for Plasma_Gen_Pipette_Main_SCH_V1.0_20180223.sch on 2018-03-13 오후 1:36:01</t>
  </si>
  <si>
    <t xml:space="preserve"> Design Part Type count: 21</t>
  </si>
  <si>
    <t>Unit Cost</t>
  </si>
  <si>
    <t>Cost</t>
  </si>
  <si>
    <t>MOQ</t>
  </si>
  <si>
    <t>필요수량</t>
  </si>
  <si>
    <t>구매수량</t>
  </si>
  <si>
    <t>구매금액</t>
  </si>
  <si>
    <t>ICBanQ</t>
  </si>
  <si>
    <t>Set 수량</t>
  </si>
  <si>
    <t>구매 Cost</t>
    <phoneticPr fontId="19" type="noConversion"/>
  </si>
  <si>
    <t>INDUCTOR, PWR, 15UH, 1.5A, 20%, 32MHZ</t>
    <phoneticPr fontId="19" type="noConversion"/>
  </si>
  <si>
    <t>P004928252</t>
    <phoneticPr fontId="19" type="noConversion"/>
  </si>
  <si>
    <t>P000092681</t>
    <phoneticPr fontId="19" type="noConversion"/>
  </si>
  <si>
    <t xml:space="preserve">P001566090 </t>
    <phoneticPr fontId="19" type="noConversion"/>
  </si>
  <si>
    <t>68K</t>
    <phoneticPr fontId="19" type="noConversion"/>
  </si>
  <si>
    <t>WR04X6802FTL</t>
    <phoneticPr fontId="19" type="noConversion"/>
  </si>
  <si>
    <t>RES SMD 68K OHM 1% 1/16W 0402</t>
    <phoneticPr fontId="19" type="noConversion"/>
  </si>
  <si>
    <t>F0603E2R50FSTR</t>
    <phoneticPr fontId="19" type="noConversion"/>
  </si>
  <si>
    <t>P001574681</t>
    <phoneticPr fontId="19" type="noConversion"/>
  </si>
  <si>
    <t>MSS5131-153ML</t>
    <phoneticPr fontId="19" type="noConversion"/>
  </si>
  <si>
    <t xml:space="preserve">P002266417 </t>
    <phoneticPr fontId="19" type="noConversion"/>
  </si>
  <si>
    <t>LQM2HPZ2R2MG0</t>
    <phoneticPr fontId="19" type="noConversion"/>
  </si>
  <si>
    <t>P008172717</t>
    <phoneticPr fontId="19" type="noConversion"/>
  </si>
  <si>
    <t>1 point 삭제 예정</t>
    <phoneticPr fontId="19" type="noConversion"/>
  </si>
  <si>
    <t>ASMT-YTD2-0BB02</t>
    <phoneticPr fontId="19" type="noConversion"/>
  </si>
  <si>
    <t>P000725384</t>
    <phoneticPr fontId="19" type="noConversion"/>
  </si>
  <si>
    <t>17-21/W1D-ANPHY/3T</t>
    <phoneticPr fontId="19" type="noConversion"/>
  </si>
  <si>
    <t>P005609821</t>
    <phoneticPr fontId="19" type="noConversion"/>
  </si>
  <si>
    <t>P005609815</t>
    <phoneticPr fontId="19" type="noConversion"/>
  </si>
  <si>
    <t>P005609818</t>
    <phoneticPr fontId="19" type="noConversion"/>
  </si>
  <si>
    <t>STPS120M</t>
    <phoneticPr fontId="19" type="noConversion"/>
  </si>
  <si>
    <t>P000098995</t>
    <phoneticPr fontId="19" type="noConversion"/>
  </si>
  <si>
    <t>재품이 없어 고휘도 구매</t>
    <phoneticPr fontId="19" type="noConversion"/>
  </si>
  <si>
    <t>P001539333</t>
    <phoneticPr fontId="19" type="noConversion"/>
  </si>
  <si>
    <t>재고 사용</t>
    <phoneticPr fontId="19" type="noConversion"/>
  </si>
  <si>
    <t>STM32F070RBT6</t>
    <phoneticPr fontId="19" type="noConversion"/>
  </si>
  <si>
    <t>P007475431</t>
    <phoneticPr fontId="19" type="noConversion"/>
  </si>
  <si>
    <t>LF용 포함 구매</t>
    <phoneticPr fontId="19" type="noConversion"/>
  </si>
  <si>
    <t>MCP73831T-2ACI/OT</t>
    <phoneticPr fontId="19" type="noConversion"/>
  </si>
  <si>
    <t>P000166190</t>
    <phoneticPr fontId="19" type="noConversion"/>
  </si>
  <si>
    <t>LM3671MF-3.3</t>
    <phoneticPr fontId="19" type="noConversion"/>
  </si>
  <si>
    <t>P007302353</t>
    <phoneticPr fontId="19" type="noConversion"/>
  </si>
  <si>
    <t>053048-0310</t>
    <phoneticPr fontId="19" type="noConversion"/>
  </si>
  <si>
    <t>053048-0710</t>
    <phoneticPr fontId="19" type="noConversion"/>
  </si>
  <si>
    <t>1.25mm Pitch DIP CON, Right Angle 7-Pin</t>
    <phoneticPr fontId="19" type="noConversion"/>
  </si>
  <si>
    <t>P005634298</t>
    <phoneticPr fontId="19" type="noConversion"/>
  </si>
  <si>
    <t>P005634294</t>
    <phoneticPr fontId="19" type="noConversion"/>
  </si>
  <si>
    <t>HI05-AG0272</t>
    <phoneticPr fontId="19" type="noConversion"/>
  </si>
  <si>
    <t>P005659337</t>
    <phoneticPr fontId="19" type="noConversion"/>
  </si>
  <si>
    <t>MOQ</t>
    <phoneticPr fontId="19" type="noConversion"/>
  </si>
  <si>
    <t>R1,R3,R7,R9,R11,R12,R13,R14,R20,R26,R28,R31,R32,R34</t>
    <phoneticPr fontId="19" type="noConversion"/>
  </si>
  <si>
    <t>Reset IC Vth=2.64V Delay=200msec</t>
    <phoneticPr fontId="19" type="noConversion"/>
  </si>
  <si>
    <t>TPS3801L30</t>
    <phoneticPr fontId="19" type="noConversion"/>
  </si>
  <si>
    <t>U6</t>
    <phoneticPr fontId="19" type="noConversion"/>
  </si>
  <si>
    <t>P007092561</t>
    <phoneticPr fontId="19" type="noConversion"/>
  </si>
  <si>
    <t>2.4x2.12</t>
    <phoneticPr fontId="19" type="noConversion"/>
  </si>
  <si>
    <t>1.1mm</t>
    <phoneticPr fontId="19" type="noConversion"/>
  </si>
  <si>
    <t>Main PCB</t>
    <phoneticPr fontId="19" type="noConversion"/>
  </si>
  <si>
    <t>하네스</t>
    <phoneticPr fontId="19" type="noConversion"/>
  </si>
  <si>
    <t>51021-0700</t>
  </si>
  <si>
    <t>51021-0700</t>
    <phoneticPr fontId="19" type="noConversion"/>
  </si>
  <si>
    <t>1.25mm Pitch Housing, Female, 7-Pin</t>
    <phoneticPr fontId="19" type="noConversion"/>
  </si>
  <si>
    <t>P005634256</t>
    <phoneticPr fontId="19" type="noConversion"/>
  </si>
  <si>
    <t>P005634252</t>
    <phoneticPr fontId="19" type="noConversion"/>
  </si>
  <si>
    <t>51021-0300</t>
    <phoneticPr fontId="19" type="noConversion"/>
  </si>
  <si>
    <t>1.25mm Pitch Housing, Female, 3-Pin</t>
    <phoneticPr fontId="19" type="noConversion"/>
  </si>
  <si>
    <t>050058-8000</t>
    <phoneticPr fontId="19" type="noConversion"/>
  </si>
  <si>
    <t>1.25mm Pitch Crimp Terminal, Female, 28-32 AWG</t>
    <phoneticPr fontId="19" type="noConversion"/>
  </si>
  <si>
    <t>P005634322</t>
    <phoneticPr fontId="19" type="noConversion"/>
  </si>
  <si>
    <t>50058 양단 1007 케이블</t>
    <phoneticPr fontId="19" type="noConversion"/>
  </si>
  <si>
    <t>LM2735XMF</t>
    <phoneticPr fontId="19" type="noConversion"/>
  </si>
  <si>
    <t>P006290287</t>
    <phoneticPr fontId="19" type="noConversion"/>
  </si>
  <si>
    <t>50058 양단 케이블 L=100mm, Black</t>
    <phoneticPr fontId="19" type="noConversion"/>
  </si>
  <si>
    <t>P005634320</t>
    <phoneticPr fontId="19" type="noConversion"/>
  </si>
  <si>
    <t>하네스 케이블</t>
    <phoneticPr fontId="19" type="noConversion"/>
  </si>
  <si>
    <t>DC-011</t>
    <phoneticPr fontId="22" type="noConversion"/>
  </si>
  <si>
    <t>any</t>
    <phoneticPr fontId="22" type="noConversion"/>
  </si>
  <si>
    <t>0.7 Pie / A Type Plug와 호환 / DC Power Jack  11.2x6.0x5.0</t>
    <phoneticPr fontId="22" type="noConversion"/>
  </si>
  <si>
    <t>ICbanQ</t>
    <phoneticPr fontId="22" type="noConversion"/>
  </si>
  <si>
    <t>P005658769</t>
    <phoneticPr fontId="22" type="noConversion"/>
  </si>
  <si>
    <t>053048-0710</t>
    <phoneticPr fontId="19" type="noConversion"/>
  </si>
  <si>
    <t>A</t>
    <phoneticPr fontId="19" type="noConversion"/>
  </si>
  <si>
    <t>B</t>
    <phoneticPr fontId="19" type="noConversion"/>
  </si>
  <si>
    <t>TPS3801L30</t>
    <phoneticPr fontId="19" type="noConversion"/>
  </si>
  <si>
    <t>V_BATT</t>
    <phoneticPr fontId="19" type="noConversion"/>
  </si>
  <si>
    <t>0.6mm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</si>
</sst>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_-;\-* #,##0_-;_-* &quot;-&quot;?_-;_-@_-"/>
    <numFmt numFmtId="177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176" fontId="18" fillId="0" borderId="0" xfId="0" applyNumberFormat="1" applyFont="1">
      <alignment vertical="center"/>
    </xf>
    <xf numFmtId="0" fontId="0" fillId="0" borderId="21" xfId="0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21" fillId="0" borderId="21" xfId="49" applyBorder="1" applyAlignment="1">
      <alignment vertical="center"/>
    </xf>
    <xf numFmtId="49" fontId="18" fillId="33" borderId="19" xfId="49" applyNumberFormat="1" applyFont="1" applyFill="1" applyBorder="1" applyAlignment="1">
      <alignment horizontal="center" vertical="center"/>
    </xf>
    <xf numFmtId="0" fontId="18" fillId="35" borderId="20" xfId="49" applyFont="1" applyFill="1" applyBorder="1" applyAlignment="1">
      <alignment horizontal="center" vertical="center"/>
    </xf>
    <xf numFmtId="0" fontId="0" fillId="0" borderId="24" xfId="0" applyBorder="1">
      <alignment vertical="center"/>
    </xf>
    <xf numFmtId="0" fontId="21" fillId="0" borderId="14" xfId="49" applyBorder="1" applyAlignment="1">
      <alignment vertical="center"/>
    </xf>
    <xf numFmtId="0" fontId="21" fillId="0" borderId="0" xfId="49" applyAlignment="1">
      <alignment vertical="center"/>
    </xf>
    <xf numFmtId="0" fontId="21" fillId="0" borderId="11" xfId="49" applyBorder="1" applyAlignment="1">
      <alignment vertical="center"/>
    </xf>
    <xf numFmtId="0" fontId="21" fillId="0" borderId="14" xfId="49" applyBorder="1" applyAlignment="1">
      <alignment vertical="center"/>
    </xf>
    <xf numFmtId="0" fontId="21" fillId="0" borderId="16" xfId="49" applyBorder="1" applyAlignment="1">
      <alignment vertical="center"/>
    </xf>
    <xf numFmtId="41" fontId="18" fillId="0" borderId="28" xfId="1" applyFont="1" applyFill="1" applyBorder="1">
      <alignment vertical="center"/>
    </xf>
    <xf numFmtId="41" fontId="0" fillId="0" borderId="11" xfId="1" applyFont="1" applyBorder="1">
      <alignment vertical="center"/>
    </xf>
    <xf numFmtId="41" fontId="0" fillId="0" borderId="14" xfId="1" applyFont="1" applyBorder="1">
      <alignment vertical="center"/>
    </xf>
    <xf numFmtId="41" fontId="0" fillId="0" borderId="21" xfId="1" applyFont="1" applyBorder="1">
      <alignment vertical="center"/>
    </xf>
    <xf numFmtId="41" fontId="0" fillId="0" borderId="16" xfId="1" applyFont="1" applyBorder="1">
      <alignment vertical="center"/>
    </xf>
    <xf numFmtId="0" fontId="0" fillId="37" borderId="25" xfId="0" applyFill="1" applyBorder="1">
      <alignment vertical="center"/>
    </xf>
    <xf numFmtId="0" fontId="0" fillId="37" borderId="25" xfId="0" applyFill="1" applyBorder="1" applyAlignment="1">
      <alignment horizontal="center" vertical="center"/>
    </xf>
    <xf numFmtId="41" fontId="0" fillId="37" borderId="25" xfId="1" applyFont="1" applyFill="1" applyBorder="1">
      <alignment vertical="center"/>
    </xf>
    <xf numFmtId="0" fontId="21" fillId="37" borderId="26" xfId="49" applyFill="1" applyBorder="1" applyAlignment="1">
      <alignment vertical="center"/>
    </xf>
    <xf numFmtId="0" fontId="0" fillId="37" borderId="27" xfId="0" applyFill="1" applyBorder="1">
      <alignment vertical="center"/>
    </xf>
    <xf numFmtId="0" fontId="0" fillId="35" borderId="22" xfId="0" applyFill="1" applyBorder="1">
      <alignment vertical="center"/>
    </xf>
    <xf numFmtId="41" fontId="18" fillId="0" borderId="0" xfId="0" applyNumberFormat="1" applyFont="1">
      <alignment vertical="center"/>
    </xf>
    <xf numFmtId="177" fontId="0" fillId="0" borderId="0" xfId="0" applyNumberFormat="1">
      <alignment vertical="center"/>
    </xf>
    <xf numFmtId="41" fontId="0" fillId="36" borderId="14" xfId="1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8" borderId="14" xfId="0" applyFill="1" applyBorder="1">
      <alignment vertical="center"/>
    </xf>
    <xf numFmtId="0" fontId="21" fillId="36" borderId="14" xfId="49" applyFill="1" applyBorder="1" applyAlignment="1">
      <alignment vertical="center"/>
    </xf>
    <xf numFmtId="0" fontId="21" fillId="0" borderId="14" xfId="49" applyBorder="1" applyAlignment="1">
      <alignment vertical="center"/>
    </xf>
    <xf numFmtId="49" fontId="18" fillId="33" borderId="19" xfId="49" applyNumberFormat="1" applyFont="1" applyFill="1" applyBorder="1" applyAlignment="1">
      <alignment horizontal="center" vertical="center"/>
    </xf>
    <xf numFmtId="0" fontId="18" fillId="35" borderId="20" xfId="49" applyFont="1" applyFill="1" applyBorder="1" applyAlignment="1">
      <alignment horizontal="center" vertical="center"/>
    </xf>
    <xf numFmtId="0" fontId="0" fillId="34" borderId="14" xfId="0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7" xfId="0" applyFill="1" applyBorder="1">
      <alignment vertical="center"/>
    </xf>
    <xf numFmtId="0" fontId="21" fillId="38" borderId="15" xfId="49" applyFill="1" applyBorder="1" applyAlignment="1">
      <alignment vertical="center"/>
    </xf>
    <xf numFmtId="0" fontId="0" fillId="0" borderId="28" xfId="0" applyFill="1" applyBorder="1" applyAlignment="1"/>
    <xf numFmtId="0" fontId="0" fillId="0" borderId="0" xfId="0" applyAlignment="1"/>
    <xf numFmtId="41" fontId="0" fillId="0" borderId="14" xfId="1" applyFont="1" applyFill="1" applyBorder="1">
      <alignment vertical="center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5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3"/>
    <cellStyle name="쉼표 [0] 5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좋음" xfId="7" builtinId="26" customBuiltin="1"/>
    <cellStyle name="출력" xfId="11" builtinId="21" customBuiltin="1"/>
    <cellStyle name="표준" xfId="0" builtinId="0"/>
    <cellStyle name="표준 2" xfId="49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11</xdr:row>
      <xdr:rowOff>44823</xdr:rowOff>
    </xdr:from>
    <xdr:to>
      <xdr:col>7</xdr:col>
      <xdr:colOff>461122</xdr:colOff>
      <xdr:row>35</xdr:row>
      <xdr:rowOff>82922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6" y="257735"/>
          <a:ext cx="4472828" cy="5147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448235</xdr:colOff>
      <xdr:row>11</xdr:row>
      <xdr:rowOff>44823</xdr:rowOff>
    </xdr:from>
    <xdr:to>
      <xdr:col>11</xdr:col>
      <xdr:colOff>676835</xdr:colOff>
      <xdr:row>23</xdr:row>
      <xdr:rowOff>92447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147" y="257735"/>
          <a:ext cx="2962835" cy="2602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201705</xdr:colOff>
      <xdr:row>38</xdr:row>
      <xdr:rowOff>123265</xdr:rowOff>
    </xdr:from>
    <xdr:to>
      <xdr:col>8</xdr:col>
      <xdr:colOff>363630</xdr:colOff>
      <xdr:row>52</xdr:row>
      <xdr:rowOff>34178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4" y="6084794"/>
          <a:ext cx="4946837" cy="2891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H1" zoomScale="85" zoomScaleNormal="85" workbookViewId="0">
      <pane ySplit="4" topLeftCell="A26" activePane="bottomLeft" state="frozen"/>
      <selection activeCell="F1" sqref="F1"/>
      <selection pane="bottomLeft" activeCell="Q36" sqref="Q36"/>
    </sheetView>
  </sheetViews>
  <sheetFormatPr defaultRowHeight="16.5" x14ac:dyDescent="0.3"/>
  <cols>
    <col min="1" max="1" width="3.75" style="2" customWidth="1"/>
    <col min="2" max="2" width="5.375" customWidth="1"/>
    <col min="3" max="3" width="19.875" customWidth="1"/>
    <col min="4" max="4" width="23.125" style="5" bestFit="1" customWidth="1"/>
    <col min="5" max="5" width="18.375" bestFit="1" customWidth="1"/>
    <col min="6" max="6" width="23.625" bestFit="1" customWidth="1"/>
    <col min="7" max="7" width="57.125" customWidth="1"/>
    <col min="8" max="8" width="7.5" bestFit="1" customWidth="1"/>
    <col min="9" max="9" width="43.75" customWidth="1"/>
    <col min="10" max="10" width="8.875" customWidth="1"/>
    <col min="11" max="11" width="9.75" customWidth="1"/>
    <col min="12" max="12" width="19.875" customWidth="1"/>
    <col min="14" max="14" width="9.375" style="6" bestFit="1" customWidth="1"/>
    <col min="15" max="16" width="9" style="6"/>
    <col min="18" max="18" width="9.75" customWidth="1"/>
    <col min="19" max="19" width="13.25" customWidth="1"/>
    <col min="20" max="20" width="12.125" bestFit="1" customWidth="1"/>
  </cols>
  <sheetData>
    <row r="1" spans="1:20" s="1" customFormat="1" x14ac:dyDescent="0.3">
      <c r="A1" s="3"/>
      <c r="B1" s="1" t="s">
        <v>177</v>
      </c>
      <c r="D1" s="4"/>
      <c r="N1" s="7"/>
      <c r="O1" s="7"/>
      <c r="P1" s="7"/>
    </row>
    <row r="2" spans="1:20" x14ac:dyDescent="0.3">
      <c r="P2" s="35" t="s">
        <v>186</v>
      </c>
      <c r="S2" s="62">
        <f>S42+S51</f>
        <v>507925</v>
      </c>
    </row>
    <row r="3" spans="1:20" ht="17.25" thickBot="1" x14ac:dyDescent="0.35">
      <c r="A3" s="14"/>
      <c r="B3" s="54" t="s">
        <v>235</v>
      </c>
      <c r="P3" s="35">
        <v>20</v>
      </c>
      <c r="S3" s="51">
        <v>43172</v>
      </c>
    </row>
    <row r="4" spans="1:20" ht="17.25" thickBot="1" x14ac:dyDescent="0.35">
      <c r="B4" s="13" t="s">
        <v>0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7</v>
      </c>
      <c r="J4" s="20" t="s">
        <v>10</v>
      </c>
      <c r="K4" s="20" t="s">
        <v>8</v>
      </c>
      <c r="L4" s="21" t="s">
        <v>9</v>
      </c>
      <c r="M4" s="20" t="s">
        <v>179</v>
      </c>
      <c r="N4" s="20" t="s">
        <v>180</v>
      </c>
      <c r="O4" s="31" t="s">
        <v>187</v>
      </c>
      <c r="P4" s="31" t="s">
        <v>182</v>
      </c>
      <c r="Q4" s="31" t="s">
        <v>181</v>
      </c>
      <c r="R4" s="31" t="s">
        <v>183</v>
      </c>
      <c r="S4" s="31" t="s">
        <v>184</v>
      </c>
      <c r="T4" s="32" t="s">
        <v>185</v>
      </c>
    </row>
    <row r="5" spans="1:20" x14ac:dyDescent="0.3">
      <c r="B5" s="12">
        <v>1</v>
      </c>
      <c r="C5" s="10" t="s">
        <v>19</v>
      </c>
      <c r="D5" s="9" t="s">
        <v>38</v>
      </c>
      <c r="E5" s="10" t="s">
        <v>13</v>
      </c>
      <c r="F5" s="10" t="s">
        <v>39</v>
      </c>
      <c r="G5" s="10" t="s">
        <v>40</v>
      </c>
      <c r="H5" s="10">
        <v>1</v>
      </c>
      <c r="I5" s="10" t="s">
        <v>41</v>
      </c>
      <c r="J5" s="10" t="s">
        <v>25</v>
      </c>
      <c r="K5" s="10" t="s">
        <v>24</v>
      </c>
      <c r="L5" s="10" t="s">
        <v>19</v>
      </c>
      <c r="M5" s="40">
        <v>10</v>
      </c>
      <c r="N5" s="40">
        <f>H5*M5</f>
        <v>10</v>
      </c>
      <c r="O5" s="10"/>
      <c r="P5" s="34">
        <f>H5*P$3</f>
        <v>20</v>
      </c>
      <c r="Q5" s="10"/>
      <c r="R5" s="10"/>
      <c r="S5" s="10"/>
      <c r="T5" s="11"/>
    </row>
    <row r="6" spans="1:20" x14ac:dyDescent="0.3">
      <c r="B6" s="8">
        <v>2</v>
      </c>
      <c r="C6" s="15" t="s">
        <v>19</v>
      </c>
      <c r="D6" s="16" t="s">
        <v>30</v>
      </c>
      <c r="E6" s="15" t="s">
        <v>13</v>
      </c>
      <c r="F6" s="15" t="s">
        <v>31</v>
      </c>
      <c r="G6" s="15" t="s">
        <v>32</v>
      </c>
      <c r="H6" s="15">
        <v>1</v>
      </c>
      <c r="I6" s="15" t="s">
        <v>33</v>
      </c>
      <c r="J6" s="15" t="s">
        <v>25</v>
      </c>
      <c r="K6" s="15" t="s">
        <v>24</v>
      </c>
      <c r="L6" s="15" t="s">
        <v>19</v>
      </c>
      <c r="M6" s="41">
        <v>10</v>
      </c>
      <c r="N6" s="41">
        <f t="shared" ref="N6:N39" si="0">H6*M6</f>
        <v>10</v>
      </c>
      <c r="O6" s="15"/>
      <c r="P6" s="37">
        <f>H6*P$3</f>
        <v>20</v>
      </c>
      <c r="Q6" s="15"/>
      <c r="R6" s="15"/>
      <c r="S6" s="15"/>
      <c r="T6" s="17"/>
    </row>
    <row r="7" spans="1:20" x14ac:dyDescent="0.3">
      <c r="B7" s="8">
        <v>3</v>
      </c>
      <c r="C7" s="15" t="s">
        <v>19</v>
      </c>
      <c r="D7" s="16" t="s">
        <v>26</v>
      </c>
      <c r="E7" s="15" t="s">
        <v>13</v>
      </c>
      <c r="F7" s="15" t="s">
        <v>27</v>
      </c>
      <c r="G7" s="15" t="s">
        <v>28</v>
      </c>
      <c r="H7" s="15">
        <v>10</v>
      </c>
      <c r="I7" s="15" t="s">
        <v>29</v>
      </c>
      <c r="J7" s="15" t="s">
        <v>25</v>
      </c>
      <c r="K7" s="15" t="s">
        <v>24</v>
      </c>
      <c r="L7" s="15" t="s">
        <v>19</v>
      </c>
      <c r="M7" s="41">
        <v>10</v>
      </c>
      <c r="N7" s="41">
        <f t="shared" si="0"/>
        <v>100</v>
      </c>
      <c r="O7" s="15"/>
      <c r="P7" s="37">
        <f>H7*P$3</f>
        <v>200</v>
      </c>
      <c r="Q7" s="15"/>
      <c r="R7" s="15"/>
      <c r="S7" s="15"/>
      <c r="T7" s="17"/>
    </row>
    <row r="8" spans="1:20" x14ac:dyDescent="0.3">
      <c r="B8" s="8">
        <v>4</v>
      </c>
      <c r="C8" s="15" t="s">
        <v>19</v>
      </c>
      <c r="D8" s="16" t="s">
        <v>20</v>
      </c>
      <c r="E8" s="15" t="s">
        <v>13</v>
      </c>
      <c r="F8" s="15" t="s">
        <v>21</v>
      </c>
      <c r="G8" s="15" t="s">
        <v>22</v>
      </c>
      <c r="H8" s="15">
        <v>3</v>
      </c>
      <c r="I8" s="15" t="s">
        <v>23</v>
      </c>
      <c r="J8" s="15" t="s">
        <v>25</v>
      </c>
      <c r="K8" s="15" t="s">
        <v>24</v>
      </c>
      <c r="L8" s="15" t="s">
        <v>19</v>
      </c>
      <c r="M8" s="41">
        <v>10</v>
      </c>
      <c r="N8" s="41">
        <f t="shared" si="0"/>
        <v>30</v>
      </c>
      <c r="O8" s="15"/>
      <c r="P8" s="37">
        <f t="shared" ref="P8:P40" si="1">H8*P$3</f>
        <v>60</v>
      </c>
      <c r="Q8" s="15"/>
      <c r="R8" s="15"/>
      <c r="S8" s="15"/>
      <c r="T8" s="17"/>
    </row>
    <row r="9" spans="1:20" x14ac:dyDescent="0.3">
      <c r="B9" s="8">
        <v>5</v>
      </c>
      <c r="C9" s="15" t="s">
        <v>11</v>
      </c>
      <c r="D9" s="16" t="s">
        <v>12</v>
      </c>
      <c r="E9" s="15" t="s">
        <v>13</v>
      </c>
      <c r="F9" s="15" t="s">
        <v>14</v>
      </c>
      <c r="G9" s="15" t="s">
        <v>15</v>
      </c>
      <c r="H9" s="15">
        <v>4</v>
      </c>
      <c r="I9" s="15" t="s">
        <v>16</v>
      </c>
      <c r="J9" s="15" t="s">
        <v>18</v>
      </c>
      <c r="K9" s="15" t="s">
        <v>17</v>
      </c>
      <c r="L9" s="15" t="s">
        <v>11</v>
      </c>
      <c r="M9" s="41">
        <v>210</v>
      </c>
      <c r="N9" s="41">
        <f t="shared" si="0"/>
        <v>840</v>
      </c>
      <c r="O9" s="15"/>
      <c r="P9" s="37">
        <f t="shared" si="1"/>
        <v>80</v>
      </c>
      <c r="Q9" s="15"/>
      <c r="R9" s="15"/>
      <c r="S9" s="15"/>
      <c r="T9" s="17"/>
    </row>
    <row r="10" spans="1:20" x14ac:dyDescent="0.3">
      <c r="B10" s="8">
        <v>6</v>
      </c>
      <c r="C10" s="15" t="s">
        <v>11</v>
      </c>
      <c r="D10" s="16" t="s">
        <v>34</v>
      </c>
      <c r="E10" s="15" t="s">
        <v>13</v>
      </c>
      <c r="F10" s="15" t="s">
        <v>35</v>
      </c>
      <c r="G10" s="15" t="s">
        <v>36</v>
      </c>
      <c r="H10" s="15">
        <v>1</v>
      </c>
      <c r="I10" s="15" t="s">
        <v>37</v>
      </c>
      <c r="J10" s="15" t="s">
        <v>18</v>
      </c>
      <c r="K10" s="15" t="s">
        <v>17</v>
      </c>
      <c r="L10" s="15" t="s">
        <v>11</v>
      </c>
      <c r="M10" s="41">
        <v>240</v>
      </c>
      <c r="N10" s="41">
        <f t="shared" si="0"/>
        <v>240</v>
      </c>
      <c r="O10" s="15"/>
      <c r="P10" s="37">
        <f t="shared" si="1"/>
        <v>20</v>
      </c>
      <c r="Q10" s="15"/>
      <c r="R10" s="15"/>
      <c r="S10" s="15"/>
      <c r="T10" s="17"/>
    </row>
    <row r="11" spans="1:20" x14ac:dyDescent="0.3">
      <c r="B11" s="8">
        <v>7</v>
      </c>
      <c r="C11" s="15" t="s">
        <v>42</v>
      </c>
      <c r="D11" s="16">
        <v>0</v>
      </c>
      <c r="E11" s="15" t="s">
        <v>44</v>
      </c>
      <c r="F11" s="15" t="s">
        <v>66</v>
      </c>
      <c r="G11" s="15" t="s">
        <v>67</v>
      </c>
      <c r="H11" s="15">
        <v>5</v>
      </c>
      <c r="I11" s="15" t="s">
        <v>68</v>
      </c>
      <c r="J11" s="15" t="s">
        <v>25</v>
      </c>
      <c r="K11" s="15" t="s">
        <v>47</v>
      </c>
      <c r="L11" s="15" t="s">
        <v>42</v>
      </c>
      <c r="M11" s="41">
        <v>10</v>
      </c>
      <c r="N11" s="41">
        <f t="shared" si="0"/>
        <v>50</v>
      </c>
      <c r="O11" s="15"/>
      <c r="P11" s="37">
        <f t="shared" si="1"/>
        <v>100</v>
      </c>
      <c r="Q11" s="15"/>
      <c r="R11" s="15"/>
      <c r="S11" s="15"/>
      <c r="T11" s="17"/>
    </row>
    <row r="12" spans="1:20" x14ac:dyDescent="0.3">
      <c r="B12" s="8">
        <v>8</v>
      </c>
      <c r="C12" s="15" t="s">
        <v>42</v>
      </c>
      <c r="D12" s="16">
        <v>430</v>
      </c>
      <c r="E12" s="15" t="s">
        <v>44</v>
      </c>
      <c r="F12" s="15" t="s">
        <v>63</v>
      </c>
      <c r="G12" s="15" t="s">
        <v>64</v>
      </c>
      <c r="H12" s="15">
        <v>4</v>
      </c>
      <c r="I12" s="15" t="s">
        <v>65</v>
      </c>
      <c r="J12" s="15" t="s">
        <v>25</v>
      </c>
      <c r="K12" s="15" t="s">
        <v>47</v>
      </c>
      <c r="L12" s="15" t="s">
        <v>42</v>
      </c>
      <c r="M12" s="41">
        <v>10</v>
      </c>
      <c r="N12" s="41">
        <f t="shared" si="0"/>
        <v>40</v>
      </c>
      <c r="O12" s="15"/>
      <c r="P12" s="37">
        <f t="shared" si="1"/>
        <v>80</v>
      </c>
      <c r="Q12" s="15"/>
      <c r="R12" s="15"/>
      <c r="S12" s="15"/>
      <c r="T12" s="17"/>
    </row>
    <row r="13" spans="1:20" x14ac:dyDescent="0.3">
      <c r="B13" s="8">
        <v>9</v>
      </c>
      <c r="C13" s="15" t="s">
        <v>42</v>
      </c>
      <c r="D13" s="16">
        <v>470</v>
      </c>
      <c r="E13" s="15" t="s">
        <v>44</v>
      </c>
      <c r="F13" s="15" t="s">
        <v>69</v>
      </c>
      <c r="G13" s="15" t="s">
        <v>70</v>
      </c>
      <c r="H13" s="15">
        <v>4</v>
      </c>
      <c r="I13" s="15" t="s">
        <v>71</v>
      </c>
      <c r="J13" s="15" t="s">
        <v>25</v>
      </c>
      <c r="K13" s="15" t="s">
        <v>47</v>
      </c>
      <c r="L13" s="15" t="s">
        <v>42</v>
      </c>
      <c r="M13" s="41">
        <v>10</v>
      </c>
      <c r="N13" s="41">
        <f t="shared" si="0"/>
        <v>40</v>
      </c>
      <c r="O13" s="15"/>
      <c r="P13" s="37">
        <f t="shared" si="1"/>
        <v>80</v>
      </c>
      <c r="Q13" s="15"/>
      <c r="R13" s="15"/>
      <c r="S13" s="15"/>
      <c r="T13" s="17"/>
    </row>
    <row r="14" spans="1:20" x14ac:dyDescent="0.3">
      <c r="B14" s="8">
        <v>10</v>
      </c>
      <c r="C14" s="15" t="s">
        <v>42</v>
      </c>
      <c r="D14" s="16" t="s">
        <v>54</v>
      </c>
      <c r="E14" s="15" t="s">
        <v>44</v>
      </c>
      <c r="F14" s="15" t="s">
        <v>55</v>
      </c>
      <c r="G14" s="15" t="s">
        <v>56</v>
      </c>
      <c r="H14" s="15">
        <v>1</v>
      </c>
      <c r="I14" s="15" t="s">
        <v>57</v>
      </c>
      <c r="J14" s="15" t="s">
        <v>25</v>
      </c>
      <c r="K14" s="15" t="s">
        <v>47</v>
      </c>
      <c r="L14" s="15" t="s">
        <v>42</v>
      </c>
      <c r="M14" s="41">
        <v>10</v>
      </c>
      <c r="N14" s="41">
        <f t="shared" si="0"/>
        <v>10</v>
      </c>
      <c r="O14" s="15"/>
      <c r="P14" s="37">
        <f t="shared" si="1"/>
        <v>20</v>
      </c>
      <c r="Q14" s="15"/>
      <c r="R14" s="15"/>
      <c r="S14" s="15"/>
      <c r="T14" s="17"/>
    </row>
    <row r="15" spans="1:20" x14ac:dyDescent="0.3">
      <c r="B15" s="8">
        <v>11</v>
      </c>
      <c r="C15" s="15" t="s">
        <v>42</v>
      </c>
      <c r="D15" s="16" t="s">
        <v>48</v>
      </c>
      <c r="E15" s="15" t="s">
        <v>44</v>
      </c>
      <c r="F15" s="15" t="s">
        <v>49</v>
      </c>
      <c r="G15" s="15" t="s">
        <v>50</v>
      </c>
      <c r="H15" s="15">
        <v>1</v>
      </c>
      <c r="I15" s="15" t="s">
        <v>51</v>
      </c>
      <c r="J15" s="15" t="s">
        <v>25</v>
      </c>
      <c r="K15" s="15" t="s">
        <v>47</v>
      </c>
      <c r="L15" s="15" t="s">
        <v>42</v>
      </c>
      <c r="M15" s="41">
        <v>10</v>
      </c>
      <c r="N15" s="41">
        <f t="shared" si="0"/>
        <v>10</v>
      </c>
      <c r="O15" s="15"/>
      <c r="P15" s="37">
        <f t="shared" si="1"/>
        <v>20</v>
      </c>
      <c r="Q15" s="15"/>
      <c r="R15" s="15"/>
      <c r="S15" s="15"/>
      <c r="T15" s="17"/>
    </row>
    <row r="16" spans="1:20" x14ac:dyDescent="0.3">
      <c r="B16" s="8">
        <v>12</v>
      </c>
      <c r="C16" s="15" t="s">
        <v>42</v>
      </c>
      <c r="D16" s="16" t="s">
        <v>43</v>
      </c>
      <c r="E16" s="15" t="s">
        <v>44</v>
      </c>
      <c r="F16" s="15" t="s">
        <v>45</v>
      </c>
      <c r="G16" s="15" t="s">
        <v>46</v>
      </c>
      <c r="H16" s="22">
        <v>14</v>
      </c>
      <c r="I16" s="22" t="s">
        <v>228</v>
      </c>
      <c r="J16" s="15" t="s">
        <v>25</v>
      </c>
      <c r="K16" s="15" t="s">
        <v>47</v>
      </c>
      <c r="L16" s="15" t="s">
        <v>42</v>
      </c>
      <c r="M16" s="41">
        <v>10</v>
      </c>
      <c r="N16" s="41">
        <f t="shared" si="0"/>
        <v>140</v>
      </c>
      <c r="O16" s="15"/>
      <c r="P16" s="37">
        <f t="shared" si="1"/>
        <v>280</v>
      </c>
      <c r="Q16" s="15"/>
      <c r="R16" s="15"/>
      <c r="S16" s="15"/>
      <c r="T16" s="17"/>
    </row>
    <row r="17" spans="2:21" x14ac:dyDescent="0.3">
      <c r="B17" s="8">
        <v>13</v>
      </c>
      <c r="C17" s="15" t="s">
        <v>42</v>
      </c>
      <c r="D17" s="16" t="s">
        <v>58</v>
      </c>
      <c r="E17" s="15" t="s">
        <v>44</v>
      </c>
      <c r="F17" s="15" t="s">
        <v>59</v>
      </c>
      <c r="G17" s="15" t="s">
        <v>60</v>
      </c>
      <c r="H17" s="15">
        <v>1</v>
      </c>
      <c r="I17" s="15" t="s">
        <v>61</v>
      </c>
      <c r="J17" s="15" t="s">
        <v>25</v>
      </c>
      <c r="K17" s="15" t="s">
        <v>47</v>
      </c>
      <c r="L17" s="15" t="s">
        <v>42</v>
      </c>
      <c r="M17" s="41">
        <v>10</v>
      </c>
      <c r="N17" s="41">
        <f t="shared" si="0"/>
        <v>10</v>
      </c>
      <c r="O17" s="15"/>
      <c r="P17" s="37">
        <f t="shared" si="1"/>
        <v>20</v>
      </c>
      <c r="Q17" s="15"/>
      <c r="R17" s="15"/>
      <c r="S17" s="15"/>
      <c r="T17" s="17"/>
    </row>
    <row r="18" spans="2:21" ht="17.25" thickBot="1" x14ac:dyDescent="0.35">
      <c r="B18" s="29">
        <v>14</v>
      </c>
      <c r="C18" s="28" t="s">
        <v>42</v>
      </c>
      <c r="D18" s="24" t="s">
        <v>192</v>
      </c>
      <c r="E18" s="28" t="s">
        <v>44</v>
      </c>
      <c r="F18" s="28" t="s">
        <v>193</v>
      </c>
      <c r="G18" s="28" t="s">
        <v>194</v>
      </c>
      <c r="H18" s="28">
        <v>1</v>
      </c>
      <c r="I18" s="28" t="s">
        <v>62</v>
      </c>
      <c r="J18" s="28" t="s">
        <v>25</v>
      </c>
      <c r="K18" s="28" t="s">
        <v>47</v>
      </c>
      <c r="L18" s="28" t="s">
        <v>42</v>
      </c>
      <c r="M18" s="42">
        <v>10</v>
      </c>
      <c r="N18" s="43">
        <f t="shared" si="0"/>
        <v>10</v>
      </c>
      <c r="O18" s="28"/>
      <c r="P18" s="30">
        <f t="shared" si="1"/>
        <v>20</v>
      </c>
      <c r="Q18" s="28"/>
      <c r="R18" s="28"/>
      <c r="S18" s="28"/>
      <c r="T18" s="33"/>
    </row>
    <row r="19" spans="2:21" x14ac:dyDescent="0.3">
      <c r="B19" s="12">
        <v>15</v>
      </c>
      <c r="C19" s="10" t="s">
        <v>72</v>
      </c>
      <c r="D19" s="9" t="s">
        <v>195</v>
      </c>
      <c r="E19" s="10" t="s">
        <v>74</v>
      </c>
      <c r="F19" s="10" t="s">
        <v>73</v>
      </c>
      <c r="G19" s="10" t="s">
        <v>75</v>
      </c>
      <c r="H19" s="10">
        <v>2</v>
      </c>
      <c r="I19" s="10" t="s">
        <v>76</v>
      </c>
      <c r="J19" s="10" t="s">
        <v>18</v>
      </c>
      <c r="K19" s="10" t="s">
        <v>17</v>
      </c>
      <c r="L19" s="10" t="s">
        <v>72</v>
      </c>
      <c r="M19" s="40">
        <v>420</v>
      </c>
      <c r="N19" s="40">
        <f t="shared" si="0"/>
        <v>840</v>
      </c>
      <c r="O19" s="40">
        <v>350</v>
      </c>
      <c r="P19" s="36">
        <f t="shared" si="1"/>
        <v>40</v>
      </c>
      <c r="Q19" s="10">
        <v>1</v>
      </c>
      <c r="R19" s="49">
        <v>20</v>
      </c>
      <c r="S19" s="40">
        <f>O19*R19</f>
        <v>7000</v>
      </c>
      <c r="T19" s="74" t="s">
        <v>196</v>
      </c>
      <c r="U19" t="s">
        <v>201</v>
      </c>
    </row>
    <row r="20" spans="2:21" x14ac:dyDescent="0.3">
      <c r="B20" s="8">
        <v>16</v>
      </c>
      <c r="C20" s="15" t="s">
        <v>77</v>
      </c>
      <c r="D20" s="16" t="s">
        <v>77</v>
      </c>
      <c r="E20" s="15" t="s">
        <v>78</v>
      </c>
      <c r="F20" s="15" t="s">
        <v>197</v>
      </c>
      <c r="G20" s="15" t="s">
        <v>188</v>
      </c>
      <c r="H20" s="15">
        <v>1</v>
      </c>
      <c r="I20" s="15" t="s">
        <v>79</v>
      </c>
      <c r="J20" s="15" t="s">
        <v>81</v>
      </c>
      <c r="K20" s="15" t="s">
        <v>80</v>
      </c>
      <c r="L20" s="15" t="s">
        <v>77</v>
      </c>
      <c r="M20" s="41">
        <v>2150</v>
      </c>
      <c r="N20" s="41">
        <f t="shared" si="0"/>
        <v>2150</v>
      </c>
      <c r="O20" s="41">
        <v>1690</v>
      </c>
      <c r="P20" s="37">
        <f t="shared" si="1"/>
        <v>20</v>
      </c>
      <c r="Q20" s="15">
        <v>1</v>
      </c>
      <c r="R20" s="15">
        <f>P20</f>
        <v>20</v>
      </c>
      <c r="S20" s="41">
        <f>O20*R20</f>
        <v>33800</v>
      </c>
      <c r="T20" s="73" t="s">
        <v>198</v>
      </c>
    </row>
    <row r="21" spans="2:21" x14ac:dyDescent="0.3">
      <c r="B21" s="8">
        <v>17</v>
      </c>
      <c r="C21" s="15" t="s">
        <v>82</v>
      </c>
      <c r="D21" s="16" t="s">
        <v>82</v>
      </c>
      <c r="E21" s="15" t="s">
        <v>83</v>
      </c>
      <c r="F21" s="15" t="s">
        <v>199</v>
      </c>
      <c r="G21" s="15" t="s">
        <v>84</v>
      </c>
      <c r="H21" s="15">
        <v>1</v>
      </c>
      <c r="I21" s="15" t="s">
        <v>85</v>
      </c>
      <c r="J21" s="15" t="s">
        <v>87</v>
      </c>
      <c r="K21" s="15" t="s">
        <v>86</v>
      </c>
      <c r="L21" s="15" t="s">
        <v>82</v>
      </c>
      <c r="M21" s="41">
        <v>480</v>
      </c>
      <c r="N21" s="41">
        <f t="shared" si="0"/>
        <v>480</v>
      </c>
      <c r="O21" s="41">
        <v>260</v>
      </c>
      <c r="P21" s="37">
        <f t="shared" si="1"/>
        <v>20</v>
      </c>
      <c r="Q21" s="15">
        <v>1</v>
      </c>
      <c r="R21" s="55">
        <v>100</v>
      </c>
      <c r="S21" s="41">
        <f t="shared" ref="S20:S39" si="2">O21*R21</f>
        <v>26000</v>
      </c>
      <c r="T21" s="73" t="s">
        <v>200</v>
      </c>
      <c r="U21" t="s">
        <v>215</v>
      </c>
    </row>
    <row r="22" spans="2:21" x14ac:dyDescent="0.3">
      <c r="B22" s="8">
        <v>18</v>
      </c>
      <c r="C22" s="15" t="s">
        <v>88</v>
      </c>
      <c r="D22" s="16" t="s">
        <v>88</v>
      </c>
      <c r="E22" s="15" t="s">
        <v>89</v>
      </c>
      <c r="F22" s="15" t="s">
        <v>202</v>
      </c>
      <c r="G22" s="15" t="s">
        <v>90</v>
      </c>
      <c r="H22" s="15">
        <v>1</v>
      </c>
      <c r="I22" s="15" t="s">
        <v>91</v>
      </c>
      <c r="J22" s="15" t="s">
        <v>93</v>
      </c>
      <c r="K22" s="15" t="s">
        <v>92</v>
      </c>
      <c r="L22" s="15" t="s">
        <v>88</v>
      </c>
      <c r="M22" s="41">
        <v>720</v>
      </c>
      <c r="N22" s="41">
        <f t="shared" si="0"/>
        <v>720</v>
      </c>
      <c r="O22" s="41">
        <v>1270</v>
      </c>
      <c r="P22" s="37">
        <f t="shared" si="1"/>
        <v>20</v>
      </c>
      <c r="Q22" s="15">
        <v>1</v>
      </c>
      <c r="R22" s="15">
        <f>P22</f>
        <v>20</v>
      </c>
      <c r="S22" s="41">
        <f t="shared" si="2"/>
        <v>25400</v>
      </c>
      <c r="T22" s="73" t="s">
        <v>203</v>
      </c>
    </row>
    <row r="23" spans="2:21" x14ac:dyDescent="0.3">
      <c r="B23" s="8">
        <v>19</v>
      </c>
      <c r="C23" s="15" t="s">
        <v>94</v>
      </c>
      <c r="D23" s="16" t="s">
        <v>95</v>
      </c>
      <c r="E23" s="15" t="s">
        <v>96</v>
      </c>
      <c r="F23" s="15" t="s">
        <v>204</v>
      </c>
      <c r="G23" s="15" t="s">
        <v>97</v>
      </c>
      <c r="H23" s="15">
        <v>1</v>
      </c>
      <c r="I23" s="15" t="s">
        <v>98</v>
      </c>
      <c r="J23" s="15" t="s">
        <v>100</v>
      </c>
      <c r="K23" s="15" t="s">
        <v>99</v>
      </c>
      <c r="L23" s="15" t="s">
        <v>94</v>
      </c>
      <c r="M23" s="79">
        <v>40</v>
      </c>
      <c r="N23" s="79">
        <v>40</v>
      </c>
      <c r="O23" s="41">
        <v>40</v>
      </c>
      <c r="P23" s="37">
        <f t="shared" si="1"/>
        <v>20</v>
      </c>
      <c r="Q23" s="15">
        <v>10</v>
      </c>
      <c r="R23" s="15">
        <f>P23</f>
        <v>20</v>
      </c>
      <c r="S23" s="41">
        <f t="shared" si="2"/>
        <v>800</v>
      </c>
      <c r="T23" s="73" t="s">
        <v>206</v>
      </c>
    </row>
    <row r="24" spans="2:21" x14ac:dyDescent="0.3">
      <c r="B24" s="8">
        <v>20</v>
      </c>
      <c r="C24" s="15" t="s">
        <v>101</v>
      </c>
      <c r="D24" s="16" t="s">
        <v>102</v>
      </c>
      <c r="E24" s="15" t="s">
        <v>96</v>
      </c>
      <c r="F24" s="15" t="s">
        <v>102</v>
      </c>
      <c r="G24" s="15" t="s">
        <v>103</v>
      </c>
      <c r="H24" s="15">
        <v>1</v>
      </c>
      <c r="I24" s="15" t="s">
        <v>104</v>
      </c>
      <c r="J24" s="15" t="s">
        <v>18</v>
      </c>
      <c r="K24" s="15" t="s">
        <v>105</v>
      </c>
      <c r="L24" s="15" t="s">
        <v>101</v>
      </c>
      <c r="M24" s="41">
        <v>20</v>
      </c>
      <c r="N24" s="41">
        <f t="shared" si="0"/>
        <v>20</v>
      </c>
      <c r="O24" s="41">
        <v>20</v>
      </c>
      <c r="P24" s="37">
        <f t="shared" si="1"/>
        <v>20</v>
      </c>
      <c r="Q24" s="15">
        <v>10</v>
      </c>
      <c r="R24" s="55">
        <v>40</v>
      </c>
      <c r="S24" s="41">
        <f t="shared" si="2"/>
        <v>800</v>
      </c>
      <c r="T24" s="73" t="s">
        <v>205</v>
      </c>
      <c r="U24" s="53" t="s">
        <v>215</v>
      </c>
    </row>
    <row r="25" spans="2:21" x14ac:dyDescent="0.3">
      <c r="B25" s="8">
        <v>21</v>
      </c>
      <c r="C25" s="15" t="s">
        <v>101</v>
      </c>
      <c r="D25" s="16" t="s">
        <v>106</v>
      </c>
      <c r="E25" s="15" t="s">
        <v>96</v>
      </c>
      <c r="F25" s="15" t="s">
        <v>106</v>
      </c>
      <c r="G25" s="15" t="s">
        <v>107</v>
      </c>
      <c r="H25" s="15">
        <v>1</v>
      </c>
      <c r="I25" s="15" t="s">
        <v>108</v>
      </c>
      <c r="J25" s="15" t="s">
        <v>18</v>
      </c>
      <c r="K25" s="15" t="s">
        <v>109</v>
      </c>
      <c r="L25" s="15" t="s">
        <v>101</v>
      </c>
      <c r="M25" s="41">
        <v>30</v>
      </c>
      <c r="N25" s="41">
        <f t="shared" si="0"/>
        <v>30</v>
      </c>
      <c r="O25" s="41">
        <v>250</v>
      </c>
      <c r="P25" s="37">
        <f t="shared" si="1"/>
        <v>20</v>
      </c>
      <c r="Q25" s="15">
        <v>10</v>
      </c>
      <c r="R25" s="15">
        <f t="shared" ref="R25:R32" si="3">P25</f>
        <v>20</v>
      </c>
      <c r="S25" s="41">
        <f t="shared" si="2"/>
        <v>5000</v>
      </c>
      <c r="T25" s="76" t="s">
        <v>209</v>
      </c>
      <c r="U25" t="s">
        <v>210</v>
      </c>
    </row>
    <row r="26" spans="2:21" x14ac:dyDescent="0.3">
      <c r="B26" s="8">
        <v>22</v>
      </c>
      <c r="C26" s="15" t="s">
        <v>101</v>
      </c>
      <c r="D26" s="16" t="s">
        <v>110</v>
      </c>
      <c r="E26" s="15" t="s">
        <v>96</v>
      </c>
      <c r="F26" s="15" t="s">
        <v>110</v>
      </c>
      <c r="G26" s="15" t="s">
        <v>111</v>
      </c>
      <c r="H26" s="15">
        <v>1</v>
      </c>
      <c r="I26" s="15" t="s">
        <v>112</v>
      </c>
      <c r="J26" s="15" t="s">
        <v>18</v>
      </c>
      <c r="K26" s="15" t="s">
        <v>113</v>
      </c>
      <c r="L26" s="15" t="s">
        <v>101</v>
      </c>
      <c r="M26" s="41">
        <v>20</v>
      </c>
      <c r="N26" s="41">
        <f t="shared" si="0"/>
        <v>20</v>
      </c>
      <c r="O26" s="41">
        <v>20</v>
      </c>
      <c r="P26" s="37">
        <f t="shared" si="1"/>
        <v>20</v>
      </c>
      <c r="Q26" s="15">
        <v>10</v>
      </c>
      <c r="R26" s="55">
        <v>40</v>
      </c>
      <c r="S26" s="41">
        <f t="shared" si="2"/>
        <v>800</v>
      </c>
      <c r="T26" s="76" t="s">
        <v>207</v>
      </c>
      <c r="U26" s="53" t="s">
        <v>215</v>
      </c>
    </row>
    <row r="27" spans="2:21" x14ac:dyDescent="0.3">
      <c r="B27" s="8">
        <v>23</v>
      </c>
      <c r="C27" s="15" t="s">
        <v>114</v>
      </c>
      <c r="D27" s="16" t="s">
        <v>114</v>
      </c>
      <c r="E27" s="15" t="s">
        <v>115</v>
      </c>
      <c r="F27" s="15" t="s">
        <v>208</v>
      </c>
      <c r="G27" s="15" t="s">
        <v>116</v>
      </c>
      <c r="H27" s="15">
        <v>1</v>
      </c>
      <c r="I27" s="15" t="s">
        <v>117</v>
      </c>
      <c r="J27" s="15" t="s">
        <v>118</v>
      </c>
      <c r="K27" s="15" t="s">
        <v>86</v>
      </c>
      <c r="L27" s="15" t="s">
        <v>114</v>
      </c>
      <c r="M27" s="41">
        <v>520</v>
      </c>
      <c r="N27" s="41">
        <f t="shared" si="0"/>
        <v>520</v>
      </c>
      <c r="O27" s="41">
        <v>380</v>
      </c>
      <c r="P27" s="37">
        <f t="shared" si="1"/>
        <v>20</v>
      </c>
      <c r="Q27" s="15">
        <v>1</v>
      </c>
      <c r="R27" s="15">
        <f t="shared" si="3"/>
        <v>20</v>
      </c>
      <c r="S27" s="41">
        <f t="shared" si="2"/>
        <v>7600</v>
      </c>
      <c r="T27" s="73" t="s">
        <v>211</v>
      </c>
    </row>
    <row r="28" spans="2:21" x14ac:dyDescent="0.3">
      <c r="B28" s="8">
        <v>24</v>
      </c>
      <c r="C28" s="15" t="s">
        <v>119</v>
      </c>
      <c r="D28" s="16" t="s">
        <v>119</v>
      </c>
      <c r="E28" s="15" t="s">
        <v>120</v>
      </c>
      <c r="F28" s="15" t="s">
        <v>119</v>
      </c>
      <c r="G28" s="15" t="s">
        <v>121</v>
      </c>
      <c r="H28" s="15">
        <v>1</v>
      </c>
      <c r="I28" s="15" t="s">
        <v>122</v>
      </c>
      <c r="J28" s="15" t="s">
        <v>124</v>
      </c>
      <c r="K28" s="15" t="s">
        <v>123</v>
      </c>
      <c r="L28" s="15" t="s">
        <v>119</v>
      </c>
      <c r="M28" s="41">
        <v>200</v>
      </c>
      <c r="N28" s="41">
        <f t="shared" si="0"/>
        <v>200</v>
      </c>
      <c r="O28" s="41">
        <v>200</v>
      </c>
      <c r="P28" s="37">
        <f t="shared" si="1"/>
        <v>20</v>
      </c>
      <c r="Q28" s="15">
        <v>10</v>
      </c>
      <c r="R28" s="15">
        <f t="shared" si="3"/>
        <v>20</v>
      </c>
      <c r="S28" s="41">
        <f t="shared" si="2"/>
        <v>4000</v>
      </c>
      <c r="T28" s="73" t="s">
        <v>189</v>
      </c>
    </row>
    <row r="29" spans="2:21" x14ac:dyDescent="0.3">
      <c r="B29" s="8">
        <v>25</v>
      </c>
      <c r="C29" s="15" t="s">
        <v>125</v>
      </c>
      <c r="D29" s="16" t="s">
        <v>125</v>
      </c>
      <c r="E29" s="15" t="s">
        <v>126</v>
      </c>
      <c r="F29" s="15" t="s">
        <v>125</v>
      </c>
      <c r="G29" s="15" t="s">
        <v>127</v>
      </c>
      <c r="H29" s="15">
        <v>5</v>
      </c>
      <c r="I29" s="15" t="s">
        <v>128</v>
      </c>
      <c r="J29" s="15" t="s">
        <v>129</v>
      </c>
      <c r="K29" s="15" t="s">
        <v>99</v>
      </c>
      <c r="L29" s="15" t="s">
        <v>125</v>
      </c>
      <c r="M29" s="41">
        <v>180</v>
      </c>
      <c r="N29" s="41">
        <f t="shared" si="0"/>
        <v>900</v>
      </c>
      <c r="O29" s="52"/>
      <c r="P29" s="56">
        <f t="shared" si="1"/>
        <v>100</v>
      </c>
      <c r="Q29" s="26"/>
      <c r="R29" s="26"/>
      <c r="S29" s="52">
        <f t="shared" si="2"/>
        <v>0</v>
      </c>
      <c r="T29" s="27"/>
      <c r="U29" t="s">
        <v>212</v>
      </c>
    </row>
    <row r="30" spans="2:21" x14ac:dyDescent="0.3">
      <c r="B30" s="8">
        <v>26</v>
      </c>
      <c r="C30" s="15" t="s">
        <v>130</v>
      </c>
      <c r="D30" s="16" t="s">
        <v>130</v>
      </c>
      <c r="E30" s="15" t="s">
        <v>131</v>
      </c>
      <c r="F30" s="15" t="s">
        <v>213</v>
      </c>
      <c r="G30" s="15" t="s">
        <v>132</v>
      </c>
      <c r="H30" s="15">
        <v>1</v>
      </c>
      <c r="I30" s="15" t="s">
        <v>133</v>
      </c>
      <c r="J30" s="15" t="s">
        <v>135</v>
      </c>
      <c r="K30" s="15" t="s">
        <v>134</v>
      </c>
      <c r="L30" s="15" t="s">
        <v>130</v>
      </c>
      <c r="M30" s="41">
        <v>3970</v>
      </c>
      <c r="N30" s="41">
        <f t="shared" si="0"/>
        <v>3970</v>
      </c>
      <c r="O30" s="41">
        <v>2340</v>
      </c>
      <c r="P30" s="37">
        <f t="shared" si="1"/>
        <v>20</v>
      </c>
      <c r="Q30" s="15">
        <v>1</v>
      </c>
      <c r="R30" s="55">
        <v>40</v>
      </c>
      <c r="S30" s="41">
        <f t="shared" si="2"/>
        <v>93600</v>
      </c>
      <c r="T30" s="73" t="s">
        <v>214</v>
      </c>
      <c r="U30" s="53" t="s">
        <v>215</v>
      </c>
    </row>
    <row r="31" spans="2:21" x14ac:dyDescent="0.3">
      <c r="B31" s="8">
        <v>27</v>
      </c>
      <c r="C31" s="15" t="s">
        <v>136</v>
      </c>
      <c r="D31" s="16" t="s">
        <v>137</v>
      </c>
      <c r="E31" s="15" t="s">
        <v>138</v>
      </c>
      <c r="F31" s="15" t="s">
        <v>216</v>
      </c>
      <c r="G31" s="15" t="s">
        <v>139</v>
      </c>
      <c r="H31" s="15">
        <v>1</v>
      </c>
      <c r="I31" s="15" t="s">
        <v>140</v>
      </c>
      <c r="J31" s="15" t="s">
        <v>142</v>
      </c>
      <c r="K31" s="15" t="s">
        <v>141</v>
      </c>
      <c r="L31" s="15" t="s">
        <v>136</v>
      </c>
      <c r="M31" s="41">
        <v>750</v>
      </c>
      <c r="N31" s="41">
        <f t="shared" si="0"/>
        <v>750</v>
      </c>
      <c r="O31" s="41">
        <v>550</v>
      </c>
      <c r="P31" s="37">
        <f t="shared" si="1"/>
        <v>20</v>
      </c>
      <c r="Q31" s="15">
        <v>1</v>
      </c>
      <c r="R31" s="15">
        <v>25</v>
      </c>
      <c r="S31" s="41">
        <f t="shared" si="2"/>
        <v>13750</v>
      </c>
      <c r="T31" s="73" t="s">
        <v>217</v>
      </c>
    </row>
    <row r="32" spans="2:21" x14ac:dyDescent="0.3">
      <c r="B32" s="8">
        <v>28</v>
      </c>
      <c r="C32" s="15" t="s">
        <v>143</v>
      </c>
      <c r="D32" s="16" t="s">
        <v>143</v>
      </c>
      <c r="E32" s="15" t="s">
        <v>144</v>
      </c>
      <c r="F32" s="15" t="s">
        <v>248</v>
      </c>
      <c r="G32" s="15" t="s">
        <v>145</v>
      </c>
      <c r="H32" s="15">
        <v>1</v>
      </c>
      <c r="I32" s="15" t="s">
        <v>146</v>
      </c>
      <c r="J32" s="15" t="s">
        <v>149</v>
      </c>
      <c r="K32" s="15" t="s">
        <v>147</v>
      </c>
      <c r="L32" s="60" t="s">
        <v>148</v>
      </c>
      <c r="M32" s="41">
        <v>3240</v>
      </c>
      <c r="N32" s="41">
        <v>3240</v>
      </c>
      <c r="O32" s="41">
        <v>3240</v>
      </c>
      <c r="P32" s="37">
        <f t="shared" si="1"/>
        <v>20</v>
      </c>
      <c r="Q32" s="15">
        <v>1</v>
      </c>
      <c r="R32" s="15">
        <f t="shared" si="3"/>
        <v>20</v>
      </c>
      <c r="S32" s="41">
        <f>O32*R32</f>
        <v>64800</v>
      </c>
      <c r="T32" s="73" t="s">
        <v>249</v>
      </c>
    </row>
    <row r="33" spans="1:21" x14ac:dyDescent="0.3">
      <c r="B33" s="8">
        <v>29</v>
      </c>
      <c r="C33" s="15" t="s">
        <v>148</v>
      </c>
      <c r="D33" s="16" t="s">
        <v>148</v>
      </c>
      <c r="E33" s="15" t="s">
        <v>144</v>
      </c>
      <c r="F33" s="15" t="s">
        <v>218</v>
      </c>
      <c r="G33" s="15" t="s">
        <v>150</v>
      </c>
      <c r="H33" s="15">
        <v>1</v>
      </c>
      <c r="I33" s="15" t="s">
        <v>151</v>
      </c>
      <c r="J33" s="15" t="s">
        <v>149</v>
      </c>
      <c r="K33" s="15" t="s">
        <v>147</v>
      </c>
      <c r="L33" s="15" t="s">
        <v>148</v>
      </c>
      <c r="M33" s="41">
        <v>1750</v>
      </c>
      <c r="N33" s="41">
        <f t="shared" si="0"/>
        <v>1750</v>
      </c>
      <c r="O33" s="41">
        <v>1000</v>
      </c>
      <c r="P33" s="37">
        <f t="shared" si="1"/>
        <v>20</v>
      </c>
      <c r="Q33" s="15">
        <v>1</v>
      </c>
      <c r="R33" s="55">
        <v>60</v>
      </c>
      <c r="S33" s="41">
        <f t="shared" si="2"/>
        <v>60000</v>
      </c>
      <c r="T33" s="73" t="s">
        <v>219</v>
      </c>
      <c r="U33" s="53" t="s">
        <v>215</v>
      </c>
    </row>
    <row r="34" spans="1:21" s="53" customFormat="1" x14ac:dyDescent="0.3">
      <c r="B34" s="8">
        <v>30</v>
      </c>
      <c r="C34" s="22" t="s">
        <v>230</v>
      </c>
      <c r="D34" s="25" t="s">
        <v>230</v>
      </c>
      <c r="E34" s="22" t="s">
        <v>144</v>
      </c>
      <c r="F34" s="22" t="s">
        <v>230</v>
      </c>
      <c r="G34" s="22" t="s">
        <v>229</v>
      </c>
      <c r="H34" s="22">
        <v>1</v>
      </c>
      <c r="I34" s="22" t="s">
        <v>231</v>
      </c>
      <c r="J34" s="22" t="s">
        <v>233</v>
      </c>
      <c r="K34" s="22" t="s">
        <v>234</v>
      </c>
      <c r="L34" s="22"/>
      <c r="M34" s="41">
        <v>870</v>
      </c>
      <c r="N34" s="41">
        <f t="shared" si="0"/>
        <v>870</v>
      </c>
      <c r="O34" s="41">
        <v>870</v>
      </c>
      <c r="P34" s="57">
        <f t="shared" si="1"/>
        <v>20</v>
      </c>
      <c r="Q34" s="15">
        <v>5</v>
      </c>
      <c r="R34" s="55">
        <v>40</v>
      </c>
      <c r="S34" s="41">
        <f t="shared" si="2"/>
        <v>34800</v>
      </c>
      <c r="T34" s="73" t="s">
        <v>232</v>
      </c>
      <c r="U34" s="53" t="s">
        <v>215</v>
      </c>
    </row>
    <row r="35" spans="1:21" x14ac:dyDescent="0.3">
      <c r="B35" s="8">
        <v>31</v>
      </c>
      <c r="C35" s="15" t="s">
        <v>152</v>
      </c>
      <c r="D35" s="16" t="s">
        <v>152</v>
      </c>
      <c r="E35" s="15" t="s">
        <v>153</v>
      </c>
      <c r="F35" s="15" t="s">
        <v>220</v>
      </c>
      <c r="G35" s="15" t="s">
        <v>154</v>
      </c>
      <c r="H35" s="15">
        <v>1</v>
      </c>
      <c r="I35" s="15" t="s">
        <v>155</v>
      </c>
      <c r="J35" s="15" t="s">
        <v>157</v>
      </c>
      <c r="K35" s="15" t="s">
        <v>156</v>
      </c>
      <c r="L35" s="15" t="s">
        <v>152</v>
      </c>
      <c r="M35" s="41">
        <v>110</v>
      </c>
      <c r="N35" s="41">
        <f t="shared" si="0"/>
        <v>110</v>
      </c>
      <c r="O35" s="41">
        <v>110</v>
      </c>
      <c r="P35" s="37">
        <f t="shared" si="1"/>
        <v>20</v>
      </c>
      <c r="Q35" s="15">
        <v>10</v>
      </c>
      <c r="R35" s="15">
        <f t="shared" ref="R35:R39" si="4">P35</f>
        <v>20</v>
      </c>
      <c r="S35" s="41">
        <f t="shared" si="2"/>
        <v>2200</v>
      </c>
      <c r="T35" s="73" t="s">
        <v>224</v>
      </c>
    </row>
    <row r="36" spans="1:21" x14ac:dyDescent="0.3">
      <c r="B36" s="8">
        <v>32</v>
      </c>
      <c r="C36" s="22" t="s">
        <v>258</v>
      </c>
      <c r="D36" s="25" t="s">
        <v>221</v>
      </c>
      <c r="E36" s="22" t="s">
        <v>153</v>
      </c>
      <c r="F36" s="22" t="s">
        <v>221</v>
      </c>
      <c r="G36" s="22" t="s">
        <v>222</v>
      </c>
      <c r="H36" s="15">
        <v>1</v>
      </c>
      <c r="I36" s="15" t="s">
        <v>159</v>
      </c>
      <c r="J36" s="15" t="s">
        <v>157</v>
      </c>
      <c r="K36" s="15" t="s">
        <v>156</v>
      </c>
      <c r="L36" s="15" t="s">
        <v>158</v>
      </c>
      <c r="M36" s="41">
        <v>220</v>
      </c>
      <c r="N36" s="41">
        <f t="shared" si="0"/>
        <v>220</v>
      </c>
      <c r="O36" s="41">
        <v>220</v>
      </c>
      <c r="P36" s="37">
        <f t="shared" si="1"/>
        <v>20</v>
      </c>
      <c r="Q36" s="15">
        <v>10</v>
      </c>
      <c r="R36" s="15">
        <f t="shared" si="4"/>
        <v>20</v>
      </c>
      <c r="S36" s="41">
        <f t="shared" si="2"/>
        <v>4400</v>
      </c>
      <c r="T36" s="73" t="s">
        <v>223</v>
      </c>
    </row>
    <row r="37" spans="1:21" x14ac:dyDescent="0.3">
      <c r="B37" s="8">
        <v>33</v>
      </c>
      <c r="C37" s="15" t="s">
        <v>160</v>
      </c>
      <c r="D37" s="16" t="s">
        <v>160</v>
      </c>
      <c r="E37" s="15" t="s">
        <v>161</v>
      </c>
      <c r="F37" s="15" t="s">
        <v>225</v>
      </c>
      <c r="G37" s="15" t="s">
        <v>162</v>
      </c>
      <c r="H37" s="15">
        <v>1</v>
      </c>
      <c r="I37" s="15" t="s">
        <v>163</v>
      </c>
      <c r="J37" s="15" t="s">
        <v>165</v>
      </c>
      <c r="K37" s="15" t="s">
        <v>164</v>
      </c>
      <c r="L37" s="15" t="s">
        <v>160</v>
      </c>
      <c r="M37" s="41">
        <v>260</v>
      </c>
      <c r="N37" s="41">
        <f t="shared" si="0"/>
        <v>260</v>
      </c>
      <c r="O37" s="41">
        <v>320</v>
      </c>
      <c r="P37" s="37">
        <f t="shared" si="1"/>
        <v>20</v>
      </c>
      <c r="Q37" s="15">
        <v>1</v>
      </c>
      <c r="R37" s="15">
        <f t="shared" si="4"/>
        <v>20</v>
      </c>
      <c r="S37" s="41">
        <f t="shared" si="2"/>
        <v>6400</v>
      </c>
      <c r="T37" s="73" t="s">
        <v>226</v>
      </c>
    </row>
    <row r="38" spans="1:21" x14ac:dyDescent="0.3">
      <c r="B38" s="8">
        <v>34</v>
      </c>
      <c r="C38" s="15" t="s">
        <v>166</v>
      </c>
      <c r="D38" s="16" t="s">
        <v>167</v>
      </c>
      <c r="E38" s="15" t="s">
        <v>168</v>
      </c>
      <c r="F38" s="15" t="s">
        <v>167</v>
      </c>
      <c r="G38" s="15" t="s">
        <v>169</v>
      </c>
      <c r="H38" s="15">
        <v>1</v>
      </c>
      <c r="I38" s="15" t="s">
        <v>170</v>
      </c>
      <c r="J38" s="15" t="s">
        <v>172</v>
      </c>
      <c r="K38" s="15" t="s">
        <v>171</v>
      </c>
      <c r="L38" s="15" t="s">
        <v>166</v>
      </c>
      <c r="M38" s="41">
        <v>160</v>
      </c>
      <c r="N38" s="41">
        <f t="shared" si="0"/>
        <v>160</v>
      </c>
      <c r="O38" s="41">
        <v>160</v>
      </c>
      <c r="P38" s="37">
        <f t="shared" si="1"/>
        <v>20</v>
      </c>
      <c r="Q38" s="15">
        <v>50</v>
      </c>
      <c r="R38" s="22">
        <v>50</v>
      </c>
      <c r="S38" s="41">
        <f t="shared" si="2"/>
        <v>8000</v>
      </c>
      <c r="T38" s="73" t="s">
        <v>190</v>
      </c>
      <c r="U38" t="s">
        <v>227</v>
      </c>
    </row>
    <row r="39" spans="1:21" ht="17.25" thickBot="1" x14ac:dyDescent="0.35">
      <c r="B39" s="8">
        <v>35</v>
      </c>
      <c r="C39" s="18" t="s">
        <v>173</v>
      </c>
      <c r="D39" s="19" t="s">
        <v>173</v>
      </c>
      <c r="E39" s="18" t="s">
        <v>174</v>
      </c>
      <c r="F39" s="18" t="s">
        <v>173</v>
      </c>
      <c r="G39" s="18" t="s">
        <v>169</v>
      </c>
      <c r="H39" s="18">
        <v>3</v>
      </c>
      <c r="I39" s="18" t="s">
        <v>175</v>
      </c>
      <c r="J39" s="18" t="s">
        <v>176</v>
      </c>
      <c r="K39" s="18" t="s">
        <v>109</v>
      </c>
      <c r="L39" s="18" t="s">
        <v>173</v>
      </c>
      <c r="M39" s="43">
        <v>280</v>
      </c>
      <c r="N39" s="43">
        <f t="shared" si="0"/>
        <v>840</v>
      </c>
      <c r="O39" s="43">
        <v>270</v>
      </c>
      <c r="P39" s="38">
        <f t="shared" si="1"/>
        <v>60</v>
      </c>
      <c r="Q39" s="18">
        <v>1</v>
      </c>
      <c r="R39" s="15">
        <f t="shared" si="4"/>
        <v>60</v>
      </c>
      <c r="S39" s="41">
        <f t="shared" si="2"/>
        <v>16200</v>
      </c>
      <c r="T39" s="75" t="s">
        <v>191</v>
      </c>
    </row>
    <row r="40" spans="1:21" ht="17.25" thickBot="1" x14ac:dyDescent="0.35">
      <c r="B40" s="8">
        <v>36</v>
      </c>
      <c r="C40" s="44" t="s">
        <v>42</v>
      </c>
      <c r="D40" s="45" t="s">
        <v>52</v>
      </c>
      <c r="E40" s="44" t="s">
        <v>44</v>
      </c>
      <c r="F40" s="44" t="s">
        <v>52</v>
      </c>
      <c r="G40" s="44"/>
      <c r="H40" s="44">
        <v>4</v>
      </c>
      <c r="I40" s="44" t="s">
        <v>53</v>
      </c>
      <c r="J40" s="44" t="s">
        <v>25</v>
      </c>
      <c r="K40" s="44" t="s">
        <v>47</v>
      </c>
      <c r="L40" s="44" t="s">
        <v>42</v>
      </c>
      <c r="M40" s="46">
        <v>10</v>
      </c>
      <c r="N40" s="46"/>
      <c r="O40" s="44"/>
      <c r="P40" s="47">
        <f t="shared" si="1"/>
        <v>80</v>
      </c>
      <c r="Q40" s="44"/>
      <c r="R40" s="44"/>
      <c r="S40" s="44"/>
      <c r="T40" s="48"/>
    </row>
    <row r="41" spans="1:21" x14ac:dyDescent="0.3">
      <c r="N41" s="39">
        <f>SUM(N5:N39)</f>
        <v>19630</v>
      </c>
      <c r="S41" s="50">
        <f>SUM(S19:S39)</f>
        <v>415350</v>
      </c>
    </row>
    <row r="42" spans="1:21" s="1" customFormat="1" x14ac:dyDescent="0.3">
      <c r="A42" s="3"/>
      <c r="B42" s="1" t="s">
        <v>178</v>
      </c>
      <c r="D42" s="4"/>
      <c r="N42" s="7"/>
      <c r="O42" s="7"/>
      <c r="P42" s="7"/>
      <c r="S42" s="23">
        <f>S41*0.1+S41</f>
        <v>456885</v>
      </c>
    </row>
    <row r="43" spans="1:21" x14ac:dyDescent="0.3">
      <c r="S43" s="53"/>
    </row>
    <row r="44" spans="1:21" ht="17.25" thickBot="1" x14ac:dyDescent="0.35">
      <c r="B44" s="54" t="s">
        <v>236</v>
      </c>
      <c r="S44" s="53"/>
    </row>
    <row r="45" spans="1:21" s="53" customFormat="1" ht="17.25" thickBot="1" x14ac:dyDescent="0.35">
      <c r="B45" s="13" t="s">
        <v>0</v>
      </c>
      <c r="C45" s="20" t="s">
        <v>1</v>
      </c>
      <c r="D45" s="20" t="s">
        <v>2</v>
      </c>
      <c r="E45" s="20" t="s">
        <v>3</v>
      </c>
      <c r="F45" s="20" t="s">
        <v>4</v>
      </c>
      <c r="G45" s="20" t="s">
        <v>5</v>
      </c>
      <c r="H45" s="20" t="s">
        <v>6</v>
      </c>
      <c r="I45" s="20" t="s">
        <v>7</v>
      </c>
      <c r="J45" s="20" t="s">
        <v>10</v>
      </c>
      <c r="K45" s="20" t="s">
        <v>8</v>
      </c>
      <c r="L45" s="21" t="s">
        <v>9</v>
      </c>
      <c r="M45" s="20" t="s">
        <v>179</v>
      </c>
      <c r="N45" s="20" t="s">
        <v>180</v>
      </c>
      <c r="O45" s="58" t="s">
        <v>187</v>
      </c>
      <c r="P45" s="58" t="s">
        <v>182</v>
      </c>
      <c r="Q45" s="58" t="s">
        <v>181</v>
      </c>
      <c r="R45" s="58" t="s">
        <v>183</v>
      </c>
      <c r="S45" s="58" t="s">
        <v>184</v>
      </c>
      <c r="T45" s="59" t="s">
        <v>185</v>
      </c>
    </row>
    <row r="46" spans="1:21" x14ac:dyDescent="0.3">
      <c r="B46" s="12"/>
      <c r="C46" s="10" t="s">
        <v>238</v>
      </c>
      <c r="D46" s="9" t="s">
        <v>238</v>
      </c>
      <c r="E46" s="10" t="s">
        <v>153</v>
      </c>
      <c r="F46" s="63" t="s">
        <v>237</v>
      </c>
      <c r="G46" s="64" t="s">
        <v>239</v>
      </c>
      <c r="H46" s="10">
        <v>1</v>
      </c>
      <c r="I46" s="70"/>
      <c r="J46" s="70"/>
      <c r="K46" s="70"/>
      <c r="L46" s="70"/>
      <c r="M46" s="10">
        <v>230</v>
      </c>
      <c r="N46" s="40">
        <f t="shared" ref="N46:N49" si="5">H46*M46</f>
        <v>230</v>
      </c>
      <c r="O46" s="10">
        <v>230</v>
      </c>
      <c r="P46" s="36">
        <f>H46*P$3</f>
        <v>20</v>
      </c>
      <c r="Q46" s="10">
        <v>10</v>
      </c>
      <c r="R46" s="10">
        <f t="shared" ref="R46:R47" si="6">P46</f>
        <v>20</v>
      </c>
      <c r="S46" s="40">
        <f t="shared" ref="S46:S48" si="7">O46*R46</f>
        <v>4600</v>
      </c>
      <c r="T46" s="74" t="s">
        <v>240</v>
      </c>
    </row>
    <row r="47" spans="1:21" x14ac:dyDescent="0.3">
      <c r="B47" s="8"/>
      <c r="C47" s="15" t="s">
        <v>242</v>
      </c>
      <c r="D47" s="16" t="s">
        <v>242</v>
      </c>
      <c r="E47" s="15" t="s">
        <v>153</v>
      </c>
      <c r="F47" s="15" t="s">
        <v>242</v>
      </c>
      <c r="G47" s="65" t="s">
        <v>243</v>
      </c>
      <c r="H47" s="15">
        <v>1</v>
      </c>
      <c r="I47" s="71"/>
      <c r="J47" s="71"/>
      <c r="K47" s="71"/>
      <c r="L47" s="71"/>
      <c r="M47" s="15">
        <v>140</v>
      </c>
      <c r="N47" s="41">
        <f t="shared" si="5"/>
        <v>140</v>
      </c>
      <c r="O47" s="15">
        <v>140</v>
      </c>
      <c r="P47" s="57">
        <f>H47*P$3</f>
        <v>20</v>
      </c>
      <c r="Q47" s="15">
        <v>10</v>
      </c>
      <c r="R47" s="15">
        <f t="shared" si="6"/>
        <v>20</v>
      </c>
      <c r="S47" s="41">
        <f t="shared" si="7"/>
        <v>2800</v>
      </c>
      <c r="T47" s="73" t="s">
        <v>241</v>
      </c>
    </row>
    <row r="48" spans="1:21" x14ac:dyDescent="0.3">
      <c r="B48" s="8"/>
      <c r="C48" s="66" t="s">
        <v>244</v>
      </c>
      <c r="D48" s="16" t="s">
        <v>244</v>
      </c>
      <c r="E48" s="15" t="s">
        <v>153</v>
      </c>
      <c r="F48" s="66" t="s">
        <v>244</v>
      </c>
      <c r="G48" s="65" t="s">
        <v>245</v>
      </c>
      <c r="H48" s="15">
        <v>10</v>
      </c>
      <c r="I48" s="71"/>
      <c r="J48" s="71"/>
      <c r="K48" s="71"/>
      <c r="L48" s="71"/>
      <c r="M48" s="15">
        <v>40</v>
      </c>
      <c r="N48" s="41">
        <f t="shared" si="5"/>
        <v>400</v>
      </c>
      <c r="O48" s="15">
        <v>40</v>
      </c>
      <c r="P48" s="57">
        <f>H48*P$3</f>
        <v>200</v>
      </c>
      <c r="Q48" s="15">
        <v>100</v>
      </c>
      <c r="R48" s="15"/>
      <c r="S48" s="41">
        <f t="shared" si="7"/>
        <v>0</v>
      </c>
      <c r="T48" s="17" t="s">
        <v>246</v>
      </c>
    </row>
    <row r="49" spans="2:20" s="53" customFormat="1" ht="17.25" thickBot="1" x14ac:dyDescent="0.35">
      <c r="B49" s="67"/>
      <c r="C49" s="18" t="s">
        <v>252</v>
      </c>
      <c r="D49" s="69" t="s">
        <v>247</v>
      </c>
      <c r="E49" s="18" t="s">
        <v>153</v>
      </c>
      <c r="F49" s="68" t="s">
        <v>247</v>
      </c>
      <c r="G49" s="68" t="s">
        <v>250</v>
      </c>
      <c r="H49" s="18">
        <v>10</v>
      </c>
      <c r="I49" s="72"/>
      <c r="J49" s="72"/>
      <c r="K49" s="72"/>
      <c r="L49" s="72"/>
      <c r="M49" s="18">
        <v>130</v>
      </c>
      <c r="N49" s="43" t="e">
        <f>G49*M49</f>
        <v>#VALUE!</v>
      </c>
      <c r="O49" s="43">
        <v>130</v>
      </c>
      <c r="P49" s="38" t="e">
        <f>G49*K$3</f>
        <v>#VALUE!</v>
      </c>
      <c r="Q49" s="18">
        <v>300</v>
      </c>
      <c r="R49" s="18">
        <v>300</v>
      </c>
      <c r="S49" s="43">
        <f>O49*R49</f>
        <v>39000</v>
      </c>
      <c r="T49" s="75" t="s">
        <v>251</v>
      </c>
    </row>
    <row r="50" spans="2:20" x14ac:dyDescent="0.3">
      <c r="S50" s="61">
        <f>SUM(S46:S49)</f>
        <v>46400</v>
      </c>
    </row>
    <row r="51" spans="2:20" x14ac:dyDescent="0.3">
      <c r="S51" s="23">
        <f>S50*0.1+S50</f>
        <v>51040</v>
      </c>
    </row>
    <row r="53" spans="2:20" x14ac:dyDescent="0.3">
      <c r="D53" s="77" t="s">
        <v>253</v>
      </c>
      <c r="E53" s="77" t="s">
        <v>254</v>
      </c>
      <c r="G53" s="77" t="s">
        <v>255</v>
      </c>
      <c r="H53" s="78">
        <v>10</v>
      </c>
      <c r="I53" s="78">
        <v>180</v>
      </c>
      <c r="J53" s="78" t="s">
        <v>256</v>
      </c>
      <c r="K53" s="78" t="s">
        <v>257</v>
      </c>
      <c r="M53" s="15">
        <v>180</v>
      </c>
      <c r="N53" s="41">
        <f t="shared" ref="N53" si="8">H53*M53</f>
        <v>1800</v>
      </c>
      <c r="O53" s="15">
        <v>40</v>
      </c>
      <c r="P53" s="57">
        <f>H53*P$3</f>
        <v>200</v>
      </c>
      <c r="Q53" s="15">
        <v>10</v>
      </c>
      <c r="R53" s="15">
        <v>10</v>
      </c>
      <c r="S53" s="41">
        <f t="shared" ref="S53" si="9">O53*R53</f>
        <v>400</v>
      </c>
      <c r="T53" s="17" t="s">
        <v>246</v>
      </c>
    </row>
  </sheetData>
  <autoFilter ref="B4:K4"/>
  <sortState ref="A12:Y19">
    <sortCondition ref="B12:B19"/>
  </sortState>
  <phoneticPr fontId="19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zoomScale="85" zoomScaleNormal="85" workbookViewId="0">
      <selection activeCell="C3" sqref="C3"/>
    </sheetView>
  </sheetViews>
  <sheetFormatPr defaultRowHeight="16.5" x14ac:dyDescent="0.3"/>
  <sheetData>
    <row r="1" spans="2:18" s="53" customFormat="1" x14ac:dyDescent="0.3"/>
    <row r="2" spans="2:18" s="53" customFormat="1" x14ac:dyDescent="0.3">
      <c r="B2" s="53" t="s">
        <v>262</v>
      </c>
      <c r="C2" s="53" t="s">
        <v>263</v>
      </c>
    </row>
    <row r="3" spans="2:18" s="53" customFormat="1" x14ac:dyDescent="0.3"/>
    <row r="4" spans="2:18" s="53" customFormat="1" x14ac:dyDescent="0.3"/>
    <row r="5" spans="2:18" s="53" customFormat="1" x14ac:dyDescent="0.3"/>
    <row r="6" spans="2:18" s="53" customFormat="1" x14ac:dyDescent="0.3"/>
    <row r="7" spans="2:18" s="53" customFormat="1" x14ac:dyDescent="0.3"/>
    <row r="8" spans="2:18" s="53" customFormat="1" x14ac:dyDescent="0.3"/>
    <row r="9" spans="2:18" s="53" customFormat="1" x14ac:dyDescent="0.3"/>
    <row r="10" spans="2:18" s="53" customFormat="1" x14ac:dyDescent="0.3"/>
    <row r="11" spans="2:18" x14ac:dyDescent="0.3">
      <c r="B11" s="22" t="s">
        <v>258</v>
      </c>
    </row>
    <row r="13" spans="2:18" x14ac:dyDescent="0.3">
      <c r="M13" t="s">
        <v>259</v>
      </c>
      <c r="N13" t="s">
        <v>260</v>
      </c>
    </row>
    <row r="14" spans="2:18" x14ac:dyDescent="0.3">
      <c r="M14">
        <v>10.5</v>
      </c>
      <c r="N14">
        <v>7.5</v>
      </c>
      <c r="P14">
        <v>1.25</v>
      </c>
      <c r="Q14">
        <v>7</v>
      </c>
      <c r="R14">
        <f>P14*(Q14-1)</f>
        <v>7.5</v>
      </c>
    </row>
    <row r="15" spans="2:18" x14ac:dyDescent="0.3">
      <c r="N15">
        <f>M14-N14</f>
        <v>3</v>
      </c>
      <c r="P15" s="53">
        <v>1.25</v>
      </c>
      <c r="Q15" s="53">
        <v>6</v>
      </c>
      <c r="R15" s="53">
        <f>P15*(Q15-1)</f>
        <v>6.25</v>
      </c>
    </row>
    <row r="16" spans="2:18" x14ac:dyDescent="0.3">
      <c r="N16">
        <f>N15/2</f>
        <v>1.5</v>
      </c>
    </row>
    <row r="17" spans="14:14" x14ac:dyDescent="0.3">
      <c r="N17">
        <v>6.25</v>
      </c>
    </row>
    <row r="18" spans="14:14" x14ac:dyDescent="0.3">
      <c r="N18">
        <f>N16+N17</f>
        <v>7.75</v>
      </c>
    </row>
    <row r="38" spans="2:2" x14ac:dyDescent="0.3">
      <c r="B38" s="22" t="s">
        <v>261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Plasma_Gen_Pipette_Main_SCH_V1.</vt:lpstr>
      <vt:lpstr>PCB</vt:lpstr>
      <vt:lpstr>Plasma_Gen_Pipette_Main_SCH_V1.!_FilterDatabase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</dc:creator>
  <cp:lastModifiedBy>Arvid</cp:lastModifiedBy>
  <dcterms:created xsi:type="dcterms:W3CDTF">2018-03-13T04:36:06Z</dcterms:created>
  <dcterms:modified xsi:type="dcterms:W3CDTF">2018-03-14T08:27:32Z</dcterms:modified>
</cp:coreProperties>
</file>