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  <sheet name="MCU" sheetId="6" r:id="rId6"/>
    <sheet name="Current" sheetId="7" r:id="rId7"/>
  </sheets>
  <calcPr calcId="145621"/>
</workbook>
</file>

<file path=xl/calcChain.xml><?xml version="1.0" encoding="utf-8"?>
<calcChain xmlns="http://schemas.openxmlformats.org/spreadsheetml/2006/main">
  <c r="T11" i="1" l="1"/>
  <c r="T12" i="1"/>
  <c r="N12" i="1"/>
  <c r="M12" i="1"/>
  <c r="D8" i="6" l="1"/>
  <c r="D8" i="5" l="1"/>
  <c r="C8" i="5"/>
  <c r="D9" i="5" l="1"/>
  <c r="E12" i="1"/>
  <c r="M7" i="1" l="1"/>
  <c r="N7" i="1"/>
  <c r="M11" i="1"/>
  <c r="N11" i="1"/>
  <c r="D23" i="1"/>
  <c r="M15" i="1" l="1"/>
  <c r="M16" i="1" s="1"/>
  <c r="M17" i="1" s="1"/>
  <c r="M21" i="1" s="1"/>
  <c r="M24" i="1" s="1"/>
  <c r="M25" i="1" s="1"/>
  <c r="M29" i="1" s="1"/>
  <c r="M35" i="1"/>
  <c r="N15" i="1"/>
  <c r="M32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6" i="1" l="1"/>
  <c r="N17" i="1" s="1"/>
  <c r="N21" i="1" s="1"/>
  <c r="N24" i="1" s="1"/>
  <c r="N25" i="1" s="1"/>
  <c r="N29" i="1" s="1"/>
  <c r="N35" i="1"/>
  <c r="H31" i="1"/>
  <c r="H32" i="1"/>
  <c r="I37" i="1"/>
  <c r="H35" i="1"/>
  <c r="I29" i="1"/>
  <c r="I34" i="1"/>
  <c r="H36" i="1"/>
  <c r="I30" i="1"/>
  <c r="H33" i="1"/>
  <c r="E24" i="1"/>
  <c r="N32" i="1" l="1"/>
</calcChain>
</file>

<file path=xl/sharedStrings.xml><?xml version="1.0" encoding="utf-8"?>
<sst xmlns="http://schemas.openxmlformats.org/spreadsheetml/2006/main" count="140" uniqueCount="105">
  <si>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</si>
  <si>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</si>
  <si>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</si>
  <si>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</si>
  <si>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</si>
  <si>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</si>
  <si>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</si>
  <si>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</si>
  <si>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</si>
  <si>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</si>
  <si>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</si>
  <si>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</si>
  <si>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</si>
  <si>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</si>
  <si>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</si>
  <si>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</si>
  <si>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</si>
  <si>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</si>
  <si>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</si>
  <si>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</si>
  <si>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</si>
  <si>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</si>
  <si>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</si>
  <si>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</si>
  <si>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</si>
  <si>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</si>
  <si>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</si>
  <si>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</si>
  <si>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</si>
  <si>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</si>
  <si>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</si>
  <si>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</si>
  <si>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</si>
  <si>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</si>
  <si>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</si>
  <si>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</si>
  <si>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</si>
  <si>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</si>
  <si>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</si>
  <si>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</si>
  <si>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</si>
  <si>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</si>
  <si>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</si>
  <si>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</si>
  <si>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</si>
  <si>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</si>
  <si>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</si>
  <si>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</si>
  <si>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</si>
  <si>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</si>
  <si>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</si>
  <si>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</si>
  <si>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</si>
  <si>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</si>
  <si>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</si>
  <si>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</si>
  <si>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</si>
  <si>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</si>
  <si>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</si>
  <si>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</si>
  <si>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</si>
  <si>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</si>
  <si>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</si>
  <si>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</si>
  <si>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</si>
  <si>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</si>
  <si>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</si>
  <si>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</si>
  <si>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</si>
  <si>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</si>
  <si>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</si>
  <si>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</si>
  <si>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</si>
  <si>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</si>
  <si>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</si>
  <si>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</si>
  <si>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</si>
  <si>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</si>
  <si>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</si>
  <si>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</si>
  <si>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</si>
  <si>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</si>
  <si>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</si>
  <si>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</si>
  <si>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</si>
  <si>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</si>
  <si>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</si>
  <si>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</si>
  <si>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</si>
  <si>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</si>
  <si>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</si>
  <si>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</si>
  <si>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</si>
  <si>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</si>
  <si>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</si>
  <si>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</si>
  <si>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</si>
  <si>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</si>
  <si>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</si>
  <si>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</si>
  <si>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</si>
  <si>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</si>
  <si>
    <t>1) Measure</t>
    <phoneticPr fontId="1" type="noConversion"/>
  </si>
  <si>
    <t>R_load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</si>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</sst>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5</xdr:row>
      <xdr:rowOff>180975</xdr:rowOff>
    </xdr:from>
    <xdr:to>
      <xdr:col>13</xdr:col>
      <xdr:colOff>39102</xdr:colOff>
      <xdr:row>19</xdr:row>
      <xdr:rowOff>105174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228725"/>
          <a:ext cx="7173327" cy="2857899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20</xdr:row>
      <xdr:rowOff>38100</xdr:rowOff>
    </xdr:from>
    <xdr:to>
      <xdr:col>13</xdr:col>
      <xdr:colOff>229614</xdr:colOff>
      <xdr:row>34</xdr:row>
      <xdr:rowOff>57562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7875" y="4229100"/>
          <a:ext cx="7259064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Q13" sqref="Q13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20" x14ac:dyDescent="0.3">
      <c r="B1" s="11" t="s">
        <v>12</v>
      </c>
    </row>
    <row r="3" spans="2:20" ht="17.25" thickBot="1" x14ac:dyDescent="0.35">
      <c r="B3" s="11" t="s">
        <v>102</v>
      </c>
      <c r="C3" s="11"/>
      <c r="K3" s="11" t="s">
        <v>26</v>
      </c>
    </row>
    <row r="4" spans="2:20" ht="17.25" thickBot="1" x14ac:dyDescent="0.35">
      <c r="C4" s="74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49</v>
      </c>
      <c r="N4" s="32" t="s">
        <v>50</v>
      </c>
      <c r="O4" s="72" t="s">
        <v>51</v>
      </c>
      <c r="T4" s="31" t="s">
        <v>49</v>
      </c>
    </row>
    <row r="5" spans="2:20" ht="17.25" thickBot="1" x14ac:dyDescent="0.35">
      <c r="C5" s="75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23</v>
      </c>
      <c r="M5" s="1">
        <v>300</v>
      </c>
      <c r="N5" s="1">
        <v>220</v>
      </c>
      <c r="O5" s="69" t="s">
        <v>22</v>
      </c>
      <c r="T5" s="1">
        <v>300</v>
      </c>
    </row>
    <row r="6" spans="2:20" x14ac:dyDescent="0.3">
      <c r="C6" s="74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24</v>
      </c>
      <c r="M6" s="5">
        <v>5</v>
      </c>
      <c r="N6" s="5">
        <v>5</v>
      </c>
      <c r="O6" s="70" t="s">
        <v>27</v>
      </c>
      <c r="T6" s="5">
        <v>5</v>
      </c>
    </row>
    <row r="7" spans="2:20" ht="17.25" thickBot="1" x14ac:dyDescent="0.35">
      <c r="C7" s="76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25</v>
      </c>
      <c r="M7" s="3">
        <f>M5*M6</f>
        <v>1500</v>
      </c>
      <c r="N7" s="3">
        <f>N5*N6</f>
        <v>1100</v>
      </c>
      <c r="O7" s="71" t="s">
        <v>22</v>
      </c>
      <c r="T7" s="3">
        <v>530</v>
      </c>
    </row>
    <row r="8" spans="2:20" x14ac:dyDescent="0.3">
      <c r="C8" s="76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20" ht="17.25" thickBot="1" x14ac:dyDescent="0.35">
      <c r="C9" s="76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28</v>
      </c>
    </row>
    <row r="10" spans="2:20" ht="17.25" thickBot="1" x14ac:dyDescent="0.35">
      <c r="C10" s="75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29</v>
      </c>
      <c r="M10" s="1">
        <v>2.75</v>
      </c>
      <c r="N10" s="1">
        <v>2.75</v>
      </c>
      <c r="O10" s="2" t="s">
        <v>30</v>
      </c>
      <c r="T10" s="1">
        <v>2.75</v>
      </c>
    </row>
    <row r="11" spans="2:20" ht="17.25" thickBot="1" x14ac:dyDescent="0.35">
      <c r="L11" s="46" t="s">
        <v>31</v>
      </c>
      <c r="M11" s="3">
        <f>(M10-2.5)*10</f>
        <v>2.5</v>
      </c>
      <c r="N11" s="3">
        <f>(N10-2.5)*10</f>
        <v>2.5</v>
      </c>
      <c r="O11" s="4" t="s">
        <v>32</v>
      </c>
      <c r="T11" s="3">
        <f>(T10-2.5)*10</f>
        <v>2.5</v>
      </c>
    </row>
    <row r="12" spans="2:20" ht="17.25" thickBot="1" x14ac:dyDescent="0.35">
      <c r="E12">
        <f>1/E6</f>
        <v>0.02</v>
      </c>
      <c r="L12" s="46" t="s">
        <v>103</v>
      </c>
      <c r="M12" s="3">
        <f>M7/M11</f>
        <v>600</v>
      </c>
      <c r="N12" s="3">
        <f>N7/N11</f>
        <v>440</v>
      </c>
      <c r="O12" s="73" t="s">
        <v>104</v>
      </c>
      <c r="T12" s="3">
        <f>T7/T11</f>
        <v>212</v>
      </c>
    </row>
    <row r="13" spans="2:20" x14ac:dyDescent="0.3">
      <c r="B13" s="11" t="s">
        <v>13</v>
      </c>
    </row>
    <row r="14" spans="2:20" ht="17.25" thickBot="1" x14ac:dyDescent="0.35">
      <c r="C14" t="s">
        <v>14</v>
      </c>
      <c r="D14" s="10"/>
      <c r="K14" s="11" t="s">
        <v>33</v>
      </c>
    </row>
    <row r="15" spans="2:20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4" t="s">
        <v>34</v>
      </c>
      <c r="M15" s="1">
        <f>M7*M11</f>
        <v>3750</v>
      </c>
      <c r="N15" s="1">
        <f>N7*N11</f>
        <v>2750</v>
      </c>
      <c r="O15" s="2" t="s">
        <v>36</v>
      </c>
    </row>
    <row r="16" spans="2:20" x14ac:dyDescent="0.3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5" t="s">
        <v>34</v>
      </c>
      <c r="M16" s="5">
        <f>M15/5</f>
        <v>750</v>
      </c>
      <c r="N16" s="5">
        <f>N15/5</f>
        <v>550</v>
      </c>
      <c r="O16" s="6" t="s">
        <v>37</v>
      </c>
    </row>
    <row r="17" spans="2:21" ht="17.25" thickBot="1" x14ac:dyDescent="0.35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  <c r="L17" s="46" t="s">
        <v>34</v>
      </c>
      <c r="M17" s="3">
        <f>M16/1000</f>
        <v>0.75</v>
      </c>
      <c r="N17" s="3">
        <f>N16/1000</f>
        <v>0.55000000000000004</v>
      </c>
      <c r="O17" s="4" t="s">
        <v>38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</row>
    <row r="19" spans="2:21" x14ac:dyDescent="0.3">
      <c r="K19" s="11" t="s">
        <v>40</v>
      </c>
    </row>
    <row r="20" spans="2:21" ht="17.25" thickBot="1" x14ac:dyDescent="0.35">
      <c r="B20" s="11" t="s">
        <v>15</v>
      </c>
      <c r="K20" s="11" t="s">
        <v>42</v>
      </c>
      <c r="U20" s="7"/>
    </row>
    <row r="21" spans="2:21" ht="17.25" thickBot="1" x14ac:dyDescent="0.35">
      <c r="C21" t="s">
        <v>21</v>
      </c>
      <c r="L21" s="47" t="s">
        <v>34</v>
      </c>
      <c r="M21" s="42">
        <f>M17*0.1</f>
        <v>7.5000000000000011E-2</v>
      </c>
      <c r="N21" s="42">
        <f>N17*0.1</f>
        <v>5.5000000000000007E-2</v>
      </c>
      <c r="O21" s="43" t="s">
        <v>38</v>
      </c>
    </row>
    <row r="22" spans="2:21" x14ac:dyDescent="0.3">
      <c r="C22" s="28" t="s">
        <v>16</v>
      </c>
      <c r="D22" s="1">
        <v>50</v>
      </c>
      <c r="E22" s="1">
        <v>30</v>
      </c>
      <c r="F22" s="33" t="s">
        <v>17</v>
      </c>
    </row>
    <row r="23" spans="2:21" ht="17.25" thickBot="1" x14ac:dyDescent="0.35">
      <c r="C23" s="29" t="s">
        <v>18</v>
      </c>
      <c r="D23" s="5">
        <f>1/(D22*1000)*1000000</f>
        <v>20</v>
      </c>
      <c r="E23" s="26">
        <f>1/(E22*1000)*1000000</f>
        <v>33.333333333333336</v>
      </c>
      <c r="F23" s="34" t="s">
        <v>19</v>
      </c>
      <c r="K23" s="11" t="s">
        <v>41</v>
      </c>
    </row>
    <row r="24" spans="2:21" x14ac:dyDescent="0.3">
      <c r="C24" s="29" t="s">
        <v>11</v>
      </c>
      <c r="D24" s="5">
        <f>D23*0.5</f>
        <v>10</v>
      </c>
      <c r="E24" s="26">
        <f>E23*0.5</f>
        <v>16.666666666666668</v>
      </c>
      <c r="F24" s="34" t="s">
        <v>19</v>
      </c>
      <c r="L24" s="44" t="s">
        <v>45</v>
      </c>
      <c r="M24" s="1">
        <f>M21*2</f>
        <v>0.15000000000000002</v>
      </c>
      <c r="N24" s="1">
        <f>N21*2</f>
        <v>0.11000000000000001</v>
      </c>
      <c r="O24" s="2" t="s">
        <v>38</v>
      </c>
    </row>
    <row r="25" spans="2:21" ht="17.25" thickBot="1" x14ac:dyDescent="0.35">
      <c r="C25" s="30" t="s">
        <v>20</v>
      </c>
      <c r="D25" s="3">
        <f>D23*0.1</f>
        <v>2</v>
      </c>
      <c r="E25" s="27">
        <f>E23*0.1</f>
        <v>3.3333333333333339</v>
      </c>
      <c r="F25" s="35" t="s">
        <v>19</v>
      </c>
      <c r="L25" s="46" t="s">
        <v>46</v>
      </c>
      <c r="M25" s="41">
        <f>1/M24</f>
        <v>6.6666666666666661</v>
      </c>
      <c r="N25" s="41">
        <f>1/N24</f>
        <v>9.0909090909090899</v>
      </c>
      <c r="O25" s="4" t="s">
        <v>44</v>
      </c>
    </row>
    <row r="27" spans="2:21" ht="17.25" thickBot="1" x14ac:dyDescent="0.35">
      <c r="K27" s="11" t="s">
        <v>48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20</v>
      </c>
      <c r="L28" s="44" t="s">
        <v>34</v>
      </c>
      <c r="M28" s="1">
        <v>10</v>
      </c>
      <c r="N28" s="1">
        <v>100</v>
      </c>
      <c r="O28" s="2" t="s">
        <v>35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L29" s="46" t="s">
        <v>39</v>
      </c>
      <c r="M29" s="27">
        <f>M$25*M28</f>
        <v>66.666666666666657</v>
      </c>
      <c r="N29" s="27">
        <f>N$25*N28</f>
        <v>909.09090909090901</v>
      </c>
      <c r="O29" s="4" t="s">
        <v>43</v>
      </c>
    </row>
    <row r="30" spans="2:21" ht="17.25" thickBot="1" x14ac:dyDescent="0.35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K30" s="11" t="s">
        <v>47</v>
      </c>
      <c r="N30" s="40"/>
    </row>
    <row r="31" spans="2:21" x14ac:dyDescent="0.3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4" t="s">
        <v>39</v>
      </c>
      <c r="M31" s="37">
        <v>90</v>
      </c>
      <c r="N31" s="37">
        <v>900</v>
      </c>
      <c r="O31" s="2" t="s">
        <v>43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L32" s="46" t="s">
        <v>34</v>
      </c>
      <c r="M32" s="3">
        <f>M$24*M31</f>
        <v>13.500000000000002</v>
      </c>
      <c r="N32" s="3">
        <f>N$24*N31</f>
        <v>99.000000000000014</v>
      </c>
      <c r="O32" s="4" t="s">
        <v>35</v>
      </c>
    </row>
    <row r="33" spans="3:15" ht="17.25" thickBot="1" x14ac:dyDescent="0.35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K33" s="11" t="s">
        <v>64</v>
      </c>
    </row>
    <row r="34" spans="3:15" x14ac:dyDescent="0.3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4" t="s">
        <v>23</v>
      </c>
      <c r="M34" s="1">
        <v>300</v>
      </c>
      <c r="N34" s="1">
        <v>220</v>
      </c>
      <c r="O34" s="2" t="s">
        <v>22</v>
      </c>
    </row>
    <row r="35" spans="3:15" ht="17.25" thickBot="1" x14ac:dyDescent="0.35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  <c r="L35" s="46" t="s">
        <v>65</v>
      </c>
      <c r="M35" s="3">
        <f>M15/M34</f>
        <v>12.5</v>
      </c>
      <c r="N35" s="3">
        <f>N15/N34</f>
        <v>12.5</v>
      </c>
      <c r="O35" s="4" t="s">
        <v>32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85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G16" sqref="G16"/>
    </sheetView>
  </sheetViews>
  <sheetFormatPr defaultRowHeight="16.5" x14ac:dyDescent="0.3"/>
  <cols>
    <col min="2" max="2" width="8.125" style="49" customWidth="1"/>
    <col min="3" max="3" width="13.125" style="49" customWidth="1"/>
    <col min="10" max="10" width="9" style="7"/>
  </cols>
  <sheetData>
    <row r="2" spans="2:10" ht="17.25" thickBot="1" x14ac:dyDescent="0.35">
      <c r="B2" s="51"/>
      <c r="C2" s="51"/>
      <c r="J2" s="52"/>
    </row>
    <row r="3" spans="2:10" x14ac:dyDescent="0.3">
      <c r="B3" s="53"/>
      <c r="C3" s="57"/>
      <c r="D3" s="74" t="s">
        <v>97</v>
      </c>
      <c r="E3" s="79"/>
      <c r="F3" s="80"/>
      <c r="G3" s="74" t="s">
        <v>98</v>
      </c>
      <c r="H3" s="79"/>
      <c r="I3" s="80"/>
      <c r="J3" s="81" t="s">
        <v>56</v>
      </c>
    </row>
    <row r="4" spans="2:10" s="48" customFormat="1" ht="17.25" thickBot="1" x14ac:dyDescent="0.35">
      <c r="B4" s="54"/>
      <c r="C4" s="59"/>
      <c r="D4" s="54" t="s">
        <v>53</v>
      </c>
      <c r="E4" s="68" t="s">
        <v>59</v>
      </c>
      <c r="F4" s="59" t="s">
        <v>54</v>
      </c>
      <c r="G4" s="54" t="s">
        <v>53</v>
      </c>
      <c r="H4" s="68" t="s">
        <v>59</v>
      </c>
      <c r="I4" s="59" t="s">
        <v>54</v>
      </c>
      <c r="J4" s="82"/>
    </row>
    <row r="5" spans="2:10" x14ac:dyDescent="0.3">
      <c r="B5" s="77" t="s">
        <v>52</v>
      </c>
      <c r="C5" s="78"/>
      <c r="D5" s="64">
        <v>0</v>
      </c>
      <c r="E5" s="65"/>
      <c r="F5" s="66">
        <v>300</v>
      </c>
      <c r="G5" s="64">
        <v>0</v>
      </c>
      <c r="H5" s="65"/>
      <c r="I5" s="66">
        <v>300</v>
      </c>
      <c r="J5" s="67" t="s">
        <v>55</v>
      </c>
    </row>
    <row r="6" spans="2:10" x14ac:dyDescent="0.3">
      <c r="B6" s="76" t="s">
        <v>60</v>
      </c>
      <c r="C6" s="58" t="s">
        <v>57</v>
      </c>
      <c r="D6" s="13">
        <v>20</v>
      </c>
      <c r="E6" s="5"/>
      <c r="F6" s="6">
        <v>100</v>
      </c>
      <c r="G6" s="13">
        <v>20</v>
      </c>
      <c r="H6" s="5"/>
      <c r="I6" s="6">
        <v>100</v>
      </c>
      <c r="J6" s="62" t="s">
        <v>58</v>
      </c>
    </row>
    <row r="7" spans="2:10" x14ac:dyDescent="0.3">
      <c r="B7" s="76"/>
      <c r="C7" s="58" t="s">
        <v>61</v>
      </c>
      <c r="D7" s="60" t="s">
        <v>63</v>
      </c>
      <c r="E7" s="5">
        <v>10</v>
      </c>
      <c r="F7" s="61" t="s">
        <v>63</v>
      </c>
      <c r="G7" s="60" t="s">
        <v>63</v>
      </c>
      <c r="H7" s="5">
        <v>10</v>
      </c>
      <c r="I7" s="61" t="s">
        <v>63</v>
      </c>
      <c r="J7" s="62" t="s">
        <v>62</v>
      </c>
    </row>
    <row r="8" spans="2:10" x14ac:dyDescent="0.3">
      <c r="B8" s="55"/>
      <c r="C8" s="58"/>
      <c r="D8" s="13"/>
      <c r="E8" s="5"/>
      <c r="F8" s="6"/>
      <c r="G8" s="13"/>
      <c r="H8" s="5"/>
      <c r="I8" s="6"/>
      <c r="J8" s="62"/>
    </row>
    <row r="9" spans="2:10" x14ac:dyDescent="0.3">
      <c r="B9" s="55"/>
      <c r="C9" s="58"/>
      <c r="D9" s="13"/>
      <c r="E9" s="5"/>
      <c r="F9" s="6"/>
      <c r="G9" s="13"/>
      <c r="H9" s="5"/>
      <c r="I9" s="6"/>
      <c r="J9" s="62"/>
    </row>
    <row r="10" spans="2:10" ht="17.25" thickBot="1" x14ac:dyDescent="0.35">
      <c r="B10" s="54"/>
      <c r="C10" s="59"/>
      <c r="D10" s="14"/>
      <c r="E10" s="3"/>
      <c r="F10" s="4"/>
      <c r="G10" s="14"/>
      <c r="H10" s="3"/>
      <c r="I10" s="4"/>
      <c r="J10" s="63"/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R15" sqref="R15"/>
    </sheetView>
  </sheetViews>
  <sheetFormatPr defaultRowHeight="16.5" x14ac:dyDescent="0.3"/>
  <cols>
    <col min="2" max="2" width="9.75" bestFit="1" customWidth="1"/>
    <col min="3" max="3" width="20.125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77</v>
      </c>
      <c r="D2" t="s">
        <v>76</v>
      </c>
      <c r="E2" t="s">
        <v>75</v>
      </c>
      <c r="F2" t="s">
        <v>74</v>
      </c>
      <c r="G2" s="83" t="s">
        <v>83</v>
      </c>
      <c r="H2" s="83"/>
      <c r="I2" t="s">
        <v>72</v>
      </c>
      <c r="J2" t="s">
        <v>78</v>
      </c>
    </row>
    <row r="3" spans="2:10" x14ac:dyDescent="0.3">
      <c r="B3" t="s">
        <v>66</v>
      </c>
      <c r="C3" t="s">
        <v>68</v>
      </c>
      <c r="D3" t="s">
        <v>67</v>
      </c>
      <c r="E3" s="50">
        <v>363000</v>
      </c>
      <c r="F3" t="s">
        <v>69</v>
      </c>
      <c r="G3" t="s">
        <v>70</v>
      </c>
      <c r="H3" t="s">
        <v>71</v>
      </c>
      <c r="I3" t="s">
        <v>73</v>
      </c>
      <c r="J3" t="s">
        <v>79</v>
      </c>
    </row>
    <row r="4" spans="2:10" x14ac:dyDescent="0.3">
      <c r="C4" t="s">
        <v>80</v>
      </c>
      <c r="D4" t="s">
        <v>67</v>
      </c>
      <c r="E4" s="50">
        <v>583000</v>
      </c>
      <c r="F4" t="s">
        <v>69</v>
      </c>
      <c r="G4" t="s">
        <v>82</v>
      </c>
      <c r="H4" t="s">
        <v>81</v>
      </c>
      <c r="I4" t="s">
        <v>71</v>
      </c>
      <c r="J4" t="s">
        <v>84</v>
      </c>
    </row>
  </sheetData>
  <mergeCells count="1">
    <mergeCell ref="G2:H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86</v>
      </c>
      <c r="D6" t="s">
        <v>87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88</v>
      </c>
      <c r="D12" t="s">
        <v>89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96</v>
      </c>
    </row>
    <row r="5" spans="2:5" x14ac:dyDescent="0.3">
      <c r="C5" s="5" t="s">
        <v>90</v>
      </c>
      <c r="D5" s="5">
        <v>5</v>
      </c>
      <c r="E5" s="5" t="s">
        <v>95</v>
      </c>
    </row>
    <row r="6" spans="2:5" x14ac:dyDescent="0.3">
      <c r="C6" s="5" t="s">
        <v>91</v>
      </c>
      <c r="D6" s="5">
        <v>4.7</v>
      </c>
      <c r="E6" s="5" t="s">
        <v>93</v>
      </c>
    </row>
    <row r="7" spans="2:5" x14ac:dyDescent="0.3">
      <c r="C7" s="5" t="s">
        <v>92</v>
      </c>
      <c r="D7" s="5">
        <v>10</v>
      </c>
      <c r="E7" s="5" t="s">
        <v>93</v>
      </c>
    </row>
    <row r="8" spans="2:5" x14ac:dyDescent="0.3">
      <c r="C8" s="5" t="s">
        <v>94</v>
      </c>
      <c r="D8" s="56">
        <f>D5*D7/(D6+D7)</f>
        <v>3.4013605442176873</v>
      </c>
      <c r="E8" s="5" t="s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H13" sqref="H13"/>
    </sheetView>
  </sheetViews>
  <sheetFormatPr defaultRowHeight="16.5" x14ac:dyDescent="0.3"/>
  <sheetData>
    <row r="4" spans="2:4" x14ac:dyDescent="0.3">
      <c r="B4" t="s">
        <v>101</v>
      </c>
      <c r="C4" t="s">
        <v>99</v>
      </c>
      <c r="D4" t="s">
        <v>100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Sheet1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2018-05-16T13:28:58Z</dcterms:modified>
</cp:coreProperties>
</file>