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Origin Gen" sheetId="1" r:id="rId1"/>
    <sheet name="GEN_MAIN" sheetId="2" r:id="rId2"/>
    <sheet name="Set-up" sheetId="3" r:id="rId3"/>
    <sheet name="Sheet1" sheetId="4" r:id="rId4"/>
  </sheets>
  <calcPr calcId="152511"/>
</workbook>
</file>

<file path=xl/calcChain.xml><?xml version="1.0" encoding="utf-8"?>
<calcChain xmlns="http://schemas.openxmlformats.org/spreadsheetml/2006/main">
  <c r="E12" i="1" l="1"/>
  <c r="M7" i="1" l="1"/>
  <c r="N7" i="1"/>
  <c r="M11" i="1"/>
  <c r="M14" i="1" s="1"/>
  <c r="M15" i="1" s="1"/>
  <c r="M16" i="1" s="1"/>
  <c r="M20" i="1" s="1"/>
  <c r="M23" i="1" s="1"/>
  <c r="N11" i="1"/>
  <c r="D23" i="1"/>
  <c r="M34" i="1" l="1"/>
  <c r="N14" i="1"/>
  <c r="M24" i="1"/>
  <c r="M28" i="1" s="1"/>
  <c r="M31" i="1"/>
  <c r="D25" i="1"/>
  <c r="D24" i="1"/>
  <c r="E23" i="1"/>
  <c r="E25" i="1" s="1"/>
  <c r="D18" i="1"/>
  <c r="E18" i="1" s="1"/>
  <c r="F18" i="1" s="1"/>
  <c r="D17" i="1"/>
  <c r="E17" i="1" s="1"/>
  <c r="F17" i="1" s="1"/>
  <c r="D16" i="1"/>
  <c r="E16" i="1" s="1"/>
  <c r="F16" i="1" s="1"/>
  <c r="G35" i="1"/>
  <c r="I35" i="1" s="1"/>
  <c r="G37" i="1"/>
  <c r="H37" i="1" s="1"/>
  <c r="G36" i="1"/>
  <c r="I36" i="1" s="1"/>
  <c r="G34" i="1"/>
  <c r="H34" i="1" s="1"/>
  <c r="G33" i="1"/>
  <c r="I33" i="1" s="1"/>
  <c r="G32" i="1"/>
  <c r="I32" i="1" s="1"/>
  <c r="G31" i="1"/>
  <c r="I31" i="1" s="1"/>
  <c r="G30" i="1"/>
  <c r="H30" i="1" s="1"/>
  <c r="G29" i="1"/>
  <c r="H29" i="1" s="1"/>
  <c r="N15" i="1" l="1"/>
  <c r="N16" i="1" s="1"/>
  <c r="N20" i="1" s="1"/>
  <c r="N23" i="1" s="1"/>
  <c r="N24" i="1" s="1"/>
  <c r="N28" i="1" s="1"/>
  <c r="N34" i="1"/>
  <c r="H31" i="1"/>
  <c r="H32" i="1"/>
  <c r="I37" i="1"/>
  <c r="H35" i="1"/>
  <c r="I29" i="1"/>
  <c r="I34" i="1"/>
  <c r="H36" i="1"/>
  <c r="I30" i="1"/>
  <c r="H33" i="1"/>
  <c r="E24" i="1"/>
  <c r="N31" i="1" l="1"/>
</calcChain>
</file>

<file path=xl/sharedStrings.xml><?xml version="1.0" encoding="utf-8"?>
<sst xmlns="http://schemas.openxmlformats.org/spreadsheetml/2006/main" count="113" uniqueCount="86">
  <si>
    <t>Power[W]</t>
    <phoneticPr fontId="1" type="noConversion"/>
  </si>
  <si>
    <t>Frequency[KHz]</t>
    <phoneticPr fontId="1" type="noConversion"/>
  </si>
  <si>
    <t>Pulse T[msec]</t>
    <phoneticPr fontId="1" type="noConversion"/>
  </si>
  <si>
    <t>On-Time[usec]</t>
    <phoneticPr fontId="1" type="noConversion"/>
  </si>
  <si>
    <t>Pulse No</t>
    <phoneticPr fontId="1" type="noConversion"/>
  </si>
  <si>
    <t>5~6</t>
    <phoneticPr fontId="1" type="noConversion"/>
  </si>
  <si>
    <t>Condition</t>
    <phoneticPr fontId="1" type="noConversion"/>
  </si>
  <si>
    <t>Measure</t>
    <phoneticPr fontId="1" type="noConversion"/>
  </si>
  <si>
    <t>Freq[KHz]</t>
    <phoneticPr fontId="1" type="noConversion"/>
  </si>
  <si>
    <t>T[usec]</t>
    <phoneticPr fontId="1" type="noConversion"/>
  </si>
  <si>
    <t>Pulse width[usec]</t>
    <phoneticPr fontId="1" type="noConversion"/>
  </si>
  <si>
    <t>Duty[50%]</t>
    <phoneticPr fontId="1" type="noConversion"/>
  </si>
  <si>
    <t>LF Generator Set-up Item</t>
    <phoneticPr fontId="1" type="noConversion"/>
  </si>
  <si>
    <t>Measure</t>
    <phoneticPr fontId="1" type="noConversion"/>
  </si>
  <si>
    <t>2) Power Set-up</t>
    <phoneticPr fontId="1" type="noConversion"/>
  </si>
  <si>
    <t>1W당 9usec 동안 On 시킨다.</t>
    <phoneticPr fontId="1" type="noConversion"/>
  </si>
  <si>
    <t>3) Frequency Set-up</t>
    <phoneticPr fontId="1" type="noConversion"/>
  </si>
  <si>
    <t>Frequency</t>
    <phoneticPr fontId="1" type="noConversion"/>
  </si>
  <si>
    <t>KHz</t>
    <phoneticPr fontId="1" type="noConversion"/>
  </si>
  <si>
    <t>T</t>
    <phoneticPr fontId="1" type="noConversion"/>
  </si>
  <si>
    <t>usec</t>
    <phoneticPr fontId="1" type="noConversion"/>
  </si>
  <si>
    <t>Duty[10%]</t>
    <phoneticPr fontId="1" type="noConversion"/>
  </si>
  <si>
    <t>설정 Frequency에 10% Duty로 설정함</t>
    <phoneticPr fontId="1" type="noConversion"/>
  </si>
  <si>
    <t>VDC</t>
    <phoneticPr fontId="1" type="noConversion"/>
  </si>
  <si>
    <t>Vin</t>
    <phoneticPr fontId="1" type="noConversion"/>
  </si>
  <si>
    <t>transformer turn</t>
    <phoneticPr fontId="1" type="noConversion"/>
  </si>
  <si>
    <t>Vout</t>
    <phoneticPr fontId="1" type="noConversion"/>
  </si>
  <si>
    <t>1. 220VAC regulation된 출력이 300VDC이며, transformer 1:5 turn을 거쳐 1500VDC가 출력됨</t>
    <phoneticPr fontId="1" type="noConversion"/>
  </si>
  <si>
    <t>ratio</t>
    <phoneticPr fontId="1" type="noConversion"/>
  </si>
  <si>
    <t>2. Current transduce가 전류 0A에서 Vout=2.5V이며,  Vout이 2.75V 이므로 소모 전류는 2.5A 이다.</t>
    <phoneticPr fontId="1" type="noConversion"/>
  </si>
  <si>
    <t>Vout_current trans</t>
    <phoneticPr fontId="1" type="noConversion"/>
  </si>
  <si>
    <t>VDC</t>
    <phoneticPr fontId="1" type="noConversion"/>
  </si>
  <si>
    <t>Iout</t>
    <phoneticPr fontId="1" type="noConversion"/>
  </si>
  <si>
    <t>A</t>
    <phoneticPr fontId="1" type="noConversion"/>
  </si>
  <si>
    <t>3. 5msec 기준으로 전체 Power는 1500VDC x 2.5A = 3750W 이다.</t>
    <phoneticPr fontId="1" type="noConversion"/>
  </si>
  <si>
    <t>Power</t>
    <phoneticPr fontId="1" type="noConversion"/>
  </si>
  <si>
    <t>W</t>
    <phoneticPr fontId="1" type="noConversion"/>
  </si>
  <si>
    <t>W/5msec</t>
    <phoneticPr fontId="1" type="noConversion"/>
  </si>
  <si>
    <t>W/msec</t>
    <phoneticPr fontId="1" type="noConversion"/>
  </si>
  <si>
    <t>W/usec</t>
    <phoneticPr fontId="1" type="noConversion"/>
  </si>
  <si>
    <t>On time</t>
    <phoneticPr fontId="1" type="noConversion"/>
  </si>
  <si>
    <t>4. PWM의 duty가 10%이므로 1usec당 10%만 On 된다.</t>
    <phoneticPr fontId="1" type="noConversion"/>
  </si>
  <si>
    <t>5. 위의 수식은 1개 Channel에 대한 Power이므로 PWM Pulse가 2개 channel이므로 실제 Power 계산시에는 두배를 해주어야 한다.</t>
    <phoneticPr fontId="1" type="noConversion"/>
  </si>
  <si>
    <t xml:space="preserve">   PWM의 frequency가 변하더라도 duty는 10%를 유지하므로, Power는 Frequency와 무관하다.</t>
    <phoneticPr fontId="1" type="noConversion"/>
  </si>
  <si>
    <t>usec</t>
    <phoneticPr fontId="1" type="noConversion"/>
  </si>
  <si>
    <t>usec/W</t>
    <phoneticPr fontId="1" type="noConversion"/>
  </si>
  <si>
    <t>Power per usec</t>
    <phoneticPr fontId="1" type="noConversion"/>
  </si>
  <si>
    <t>On time per Power</t>
    <phoneticPr fontId="1" type="noConversion"/>
  </si>
  <si>
    <t>On time에 따른 Power 계산</t>
    <phoneticPr fontId="1" type="noConversion"/>
  </si>
  <si>
    <t>Power에 따른 On time 계산</t>
    <phoneticPr fontId="1" type="noConversion"/>
  </si>
  <si>
    <t>measure</t>
    <phoneticPr fontId="1" type="noConversion"/>
  </si>
  <si>
    <t>calculate</t>
    <phoneticPr fontId="1" type="noConversion"/>
  </si>
  <si>
    <t>Unit</t>
    <phoneticPr fontId="1" type="noConversion"/>
  </si>
  <si>
    <t>Power Range</t>
    <phoneticPr fontId="1" type="noConversion"/>
  </si>
  <si>
    <t>Min</t>
    <phoneticPr fontId="1" type="noConversion"/>
  </si>
  <si>
    <t>Max</t>
    <phoneticPr fontId="1" type="noConversion"/>
  </si>
  <si>
    <t>W</t>
    <phoneticPr fontId="1" type="noConversion"/>
  </si>
  <si>
    <t>Unit</t>
    <phoneticPr fontId="1" type="noConversion"/>
  </si>
  <si>
    <t>Frequency</t>
    <phoneticPr fontId="1" type="noConversion"/>
  </si>
  <si>
    <t>KHz</t>
    <phoneticPr fontId="1" type="noConversion"/>
  </si>
  <si>
    <t>Typ</t>
    <phoneticPr fontId="1" type="noConversion"/>
  </si>
  <si>
    <t>PWM</t>
    <phoneticPr fontId="1" type="noConversion"/>
  </si>
  <si>
    <t>Duty</t>
    <phoneticPr fontId="1" type="noConversion"/>
  </si>
  <si>
    <t>%</t>
    <phoneticPr fontId="1" type="noConversion"/>
  </si>
  <si>
    <t>-</t>
    <phoneticPr fontId="1" type="noConversion"/>
  </si>
  <si>
    <t>Input Power 계산</t>
    <phoneticPr fontId="1" type="noConversion"/>
  </si>
  <si>
    <t>I_in</t>
    <phoneticPr fontId="1" type="noConversion"/>
  </si>
  <si>
    <t>Touch PC</t>
    <phoneticPr fontId="1" type="noConversion"/>
  </si>
  <si>
    <t>COMFILE</t>
    <phoneticPr fontId="1" type="noConversion"/>
  </si>
  <si>
    <t>CWV2-070BR</t>
    <phoneticPr fontId="1" type="noConversion"/>
  </si>
  <si>
    <t>7인치</t>
    <phoneticPr fontId="1" type="noConversion"/>
  </si>
  <si>
    <t>FLASH</t>
    <phoneticPr fontId="1" type="noConversion"/>
  </si>
  <si>
    <t>4GB</t>
    <phoneticPr fontId="1" type="noConversion"/>
  </si>
  <si>
    <t>RAM</t>
    <phoneticPr fontId="1" type="noConversion"/>
  </si>
  <si>
    <t>512M</t>
    <phoneticPr fontId="1" type="noConversion"/>
  </si>
  <si>
    <t>LCD</t>
    <phoneticPr fontId="1" type="noConversion"/>
  </si>
  <si>
    <t>Cost</t>
    <phoneticPr fontId="1" type="noConversion"/>
  </si>
  <si>
    <t>Vendor</t>
    <phoneticPr fontId="1" type="noConversion"/>
  </si>
  <si>
    <t>PN</t>
    <phoneticPr fontId="1" type="noConversion"/>
  </si>
  <si>
    <t>Case</t>
    <phoneticPr fontId="1" type="noConversion"/>
  </si>
  <si>
    <t>베젤</t>
    <phoneticPr fontId="1" type="noConversion"/>
  </si>
  <si>
    <t>CPCV5-070WR</t>
    <phoneticPr fontId="1" type="noConversion"/>
  </si>
  <si>
    <t>128GB</t>
    <phoneticPr fontId="1" type="noConversion"/>
  </si>
  <si>
    <t>HDD</t>
    <phoneticPr fontId="1" type="noConversion"/>
  </si>
  <si>
    <t>Memory</t>
    <phoneticPr fontId="1" type="noConversion"/>
  </si>
  <si>
    <t>방수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</si>
</sst>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0.0"/>
    <numFmt numFmtId="177" formatCode="0.0000"/>
  </numFmts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41" fontId="3" fillId="0" borderId="0" applyFont="0" applyFill="0" applyBorder="0" applyAlignment="0" applyProtection="0">
      <alignment vertical="center"/>
    </xf>
  </cellStyleXfs>
  <cellXfs count="5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2" borderId="8" xfId="0" applyFill="1" applyBorder="1"/>
    <xf numFmtId="0" fontId="0" fillId="2" borderId="9" xfId="0" applyFill="1" applyBorder="1"/>
    <xf numFmtId="0" fontId="2" fillId="0" borderId="0" xfId="0" applyFont="1" applyBorder="1"/>
    <xf numFmtId="0" fontId="2" fillId="0" borderId="0" xfId="0" applyFont="1"/>
    <xf numFmtId="0" fontId="0" fillId="0" borderId="1" xfId="0" applyBorder="1"/>
    <xf numFmtId="0" fontId="0" fillId="0" borderId="7" xfId="0" applyBorder="1"/>
    <xf numFmtId="0" fontId="0" fillId="0" borderId="4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14" xfId="0" applyFill="1" applyBorder="1"/>
    <xf numFmtId="0" fontId="2" fillId="0" borderId="3" xfId="0" applyFont="1" applyBorder="1"/>
    <xf numFmtId="0" fontId="2" fillId="0" borderId="6" xfId="0" applyFont="1" applyBorder="1"/>
    <xf numFmtId="0" fontId="2" fillId="0" borderId="9" xfId="0" applyFont="1" applyBorder="1"/>
    <xf numFmtId="0" fontId="0" fillId="2" borderId="13" xfId="0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177" fontId="0" fillId="0" borderId="0" xfId="0" applyNumberFormat="1"/>
    <xf numFmtId="176" fontId="0" fillId="0" borderId="8" xfId="0" applyNumberFormat="1" applyBorder="1"/>
    <xf numFmtId="176" fontId="0" fillId="0" borderId="5" xfId="0" applyNumberFormat="1" applyBorder="1"/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76" fontId="0" fillId="0" borderId="2" xfId="0" applyNumberFormat="1" applyBorder="1"/>
    <xf numFmtId="176" fontId="0" fillId="0" borderId="9" xfId="0" applyNumberFormat="1" applyBorder="1"/>
    <xf numFmtId="176" fontId="0" fillId="0" borderId="6" xfId="0" applyNumberFormat="1" applyBorder="1"/>
    <xf numFmtId="176" fontId="0" fillId="0" borderId="0" xfId="0" applyNumberFormat="1"/>
    <xf numFmtId="2" fontId="0" fillId="0" borderId="5" xfId="0" applyNumberFormat="1" applyBorder="1"/>
    <xf numFmtId="0" fontId="0" fillId="0" borderId="15" xfId="0" applyBorder="1"/>
    <xf numFmtId="0" fontId="0" fillId="0" borderId="11" xfId="0" applyBorder="1"/>
    <xf numFmtId="0" fontId="2" fillId="0" borderId="1" xfId="0" applyFont="1" applyBorder="1"/>
    <xf numFmtId="0" fontId="2" fillId="0" borderId="7" xfId="0" applyFont="1" applyBorder="1"/>
    <xf numFmtId="0" fontId="2" fillId="0" borderId="4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0" fillId="0" borderId="16" xfId="0" applyBorder="1"/>
    <xf numFmtId="0" fontId="0" fillId="0" borderId="0" xfId="0" quotePrefix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1" fontId="0" fillId="0" borderId="0" xfId="1" applyFont="1" applyAlignment="1"/>
    <xf numFmtId="0" fontId="0" fillId="0" borderId="0" xfId="0" applyAlignment="1">
      <alignment horizont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8"/>
  <sheetViews>
    <sheetView workbookViewId="0">
      <selection activeCell="R14" sqref="R14"/>
    </sheetView>
  </sheetViews>
  <sheetFormatPr defaultRowHeight="16.5" x14ac:dyDescent="0.3"/>
  <cols>
    <col min="1" max="2" width="5" customWidth="1"/>
    <col min="3" max="3" width="16.875" customWidth="1"/>
    <col min="4" max="4" width="16.625" bestFit="1" customWidth="1"/>
    <col min="5" max="5" width="8.875" customWidth="1"/>
    <col min="10" max="10" width="10.375" bestFit="1" customWidth="1"/>
    <col min="11" max="11" width="5.125" style="11" customWidth="1"/>
    <col min="12" max="12" width="17.875" style="11" bestFit="1" customWidth="1"/>
    <col min="14" max="14" width="10.5" customWidth="1"/>
    <col min="20" max="20" width="15.125" bestFit="1" customWidth="1"/>
    <col min="22" max="22" width="10.5" bestFit="1" customWidth="1"/>
    <col min="23" max="23" width="8" bestFit="1" customWidth="1"/>
    <col min="24" max="25" width="11.25" bestFit="1" customWidth="1"/>
  </cols>
  <sheetData>
    <row r="1" spans="2:15" x14ac:dyDescent="0.3">
      <c r="B1" s="11" t="s">
        <v>12</v>
      </c>
    </row>
    <row r="3" spans="2:15" ht="17.25" thickBot="1" x14ac:dyDescent="0.35">
      <c r="B3" s="11" t="s">
        <v>13</v>
      </c>
      <c r="C3" s="11"/>
      <c r="K3" s="11" t="s">
        <v>27</v>
      </c>
    </row>
    <row r="4" spans="2:15" ht="17.25" thickBot="1" x14ac:dyDescent="0.35">
      <c r="C4" s="52" t="s">
        <v>6</v>
      </c>
      <c r="D4" s="19" t="s">
        <v>0</v>
      </c>
      <c r="E4" s="15">
        <v>10</v>
      </c>
      <c r="F4" s="1">
        <v>20</v>
      </c>
      <c r="G4" s="1">
        <v>100</v>
      </c>
      <c r="H4" s="2">
        <v>20</v>
      </c>
      <c r="M4" s="31" t="s">
        <v>50</v>
      </c>
      <c r="N4" s="32" t="s">
        <v>51</v>
      </c>
      <c r="O4" s="49" t="s">
        <v>52</v>
      </c>
    </row>
    <row r="5" spans="2:15" ht="17.25" thickBot="1" x14ac:dyDescent="0.35">
      <c r="C5" s="53"/>
      <c r="D5" s="20" t="s">
        <v>1</v>
      </c>
      <c r="E5" s="16">
        <v>50</v>
      </c>
      <c r="F5" s="3">
        <v>50</v>
      </c>
      <c r="G5" s="3">
        <v>50</v>
      </c>
      <c r="H5" s="4">
        <v>30</v>
      </c>
      <c r="L5" s="44" t="s">
        <v>24</v>
      </c>
      <c r="M5" s="1">
        <v>300</v>
      </c>
      <c r="N5" s="1">
        <v>220</v>
      </c>
      <c r="O5" s="2" t="s">
        <v>23</v>
      </c>
    </row>
    <row r="6" spans="2:15" x14ac:dyDescent="0.3">
      <c r="C6" s="52" t="s">
        <v>7</v>
      </c>
      <c r="D6" s="19" t="s">
        <v>1</v>
      </c>
      <c r="E6" s="15">
        <v>50</v>
      </c>
      <c r="F6" s="1">
        <v>50</v>
      </c>
      <c r="G6" s="1">
        <v>50</v>
      </c>
      <c r="H6" s="2">
        <v>30</v>
      </c>
      <c r="L6" s="45" t="s">
        <v>25</v>
      </c>
      <c r="M6" s="5">
        <v>5</v>
      </c>
      <c r="N6" s="5">
        <v>5</v>
      </c>
      <c r="O6" s="6" t="s">
        <v>28</v>
      </c>
    </row>
    <row r="7" spans="2:15" ht="17.25" thickBot="1" x14ac:dyDescent="0.35">
      <c r="C7" s="54"/>
      <c r="D7" s="21" t="s">
        <v>10</v>
      </c>
      <c r="E7" s="17">
        <v>2</v>
      </c>
      <c r="F7" s="5">
        <v>2</v>
      </c>
      <c r="G7" s="5">
        <v>2</v>
      </c>
      <c r="H7" s="6">
        <v>3.2</v>
      </c>
      <c r="L7" s="46" t="s">
        <v>26</v>
      </c>
      <c r="M7" s="3">
        <f>M5*M6</f>
        <v>1500</v>
      </c>
      <c r="N7" s="3">
        <f>N5*N6</f>
        <v>1100</v>
      </c>
      <c r="O7" s="4" t="s">
        <v>23</v>
      </c>
    </row>
    <row r="8" spans="2:15" x14ac:dyDescent="0.3">
      <c r="C8" s="54"/>
      <c r="D8" s="21" t="s">
        <v>2</v>
      </c>
      <c r="E8" s="17">
        <v>5</v>
      </c>
      <c r="F8" s="5">
        <v>5</v>
      </c>
      <c r="G8" s="5">
        <v>5</v>
      </c>
      <c r="H8" s="6">
        <v>5</v>
      </c>
    </row>
    <row r="9" spans="2:15" ht="17.25" thickBot="1" x14ac:dyDescent="0.35">
      <c r="C9" s="54"/>
      <c r="D9" s="21" t="s">
        <v>3</v>
      </c>
      <c r="E9" s="18">
        <v>82</v>
      </c>
      <c r="F9" s="8">
        <v>182</v>
      </c>
      <c r="G9" s="8">
        <v>900</v>
      </c>
      <c r="H9" s="9">
        <v>70</v>
      </c>
      <c r="K9" s="11" t="s">
        <v>29</v>
      </c>
    </row>
    <row r="10" spans="2:15" ht="17.25" thickBot="1" x14ac:dyDescent="0.35">
      <c r="C10" s="53"/>
      <c r="D10" s="20" t="s">
        <v>4</v>
      </c>
      <c r="E10" s="22" t="s">
        <v>5</v>
      </c>
      <c r="F10" s="23">
        <v>10</v>
      </c>
      <c r="G10" s="23"/>
      <c r="H10" s="24">
        <v>6</v>
      </c>
      <c r="L10" s="44" t="s">
        <v>30</v>
      </c>
      <c r="M10" s="1">
        <v>2.75</v>
      </c>
      <c r="N10" s="1">
        <v>2.75</v>
      </c>
      <c r="O10" s="2" t="s">
        <v>31</v>
      </c>
    </row>
    <row r="11" spans="2:15" ht="17.25" thickBot="1" x14ac:dyDescent="0.35">
      <c r="L11" s="46" t="s">
        <v>32</v>
      </c>
      <c r="M11" s="3">
        <f>(M10-2.5)*10</f>
        <v>2.5</v>
      </c>
      <c r="N11" s="3">
        <f>(N10-2.5)*10</f>
        <v>2.5</v>
      </c>
      <c r="O11" s="4" t="s">
        <v>33</v>
      </c>
    </row>
    <row r="12" spans="2:15" x14ac:dyDescent="0.3">
      <c r="E12">
        <f>1/E6</f>
        <v>0.02</v>
      </c>
    </row>
    <row r="13" spans="2:15" ht="17.25" thickBot="1" x14ac:dyDescent="0.35">
      <c r="B13" s="11" t="s">
        <v>14</v>
      </c>
      <c r="K13" s="11" t="s">
        <v>34</v>
      </c>
    </row>
    <row r="14" spans="2:15" ht="17.25" thickBot="1" x14ac:dyDescent="0.35">
      <c r="C14" t="s">
        <v>15</v>
      </c>
      <c r="D14" s="10"/>
      <c r="L14" s="44" t="s">
        <v>35</v>
      </c>
      <c r="M14" s="1">
        <f>M7*M11</f>
        <v>3750</v>
      </c>
      <c r="N14" s="1">
        <f>N7*N11</f>
        <v>2750</v>
      </c>
      <c r="O14" s="2" t="s">
        <v>37</v>
      </c>
    </row>
    <row r="15" spans="2:15" ht="17.25" thickBot="1" x14ac:dyDescent="0.35">
      <c r="C15" s="31" t="s">
        <v>0</v>
      </c>
      <c r="D15" s="32" t="s">
        <v>3</v>
      </c>
      <c r="E15">
        <v>5000</v>
      </c>
      <c r="F15">
        <v>3000</v>
      </c>
      <c r="L15" s="45" t="s">
        <v>35</v>
      </c>
      <c r="M15" s="5">
        <f>M14/5</f>
        <v>750</v>
      </c>
      <c r="N15" s="5">
        <f>N14/5</f>
        <v>550</v>
      </c>
      <c r="O15" s="6" t="s">
        <v>38</v>
      </c>
    </row>
    <row r="16" spans="2:15" ht="17.25" thickBot="1" x14ac:dyDescent="0.35">
      <c r="C16" s="12">
        <v>1</v>
      </c>
      <c r="D16" s="2">
        <f>C16*9</f>
        <v>9</v>
      </c>
      <c r="E16" s="25">
        <f>D16/$E$15</f>
        <v>1.8E-3</v>
      </c>
      <c r="F16">
        <f>E16*$F$15</f>
        <v>5.3999999999999995</v>
      </c>
      <c r="L16" s="46" t="s">
        <v>35</v>
      </c>
      <c r="M16" s="3">
        <f>M15/1000</f>
        <v>0.75</v>
      </c>
      <c r="N16" s="3">
        <f>N15/1000</f>
        <v>0.55000000000000004</v>
      </c>
      <c r="O16" s="4" t="s">
        <v>39</v>
      </c>
    </row>
    <row r="17" spans="2:21" x14ac:dyDescent="0.3">
      <c r="C17" s="13">
        <v>100</v>
      </c>
      <c r="D17" s="6">
        <f>C17*9</f>
        <v>900</v>
      </c>
      <c r="E17" s="25">
        <f>D17/$E$15</f>
        <v>0.18</v>
      </c>
      <c r="F17">
        <f>E17*$F$15</f>
        <v>540</v>
      </c>
    </row>
    <row r="18" spans="2:21" ht="17.25" thickBot="1" x14ac:dyDescent="0.35">
      <c r="C18" s="14">
        <v>550</v>
      </c>
      <c r="D18" s="4">
        <f>C18*9</f>
        <v>4950</v>
      </c>
      <c r="E18" s="25">
        <f>D18/$E$15</f>
        <v>0.99</v>
      </c>
      <c r="F18">
        <f>E18*$F$15</f>
        <v>2970</v>
      </c>
      <c r="K18" s="11" t="s">
        <v>41</v>
      </c>
    </row>
    <row r="19" spans="2:21" ht="17.25" thickBot="1" x14ac:dyDescent="0.35">
      <c r="K19" s="11" t="s">
        <v>43</v>
      </c>
    </row>
    <row r="20" spans="2:21" ht="17.25" thickBot="1" x14ac:dyDescent="0.35">
      <c r="B20" s="11" t="s">
        <v>16</v>
      </c>
      <c r="L20" s="47" t="s">
        <v>35</v>
      </c>
      <c r="M20" s="42">
        <f>M16*0.1</f>
        <v>7.5000000000000011E-2</v>
      </c>
      <c r="N20" s="42">
        <f>N16*0.1</f>
        <v>5.5000000000000007E-2</v>
      </c>
      <c r="O20" s="43" t="s">
        <v>39</v>
      </c>
      <c r="U20" s="7"/>
    </row>
    <row r="21" spans="2:21" ht="17.25" thickBot="1" x14ac:dyDescent="0.35">
      <c r="C21" t="s">
        <v>22</v>
      </c>
    </row>
    <row r="22" spans="2:21" ht="17.25" thickBot="1" x14ac:dyDescent="0.35">
      <c r="C22" s="28" t="s">
        <v>17</v>
      </c>
      <c r="D22" s="1">
        <v>50</v>
      </c>
      <c r="E22" s="1">
        <v>30</v>
      </c>
      <c r="F22" s="33" t="s">
        <v>18</v>
      </c>
      <c r="K22" s="11" t="s">
        <v>42</v>
      </c>
    </row>
    <row r="23" spans="2:21" x14ac:dyDescent="0.3">
      <c r="C23" s="29" t="s">
        <v>19</v>
      </c>
      <c r="D23" s="5">
        <f>1/(D22*1000)*1000000</f>
        <v>20</v>
      </c>
      <c r="E23" s="26">
        <f>1/(E22*1000)*1000000</f>
        <v>33.333333333333336</v>
      </c>
      <c r="F23" s="34" t="s">
        <v>20</v>
      </c>
      <c r="L23" s="44" t="s">
        <v>46</v>
      </c>
      <c r="M23" s="1">
        <f>M20*2</f>
        <v>0.15000000000000002</v>
      </c>
      <c r="N23" s="1">
        <f>N20*2</f>
        <v>0.11000000000000001</v>
      </c>
      <c r="O23" s="2" t="s">
        <v>39</v>
      </c>
    </row>
    <row r="24" spans="2:21" ht="17.25" thickBot="1" x14ac:dyDescent="0.35">
      <c r="C24" s="29" t="s">
        <v>11</v>
      </c>
      <c r="D24" s="5">
        <f>D23*0.5</f>
        <v>10</v>
      </c>
      <c r="E24" s="26">
        <f>E23*0.5</f>
        <v>16.666666666666668</v>
      </c>
      <c r="F24" s="34" t="s">
        <v>20</v>
      </c>
      <c r="L24" s="46" t="s">
        <v>47</v>
      </c>
      <c r="M24" s="41">
        <f>1/M23</f>
        <v>6.6666666666666661</v>
      </c>
      <c r="N24" s="41">
        <f>1/N23</f>
        <v>9.0909090909090899</v>
      </c>
      <c r="O24" s="4" t="s">
        <v>45</v>
      </c>
    </row>
    <row r="25" spans="2:21" ht="17.25" thickBot="1" x14ac:dyDescent="0.35">
      <c r="C25" s="30" t="s">
        <v>21</v>
      </c>
      <c r="D25" s="3">
        <f>D23*0.1</f>
        <v>2</v>
      </c>
      <c r="E25" s="27">
        <f>E23*0.1</f>
        <v>3.3333333333333339</v>
      </c>
      <c r="F25" s="35" t="s">
        <v>20</v>
      </c>
    </row>
    <row r="26" spans="2:21" ht="17.25" thickBot="1" x14ac:dyDescent="0.35">
      <c r="K26" s="11" t="s">
        <v>49</v>
      </c>
    </row>
    <row r="27" spans="2:21" ht="17.25" thickBot="1" x14ac:dyDescent="0.35">
      <c r="L27" s="44" t="s">
        <v>35</v>
      </c>
      <c r="M27" s="1">
        <v>10</v>
      </c>
      <c r="N27" s="1">
        <v>100</v>
      </c>
      <c r="O27" s="2" t="s">
        <v>36</v>
      </c>
    </row>
    <row r="28" spans="2:21" ht="17.25" thickBot="1" x14ac:dyDescent="0.35">
      <c r="C28" s="31" t="s">
        <v>0</v>
      </c>
      <c r="D28" s="32" t="s">
        <v>3</v>
      </c>
      <c r="F28" s="31" t="s">
        <v>8</v>
      </c>
      <c r="G28" s="36" t="s">
        <v>9</v>
      </c>
      <c r="H28" s="36" t="s">
        <v>11</v>
      </c>
      <c r="I28" s="32" t="s">
        <v>21</v>
      </c>
      <c r="L28" s="46" t="s">
        <v>40</v>
      </c>
      <c r="M28" s="27">
        <f>M$24*M27</f>
        <v>66.666666666666657</v>
      </c>
      <c r="N28" s="27">
        <f>N$24*N27</f>
        <v>909.09090909090901</v>
      </c>
      <c r="O28" s="4" t="s">
        <v>44</v>
      </c>
    </row>
    <row r="29" spans="2:21" ht="17.25" thickBot="1" x14ac:dyDescent="0.35">
      <c r="C29" s="12">
        <v>10</v>
      </c>
      <c r="D29" s="2">
        <v>90</v>
      </c>
      <c r="F29" s="13">
        <v>20</v>
      </c>
      <c r="G29" s="26">
        <f t="shared" ref="G29:G37" si="0">1/F29*1000</f>
        <v>50</v>
      </c>
      <c r="H29" s="26">
        <f t="shared" ref="H29:H37" si="1">G29*0.5</f>
        <v>25</v>
      </c>
      <c r="I29" s="38">
        <f t="shared" ref="I29:I31" si="2">G29*0.1</f>
        <v>5</v>
      </c>
      <c r="K29" s="11" t="s">
        <v>48</v>
      </c>
      <c r="N29" s="40"/>
    </row>
    <row r="30" spans="2:21" x14ac:dyDescent="0.3">
      <c r="C30" s="13">
        <v>20</v>
      </c>
      <c r="D30" s="6">
        <v>180</v>
      </c>
      <c r="F30" s="13">
        <v>30</v>
      </c>
      <c r="G30" s="26">
        <f t="shared" si="0"/>
        <v>33.333333333333336</v>
      </c>
      <c r="H30" s="26">
        <f t="shared" si="1"/>
        <v>16.666666666666668</v>
      </c>
      <c r="I30" s="38">
        <f t="shared" si="2"/>
        <v>3.3333333333333339</v>
      </c>
      <c r="L30" s="44" t="s">
        <v>40</v>
      </c>
      <c r="M30" s="37">
        <v>90</v>
      </c>
      <c r="N30" s="37">
        <v>900</v>
      </c>
      <c r="O30" s="2" t="s">
        <v>44</v>
      </c>
    </row>
    <row r="31" spans="2:21" ht="17.25" thickBot="1" x14ac:dyDescent="0.35">
      <c r="C31" s="13">
        <v>30</v>
      </c>
      <c r="D31" s="6">
        <v>270</v>
      </c>
      <c r="F31" s="13">
        <v>40</v>
      </c>
      <c r="G31" s="26">
        <f t="shared" si="0"/>
        <v>25</v>
      </c>
      <c r="H31" s="26">
        <f t="shared" si="1"/>
        <v>12.5</v>
      </c>
      <c r="I31" s="38">
        <f t="shared" si="2"/>
        <v>2.5</v>
      </c>
      <c r="L31" s="46" t="s">
        <v>35</v>
      </c>
      <c r="M31" s="3">
        <f>M$23*M30</f>
        <v>13.500000000000002</v>
      </c>
      <c r="N31" s="3">
        <f>N$23*N30</f>
        <v>99.000000000000014</v>
      </c>
      <c r="O31" s="4" t="s">
        <v>36</v>
      </c>
    </row>
    <row r="32" spans="2:21" ht="17.25" thickBot="1" x14ac:dyDescent="0.35">
      <c r="C32" s="13">
        <v>40</v>
      </c>
      <c r="D32" s="6">
        <v>360</v>
      </c>
      <c r="F32" s="13">
        <v>50</v>
      </c>
      <c r="G32" s="26">
        <f t="shared" si="0"/>
        <v>20</v>
      </c>
      <c r="H32" s="26">
        <f t="shared" si="1"/>
        <v>10</v>
      </c>
      <c r="I32" s="38">
        <f>G32*0.1</f>
        <v>2</v>
      </c>
      <c r="K32" s="11" t="s">
        <v>65</v>
      </c>
    </row>
    <row r="33" spans="3:15" x14ac:dyDescent="0.3">
      <c r="C33" s="13">
        <v>50</v>
      </c>
      <c r="D33" s="6">
        <v>450</v>
      </c>
      <c r="F33" s="13">
        <v>60</v>
      </c>
      <c r="G33" s="26">
        <f t="shared" si="0"/>
        <v>16.666666666666668</v>
      </c>
      <c r="H33" s="26">
        <f t="shared" si="1"/>
        <v>8.3333333333333339</v>
      </c>
      <c r="I33" s="38">
        <f t="shared" ref="I33:I37" si="3">G33*0.1</f>
        <v>1.666666666666667</v>
      </c>
      <c r="L33" s="44" t="s">
        <v>24</v>
      </c>
      <c r="M33" s="1">
        <v>300</v>
      </c>
      <c r="N33" s="1">
        <v>220</v>
      </c>
      <c r="O33" s="2" t="s">
        <v>23</v>
      </c>
    </row>
    <row r="34" spans="3:15" ht="17.25" thickBot="1" x14ac:dyDescent="0.35">
      <c r="C34" s="13">
        <v>60</v>
      </c>
      <c r="D34" s="6">
        <v>540</v>
      </c>
      <c r="F34" s="13">
        <v>70</v>
      </c>
      <c r="G34" s="26">
        <f t="shared" si="0"/>
        <v>14.285714285714285</v>
      </c>
      <c r="H34" s="26">
        <f t="shared" si="1"/>
        <v>7.1428571428571423</v>
      </c>
      <c r="I34" s="38">
        <f t="shared" si="3"/>
        <v>1.4285714285714286</v>
      </c>
      <c r="L34" s="46" t="s">
        <v>66</v>
      </c>
      <c r="M34" s="3">
        <f>M14/M33</f>
        <v>12.5</v>
      </c>
      <c r="N34" s="3">
        <f>N14/N33</f>
        <v>12.5</v>
      </c>
      <c r="O34" s="4" t="s">
        <v>33</v>
      </c>
    </row>
    <row r="35" spans="3:15" x14ac:dyDescent="0.3">
      <c r="C35" s="13">
        <v>70</v>
      </c>
      <c r="D35" s="6">
        <v>630</v>
      </c>
      <c r="F35" s="13">
        <v>80</v>
      </c>
      <c r="G35" s="26">
        <f>1/F35*1000</f>
        <v>12.5</v>
      </c>
      <c r="H35" s="26">
        <f t="shared" si="1"/>
        <v>6.25</v>
      </c>
      <c r="I35" s="38">
        <f t="shared" si="3"/>
        <v>1.25</v>
      </c>
    </row>
    <row r="36" spans="3:15" x14ac:dyDescent="0.3">
      <c r="C36" s="13">
        <v>80</v>
      </c>
      <c r="D36" s="6">
        <v>720</v>
      </c>
      <c r="F36" s="13">
        <v>90</v>
      </c>
      <c r="G36" s="26">
        <f t="shared" si="0"/>
        <v>11.111111111111111</v>
      </c>
      <c r="H36" s="26">
        <f t="shared" si="1"/>
        <v>5.5555555555555554</v>
      </c>
      <c r="I36" s="38">
        <f t="shared" si="3"/>
        <v>1.1111111111111112</v>
      </c>
    </row>
    <row r="37" spans="3:15" ht="17.25" thickBot="1" x14ac:dyDescent="0.35">
      <c r="C37" s="13">
        <v>90</v>
      </c>
      <c r="D37" s="6">
        <v>810</v>
      </c>
      <c r="F37" s="14">
        <v>100</v>
      </c>
      <c r="G37" s="27">
        <f t="shared" si="0"/>
        <v>10</v>
      </c>
      <c r="H37" s="27">
        <f t="shared" si="1"/>
        <v>5</v>
      </c>
      <c r="I37" s="39">
        <f t="shared" si="3"/>
        <v>1</v>
      </c>
    </row>
    <row r="38" spans="3:15" x14ac:dyDescent="0.3">
      <c r="C38" s="13">
        <v>100</v>
      </c>
      <c r="D38" s="6">
        <v>900</v>
      </c>
    </row>
    <row r="39" spans="3:15" x14ac:dyDescent="0.3">
      <c r="C39" s="13">
        <v>110</v>
      </c>
      <c r="D39" s="6">
        <v>990</v>
      </c>
    </row>
    <row r="40" spans="3:15" x14ac:dyDescent="0.3">
      <c r="C40" s="13">
        <v>120</v>
      </c>
      <c r="D40" s="6">
        <v>1080</v>
      </c>
    </row>
    <row r="41" spans="3:15" x14ac:dyDescent="0.3">
      <c r="C41" s="13">
        <v>130</v>
      </c>
      <c r="D41" s="6">
        <v>1170</v>
      </c>
    </row>
    <row r="42" spans="3:15" x14ac:dyDescent="0.3">
      <c r="C42" s="13">
        <v>140</v>
      </c>
      <c r="D42" s="6">
        <v>1260</v>
      </c>
    </row>
    <row r="43" spans="3:15" x14ac:dyDescent="0.3">
      <c r="C43" s="13">
        <v>150</v>
      </c>
      <c r="D43" s="6">
        <v>1350</v>
      </c>
    </row>
    <row r="44" spans="3:15" x14ac:dyDescent="0.3">
      <c r="C44" s="13">
        <v>160</v>
      </c>
      <c r="D44" s="6">
        <v>1440</v>
      </c>
    </row>
    <row r="45" spans="3:15" x14ac:dyDescent="0.3">
      <c r="C45" s="13">
        <v>170</v>
      </c>
      <c r="D45" s="6">
        <v>1530</v>
      </c>
    </row>
    <row r="46" spans="3:15" x14ac:dyDescent="0.3">
      <c r="C46" s="13">
        <v>180</v>
      </c>
      <c r="D46" s="6">
        <v>1620</v>
      </c>
    </row>
    <row r="47" spans="3:15" x14ac:dyDescent="0.3">
      <c r="C47" s="13">
        <v>190</v>
      </c>
      <c r="D47" s="6">
        <v>1710</v>
      </c>
    </row>
    <row r="48" spans="3:15" x14ac:dyDescent="0.3">
      <c r="C48" s="13">
        <v>200</v>
      </c>
      <c r="D48" s="6">
        <v>1800</v>
      </c>
    </row>
    <row r="49" spans="3:4" x14ac:dyDescent="0.3">
      <c r="C49" s="13">
        <v>210</v>
      </c>
      <c r="D49" s="6">
        <v>1890</v>
      </c>
    </row>
    <row r="50" spans="3:4" x14ac:dyDescent="0.3">
      <c r="C50" s="13">
        <v>220</v>
      </c>
      <c r="D50" s="6">
        <v>1980</v>
      </c>
    </row>
    <row r="51" spans="3:4" x14ac:dyDescent="0.3">
      <c r="C51" s="13">
        <v>230</v>
      </c>
      <c r="D51" s="6">
        <v>2070</v>
      </c>
    </row>
    <row r="52" spans="3:4" x14ac:dyDescent="0.3">
      <c r="C52" s="13">
        <v>240</v>
      </c>
      <c r="D52" s="6">
        <v>2160</v>
      </c>
    </row>
    <row r="53" spans="3:4" x14ac:dyDescent="0.3">
      <c r="C53" s="13">
        <v>250</v>
      </c>
      <c r="D53" s="6">
        <v>2250</v>
      </c>
    </row>
    <row r="54" spans="3:4" x14ac:dyDescent="0.3">
      <c r="C54" s="13">
        <v>260</v>
      </c>
      <c r="D54" s="6">
        <v>2340</v>
      </c>
    </row>
    <row r="55" spans="3:4" x14ac:dyDescent="0.3">
      <c r="C55" s="13">
        <v>270</v>
      </c>
      <c r="D55" s="6">
        <v>2430</v>
      </c>
    </row>
    <row r="56" spans="3:4" x14ac:dyDescent="0.3">
      <c r="C56" s="13">
        <v>280</v>
      </c>
      <c r="D56" s="6">
        <v>2520</v>
      </c>
    </row>
    <row r="57" spans="3:4" x14ac:dyDescent="0.3">
      <c r="C57" s="13">
        <v>290</v>
      </c>
      <c r="D57" s="6">
        <v>2610</v>
      </c>
    </row>
    <row r="58" spans="3:4" ht="17.25" thickBot="1" x14ac:dyDescent="0.35">
      <c r="C58" s="14">
        <v>300</v>
      </c>
      <c r="D58" s="4">
        <v>2700</v>
      </c>
    </row>
  </sheetData>
  <mergeCells count="2">
    <mergeCell ref="C4:C5"/>
    <mergeCell ref="C6:C10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9" sqref="G29"/>
    </sheetView>
  </sheetViews>
  <sheetFormatPr defaultRowHeight="16.5" x14ac:dyDescent="0.3"/>
  <cols>
    <col min="1" max="1" width="5.125" customWidth="1"/>
  </cols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"/>
  <sheetViews>
    <sheetView workbookViewId="0">
      <selection activeCell="L15" sqref="L15"/>
    </sheetView>
  </sheetViews>
  <sheetFormatPr defaultRowHeight="16.5" x14ac:dyDescent="0.3"/>
  <cols>
    <col min="2" max="2" width="8.125" style="51" customWidth="1"/>
    <col min="3" max="3" width="10.125" style="51" bestFit="1" customWidth="1"/>
    <col min="7" max="7" width="9" style="7"/>
  </cols>
  <sheetData>
    <row r="2" spans="2:7" s="48" customFormat="1" x14ac:dyDescent="0.3">
      <c r="B2" s="51"/>
      <c r="C2" s="51"/>
      <c r="D2" s="48" t="s">
        <v>54</v>
      </c>
      <c r="E2" s="48" t="s">
        <v>60</v>
      </c>
      <c r="F2" s="48" t="s">
        <v>55</v>
      </c>
      <c r="G2" s="48" t="s">
        <v>57</v>
      </c>
    </row>
    <row r="3" spans="2:7" x14ac:dyDescent="0.3">
      <c r="B3" s="55" t="s">
        <v>53</v>
      </c>
      <c r="C3" s="55"/>
      <c r="D3">
        <v>0</v>
      </c>
      <c r="F3">
        <v>300</v>
      </c>
      <c r="G3" s="7" t="s">
        <v>56</v>
      </c>
    </row>
    <row r="4" spans="2:7" x14ac:dyDescent="0.3">
      <c r="B4" s="55" t="s">
        <v>61</v>
      </c>
      <c r="C4" s="51" t="s">
        <v>58</v>
      </c>
      <c r="D4">
        <v>20</v>
      </c>
      <c r="F4">
        <v>100</v>
      </c>
      <c r="G4" s="7" t="s">
        <v>59</v>
      </c>
    </row>
    <row r="5" spans="2:7" x14ac:dyDescent="0.3">
      <c r="B5" s="55"/>
      <c r="C5" s="51" t="s">
        <v>62</v>
      </c>
      <c r="D5" s="50" t="s">
        <v>64</v>
      </c>
      <c r="E5">
        <v>10</v>
      </c>
      <c r="F5" s="50" t="s">
        <v>64</v>
      </c>
      <c r="G5" s="7" t="s">
        <v>63</v>
      </c>
    </row>
  </sheetData>
  <mergeCells count="2">
    <mergeCell ref="B3:C3"/>
    <mergeCell ref="B4:B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"/>
  <sheetViews>
    <sheetView tabSelected="1" workbookViewId="0">
      <selection activeCell="S13" sqref="S13"/>
    </sheetView>
  </sheetViews>
  <sheetFormatPr defaultRowHeight="16.5" x14ac:dyDescent="0.3"/>
  <cols>
    <col min="2" max="2" width="9.75" bestFit="1" customWidth="1"/>
    <col min="3" max="3" width="13" bestFit="1" customWidth="1"/>
    <col min="4" max="4" width="9.25" bestFit="1" customWidth="1"/>
    <col min="5" max="5" width="9.375" bestFit="1" customWidth="1"/>
    <col min="6" max="6" width="6.25" bestFit="1" customWidth="1"/>
    <col min="7" max="7" width="6.25" customWidth="1"/>
    <col min="8" max="8" width="6.875" bestFit="1" customWidth="1"/>
    <col min="9" max="9" width="6.25" bestFit="1" customWidth="1"/>
  </cols>
  <sheetData>
    <row r="2" spans="2:10" x14ac:dyDescent="0.3">
      <c r="C2" t="s">
        <v>78</v>
      </c>
      <c r="D2" t="s">
        <v>77</v>
      </c>
      <c r="E2" t="s">
        <v>76</v>
      </c>
      <c r="F2" t="s">
        <v>75</v>
      </c>
      <c r="G2" s="57" t="s">
        <v>84</v>
      </c>
      <c r="H2" s="57"/>
      <c r="I2" t="s">
        <v>73</v>
      </c>
      <c r="J2" t="s">
        <v>79</v>
      </c>
    </row>
    <row r="3" spans="2:10" x14ac:dyDescent="0.3">
      <c r="B3" t="s">
        <v>67</v>
      </c>
      <c r="C3" t="s">
        <v>69</v>
      </c>
      <c r="D3" t="s">
        <v>68</v>
      </c>
      <c r="E3" s="56">
        <v>363000</v>
      </c>
      <c r="F3" t="s">
        <v>70</v>
      </c>
      <c r="G3" t="s">
        <v>71</v>
      </c>
      <c r="H3" t="s">
        <v>72</v>
      </c>
      <c r="I3" t="s">
        <v>74</v>
      </c>
      <c r="J3" t="s">
        <v>80</v>
      </c>
    </row>
    <row r="4" spans="2:10" x14ac:dyDescent="0.3">
      <c r="C4" t="s">
        <v>81</v>
      </c>
      <c r="D4" t="s">
        <v>68</v>
      </c>
      <c r="E4" s="56">
        <v>583000</v>
      </c>
      <c r="F4" t="s">
        <v>70</v>
      </c>
      <c r="G4" t="s">
        <v>83</v>
      </c>
      <c r="H4" t="s">
        <v>82</v>
      </c>
      <c r="I4" t="s">
        <v>72</v>
      </c>
      <c r="J4" t="s">
        <v>85</v>
      </c>
    </row>
  </sheetData>
  <mergeCells count="1">
    <mergeCell ref="G2:H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Origin Gen</vt:lpstr>
      <vt:lpstr>GEN_MAIN</vt:lpstr>
      <vt:lpstr>Set-up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2018-04-12T09:07:19Z</dcterms:modified>
</cp:coreProperties>
</file>