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ransformer" sheetId="5" r:id="rId1"/>
    <sheet name="Power" sheetId="2" r:id="rId2"/>
    <sheet name="Snubber Review" sheetId="3" r:id="rId3"/>
    <sheet name="Sheet2" sheetId="4" r:id="rId4"/>
  </sheets>
  <calcPr calcId="152511"/>
</workbook>
</file>

<file path=xl/calcChain.xml><?xml version="1.0" encoding="utf-8"?>
<calcChain xmlns="http://schemas.openxmlformats.org/spreadsheetml/2006/main">
  <c r="L10" i="2" l="1"/>
  <c r="L5" i="2" l="1"/>
  <c r="L23" i="2"/>
  <c r="K25" i="2"/>
  <c r="K24" i="2"/>
  <c r="K23" i="2"/>
  <c r="K18" i="2"/>
  <c r="F23" i="2"/>
  <c r="E23" i="2"/>
  <c r="F22" i="2"/>
  <c r="E22" i="2"/>
  <c r="F21" i="2"/>
  <c r="E21" i="2"/>
  <c r="F20" i="2"/>
  <c r="F18" i="2"/>
  <c r="E20" i="2"/>
  <c r="E18" i="2"/>
  <c r="H12" i="2"/>
  <c r="H11" i="2"/>
  <c r="H8" i="2"/>
  <c r="H7" i="2"/>
  <c r="H6" i="2"/>
  <c r="D8" i="4" l="1"/>
  <c r="I8" i="4" s="1"/>
</calcChain>
</file>

<file path=xl/sharedStrings.xml><?xml version="1.0" encoding="utf-8"?>
<sst xmlns="http://schemas.openxmlformats.org/spreadsheetml/2006/main" count="73" uniqueCount="59">
  <si>
    <t>Zener Diode Vz=10V Izsm=454mA 1W 5% DO-41</t>
    <phoneticPr fontId="1" type="noConversion"/>
  </si>
  <si>
    <t>1N4740A</t>
    <phoneticPr fontId="1" type="noConversion"/>
  </si>
  <si>
    <t>Onsemi</t>
  </si>
  <si>
    <t>Zener Diode Vz=15V Izsm=304mA 1W 5% DO-41</t>
    <phoneticPr fontId="1" type="noConversion"/>
  </si>
  <si>
    <t>1N4744A</t>
    <phoneticPr fontId="1" type="noConversion"/>
  </si>
  <si>
    <t>1) Snubber 회로 추가시 Vgs 변화</t>
    <phoneticPr fontId="1" type="noConversion"/>
  </si>
  <si>
    <t>1. Snubber 회로 검토</t>
    <phoneticPr fontId="1" type="noConversion"/>
  </si>
  <si>
    <t>=&gt; Pulse Off시 역으로 걸리는 전압이 떨어진다.</t>
    <phoneticPr fontId="1" type="noConversion"/>
  </si>
  <si>
    <t>2) Snubber 회로 추가시 전류 변화</t>
    <phoneticPr fontId="1" type="noConversion"/>
  </si>
  <si>
    <t>=&gt; FET의 전류가 삼각파 형태를 띄며, Low FET의 경우에는 전류 방향이 반대로 흐른다.</t>
    <phoneticPr fontId="1" type="noConversion"/>
  </si>
  <si>
    <t>=&gt; FET의 전류가 구형파 형태를 띄며, Low FET도 정상 방향으로 흐른다.</t>
    <phoneticPr fontId="1" type="noConversion"/>
  </si>
  <si>
    <t>3) Snubber 회로 추가시 Transformer 전류 변화</t>
    <phoneticPr fontId="1" type="noConversion"/>
  </si>
  <si>
    <t>=&gt; Snubber가 없는 경우, Transformer의 전류가 안정화되지 않는다. Snubber 추가시 0.4msec내에 안정화 된다.</t>
    <phoneticPr fontId="1" type="noConversion"/>
  </si>
  <si>
    <t>Vin</t>
    <phoneticPr fontId="1" type="noConversion"/>
  </si>
  <si>
    <t>V</t>
    <phoneticPr fontId="1" type="noConversion"/>
  </si>
  <si>
    <t>Vout</t>
    <phoneticPr fontId="1" type="noConversion"/>
  </si>
  <si>
    <t>T1</t>
    <phoneticPr fontId="1" type="noConversion"/>
  </si>
  <si>
    <t>T2</t>
    <phoneticPr fontId="1" type="noConversion"/>
  </si>
  <si>
    <t>L1</t>
    <phoneticPr fontId="1" type="noConversion"/>
  </si>
  <si>
    <t>L2</t>
    <phoneticPr fontId="1" type="noConversion"/>
  </si>
  <si>
    <t>uH</t>
    <phoneticPr fontId="1" type="noConversion"/>
  </si>
  <si>
    <t>Inductance[uH]</t>
    <phoneticPr fontId="1" type="noConversion"/>
  </si>
  <si>
    <t>Frequency[KHz]</t>
    <phoneticPr fontId="1" type="noConversion"/>
  </si>
  <si>
    <t>2차측</t>
    <phoneticPr fontId="1" type="noConversion"/>
  </si>
  <si>
    <t>1차측</t>
    <phoneticPr fontId="1" type="noConversion"/>
  </si>
  <si>
    <t>Inductance[mH]</t>
    <phoneticPr fontId="1" type="noConversion"/>
  </si>
  <si>
    <t>Measure</t>
    <phoneticPr fontId="1" type="noConversion"/>
  </si>
  <si>
    <t>LF Generator Power Set-up</t>
    <phoneticPr fontId="1" type="noConversion"/>
  </si>
  <si>
    <t>Power[W]</t>
    <phoneticPr fontId="1" type="noConversion"/>
  </si>
  <si>
    <t>Pulse width[usec]</t>
    <phoneticPr fontId="1" type="noConversion"/>
  </si>
  <si>
    <t>On-Time[usec]</t>
    <phoneticPr fontId="1" type="noConversion"/>
  </si>
  <si>
    <t>LF Generator Transformer</t>
    <phoneticPr fontId="1" type="noConversion"/>
  </si>
  <si>
    <t>=&gt; 100KHz에서 inductance가 두배로 상승함</t>
    <phoneticPr fontId="1" type="noConversion"/>
  </si>
  <si>
    <t>1. Inductance Vs Frequency</t>
    <phoneticPr fontId="1" type="noConversion"/>
  </si>
  <si>
    <t>Full width</t>
    <phoneticPr fontId="1" type="noConversion"/>
  </si>
  <si>
    <t>Full Frequency</t>
    <phoneticPr fontId="1" type="noConversion"/>
  </si>
  <si>
    <t>Pulse Frequency</t>
    <phoneticPr fontId="1" type="noConversion"/>
  </si>
  <si>
    <t>Pulse width</t>
    <phoneticPr fontId="1" type="noConversion"/>
  </si>
  <si>
    <t>usec</t>
    <phoneticPr fontId="1" type="noConversion"/>
  </si>
  <si>
    <t>KHz</t>
    <phoneticPr fontId="1" type="noConversion"/>
  </si>
  <si>
    <t>Pulse/Full</t>
    <phoneticPr fontId="1" type="noConversion"/>
  </si>
  <si>
    <t>ratio</t>
    <phoneticPr fontId="1" type="noConversion"/>
  </si>
  <si>
    <t>10% duty</t>
    <phoneticPr fontId="1" type="noConversion"/>
  </si>
  <si>
    <t>W</t>
    <phoneticPr fontId="1" type="noConversion"/>
  </si>
  <si>
    <t>Power</t>
    <phoneticPr fontId="1" type="noConversion"/>
  </si>
  <si>
    <t>Vin</t>
    <phoneticPr fontId="1" type="noConversion"/>
  </si>
  <si>
    <t>VDC</t>
    <phoneticPr fontId="1" type="noConversion"/>
  </si>
  <si>
    <t>Iin</t>
    <phoneticPr fontId="1" type="noConversion"/>
  </si>
  <si>
    <t>A</t>
    <phoneticPr fontId="1" type="noConversion"/>
  </si>
  <si>
    <t>VAC</t>
    <phoneticPr fontId="1" type="noConversion"/>
  </si>
  <si>
    <t>Vout</t>
    <phoneticPr fontId="1" type="noConversion"/>
  </si>
  <si>
    <t>A</t>
    <phoneticPr fontId="1" type="noConversion"/>
  </si>
  <si>
    <t>W</t>
    <phoneticPr fontId="1" type="noConversion"/>
  </si>
  <si>
    <t>220VAC Regulator</t>
    <phoneticPr fontId="1" type="noConversion"/>
  </si>
  <si>
    <t>V1.0</t>
    <phoneticPr fontId="1" type="noConversion"/>
  </si>
  <si>
    <t>Origin</t>
    <phoneticPr fontId="1" type="noConversion"/>
  </si>
  <si>
    <t>Vtran_in</t>
    <phoneticPr fontId="1" type="noConversion"/>
  </si>
  <si>
    <t>Vtran_out</t>
    <phoneticPr fontId="1" type="noConversion"/>
  </si>
  <si>
    <t>Itran_in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</si>
</sst>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8" formatCode="0.00000"/>
    <numFmt numFmtId="179" formatCode="0.0000"/>
    <numFmt numFmtId="180" formatCode="0.000"/>
    <numFmt numFmtId="181" formatCode="0.0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2" fillId="0" borderId="0" xfId="0" applyFont="1"/>
    <xf numFmtId="0" fontId="3" fillId="0" borderId="0" xfId="0" quotePrefix="1" applyFont="1"/>
    <xf numFmtId="0" fontId="4" fillId="0" borderId="0" xfId="0" quotePrefix="1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4" xfId="0" applyFont="1" applyBorder="1"/>
    <xf numFmtId="0" fontId="2" fillId="0" borderId="15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5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2" xfId="0" applyBorder="1"/>
    <xf numFmtId="0" fontId="0" fillId="0" borderId="16" xfId="0" applyBorder="1"/>
    <xf numFmtId="0" fontId="0" fillId="2" borderId="13" xfId="0" applyFill="1" applyBorder="1"/>
    <xf numFmtId="0" fontId="0" fillId="2" borderId="3" xfId="0" applyFill="1" applyBorder="1"/>
    <xf numFmtId="0" fontId="0" fillId="2" borderId="6" xfId="0" applyFill="1" applyBorder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0000FF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533400</xdr:colOff>
      <xdr:row>2</xdr:row>
      <xdr:rowOff>114300</xdr:rowOff>
    </xdr:from>
    <xdr:to>
      <xdr:col>22</xdr:col>
      <xdr:colOff>419100</xdr:colOff>
      <xdr:row>8</xdr:row>
      <xdr:rowOff>152400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8925" y="533400"/>
          <a:ext cx="1943100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6</xdr:row>
      <xdr:rowOff>161925</xdr:rowOff>
    </xdr:from>
    <xdr:to>
      <xdr:col>13</xdr:col>
      <xdr:colOff>190500</xdr:colOff>
      <xdr:row>35</xdr:row>
      <xdr:rowOff>133350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1209675"/>
          <a:ext cx="7591425" cy="604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523875</xdr:colOff>
      <xdr:row>6</xdr:row>
      <xdr:rowOff>85725</xdr:rowOff>
    </xdr:from>
    <xdr:to>
      <xdr:col>25</xdr:col>
      <xdr:colOff>609600</xdr:colOff>
      <xdr:row>35</xdr:row>
      <xdr:rowOff>114300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1133475"/>
          <a:ext cx="8315325" cy="610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76200</xdr:colOff>
      <xdr:row>10</xdr:row>
      <xdr:rowOff>142875</xdr:rowOff>
    </xdr:from>
    <xdr:to>
      <xdr:col>22</xdr:col>
      <xdr:colOff>228600</xdr:colOff>
      <xdr:row>19</xdr:row>
      <xdr:rowOff>47625</xdr:rowOff>
    </xdr:to>
    <xdr:sp macro="" textlink="">
      <xdr:nvSpPr>
        <xdr:cNvPr id="5" name="모서리가 둥근 직사각형 4"/>
        <xdr:cNvSpPr/>
      </xdr:nvSpPr>
      <xdr:spPr>
        <a:xfrm>
          <a:off x="14478000" y="2028825"/>
          <a:ext cx="838200" cy="1790700"/>
        </a:xfrm>
        <a:prstGeom prst="roundRect">
          <a:avLst/>
        </a:prstGeom>
        <a:solidFill>
          <a:srgbClr val="B7DEE8">
            <a:alpha val="43922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257175</xdr:colOff>
      <xdr:row>23</xdr:row>
      <xdr:rowOff>38100</xdr:rowOff>
    </xdr:from>
    <xdr:to>
      <xdr:col>22</xdr:col>
      <xdr:colOff>409575</xdr:colOff>
      <xdr:row>31</xdr:row>
      <xdr:rowOff>152400</xdr:rowOff>
    </xdr:to>
    <xdr:sp macro="" textlink="">
      <xdr:nvSpPr>
        <xdr:cNvPr id="6" name="모서리가 둥근 직사각형 5"/>
        <xdr:cNvSpPr/>
      </xdr:nvSpPr>
      <xdr:spPr>
        <a:xfrm>
          <a:off x="14658975" y="4648200"/>
          <a:ext cx="838200" cy="1790700"/>
        </a:xfrm>
        <a:prstGeom prst="roundRect">
          <a:avLst/>
        </a:prstGeom>
        <a:solidFill>
          <a:srgbClr val="B7DEE8">
            <a:alpha val="43922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123825</xdr:colOff>
      <xdr:row>36</xdr:row>
      <xdr:rowOff>85725</xdr:rowOff>
    </xdr:from>
    <xdr:to>
      <xdr:col>21</xdr:col>
      <xdr:colOff>552450</xdr:colOff>
      <xdr:row>62</xdr:row>
      <xdr:rowOff>161925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7419975"/>
          <a:ext cx="13458825" cy="552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85726</xdr:colOff>
      <xdr:row>66</xdr:row>
      <xdr:rowOff>142875</xdr:rowOff>
    </xdr:from>
    <xdr:to>
      <xdr:col>11</xdr:col>
      <xdr:colOff>66676</xdr:colOff>
      <xdr:row>91</xdr:row>
      <xdr:rowOff>16965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1" y="13763625"/>
          <a:ext cx="6153150" cy="5112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190499</xdr:colOff>
      <xdr:row>66</xdr:row>
      <xdr:rowOff>125274</xdr:rowOff>
    </xdr:from>
    <xdr:to>
      <xdr:col>24</xdr:col>
      <xdr:colOff>518578</xdr:colOff>
      <xdr:row>84</xdr:row>
      <xdr:rowOff>95250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0924" y="13746024"/>
          <a:ext cx="9243479" cy="3741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93</xdr:row>
      <xdr:rowOff>133351</xdr:rowOff>
    </xdr:from>
    <xdr:to>
      <xdr:col>11</xdr:col>
      <xdr:colOff>47625</xdr:colOff>
      <xdr:row>116</xdr:row>
      <xdr:rowOff>183959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9621501"/>
          <a:ext cx="6105525" cy="4870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277511</xdr:colOff>
      <xdr:row>93</xdr:row>
      <xdr:rowOff>47626</xdr:rowOff>
    </xdr:from>
    <xdr:to>
      <xdr:col>25</xdr:col>
      <xdr:colOff>447674</xdr:colOff>
      <xdr:row>112</xdr:row>
      <xdr:rowOff>142876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7936" y="19535776"/>
          <a:ext cx="9771363" cy="407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104776</xdr:colOff>
      <xdr:row>139</xdr:row>
      <xdr:rowOff>133350</xdr:rowOff>
    </xdr:from>
    <xdr:to>
      <xdr:col>18</xdr:col>
      <xdr:colOff>638176</xdr:colOff>
      <xdr:row>161</xdr:row>
      <xdr:rowOff>68714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1" y="29051250"/>
          <a:ext cx="11506200" cy="4545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</xdr:colOff>
      <xdr:row>119</xdr:row>
      <xdr:rowOff>57150</xdr:rowOff>
    </xdr:from>
    <xdr:to>
      <xdr:col>16</xdr:col>
      <xdr:colOff>257175</xdr:colOff>
      <xdr:row>138</xdr:row>
      <xdr:rowOff>86051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24784050"/>
          <a:ext cx="4333875" cy="4010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133350</xdr:colOff>
      <xdr:row>119</xdr:row>
      <xdr:rowOff>76200</xdr:rowOff>
    </xdr:from>
    <xdr:to>
      <xdr:col>8</xdr:col>
      <xdr:colOff>681053</xdr:colOff>
      <xdr:row>138</xdr:row>
      <xdr:rowOff>133350</xdr:rowOff>
    </xdr:to>
    <xdr:pic>
      <xdr:nvPicPr>
        <xdr:cNvPr id="21" name="그림 2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24803100"/>
          <a:ext cx="4662503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E23" sqref="E23"/>
    </sheetView>
  </sheetViews>
  <sheetFormatPr defaultRowHeight="16.5" x14ac:dyDescent="0.3"/>
  <cols>
    <col min="1" max="3" width="5.5" customWidth="1"/>
    <col min="4" max="4" width="16.25" bestFit="1" customWidth="1"/>
    <col min="5" max="5" width="15.75" bestFit="1" customWidth="1"/>
    <col min="6" max="6" width="16.25" bestFit="1" customWidth="1"/>
    <col min="7" max="7" width="16.5" bestFit="1" customWidth="1"/>
  </cols>
  <sheetData>
    <row r="2" spans="2:7" x14ac:dyDescent="0.3">
      <c r="B2" s="3" t="s">
        <v>31</v>
      </c>
      <c r="C2" s="3"/>
    </row>
    <row r="3" spans="2:7" ht="17.25" thickBot="1" x14ac:dyDescent="0.35">
      <c r="C3" s="3" t="s">
        <v>33</v>
      </c>
    </row>
    <row r="4" spans="2:7" x14ac:dyDescent="0.3">
      <c r="D4" s="14" t="s">
        <v>24</v>
      </c>
      <c r="E4" s="15"/>
      <c r="F4" s="14" t="s">
        <v>23</v>
      </c>
      <c r="G4" s="15"/>
    </row>
    <row r="5" spans="2:7" ht="17.25" thickBot="1" x14ac:dyDescent="0.35">
      <c r="D5" s="12" t="s">
        <v>22</v>
      </c>
      <c r="E5" s="13" t="s">
        <v>21</v>
      </c>
      <c r="F5" s="12" t="s">
        <v>22</v>
      </c>
      <c r="G5" s="13" t="s">
        <v>25</v>
      </c>
    </row>
    <row r="6" spans="2:7" ht="17.25" thickTop="1" x14ac:dyDescent="0.3">
      <c r="D6" s="10">
        <v>100</v>
      </c>
      <c r="E6" s="11">
        <v>983</v>
      </c>
      <c r="F6" s="10">
        <v>100</v>
      </c>
      <c r="G6" s="11">
        <v>24.19</v>
      </c>
    </row>
    <row r="7" spans="2:7" x14ac:dyDescent="0.3">
      <c r="D7" s="6">
        <v>10</v>
      </c>
      <c r="E7" s="7">
        <v>597</v>
      </c>
      <c r="F7" s="6">
        <v>10</v>
      </c>
      <c r="G7" s="7">
        <v>14.96</v>
      </c>
    </row>
    <row r="8" spans="2:7" x14ac:dyDescent="0.3">
      <c r="D8" s="6">
        <v>1</v>
      </c>
      <c r="E8" s="7">
        <v>594</v>
      </c>
      <c r="F8" s="6">
        <v>1</v>
      </c>
      <c r="G8" s="7">
        <v>14.96</v>
      </c>
    </row>
    <row r="9" spans="2:7" ht="17.25" thickBot="1" x14ac:dyDescent="0.35">
      <c r="D9" s="8">
        <v>0.12</v>
      </c>
      <c r="E9" s="9">
        <v>594</v>
      </c>
      <c r="F9" s="8">
        <v>0.12</v>
      </c>
      <c r="G9" s="9">
        <v>15.03</v>
      </c>
    </row>
    <row r="10" spans="2:7" x14ac:dyDescent="0.3">
      <c r="D10" s="5" t="s">
        <v>32</v>
      </c>
    </row>
  </sheetData>
  <mergeCells count="2">
    <mergeCell ref="F4:G4"/>
    <mergeCell ref="D4:E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5"/>
  <sheetViews>
    <sheetView tabSelected="1" workbookViewId="0">
      <selection activeCell="N13" sqref="N13"/>
    </sheetView>
  </sheetViews>
  <sheetFormatPr defaultRowHeight="16.5" x14ac:dyDescent="0.3"/>
  <cols>
    <col min="1" max="2" width="4.125" customWidth="1"/>
    <col min="3" max="3" width="4.25" customWidth="1"/>
    <col min="4" max="4" width="16.25" bestFit="1" customWidth="1"/>
    <col min="5" max="5" width="10.375" bestFit="1" customWidth="1"/>
    <col min="6" max="6" width="17.875" style="1" bestFit="1" customWidth="1"/>
    <col min="7" max="7" width="15.125" bestFit="1" customWidth="1"/>
    <col min="12" max="12" width="9" style="1"/>
  </cols>
  <sheetData>
    <row r="2" spans="2:14" s="1" customFormat="1" x14ac:dyDescent="0.3">
      <c r="B2" t="s">
        <v>27</v>
      </c>
      <c r="C2"/>
      <c r="D2"/>
      <c r="E2"/>
      <c r="G2"/>
      <c r="H2"/>
      <c r="I2"/>
      <c r="J2"/>
      <c r="K2" s="3" t="s">
        <v>53</v>
      </c>
      <c r="M2"/>
    </row>
    <row r="3" spans="2:14" x14ac:dyDescent="0.3">
      <c r="L3" s="1" t="s">
        <v>54</v>
      </c>
      <c r="M3" t="s">
        <v>55</v>
      </c>
    </row>
    <row r="4" spans="2:14" ht="17.25" thickBot="1" x14ac:dyDescent="0.35">
      <c r="C4" s="3" t="s">
        <v>26</v>
      </c>
      <c r="K4" t="s">
        <v>45</v>
      </c>
      <c r="L4" s="1">
        <v>220</v>
      </c>
      <c r="M4" s="1">
        <v>220</v>
      </c>
      <c r="N4" t="s">
        <v>49</v>
      </c>
    </row>
    <row r="5" spans="2:14" ht="17.25" thickBot="1" x14ac:dyDescent="0.35">
      <c r="D5" s="17" t="s">
        <v>22</v>
      </c>
      <c r="E5" s="18" t="s">
        <v>28</v>
      </c>
      <c r="F5" s="18" t="s">
        <v>29</v>
      </c>
      <c r="G5" s="19" t="s">
        <v>30</v>
      </c>
      <c r="K5" t="s">
        <v>50</v>
      </c>
      <c r="L5" s="30">
        <f>L4*(2^0.5)</f>
        <v>311.12698372208092</v>
      </c>
      <c r="M5" s="1">
        <v>220</v>
      </c>
      <c r="N5" t="s">
        <v>46</v>
      </c>
    </row>
    <row r="6" spans="2:14" x14ac:dyDescent="0.3">
      <c r="D6" s="20">
        <v>50</v>
      </c>
      <c r="E6" s="21">
        <v>10</v>
      </c>
      <c r="F6" s="21">
        <v>2</v>
      </c>
      <c r="G6" s="22">
        <v>82</v>
      </c>
      <c r="H6">
        <f>G6/E6</f>
        <v>8.1999999999999993</v>
      </c>
    </row>
    <row r="7" spans="2:14" x14ac:dyDescent="0.3">
      <c r="D7" s="6">
        <v>50</v>
      </c>
      <c r="E7" s="2">
        <v>20</v>
      </c>
      <c r="F7" s="2">
        <v>2</v>
      </c>
      <c r="G7" s="23">
        <v>182</v>
      </c>
      <c r="H7">
        <f t="shared" ref="H7:H8" si="0">G7/E7</f>
        <v>9.1</v>
      </c>
    </row>
    <row r="8" spans="2:14" ht="17.25" thickBot="1" x14ac:dyDescent="0.35">
      <c r="D8" s="8">
        <v>50</v>
      </c>
      <c r="E8" s="16">
        <v>100</v>
      </c>
      <c r="F8" s="16">
        <v>2</v>
      </c>
      <c r="G8" s="24">
        <v>900</v>
      </c>
      <c r="H8">
        <f t="shared" si="0"/>
        <v>9</v>
      </c>
      <c r="K8" t="s">
        <v>56</v>
      </c>
      <c r="L8" s="1">
        <v>150</v>
      </c>
      <c r="M8">
        <v>220</v>
      </c>
      <c r="N8" t="s">
        <v>46</v>
      </c>
    </row>
    <row r="9" spans="2:14" ht="17.25" thickBot="1" x14ac:dyDescent="0.35">
      <c r="K9" t="s">
        <v>58</v>
      </c>
      <c r="L9" s="1">
        <v>20</v>
      </c>
      <c r="N9" t="s">
        <v>51</v>
      </c>
    </row>
    <row r="10" spans="2:14" ht="17.25" thickBot="1" x14ac:dyDescent="0.35">
      <c r="D10" s="17" t="s">
        <v>22</v>
      </c>
      <c r="E10" s="18" t="s">
        <v>28</v>
      </c>
      <c r="F10" s="18" t="s">
        <v>29</v>
      </c>
      <c r="G10" s="19" t="s">
        <v>30</v>
      </c>
      <c r="K10" t="s">
        <v>44</v>
      </c>
      <c r="L10" s="30">
        <f>L8*L9</f>
        <v>3000</v>
      </c>
      <c r="N10" t="s">
        <v>52</v>
      </c>
    </row>
    <row r="11" spans="2:14" x14ac:dyDescent="0.3">
      <c r="D11" s="20">
        <v>50</v>
      </c>
      <c r="E11" s="21">
        <v>20</v>
      </c>
      <c r="F11" s="21">
        <v>2</v>
      </c>
      <c r="G11" s="22">
        <v>182</v>
      </c>
      <c r="H11">
        <f>G11/E11</f>
        <v>9.1</v>
      </c>
    </row>
    <row r="12" spans="2:14" ht="17.25" thickBot="1" x14ac:dyDescent="0.35">
      <c r="D12" s="8">
        <v>30</v>
      </c>
      <c r="E12" s="16">
        <v>20</v>
      </c>
      <c r="F12" s="16">
        <v>3.2</v>
      </c>
      <c r="G12" s="24">
        <v>70</v>
      </c>
      <c r="H12">
        <f>G12/E12*F12</f>
        <v>11.200000000000001</v>
      </c>
      <c r="K12" t="s">
        <v>57</v>
      </c>
      <c r="L12" s="1">
        <v>720</v>
      </c>
    </row>
    <row r="16" spans="2:14" x14ac:dyDescent="0.3">
      <c r="J16" t="s">
        <v>44</v>
      </c>
      <c r="K16">
        <v>500</v>
      </c>
      <c r="L16" s="1" t="s">
        <v>43</v>
      </c>
    </row>
    <row r="17" spans="4:12" x14ac:dyDescent="0.3">
      <c r="D17" t="s">
        <v>34</v>
      </c>
      <c r="E17">
        <v>5000</v>
      </c>
      <c r="F17">
        <v>5000</v>
      </c>
      <c r="G17" s="1" t="s">
        <v>38</v>
      </c>
      <c r="J17" t="s">
        <v>45</v>
      </c>
      <c r="K17">
        <v>220</v>
      </c>
      <c r="L17" s="1" t="s">
        <v>46</v>
      </c>
    </row>
    <row r="18" spans="4:12" x14ac:dyDescent="0.3">
      <c r="D18" t="s">
        <v>35</v>
      </c>
      <c r="E18">
        <f>1/E17*1000</f>
        <v>0.2</v>
      </c>
      <c r="F18">
        <f>1/F17*1000</f>
        <v>0.2</v>
      </c>
      <c r="G18" s="1" t="s">
        <v>39</v>
      </c>
      <c r="J18" t="s">
        <v>47</v>
      </c>
      <c r="K18" s="27">
        <f>K16/K17</f>
        <v>2.2727272727272729</v>
      </c>
      <c r="L18" s="1" t="s">
        <v>48</v>
      </c>
    </row>
    <row r="19" spans="4:12" x14ac:dyDescent="0.3">
      <c r="D19" t="s">
        <v>36</v>
      </c>
      <c r="E19">
        <v>50</v>
      </c>
      <c r="F19">
        <v>30</v>
      </c>
      <c r="G19" s="1" t="s">
        <v>39</v>
      </c>
    </row>
    <row r="20" spans="4:12" x14ac:dyDescent="0.3">
      <c r="D20" t="s">
        <v>37</v>
      </c>
      <c r="E20">
        <f>1/E19*1000</f>
        <v>20</v>
      </c>
      <c r="F20" s="28">
        <f>1/F19*1000</f>
        <v>33.333333333333336</v>
      </c>
      <c r="G20" s="1" t="s">
        <v>38</v>
      </c>
    </row>
    <row r="21" spans="4:12" x14ac:dyDescent="0.3">
      <c r="D21" s="29" t="s">
        <v>40</v>
      </c>
      <c r="E21">
        <f>E20/E17</f>
        <v>4.0000000000000001E-3</v>
      </c>
      <c r="F21" s="26">
        <f>F20/F17</f>
        <v>6.6666666666666671E-3</v>
      </c>
      <c r="G21" s="1" t="s">
        <v>41</v>
      </c>
    </row>
    <row r="22" spans="4:12" x14ac:dyDescent="0.3">
      <c r="D22" t="s">
        <v>42</v>
      </c>
      <c r="E22">
        <f>E21*0.1</f>
        <v>4.0000000000000002E-4</v>
      </c>
      <c r="F22" s="25">
        <f>F21*0.1</f>
        <v>6.6666666666666675E-4</v>
      </c>
      <c r="K22">
        <v>220</v>
      </c>
      <c r="L22" s="1">
        <v>220</v>
      </c>
    </row>
    <row r="23" spans="4:12" x14ac:dyDescent="0.3">
      <c r="E23">
        <f>E22*500</f>
        <v>0.2</v>
      </c>
      <c r="F23" s="25">
        <f>F22*500</f>
        <v>0.33333333333333337</v>
      </c>
      <c r="K23">
        <f>K22^2</f>
        <v>48400</v>
      </c>
      <c r="L23" s="1">
        <f>L22*(2^0.5)</f>
        <v>311.12698372208092</v>
      </c>
    </row>
    <row r="24" spans="4:12" x14ac:dyDescent="0.3">
      <c r="K24">
        <f>K23/2</f>
        <v>24200</v>
      </c>
    </row>
    <row r="25" spans="4:12" x14ac:dyDescent="0.3">
      <c r="K25">
        <f>K24^0.5</f>
        <v>155.56349186104046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19"/>
  <sheetViews>
    <sheetView workbookViewId="0">
      <selection activeCell="N4" sqref="N4"/>
    </sheetView>
  </sheetViews>
  <sheetFormatPr defaultRowHeight="16.5" x14ac:dyDescent="0.3"/>
  <cols>
    <col min="2" max="2" width="4.625" customWidth="1"/>
  </cols>
  <sheetData>
    <row r="4" spans="2:3" x14ac:dyDescent="0.3">
      <c r="B4" s="3" t="s">
        <v>6</v>
      </c>
    </row>
    <row r="5" spans="2:3" x14ac:dyDescent="0.3">
      <c r="C5" s="3" t="s">
        <v>5</v>
      </c>
    </row>
    <row r="6" spans="2:3" x14ac:dyDescent="0.3">
      <c r="C6" s="4" t="s">
        <v>7</v>
      </c>
    </row>
    <row r="65" spans="3:3" x14ac:dyDescent="0.3">
      <c r="C65" s="3" t="s">
        <v>8</v>
      </c>
    </row>
    <row r="66" spans="3:3" x14ac:dyDescent="0.3">
      <c r="C66" s="5" t="s">
        <v>9</v>
      </c>
    </row>
    <row r="93" spans="3:3" x14ac:dyDescent="0.3">
      <c r="C93" s="4" t="s">
        <v>10</v>
      </c>
    </row>
    <row r="118" spans="3:3" x14ac:dyDescent="0.3">
      <c r="C118" s="3" t="s">
        <v>11</v>
      </c>
    </row>
    <row r="119" spans="3:3" x14ac:dyDescent="0.3">
      <c r="C119" s="4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8"/>
  <sheetViews>
    <sheetView workbookViewId="0">
      <selection activeCell="J19" sqref="J19"/>
    </sheetView>
  </sheetViews>
  <sheetFormatPr defaultRowHeight="16.5" x14ac:dyDescent="0.3"/>
  <sheetData>
    <row r="3" spans="3:10" x14ac:dyDescent="0.3">
      <c r="C3" t="s">
        <v>1</v>
      </c>
      <c r="D3" t="s">
        <v>2</v>
      </c>
      <c r="E3" t="s">
        <v>0</v>
      </c>
    </row>
    <row r="4" spans="3:10" x14ac:dyDescent="0.3">
      <c r="C4" t="s">
        <v>4</v>
      </c>
      <c r="D4" t="s">
        <v>2</v>
      </c>
      <c r="E4" t="s">
        <v>3</v>
      </c>
    </row>
    <row r="7" spans="3:10" x14ac:dyDescent="0.3">
      <c r="C7" t="s">
        <v>13</v>
      </c>
      <c r="D7">
        <v>150</v>
      </c>
      <c r="E7" t="s">
        <v>14</v>
      </c>
      <c r="F7" t="s">
        <v>16</v>
      </c>
      <c r="G7">
        <v>1</v>
      </c>
      <c r="H7" t="s">
        <v>18</v>
      </c>
      <c r="I7">
        <v>600</v>
      </c>
      <c r="J7" t="s">
        <v>20</v>
      </c>
    </row>
    <row r="8" spans="3:10" x14ac:dyDescent="0.3">
      <c r="C8" t="s">
        <v>15</v>
      </c>
      <c r="D8">
        <f>D7*(G8/G7)</f>
        <v>750</v>
      </c>
      <c r="E8" t="s">
        <v>14</v>
      </c>
      <c r="F8" t="s">
        <v>17</v>
      </c>
      <c r="G8">
        <v>5</v>
      </c>
      <c r="H8" t="s">
        <v>19</v>
      </c>
      <c r="I8">
        <f>D8^2*I7/(D7^2)</f>
        <v>15000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Transformer</vt:lpstr>
      <vt:lpstr>Power</vt:lpstr>
      <vt:lpstr>Snubber Review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2018-04-24T08:44:43Z</dcterms:modified>
</cp:coreProperties>
</file>