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060"/>
  </bookViews>
  <sheets>
    <sheet name="Plasma_LF_Gen_MCU_SCH_V1.0" sheetId="1" r:id="rId1"/>
    <sheet name="전체비용" sheetId="2" r:id="rId2"/>
  </sheets>
  <definedNames>
    <definedName name="_xlnm._FilterDatabase" localSheetId="0">Plasma_LF_Gen_MCU_SCH_V1.0!$B$4:$L$4</definedName>
  </definedNames>
  <calcPr calcId="152511"/>
</workbook>
</file>

<file path=xl/calcChain.xml><?xml version="1.0" encoding="utf-8"?>
<calcChain xmlns="http://schemas.openxmlformats.org/spreadsheetml/2006/main">
  <c r="S28" i="1" l="1"/>
  <c r="S27" i="1"/>
  <c r="S26" i="1"/>
  <c r="S23" i="1"/>
  <c r="S24" i="1"/>
  <c r="S25" i="1"/>
  <c r="R12" i="2" l="1"/>
  <c r="R7" i="2"/>
  <c r="R5" i="2"/>
  <c r="M12" i="2"/>
  <c r="M5" i="2"/>
  <c r="R6" i="2" l="1"/>
  <c r="R8" i="2" s="1"/>
  <c r="Q11" i="2" s="1"/>
  <c r="R11" i="2" s="1"/>
  <c r="Q13" i="2" s="1"/>
  <c r="M6" i="2"/>
  <c r="M8" i="2" s="1"/>
  <c r="L11" i="2" s="1"/>
  <c r="M11" i="2" s="1"/>
  <c r="L13" i="2" s="1"/>
  <c r="M7" i="2"/>
  <c r="H31" i="1" l="1"/>
  <c r="F12" i="2" l="1"/>
  <c r="F5" i="2"/>
  <c r="F7" i="2" s="1"/>
  <c r="F6" i="2" l="1"/>
  <c r="F8" i="2" s="1"/>
  <c r="E11" i="2" s="1"/>
  <c r="F11" i="2" s="1"/>
  <c r="P28" i="1" l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N30" i="1" l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31" i="1" l="1"/>
  <c r="E13" i="2" s="1"/>
  <c r="F13" i="2" s="1"/>
  <c r="E14" i="2" s="1"/>
  <c r="E16" i="2" s="1"/>
</calcChain>
</file>

<file path=xl/sharedStrings.xml><?xml version="1.0" encoding="utf-8"?>
<sst xmlns="http://schemas.openxmlformats.org/spreadsheetml/2006/main" count="359" uniqueCount="206">
  <si>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</si>
  <si>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</si>
  <si>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</si>
  <si>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</si>
  <si>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</si>
  <si>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</si>
  <si>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</si>
  <si>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</si>
  <si>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</si>
  <si>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</si>
  <si>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</si>
  <si>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</si>
  <si>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</si>
  <si>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C-1005</t>
  </si>
  <si>
    <t>NC</t>
  </si>
  <si>
    <t>MURATA</t>
  </si>
  <si>
    <t>GRM155R71C104KA88D</t>
  </si>
  <si>
    <t>CAP CER 0.1uF 16V 10% X7R 0402</t>
  </si>
  <si>
    <t>C1,C2,C6</t>
  </si>
  <si>
    <t>0.55mm</t>
  </si>
  <si>
    <t>1.0x0.5</t>
  </si>
  <si>
    <t>0.1uF</t>
  </si>
  <si>
    <t>C3,C10,C11,C14,C17,C18,C19</t>
  </si>
  <si>
    <t>6pF</t>
  </si>
  <si>
    <t>GRM1555C1H6R0DA01D</t>
  </si>
  <si>
    <t>CAP CER 6pF 50V 0.5pF C0G 0402</t>
  </si>
  <si>
    <t>C4,C5</t>
  </si>
  <si>
    <t>18pF</t>
  </si>
  <si>
    <t>GRM1555C1H180JA01D</t>
  </si>
  <si>
    <t>CAP CER 18pF 50V 5% C0G 0402</t>
  </si>
  <si>
    <t>C7,C8</t>
  </si>
  <si>
    <t>C-1608</t>
  </si>
  <si>
    <t>10uF</t>
  </si>
  <si>
    <t>GRM188R61E106MA73D</t>
  </si>
  <si>
    <t>CAP CER 10uF 25V 20% X5R 0603</t>
  </si>
  <si>
    <t>C13,C16</t>
  </si>
  <si>
    <t>0.95mm</t>
  </si>
  <si>
    <t>1.6x0.8</t>
  </si>
  <si>
    <t>4.7uF</t>
  </si>
  <si>
    <t>GRM155R61A475KEAAD</t>
  </si>
  <si>
    <t>CAP CER 4.7uF 10V 10% X5R 0402</t>
  </si>
  <si>
    <t>C15</t>
  </si>
  <si>
    <t>R-1005</t>
  </si>
  <si>
    <t>WALSIN</t>
  </si>
  <si>
    <t>WR04X4700FTL</t>
  </si>
  <si>
    <t>RES SMD 470 OHM 1% 1/16W 0402</t>
  </si>
  <si>
    <t>R1,R2,R3,R4,R5</t>
  </si>
  <si>
    <t>0.40mm</t>
  </si>
  <si>
    <t>10K</t>
  </si>
  <si>
    <t>WR04X1002FTL</t>
  </si>
  <si>
    <t>RES SMD 10K OHM 1% 1/16W 0402</t>
  </si>
  <si>
    <t>R6,R7,R16,R21</t>
  </si>
  <si>
    <t>WR04X000PTL</t>
  </si>
  <si>
    <t>RES SMD 0.0 OHM JUMPER 0402</t>
  </si>
  <si>
    <t>R8,R9,R10,R13,R14</t>
  </si>
  <si>
    <t>R11,R12,R17,R18,R22,R23</t>
  </si>
  <si>
    <t>4.7K</t>
  </si>
  <si>
    <t>WR04X4701FTL</t>
  </si>
  <si>
    <t>RES SMD 4.7K OHM 1% 1/16W 0402</t>
  </si>
  <si>
    <t>R15</t>
  </si>
  <si>
    <t>R19,R20</t>
  </si>
  <si>
    <t>LQM2HPZ2R2MG0</t>
  </si>
  <si>
    <t>Murata</t>
  </si>
  <si>
    <t>FIXED IND 2.2UH 1.3A 80 MOHM SMD, SRF 40MHz</t>
  </si>
  <si>
    <t>L1</t>
  </si>
  <si>
    <t>1.00mm</t>
  </si>
  <si>
    <t>2.5X2.0</t>
  </si>
  <si>
    <t>LED-1608</t>
  </si>
  <si>
    <t>19-21/R6C-AP1Q2/3T</t>
  </si>
  <si>
    <t>EVERLIGHT</t>
  </si>
  <si>
    <t>Backlight LED SMD 1608 Red</t>
  </si>
  <si>
    <t>LED1,LED4</t>
  </si>
  <si>
    <t>1.0mm</t>
  </si>
  <si>
    <t>19-217/W1D-APQHY/3T</t>
  </si>
  <si>
    <t>Backlight LED SMD 1608 White</t>
  </si>
  <si>
    <t>LED2,LED3</t>
  </si>
  <si>
    <t>0.4mm</t>
  </si>
  <si>
    <t>19-213/G6C-AN1P2 /3T</t>
  </si>
  <si>
    <t>Backlight LED SMD 1608 Green</t>
  </si>
  <si>
    <t>LED5</t>
  </si>
  <si>
    <t>0.6mm</t>
  </si>
  <si>
    <t>BZT52C5V1S</t>
  </si>
  <si>
    <t>Diodes</t>
  </si>
  <si>
    <t>D1,D2,D3,D4,D5</t>
  </si>
  <si>
    <t>1.05mm</t>
  </si>
  <si>
    <t>2.5x1.3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</si>
  <si>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</si>
  <si>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</si>
  <si>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</si>
  <si>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</si>
  <si>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</si>
  <si>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</si>
  <si>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LM3671MF-3.3</t>
  </si>
  <si>
    <t>TI</t>
  </si>
  <si>
    <t>2-MHz, 600-mA Step-Down DC-DC Converter</t>
  </si>
  <si>
    <t>U2</t>
  </si>
  <si>
    <t>1.45mm</t>
  </si>
  <si>
    <t>3.05x3.0</t>
  </si>
  <si>
    <t>TPS3801L30</t>
  </si>
  <si>
    <t>Reset IC Vth=2.64V Delay=200msec</t>
  </si>
  <si>
    <t>U6</t>
  </si>
  <si>
    <t>1.1mm</t>
  </si>
  <si>
    <t>2.4x2.12</t>
  </si>
  <si>
    <t>J1</t>
  </si>
  <si>
    <t>5.84mm</t>
  </si>
  <si>
    <t>12.7x4.83</t>
  </si>
  <si>
    <t>53047-0210</t>
  </si>
  <si>
    <t>Molex</t>
  </si>
  <si>
    <t>1.25mm pitch CON 2-pin, Throgh hole  type</t>
  </si>
  <si>
    <t>J2</t>
  </si>
  <si>
    <t>4.2mm</t>
  </si>
  <si>
    <t>4.25x3.2</t>
  </si>
  <si>
    <t>J9,J10</t>
  </si>
  <si>
    <t>5.5mm</t>
  </si>
  <si>
    <t>42x4.0</t>
  </si>
  <si>
    <t>YST-1502</t>
  </si>
  <si>
    <t>YST-1502 SMD</t>
  </si>
  <si>
    <t>????</t>
  </si>
  <si>
    <t>TACH Switch 8.0x3.7, T=2.5mm SMD</t>
  </si>
  <si>
    <t>SW1</t>
  </si>
  <si>
    <t>2.5mm</t>
  </si>
  <si>
    <t>8.0x3.7</t>
  </si>
  <si>
    <t>ABS07-32.768KHZ</t>
  </si>
  <si>
    <t>ABRACON</t>
  </si>
  <si>
    <t>32.768KHz Crystal 6pF 20PPM</t>
  </si>
  <si>
    <t>X1</t>
  </si>
  <si>
    <t>0.9mm</t>
  </si>
  <si>
    <t>3.2x1.5</t>
  </si>
  <si>
    <t>ABM3-8.000MHZ-D2Y-T</t>
  </si>
  <si>
    <t>CRYSTAL 8.0000MHZ 18PF SMD</t>
  </si>
  <si>
    <t>X2</t>
  </si>
  <si>
    <t>1.3mm</t>
  </si>
  <si>
    <t>5.0x3.2</t>
  </si>
  <si>
    <t xml:space="preserve"> Part Type Report1 for Plasma_LF_Gen_MCU_SCH_V1.0.sch on 2018-04-09 오후 2:53:57</t>
  </si>
  <si>
    <t xml:space="preserve"> Design Part Type count: 15</t>
  </si>
  <si>
    <t>Unit Cost</t>
  </si>
  <si>
    <t>Cost</t>
  </si>
  <si>
    <t>구매 Cost</t>
  </si>
  <si>
    <t>필요수량</t>
  </si>
  <si>
    <t>MOQ</t>
  </si>
  <si>
    <t>구매수량</t>
  </si>
  <si>
    <t>구매금액</t>
  </si>
  <si>
    <t>ICBanQ</t>
  </si>
  <si>
    <t>P008172717</t>
  </si>
  <si>
    <t>3/14 구매</t>
    <phoneticPr fontId="19" type="noConversion"/>
  </si>
  <si>
    <t>재고</t>
    <phoneticPr fontId="19" type="noConversion"/>
  </si>
  <si>
    <t>P005609821</t>
  </si>
  <si>
    <t>P000098995</t>
  </si>
  <si>
    <t>P005609818</t>
  </si>
  <si>
    <t>P007475431</t>
  </si>
  <si>
    <t>4/3 구매</t>
    <phoneticPr fontId="19" type="noConversion"/>
  </si>
  <si>
    <t>P007302353</t>
  </si>
  <si>
    <t>P007092561</t>
  </si>
  <si>
    <t>Sample</t>
    <phoneticPr fontId="19" type="noConversion"/>
  </si>
  <si>
    <t>작업내용</t>
    <phoneticPr fontId="21" type="noConversion"/>
  </si>
  <si>
    <t>Point</t>
    <phoneticPr fontId="21" type="noConversion"/>
  </si>
  <si>
    <t>단가</t>
    <phoneticPr fontId="21" type="noConversion"/>
  </si>
  <si>
    <t>금액</t>
    <phoneticPr fontId="21" type="noConversion"/>
  </si>
  <si>
    <t>SMD</t>
    <phoneticPr fontId="21" type="noConversion"/>
  </si>
  <si>
    <t>부자재</t>
    <phoneticPr fontId="21" type="noConversion"/>
  </si>
  <si>
    <t>-</t>
    <phoneticPr fontId="21" type="noConversion"/>
  </si>
  <si>
    <t>이윤</t>
    <phoneticPr fontId="21" type="noConversion"/>
  </si>
  <si>
    <t>소계</t>
    <phoneticPr fontId="21" type="noConversion"/>
  </si>
  <si>
    <t>작업내용</t>
    <phoneticPr fontId="21" type="noConversion"/>
  </si>
  <si>
    <t>수량</t>
    <phoneticPr fontId="21" type="noConversion"/>
  </si>
  <si>
    <t>단가</t>
    <phoneticPr fontId="21" type="noConversion"/>
  </si>
  <si>
    <t>금액</t>
    <phoneticPr fontId="21" type="noConversion"/>
  </si>
  <si>
    <t>Metal mask</t>
    <phoneticPr fontId="21" type="noConversion"/>
  </si>
  <si>
    <t>부품비</t>
    <phoneticPr fontId="21" type="noConversion"/>
  </si>
  <si>
    <t>합계</t>
    <phoneticPr fontId="21" type="noConversion"/>
  </si>
  <si>
    <t>전체 제작비용</t>
    <phoneticPr fontId="19" type="noConversion"/>
  </si>
  <si>
    <t>Unit Cost</t>
    <phoneticPr fontId="21" type="noConversion"/>
  </si>
  <si>
    <t>SMD는 sample build 견적으로 양산시 재견적 확인 필요함</t>
    <phoneticPr fontId="19" type="noConversion"/>
  </si>
  <si>
    <t>개인</t>
    <phoneticPr fontId="21" type="noConversion"/>
  </si>
  <si>
    <t>작업내용</t>
    <phoneticPr fontId="21" type="noConversion"/>
  </si>
  <si>
    <t>Point</t>
    <phoneticPr fontId="21" type="noConversion"/>
  </si>
  <si>
    <t>단가</t>
    <phoneticPr fontId="21" type="noConversion"/>
  </si>
  <si>
    <t>금액</t>
    <phoneticPr fontId="21" type="noConversion"/>
  </si>
  <si>
    <t>수삽</t>
    <phoneticPr fontId="21" type="noConversion"/>
  </si>
  <si>
    <t>부자재</t>
    <phoneticPr fontId="21" type="noConversion"/>
  </si>
  <si>
    <t>수량</t>
    <phoneticPr fontId="21" type="noConversion"/>
  </si>
  <si>
    <t>수삽</t>
    <phoneticPr fontId="21" type="noConversion"/>
  </si>
  <si>
    <t>부품비</t>
    <phoneticPr fontId="21" type="noConversion"/>
  </si>
  <si>
    <t>합계</t>
    <phoneticPr fontId="21" type="noConversion"/>
  </si>
  <si>
    <t>제이엘텍 - Sample build 견적</t>
    <phoneticPr fontId="21" type="noConversion"/>
  </si>
  <si>
    <t>작업내용</t>
    <phoneticPr fontId="21" type="noConversion"/>
  </si>
  <si>
    <t>Point</t>
    <phoneticPr fontId="21" type="noConversion"/>
  </si>
  <si>
    <t>단가</t>
    <phoneticPr fontId="21" type="noConversion"/>
  </si>
  <si>
    <t>금액</t>
    <phoneticPr fontId="21" type="noConversion"/>
  </si>
  <si>
    <t>-</t>
    <phoneticPr fontId="21" type="noConversion"/>
  </si>
  <si>
    <t>이윤</t>
    <phoneticPr fontId="21" type="noConversion"/>
  </si>
  <si>
    <t>수량</t>
    <phoneticPr fontId="21" type="noConversion"/>
  </si>
  <si>
    <t>P005675364</t>
    <phoneticPr fontId="19" type="noConversion"/>
  </si>
  <si>
    <t>P005666489</t>
    <phoneticPr fontId="19" type="noConversion"/>
  </si>
  <si>
    <t>P005634306</t>
    <phoneticPr fontId="19" type="noConversion"/>
  </si>
  <si>
    <t>P000096310</t>
    <phoneticPr fontId="19" type="noConversion"/>
  </si>
  <si>
    <t>P007366368</t>
    <phoneticPr fontId="19" type="noConversion"/>
  </si>
  <si>
    <t>ABS07AIG-32.768KHZ-6-D-T</t>
    <phoneticPr fontId="19" type="noConversion"/>
  </si>
  <si>
    <t>P008215485</t>
    <phoneticPr fontId="19" type="noConversion"/>
  </si>
  <si>
    <t>2.00mm pitch 40-pin(20x2) Header L=8.8mm(1-molding)</t>
    <phoneticPr fontId="19" type="noConversion"/>
  </si>
  <si>
    <t>Anyvendor</t>
    <phoneticPr fontId="19" type="noConversion"/>
  </si>
  <si>
    <t>2.54mm pitch 10-pin(2x5) Header L=11.5mm(1-molding)</t>
    <phoneticPr fontId="19" type="noConversion"/>
  </si>
  <si>
    <t>HEADER_2.54mm_2x5</t>
    <phoneticPr fontId="19" type="noConversion"/>
  </si>
  <si>
    <t>HEADER_2.0mm_2x20</t>
    <phoneticPr fontId="19" type="noConversion"/>
  </si>
  <si>
    <t>ABS07-32.768KHZ</t>
    <phoneticPr fontId="19" type="noConversion"/>
  </si>
  <si>
    <t>ABS07AIG-32.768KHZ-6-D-T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</si>
</sst>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\ &quot;%&quot;"/>
    <numFmt numFmtId="177" formatCode="_-* #,##0_-;\-* #,##0_-;_-* &quot;-&quot;??_-;_-@_-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/>
  </cellStyleXfs>
  <cellXfs count="77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41" fontId="18" fillId="0" borderId="13" xfId="1" applyFont="1" applyFill="1" applyBorder="1">
      <alignment vertical="center"/>
    </xf>
    <xf numFmtId="0" fontId="20" fillId="35" borderId="17" xfId="44" applyFill="1" applyBorder="1" applyAlignment="1">
      <alignment vertical="center"/>
    </xf>
    <xf numFmtId="49" fontId="18" fillId="0" borderId="0" xfId="0" applyNumberFormat="1" applyFont="1">
      <alignment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21" xfId="0" applyNumberFormat="1" applyFont="1" applyFill="1" applyBorder="1" applyAlignment="1">
      <alignment horizontal="center" vertical="center"/>
    </xf>
    <xf numFmtId="49" fontId="18" fillId="33" borderId="23" xfId="0" applyNumberFormat="1" applyFont="1" applyFill="1" applyBorder="1" applyAlignment="1">
      <alignment horizontal="center" vertical="center"/>
    </xf>
    <xf numFmtId="49" fontId="18" fillId="33" borderId="20" xfId="44" applyNumberFormat="1" applyFont="1" applyFill="1" applyBorder="1" applyAlignment="1">
      <alignment horizontal="center" vertical="center"/>
    </xf>
    <xf numFmtId="49" fontId="18" fillId="33" borderId="21" xfId="44" applyNumberFormat="1" applyFont="1" applyFill="1" applyBorder="1" applyAlignment="1">
      <alignment horizontal="center" vertical="center"/>
    </xf>
    <xf numFmtId="0" fontId="18" fillId="34" borderId="22" xfId="44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5" borderId="12" xfId="0" applyFill="1" applyBorder="1">
      <alignment vertical="center"/>
    </xf>
    <xf numFmtId="0" fontId="0" fillId="0" borderId="16" xfId="0" applyBorder="1">
      <alignment vertical="center"/>
    </xf>
    <xf numFmtId="0" fontId="0" fillId="35" borderId="11" xfId="0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9" xfId="0" applyFill="1" applyBorder="1">
      <alignment vertical="center"/>
    </xf>
    <xf numFmtId="0" fontId="0" fillId="0" borderId="14" xfId="0" applyBorder="1">
      <alignment vertical="center"/>
    </xf>
    <xf numFmtId="0" fontId="0" fillId="0" borderId="18" xfId="0" applyBorder="1">
      <alignment vertical="center"/>
    </xf>
    <xf numFmtId="0" fontId="0" fillId="35" borderId="10" xfId="0" applyFill="1" applyBorder="1">
      <alignment vertical="center"/>
    </xf>
    <xf numFmtId="0" fontId="0" fillId="35" borderId="15" xfId="0" applyFill="1" applyBorder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11" xfId="0" applyBorder="1">
      <alignment vertical="center"/>
    </xf>
    <xf numFmtId="0" fontId="0" fillId="35" borderId="12" xfId="0" applyFill="1" applyBorder="1">
      <alignment vertical="center"/>
    </xf>
    <xf numFmtId="0" fontId="0" fillId="35" borderId="11" xfId="0" applyFill="1" applyBorder="1">
      <alignment vertical="center"/>
    </xf>
    <xf numFmtId="49" fontId="18" fillId="33" borderId="21" xfId="44" applyNumberFormat="1" applyFont="1" applyFill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5" borderId="12" xfId="0" applyFill="1" applyBorder="1">
      <alignment vertical="center"/>
    </xf>
    <xf numFmtId="0" fontId="0" fillId="35" borderId="16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9" xfId="0" applyFill="1" applyBorder="1">
      <alignment vertical="center"/>
    </xf>
    <xf numFmtId="0" fontId="0" fillId="35" borderId="24" xfId="0" applyFill="1" applyBorder="1">
      <alignment vertical="center"/>
    </xf>
    <xf numFmtId="0" fontId="18" fillId="33" borderId="27" xfId="0" applyFont="1" applyFill="1" applyBorder="1" applyAlignment="1">
      <alignment horizontal="center"/>
    </xf>
    <xf numFmtId="0" fontId="18" fillId="33" borderId="28" xfId="0" applyFont="1" applyFill="1" applyBorder="1" applyAlignment="1">
      <alignment horizontal="center"/>
    </xf>
    <xf numFmtId="0" fontId="18" fillId="33" borderId="29" xfId="0" applyFont="1" applyFill="1" applyBorder="1" applyAlignment="1">
      <alignment horizontal="center"/>
    </xf>
    <xf numFmtId="0" fontId="18" fillId="0" borderId="14" xfId="0" applyFont="1" applyBorder="1" applyAlignment="1"/>
    <xf numFmtId="41" fontId="0" fillId="0" borderId="10" xfId="1" applyFont="1" applyBorder="1" applyAlignment="1"/>
    <xf numFmtId="41" fontId="0" fillId="0" borderId="15" xfId="1" applyFont="1" applyBorder="1" applyAlignment="1"/>
    <xf numFmtId="0" fontId="18" fillId="0" borderId="16" xfId="0" applyFont="1" applyBorder="1" applyAlignment="1"/>
    <xf numFmtId="176" fontId="0" fillId="0" borderId="11" xfId="0" applyNumberFormat="1" applyBorder="1" applyAlignment="1"/>
    <xf numFmtId="0" fontId="0" fillId="0" borderId="11" xfId="0" quotePrefix="1" applyBorder="1" applyAlignment="1">
      <alignment horizontal="center"/>
    </xf>
    <xf numFmtId="177" fontId="0" fillId="0" borderId="17" xfId="1" applyNumberFormat="1" applyFont="1" applyBorder="1" applyAlignment="1"/>
    <xf numFmtId="0" fontId="18" fillId="0" borderId="18" xfId="0" applyFont="1" applyBorder="1" applyAlignment="1"/>
    <xf numFmtId="176" fontId="0" fillId="0" borderId="12" xfId="0" applyNumberFormat="1" applyBorder="1" applyAlignment="1"/>
    <xf numFmtId="0" fontId="0" fillId="0" borderId="12" xfId="0" quotePrefix="1" applyBorder="1" applyAlignment="1">
      <alignment horizontal="center"/>
    </xf>
    <xf numFmtId="177" fontId="0" fillId="0" borderId="19" xfId="1" applyNumberFormat="1" applyFont="1" applyBorder="1" applyAlignment="1"/>
    <xf numFmtId="41" fontId="18" fillId="0" borderId="29" xfId="1" applyFont="1" applyBorder="1" applyAlignment="1"/>
    <xf numFmtId="0" fontId="18" fillId="0" borderId="0" xfId="0" applyFont="1" applyAlignment="1"/>
    <xf numFmtId="41" fontId="0" fillId="0" borderId="0" xfId="1" applyFont="1" applyAlignment="1"/>
    <xf numFmtId="0" fontId="18" fillId="33" borderId="27" xfId="0" applyFont="1" applyFill="1" applyBorder="1" applyAlignment="1">
      <alignment horizontal="center" vertical="center"/>
    </xf>
    <xf numFmtId="41" fontId="18" fillId="33" borderId="28" xfId="1" applyFont="1" applyFill="1" applyBorder="1" applyAlignment="1">
      <alignment horizontal="center" vertical="center"/>
    </xf>
    <xf numFmtId="0" fontId="18" fillId="33" borderId="28" xfId="0" applyFont="1" applyFill="1" applyBorder="1" applyAlignment="1">
      <alignment horizontal="center" vertical="center"/>
    </xf>
    <xf numFmtId="0" fontId="18" fillId="33" borderId="29" xfId="0" applyFont="1" applyFill="1" applyBorder="1" applyAlignment="1">
      <alignment horizontal="center" vertical="center"/>
    </xf>
    <xf numFmtId="0" fontId="0" fillId="0" borderId="15" xfId="0" applyBorder="1" applyAlignment="1"/>
    <xf numFmtId="41" fontId="0" fillId="0" borderId="12" xfId="1" applyFont="1" applyBorder="1" applyAlignment="1"/>
    <xf numFmtId="0" fontId="0" fillId="0" borderId="19" xfId="0" applyBorder="1" applyAlignment="1"/>
    <xf numFmtId="0" fontId="0" fillId="0" borderId="0" xfId="0" applyAlignment="1"/>
    <xf numFmtId="0" fontId="0" fillId="36" borderId="17" xfId="0" applyFill="1" applyBorder="1">
      <alignment vertical="center"/>
    </xf>
    <xf numFmtId="41" fontId="0" fillId="0" borderId="26" xfId="1" applyFont="1" applyBorder="1">
      <alignment vertical="center"/>
    </xf>
    <xf numFmtId="41" fontId="0" fillId="0" borderId="11" xfId="1" applyFont="1" applyBorder="1">
      <alignment vertical="center"/>
    </xf>
    <xf numFmtId="0" fontId="0" fillId="36" borderId="11" xfId="0" applyFill="1" applyBorder="1">
      <alignment vertical="center"/>
    </xf>
    <xf numFmtId="0" fontId="18" fillId="0" borderId="27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41" fontId="18" fillId="0" borderId="28" xfId="1" applyFont="1" applyBorder="1" applyAlignment="1">
      <alignment horizontal="center"/>
    </xf>
    <xf numFmtId="41" fontId="18" fillId="0" borderId="29" xfId="1" applyFont="1" applyBorder="1" applyAlignment="1">
      <alignment horizontal="center"/>
    </xf>
  </cellXfs>
  <cellStyles count="4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3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zoomScale="85" zoomScaleNormal="85" workbookViewId="0">
      <selection activeCell="G38" sqref="G38"/>
    </sheetView>
  </sheetViews>
  <sheetFormatPr defaultRowHeight="16.5" x14ac:dyDescent="0.3"/>
  <cols>
    <col min="1" max="1" width="4.875" customWidth="1"/>
    <col min="2" max="2" width="6.625" customWidth="1"/>
    <col min="3" max="3" width="23.125" customWidth="1"/>
    <col min="4" max="4" width="23.125" bestFit="1" customWidth="1"/>
    <col min="5" max="5" width="18.375" bestFit="1" customWidth="1"/>
    <col min="6" max="6" width="23.875" bestFit="1" customWidth="1"/>
    <col min="7" max="7" width="60.25" customWidth="1"/>
    <col min="8" max="8" width="9" customWidth="1"/>
    <col min="9" max="9" width="27.25" hidden="1" customWidth="1"/>
    <col min="10" max="11" width="0" hidden="1" customWidth="1"/>
    <col min="12" max="12" width="23.125" bestFit="1" customWidth="1"/>
    <col min="20" max="20" width="16" customWidth="1"/>
    <col min="21" max="21" width="9" style="25"/>
  </cols>
  <sheetData>
    <row r="1" spans="1:22" s="1" customFormat="1" x14ac:dyDescent="0.3">
      <c r="B1" s="1" t="s">
        <v>133</v>
      </c>
      <c r="U1" s="26"/>
    </row>
    <row r="3" spans="1:22" ht="17.25" thickBot="1" x14ac:dyDescent="0.35">
      <c r="O3" t="s">
        <v>153</v>
      </c>
      <c r="P3">
        <v>10</v>
      </c>
    </row>
    <row r="4" spans="1:22" ht="17.25" thickBot="1" x14ac:dyDescent="0.35">
      <c r="A4" s="6" t="s">
        <v>1</v>
      </c>
      <c r="B4" s="7" t="s">
        <v>0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11</v>
      </c>
      <c r="K4" s="8" t="s">
        <v>9</v>
      </c>
      <c r="L4" s="8" t="s">
        <v>10</v>
      </c>
      <c r="M4" s="8" t="s">
        <v>135</v>
      </c>
      <c r="N4" s="9" t="s">
        <v>136</v>
      </c>
      <c r="O4" s="10" t="s">
        <v>137</v>
      </c>
      <c r="P4" s="11" t="s">
        <v>138</v>
      </c>
      <c r="Q4" s="11" t="s">
        <v>139</v>
      </c>
      <c r="R4" s="11" t="s">
        <v>140</v>
      </c>
      <c r="S4" s="11" t="s">
        <v>141</v>
      </c>
      <c r="T4" s="12" t="s">
        <v>142</v>
      </c>
      <c r="U4" s="30" t="s">
        <v>145</v>
      </c>
    </row>
    <row r="5" spans="1:22" x14ac:dyDescent="0.3">
      <c r="A5" t="s">
        <v>12</v>
      </c>
      <c r="B5" s="21">
        <v>1</v>
      </c>
      <c r="C5" s="13" t="s">
        <v>13</v>
      </c>
      <c r="D5" s="13" t="s">
        <v>23</v>
      </c>
      <c r="E5" s="13" t="s">
        <v>15</v>
      </c>
      <c r="F5" s="13" t="s">
        <v>24</v>
      </c>
      <c r="G5" s="13" t="s">
        <v>25</v>
      </c>
      <c r="H5" s="13">
        <v>2</v>
      </c>
      <c r="I5" s="13" t="s">
        <v>26</v>
      </c>
      <c r="J5" s="13" t="s">
        <v>20</v>
      </c>
      <c r="K5" s="13" t="s">
        <v>19</v>
      </c>
      <c r="L5" s="13" t="s">
        <v>13</v>
      </c>
      <c r="M5" s="13">
        <v>10</v>
      </c>
      <c r="N5" s="13">
        <f>H5*M5</f>
        <v>20</v>
      </c>
      <c r="O5" s="23"/>
      <c r="P5" s="23"/>
      <c r="Q5" s="23"/>
      <c r="R5" s="23"/>
      <c r="S5" s="23"/>
      <c r="T5" s="24"/>
      <c r="U5" s="31"/>
    </row>
    <row r="6" spans="1:22" x14ac:dyDescent="0.3">
      <c r="A6" t="s">
        <v>12</v>
      </c>
      <c r="B6" s="17">
        <v>2</v>
      </c>
      <c r="C6" s="14" t="s">
        <v>13</v>
      </c>
      <c r="D6" s="14" t="s">
        <v>27</v>
      </c>
      <c r="E6" s="14" t="s">
        <v>15</v>
      </c>
      <c r="F6" s="14" t="s">
        <v>28</v>
      </c>
      <c r="G6" s="14" t="s">
        <v>29</v>
      </c>
      <c r="H6" s="14">
        <v>2</v>
      </c>
      <c r="I6" s="14" t="s">
        <v>30</v>
      </c>
      <c r="J6" s="14" t="s">
        <v>20</v>
      </c>
      <c r="K6" s="14" t="s">
        <v>19</v>
      </c>
      <c r="L6" s="14" t="s">
        <v>13</v>
      </c>
      <c r="M6" s="14">
        <v>10</v>
      </c>
      <c r="N6" s="14">
        <f t="shared" ref="N6:N30" si="0">H6*M6</f>
        <v>20</v>
      </c>
      <c r="O6" s="18"/>
      <c r="P6" s="18"/>
      <c r="Q6" s="18"/>
      <c r="R6" s="18"/>
      <c r="S6" s="18"/>
      <c r="T6" s="19"/>
      <c r="U6" s="29"/>
    </row>
    <row r="7" spans="1:22" x14ac:dyDescent="0.3">
      <c r="A7" t="s">
        <v>12</v>
      </c>
      <c r="B7" s="17">
        <v>3</v>
      </c>
      <c r="C7" s="14" t="s">
        <v>13</v>
      </c>
      <c r="D7" s="14" t="s">
        <v>21</v>
      </c>
      <c r="E7" s="14" t="s">
        <v>15</v>
      </c>
      <c r="F7" s="14" t="s">
        <v>16</v>
      </c>
      <c r="G7" s="14" t="s">
        <v>17</v>
      </c>
      <c r="H7" s="14">
        <v>7</v>
      </c>
      <c r="I7" s="14" t="s">
        <v>22</v>
      </c>
      <c r="J7" s="14" t="s">
        <v>20</v>
      </c>
      <c r="K7" s="14" t="s">
        <v>19</v>
      </c>
      <c r="L7" s="14" t="s">
        <v>13</v>
      </c>
      <c r="M7" s="14">
        <v>10</v>
      </c>
      <c r="N7" s="14">
        <f t="shared" si="0"/>
        <v>70</v>
      </c>
      <c r="O7" s="18"/>
      <c r="P7" s="18"/>
      <c r="Q7" s="18"/>
      <c r="R7" s="18"/>
      <c r="S7" s="18"/>
      <c r="T7" s="19"/>
      <c r="U7" s="29"/>
    </row>
    <row r="8" spans="1:22" x14ac:dyDescent="0.3">
      <c r="A8" t="s">
        <v>12</v>
      </c>
      <c r="B8" s="17">
        <v>4</v>
      </c>
      <c r="C8" s="14" t="s">
        <v>13</v>
      </c>
      <c r="D8" s="14" t="s">
        <v>38</v>
      </c>
      <c r="E8" s="14" t="s">
        <v>15</v>
      </c>
      <c r="F8" s="14" t="s">
        <v>39</v>
      </c>
      <c r="G8" s="14" t="s">
        <v>40</v>
      </c>
      <c r="H8" s="14">
        <v>1</v>
      </c>
      <c r="I8" s="14" t="s">
        <v>41</v>
      </c>
      <c r="J8" s="14" t="s">
        <v>20</v>
      </c>
      <c r="K8" s="14" t="s">
        <v>19</v>
      </c>
      <c r="L8" s="14" t="s">
        <v>13</v>
      </c>
      <c r="M8" s="14">
        <v>10</v>
      </c>
      <c r="N8" s="14">
        <f t="shared" si="0"/>
        <v>10</v>
      </c>
      <c r="O8" s="18"/>
      <c r="P8" s="18"/>
      <c r="Q8" s="18"/>
      <c r="R8" s="18"/>
      <c r="S8" s="18"/>
      <c r="T8" s="19"/>
      <c r="U8" s="29"/>
    </row>
    <row r="9" spans="1:22" x14ac:dyDescent="0.3">
      <c r="A9" t="s">
        <v>12</v>
      </c>
      <c r="B9" s="17">
        <v>5</v>
      </c>
      <c r="C9" s="14" t="s">
        <v>31</v>
      </c>
      <c r="D9" s="14" t="s">
        <v>32</v>
      </c>
      <c r="E9" s="14" t="s">
        <v>15</v>
      </c>
      <c r="F9" s="14" t="s">
        <v>33</v>
      </c>
      <c r="G9" s="14" t="s">
        <v>34</v>
      </c>
      <c r="H9" s="14">
        <v>2</v>
      </c>
      <c r="I9" s="14" t="s">
        <v>35</v>
      </c>
      <c r="J9" s="14" t="s">
        <v>37</v>
      </c>
      <c r="K9" s="14" t="s">
        <v>36</v>
      </c>
      <c r="L9" s="14" t="s">
        <v>31</v>
      </c>
      <c r="M9" s="14">
        <v>210</v>
      </c>
      <c r="N9" s="14">
        <f t="shared" si="0"/>
        <v>420</v>
      </c>
      <c r="O9" s="18"/>
      <c r="P9" s="18"/>
      <c r="Q9" s="18"/>
      <c r="R9" s="18"/>
      <c r="S9" s="18"/>
      <c r="T9" s="19"/>
      <c r="U9" s="29"/>
    </row>
    <row r="10" spans="1:22" x14ac:dyDescent="0.3">
      <c r="A10" t="s">
        <v>12</v>
      </c>
      <c r="B10" s="17">
        <v>6</v>
      </c>
      <c r="C10" s="14" t="s">
        <v>42</v>
      </c>
      <c r="D10" s="14">
        <v>0</v>
      </c>
      <c r="E10" s="14" t="s">
        <v>43</v>
      </c>
      <c r="F10" s="14" t="s">
        <v>52</v>
      </c>
      <c r="G10" s="14" t="s">
        <v>53</v>
      </c>
      <c r="H10" s="14">
        <v>5</v>
      </c>
      <c r="I10" s="14" t="s">
        <v>54</v>
      </c>
      <c r="J10" s="14" t="s">
        <v>20</v>
      </c>
      <c r="K10" s="14" t="s">
        <v>47</v>
      </c>
      <c r="L10" s="14" t="s">
        <v>42</v>
      </c>
      <c r="M10" s="14">
        <v>10</v>
      </c>
      <c r="N10" s="14">
        <f t="shared" si="0"/>
        <v>50</v>
      </c>
      <c r="O10" s="18"/>
      <c r="P10" s="18"/>
      <c r="Q10" s="18"/>
      <c r="R10" s="18"/>
      <c r="S10" s="18"/>
      <c r="T10" s="19"/>
      <c r="U10" s="29"/>
    </row>
    <row r="11" spans="1:22" x14ac:dyDescent="0.3">
      <c r="A11" t="s">
        <v>12</v>
      </c>
      <c r="B11" s="17">
        <v>7</v>
      </c>
      <c r="C11" s="14" t="s">
        <v>42</v>
      </c>
      <c r="D11" s="14">
        <v>100</v>
      </c>
      <c r="E11" s="14" t="s">
        <v>43</v>
      </c>
      <c r="F11" s="14" t="s">
        <v>52</v>
      </c>
      <c r="G11" s="14" t="s">
        <v>53</v>
      </c>
      <c r="H11" s="14">
        <v>2</v>
      </c>
      <c r="I11" s="14" t="s">
        <v>60</v>
      </c>
      <c r="J11" s="14" t="s">
        <v>20</v>
      </c>
      <c r="K11" s="14" t="s">
        <v>47</v>
      </c>
      <c r="L11" s="14" t="s">
        <v>42</v>
      </c>
      <c r="M11" s="14">
        <v>10</v>
      </c>
      <c r="N11" s="14">
        <f t="shared" si="0"/>
        <v>20</v>
      </c>
      <c r="O11" s="18"/>
      <c r="P11" s="18"/>
      <c r="Q11" s="18"/>
      <c r="R11" s="18"/>
      <c r="S11" s="18"/>
      <c r="T11" s="19"/>
      <c r="U11" s="29"/>
    </row>
    <row r="12" spans="1:22" x14ac:dyDescent="0.3">
      <c r="A12" t="s">
        <v>12</v>
      </c>
      <c r="B12" s="17">
        <v>8</v>
      </c>
      <c r="C12" s="14" t="s">
        <v>42</v>
      </c>
      <c r="D12" s="14">
        <v>470</v>
      </c>
      <c r="E12" s="14" t="s">
        <v>43</v>
      </c>
      <c r="F12" s="14" t="s">
        <v>44</v>
      </c>
      <c r="G12" s="14" t="s">
        <v>45</v>
      </c>
      <c r="H12" s="14">
        <v>5</v>
      </c>
      <c r="I12" s="14" t="s">
        <v>46</v>
      </c>
      <c r="J12" s="14" t="s">
        <v>20</v>
      </c>
      <c r="K12" s="14" t="s">
        <v>47</v>
      </c>
      <c r="L12" s="14" t="s">
        <v>42</v>
      </c>
      <c r="M12" s="14">
        <v>10</v>
      </c>
      <c r="N12" s="14">
        <f t="shared" si="0"/>
        <v>50</v>
      </c>
      <c r="O12" s="18"/>
      <c r="P12" s="18"/>
      <c r="Q12" s="18"/>
      <c r="R12" s="18"/>
      <c r="S12" s="18"/>
      <c r="T12" s="19"/>
      <c r="U12" s="29"/>
    </row>
    <row r="13" spans="1:22" x14ac:dyDescent="0.3">
      <c r="A13" t="s">
        <v>12</v>
      </c>
      <c r="B13" s="17">
        <v>9</v>
      </c>
      <c r="C13" s="14" t="s">
        <v>42</v>
      </c>
      <c r="D13" s="14" t="s">
        <v>56</v>
      </c>
      <c r="E13" s="14" t="s">
        <v>43</v>
      </c>
      <c r="F13" s="14" t="s">
        <v>57</v>
      </c>
      <c r="G13" s="14" t="s">
        <v>58</v>
      </c>
      <c r="H13" s="14">
        <v>1</v>
      </c>
      <c r="I13" s="14" t="s">
        <v>59</v>
      </c>
      <c r="J13" s="14" t="s">
        <v>20</v>
      </c>
      <c r="K13" s="14" t="s">
        <v>47</v>
      </c>
      <c r="L13" s="14" t="s">
        <v>42</v>
      </c>
      <c r="M13" s="14">
        <v>10</v>
      </c>
      <c r="N13" s="14">
        <f t="shared" si="0"/>
        <v>10</v>
      </c>
      <c r="O13" s="18"/>
      <c r="P13" s="18"/>
      <c r="Q13" s="18"/>
      <c r="R13" s="18"/>
      <c r="S13" s="18"/>
      <c r="T13" s="19"/>
      <c r="U13" s="29"/>
    </row>
    <row r="14" spans="1:22" ht="17.25" thickBot="1" x14ac:dyDescent="0.35">
      <c r="A14" t="s">
        <v>12</v>
      </c>
      <c r="B14" s="22">
        <v>10</v>
      </c>
      <c r="C14" s="15" t="s">
        <v>42</v>
      </c>
      <c r="D14" s="15" t="s">
        <v>48</v>
      </c>
      <c r="E14" s="15" t="s">
        <v>43</v>
      </c>
      <c r="F14" s="15" t="s">
        <v>49</v>
      </c>
      <c r="G14" s="15" t="s">
        <v>50</v>
      </c>
      <c r="H14" s="15">
        <v>4</v>
      </c>
      <c r="I14" s="15" t="s">
        <v>51</v>
      </c>
      <c r="J14" s="15" t="s">
        <v>20</v>
      </c>
      <c r="K14" s="15" t="s">
        <v>47</v>
      </c>
      <c r="L14" s="15" t="s">
        <v>42</v>
      </c>
      <c r="M14" s="15">
        <v>10</v>
      </c>
      <c r="N14" s="15">
        <f t="shared" si="0"/>
        <v>40</v>
      </c>
      <c r="O14" s="16"/>
      <c r="P14" s="16"/>
      <c r="Q14" s="16"/>
      <c r="R14" s="16"/>
      <c r="S14" s="16"/>
      <c r="T14" s="20"/>
      <c r="U14" s="28"/>
    </row>
    <row r="15" spans="1:22" x14ac:dyDescent="0.3">
      <c r="A15" t="s">
        <v>12</v>
      </c>
      <c r="B15" s="2">
        <v>11</v>
      </c>
      <c r="C15" s="3" t="s">
        <v>61</v>
      </c>
      <c r="D15" s="3" t="s">
        <v>61</v>
      </c>
      <c r="E15" s="3" t="s">
        <v>62</v>
      </c>
      <c r="F15" s="3" t="s">
        <v>61</v>
      </c>
      <c r="G15" s="3" t="s">
        <v>63</v>
      </c>
      <c r="H15" s="3">
        <v>1</v>
      </c>
      <c r="I15" s="3" t="s">
        <v>64</v>
      </c>
      <c r="J15" s="3" t="s">
        <v>66</v>
      </c>
      <c r="K15" s="3" t="s">
        <v>65</v>
      </c>
      <c r="L15" s="3" t="s">
        <v>61</v>
      </c>
      <c r="M15" s="3">
        <v>430</v>
      </c>
      <c r="N15" s="3">
        <f t="shared" si="0"/>
        <v>430</v>
      </c>
      <c r="O15" s="3"/>
      <c r="P15" s="3">
        <f>H15*$P$3</f>
        <v>10</v>
      </c>
      <c r="Q15" s="3">
        <v>1</v>
      </c>
      <c r="R15" s="70"/>
      <c r="S15" s="70"/>
      <c r="T15" s="41" t="s">
        <v>143</v>
      </c>
      <c r="U15" s="3">
        <v>100</v>
      </c>
      <c r="V15" t="s">
        <v>144</v>
      </c>
    </row>
    <row r="16" spans="1:22" x14ac:dyDescent="0.3">
      <c r="A16" t="s">
        <v>12</v>
      </c>
      <c r="B16" s="17">
        <v>12</v>
      </c>
      <c r="C16" s="14" t="s">
        <v>67</v>
      </c>
      <c r="D16" s="14" t="s">
        <v>68</v>
      </c>
      <c r="E16" s="14" t="s">
        <v>69</v>
      </c>
      <c r="F16" s="14" t="s">
        <v>68</v>
      </c>
      <c r="G16" s="14" t="s">
        <v>70</v>
      </c>
      <c r="H16" s="14">
        <v>2</v>
      </c>
      <c r="I16" s="14" t="s">
        <v>71</v>
      </c>
      <c r="J16" s="14" t="s">
        <v>37</v>
      </c>
      <c r="K16" s="14" t="s">
        <v>72</v>
      </c>
      <c r="L16" s="14" t="s">
        <v>67</v>
      </c>
      <c r="M16" s="14">
        <v>20</v>
      </c>
      <c r="N16" s="14">
        <f t="shared" si="0"/>
        <v>40</v>
      </c>
      <c r="O16" s="14"/>
      <c r="P16" s="3">
        <f>H16*$P$3</f>
        <v>20</v>
      </c>
      <c r="Q16" s="14">
        <v>10</v>
      </c>
      <c r="R16" s="71"/>
      <c r="S16" s="71"/>
      <c r="T16" s="41" t="s">
        <v>146</v>
      </c>
      <c r="U16" s="27">
        <v>40</v>
      </c>
      <c r="V16" s="32" t="s">
        <v>144</v>
      </c>
    </row>
    <row r="17" spans="1:22" x14ac:dyDescent="0.3">
      <c r="A17" t="s">
        <v>12</v>
      </c>
      <c r="B17" s="17">
        <v>13</v>
      </c>
      <c r="C17" s="14" t="s">
        <v>67</v>
      </c>
      <c r="D17" s="14" t="s">
        <v>73</v>
      </c>
      <c r="E17" s="14" t="s">
        <v>69</v>
      </c>
      <c r="F17" s="14" t="s">
        <v>73</v>
      </c>
      <c r="G17" s="14" t="s">
        <v>74</v>
      </c>
      <c r="H17" s="14">
        <v>2</v>
      </c>
      <c r="I17" s="14" t="s">
        <v>75</v>
      </c>
      <c r="J17" s="14" t="s">
        <v>37</v>
      </c>
      <c r="K17" s="14" t="s">
        <v>76</v>
      </c>
      <c r="L17" s="14" t="s">
        <v>67</v>
      </c>
      <c r="M17" s="14">
        <v>30</v>
      </c>
      <c r="N17" s="14">
        <f t="shared" si="0"/>
        <v>60</v>
      </c>
      <c r="O17" s="14"/>
      <c r="P17" s="3">
        <f t="shared" ref="P17:P28" si="1">H17*$P$3</f>
        <v>20</v>
      </c>
      <c r="Q17" s="14">
        <v>10</v>
      </c>
      <c r="R17" s="71"/>
      <c r="S17" s="71"/>
      <c r="T17" s="5" t="s">
        <v>147</v>
      </c>
      <c r="U17" s="27">
        <v>20</v>
      </c>
      <c r="V17" s="33" t="s">
        <v>144</v>
      </c>
    </row>
    <row r="18" spans="1:22" x14ac:dyDescent="0.3">
      <c r="A18" t="s">
        <v>12</v>
      </c>
      <c r="B18" s="17">
        <v>14</v>
      </c>
      <c r="C18" s="14" t="s">
        <v>67</v>
      </c>
      <c r="D18" s="14" t="s">
        <v>77</v>
      </c>
      <c r="E18" s="14" t="s">
        <v>69</v>
      </c>
      <c r="F18" s="14" t="s">
        <v>77</v>
      </c>
      <c r="G18" s="14" t="s">
        <v>78</v>
      </c>
      <c r="H18" s="14">
        <v>1</v>
      </c>
      <c r="I18" s="14" t="s">
        <v>79</v>
      </c>
      <c r="J18" s="14" t="s">
        <v>37</v>
      </c>
      <c r="K18" s="14" t="s">
        <v>80</v>
      </c>
      <c r="L18" s="14" t="s">
        <v>67</v>
      </c>
      <c r="M18" s="14">
        <v>20</v>
      </c>
      <c r="N18" s="14">
        <f t="shared" si="0"/>
        <v>20</v>
      </c>
      <c r="O18" s="14"/>
      <c r="P18" s="3">
        <f t="shared" si="1"/>
        <v>10</v>
      </c>
      <c r="Q18" s="14">
        <v>10</v>
      </c>
      <c r="R18" s="71"/>
      <c r="S18" s="71"/>
      <c r="T18" s="5" t="s">
        <v>148</v>
      </c>
      <c r="U18" s="27">
        <v>40</v>
      </c>
      <c r="V18" s="34" t="s">
        <v>144</v>
      </c>
    </row>
    <row r="19" spans="1:22" x14ac:dyDescent="0.3">
      <c r="A19" t="s">
        <v>12</v>
      </c>
      <c r="B19" s="17">
        <v>15</v>
      </c>
      <c r="C19" s="14" t="s">
        <v>81</v>
      </c>
      <c r="D19" s="14" t="s">
        <v>81</v>
      </c>
      <c r="E19" s="14" t="s">
        <v>82</v>
      </c>
      <c r="F19" s="14" t="s">
        <v>81</v>
      </c>
      <c r="G19" s="14"/>
      <c r="H19" s="14">
        <v>5</v>
      </c>
      <c r="I19" s="14" t="s">
        <v>83</v>
      </c>
      <c r="J19" s="14" t="s">
        <v>85</v>
      </c>
      <c r="K19" s="14" t="s">
        <v>84</v>
      </c>
      <c r="L19" s="14" t="s">
        <v>81</v>
      </c>
      <c r="M19" s="14">
        <v>60</v>
      </c>
      <c r="N19" s="14">
        <f t="shared" si="0"/>
        <v>300</v>
      </c>
      <c r="O19" s="14"/>
      <c r="P19" s="3">
        <f t="shared" si="1"/>
        <v>50</v>
      </c>
      <c r="Q19" s="14">
        <v>1</v>
      </c>
      <c r="R19" s="71"/>
      <c r="S19" s="71"/>
      <c r="T19" s="43" t="s">
        <v>149</v>
      </c>
      <c r="U19" s="27">
        <v>120</v>
      </c>
      <c r="V19" t="s">
        <v>150</v>
      </c>
    </row>
    <row r="20" spans="1:22" x14ac:dyDescent="0.3">
      <c r="A20" t="s">
        <v>12</v>
      </c>
      <c r="B20" s="17">
        <v>16</v>
      </c>
      <c r="C20" s="14" t="s">
        <v>86</v>
      </c>
      <c r="D20" s="14" t="s">
        <v>86</v>
      </c>
      <c r="E20" s="14" t="s">
        <v>87</v>
      </c>
      <c r="F20" s="14" t="s">
        <v>86</v>
      </c>
      <c r="G20" s="14" t="s">
        <v>88</v>
      </c>
      <c r="H20" s="14">
        <v>1</v>
      </c>
      <c r="I20" s="14" t="s">
        <v>89</v>
      </c>
      <c r="J20" s="14" t="s">
        <v>91</v>
      </c>
      <c r="K20" s="14" t="s">
        <v>90</v>
      </c>
      <c r="L20" s="14" t="s">
        <v>86</v>
      </c>
      <c r="M20" s="14">
        <v>2760</v>
      </c>
      <c r="N20" s="14">
        <f t="shared" si="0"/>
        <v>2760</v>
      </c>
      <c r="O20" s="14"/>
      <c r="P20" s="3">
        <f t="shared" si="1"/>
        <v>10</v>
      </c>
      <c r="Q20" s="14">
        <v>1</v>
      </c>
      <c r="R20" s="71"/>
      <c r="S20" s="71"/>
      <c r="T20" s="41" t="s">
        <v>149</v>
      </c>
      <c r="U20" s="27">
        <v>40</v>
      </c>
      <c r="V20" s="35" t="s">
        <v>144</v>
      </c>
    </row>
    <row r="21" spans="1:22" x14ac:dyDescent="0.3">
      <c r="A21" t="s">
        <v>12</v>
      </c>
      <c r="B21" s="17">
        <v>17</v>
      </c>
      <c r="C21" s="14" t="s">
        <v>92</v>
      </c>
      <c r="D21" s="14" t="s">
        <v>92</v>
      </c>
      <c r="E21" s="14" t="s">
        <v>93</v>
      </c>
      <c r="F21" s="14" t="s">
        <v>92</v>
      </c>
      <c r="G21" s="14" t="s">
        <v>94</v>
      </c>
      <c r="H21" s="14">
        <v>1</v>
      </c>
      <c r="I21" s="14" t="s">
        <v>95</v>
      </c>
      <c r="J21" s="14" t="s">
        <v>97</v>
      </c>
      <c r="K21" s="14" t="s">
        <v>96</v>
      </c>
      <c r="L21" s="14" t="s">
        <v>92</v>
      </c>
      <c r="M21" s="14">
        <v>1170</v>
      </c>
      <c r="N21" s="14">
        <f t="shared" si="0"/>
        <v>1170</v>
      </c>
      <c r="O21" s="14"/>
      <c r="P21" s="3">
        <f t="shared" si="1"/>
        <v>10</v>
      </c>
      <c r="Q21" s="14">
        <v>1</v>
      </c>
      <c r="R21" s="71"/>
      <c r="S21" s="71"/>
      <c r="T21" s="41" t="s">
        <v>151</v>
      </c>
      <c r="U21" s="27">
        <v>60</v>
      </c>
      <c r="V21" s="36" t="s">
        <v>144</v>
      </c>
    </row>
    <row r="22" spans="1:22" x14ac:dyDescent="0.3">
      <c r="A22" t="s">
        <v>12</v>
      </c>
      <c r="B22" s="17">
        <v>18</v>
      </c>
      <c r="C22" s="14" t="s">
        <v>98</v>
      </c>
      <c r="D22" s="14" t="s">
        <v>98</v>
      </c>
      <c r="E22" s="14" t="s">
        <v>93</v>
      </c>
      <c r="F22" s="14" t="s">
        <v>98</v>
      </c>
      <c r="G22" s="14" t="s">
        <v>99</v>
      </c>
      <c r="H22" s="14">
        <v>1</v>
      </c>
      <c r="I22" s="14" t="s">
        <v>100</v>
      </c>
      <c r="J22" s="14" t="s">
        <v>102</v>
      </c>
      <c r="K22" s="14" t="s">
        <v>101</v>
      </c>
      <c r="L22" s="14" t="s">
        <v>98</v>
      </c>
      <c r="M22" s="14">
        <v>870</v>
      </c>
      <c r="N22" s="14">
        <f t="shared" si="0"/>
        <v>870</v>
      </c>
      <c r="O22" s="14"/>
      <c r="P22" s="3">
        <f t="shared" si="1"/>
        <v>10</v>
      </c>
      <c r="Q22" s="14">
        <v>1</v>
      </c>
      <c r="R22" s="71"/>
      <c r="S22" s="71"/>
      <c r="T22" s="41" t="s">
        <v>152</v>
      </c>
      <c r="U22" s="27">
        <v>40</v>
      </c>
      <c r="V22" s="37" t="s">
        <v>144</v>
      </c>
    </row>
    <row r="23" spans="1:22" x14ac:dyDescent="0.3">
      <c r="A23" t="s">
        <v>12</v>
      </c>
      <c r="B23" s="17">
        <v>19</v>
      </c>
      <c r="C23" s="72" t="s">
        <v>202</v>
      </c>
      <c r="D23" s="72" t="s">
        <v>202</v>
      </c>
      <c r="E23" s="72" t="s">
        <v>200</v>
      </c>
      <c r="F23" s="72" t="s">
        <v>202</v>
      </c>
      <c r="G23" s="72" t="s">
        <v>201</v>
      </c>
      <c r="H23" s="14">
        <v>1</v>
      </c>
      <c r="I23" s="14" t="s">
        <v>103</v>
      </c>
      <c r="J23" s="14" t="s">
        <v>105</v>
      </c>
      <c r="K23" s="14" t="s">
        <v>104</v>
      </c>
      <c r="L23" s="72" t="s">
        <v>202</v>
      </c>
      <c r="M23" s="72">
        <v>30</v>
      </c>
      <c r="N23" s="14">
        <f t="shared" si="0"/>
        <v>30</v>
      </c>
      <c r="O23" s="14">
        <v>30</v>
      </c>
      <c r="P23" s="3">
        <f t="shared" si="1"/>
        <v>10</v>
      </c>
      <c r="Q23" s="14">
        <v>1</v>
      </c>
      <c r="R23" s="71">
        <v>10</v>
      </c>
      <c r="S23" s="71">
        <f t="shared" ref="S23:S28" si="2">O23*R23</f>
        <v>300</v>
      </c>
      <c r="T23" s="69" t="s">
        <v>193</v>
      </c>
      <c r="U23" s="27"/>
    </row>
    <row r="24" spans="1:22" x14ac:dyDescent="0.3">
      <c r="A24" t="s">
        <v>12</v>
      </c>
      <c r="B24" s="17">
        <v>20</v>
      </c>
      <c r="C24" s="14" t="s">
        <v>106</v>
      </c>
      <c r="D24" s="14" t="s">
        <v>106</v>
      </c>
      <c r="E24" s="14" t="s">
        <v>107</v>
      </c>
      <c r="F24" s="14" t="s">
        <v>106</v>
      </c>
      <c r="G24" s="14" t="s">
        <v>108</v>
      </c>
      <c r="H24" s="14">
        <v>1</v>
      </c>
      <c r="I24" s="14" t="s">
        <v>109</v>
      </c>
      <c r="J24" s="14" t="s">
        <v>111</v>
      </c>
      <c r="K24" s="14" t="s">
        <v>110</v>
      </c>
      <c r="L24" s="14" t="s">
        <v>106</v>
      </c>
      <c r="M24" s="14">
        <v>50</v>
      </c>
      <c r="N24" s="14">
        <f t="shared" si="0"/>
        <v>50</v>
      </c>
      <c r="O24" s="14">
        <v>50</v>
      </c>
      <c r="P24" s="3">
        <f t="shared" si="1"/>
        <v>10</v>
      </c>
      <c r="Q24" s="14">
        <v>100</v>
      </c>
      <c r="R24" s="71">
        <v>100</v>
      </c>
      <c r="S24" s="71">
        <f t="shared" si="2"/>
        <v>5000</v>
      </c>
      <c r="T24" s="69" t="s">
        <v>194</v>
      </c>
      <c r="U24" s="27"/>
    </row>
    <row r="25" spans="1:22" x14ac:dyDescent="0.3">
      <c r="A25" t="s">
        <v>12</v>
      </c>
      <c r="B25" s="17">
        <v>21</v>
      </c>
      <c r="C25" s="72" t="s">
        <v>203</v>
      </c>
      <c r="D25" s="72" t="s">
        <v>203</v>
      </c>
      <c r="E25" s="72" t="s">
        <v>200</v>
      </c>
      <c r="F25" s="72" t="s">
        <v>203</v>
      </c>
      <c r="G25" s="72" t="s">
        <v>199</v>
      </c>
      <c r="H25" s="14">
        <v>2</v>
      </c>
      <c r="I25" s="14" t="s">
        <v>112</v>
      </c>
      <c r="J25" s="14" t="s">
        <v>114</v>
      </c>
      <c r="K25" s="14" t="s">
        <v>113</v>
      </c>
      <c r="L25" s="72" t="s">
        <v>203</v>
      </c>
      <c r="M25" s="72">
        <v>290</v>
      </c>
      <c r="N25" s="14">
        <f t="shared" si="0"/>
        <v>580</v>
      </c>
      <c r="O25" s="14">
        <v>290</v>
      </c>
      <c r="P25" s="3">
        <f t="shared" si="1"/>
        <v>20</v>
      </c>
      <c r="Q25" s="14">
        <v>1</v>
      </c>
      <c r="R25" s="71">
        <v>20</v>
      </c>
      <c r="S25" s="71">
        <f t="shared" si="2"/>
        <v>5800</v>
      </c>
      <c r="T25" s="69" t="s">
        <v>192</v>
      </c>
      <c r="U25" s="27"/>
    </row>
    <row r="26" spans="1:22" x14ac:dyDescent="0.3">
      <c r="A26" t="s">
        <v>12</v>
      </c>
      <c r="B26" s="17">
        <v>22</v>
      </c>
      <c r="C26" s="14" t="s">
        <v>115</v>
      </c>
      <c r="D26" s="14" t="s">
        <v>116</v>
      </c>
      <c r="E26" s="14" t="s">
        <v>117</v>
      </c>
      <c r="F26" s="14" t="s">
        <v>116</v>
      </c>
      <c r="G26" s="14" t="s">
        <v>118</v>
      </c>
      <c r="H26" s="14">
        <v>1</v>
      </c>
      <c r="I26" s="14" t="s">
        <v>119</v>
      </c>
      <c r="J26" s="14" t="s">
        <v>121</v>
      </c>
      <c r="K26" s="14" t="s">
        <v>120</v>
      </c>
      <c r="L26" s="14" t="s">
        <v>115</v>
      </c>
      <c r="M26" s="14">
        <v>100</v>
      </c>
      <c r="N26" s="14">
        <f t="shared" si="0"/>
        <v>100</v>
      </c>
      <c r="O26" s="14">
        <v>100</v>
      </c>
      <c r="P26" s="3">
        <f t="shared" si="1"/>
        <v>10</v>
      </c>
      <c r="Q26" s="14">
        <v>10</v>
      </c>
      <c r="R26" s="71">
        <v>10</v>
      </c>
      <c r="S26" s="71">
        <f t="shared" si="2"/>
        <v>1000</v>
      </c>
      <c r="T26" s="69" t="s">
        <v>195</v>
      </c>
      <c r="U26" s="27"/>
    </row>
    <row r="27" spans="1:22" x14ac:dyDescent="0.3">
      <c r="A27" t="s">
        <v>12</v>
      </c>
      <c r="B27" s="17">
        <v>23</v>
      </c>
      <c r="C27" s="72" t="s">
        <v>204</v>
      </c>
      <c r="D27" s="72" t="s">
        <v>205</v>
      </c>
      <c r="E27" s="14" t="s">
        <v>123</v>
      </c>
      <c r="F27" s="72" t="s">
        <v>197</v>
      </c>
      <c r="G27" s="14" t="s">
        <v>124</v>
      </c>
      <c r="H27" s="14">
        <v>1</v>
      </c>
      <c r="I27" s="14" t="s">
        <v>125</v>
      </c>
      <c r="J27" s="14" t="s">
        <v>127</v>
      </c>
      <c r="K27" s="14" t="s">
        <v>126</v>
      </c>
      <c r="L27" s="14" t="s">
        <v>122</v>
      </c>
      <c r="M27" s="72">
        <v>430</v>
      </c>
      <c r="N27" s="14">
        <f t="shared" si="0"/>
        <v>430</v>
      </c>
      <c r="O27" s="14">
        <v>430</v>
      </c>
      <c r="P27" s="3">
        <f t="shared" si="1"/>
        <v>10</v>
      </c>
      <c r="Q27" s="14">
        <v>1</v>
      </c>
      <c r="R27" s="71">
        <v>10</v>
      </c>
      <c r="S27" s="71">
        <f t="shared" si="2"/>
        <v>4300</v>
      </c>
      <c r="T27" s="69" t="s">
        <v>196</v>
      </c>
      <c r="U27" s="27"/>
    </row>
    <row r="28" spans="1:22" x14ac:dyDescent="0.3">
      <c r="A28" t="s">
        <v>12</v>
      </c>
      <c r="B28" s="17">
        <v>24</v>
      </c>
      <c r="C28" s="14" t="s">
        <v>128</v>
      </c>
      <c r="D28" s="14" t="s">
        <v>128</v>
      </c>
      <c r="E28" s="14" t="s">
        <v>123</v>
      </c>
      <c r="F28" s="14" t="s">
        <v>128</v>
      </c>
      <c r="G28" s="14" t="s">
        <v>129</v>
      </c>
      <c r="H28" s="14">
        <v>1</v>
      </c>
      <c r="I28" s="14" t="s">
        <v>130</v>
      </c>
      <c r="J28" s="14" t="s">
        <v>132</v>
      </c>
      <c r="K28" s="14" t="s">
        <v>131</v>
      </c>
      <c r="L28" s="14" t="s">
        <v>128</v>
      </c>
      <c r="M28" s="72">
        <v>430</v>
      </c>
      <c r="N28" s="14">
        <f t="shared" si="0"/>
        <v>430</v>
      </c>
      <c r="O28" s="14">
        <v>430</v>
      </c>
      <c r="P28" s="3">
        <f t="shared" si="1"/>
        <v>10</v>
      </c>
      <c r="Q28" s="14">
        <v>1</v>
      </c>
      <c r="R28" s="71">
        <v>10</v>
      </c>
      <c r="S28" s="71">
        <f t="shared" si="2"/>
        <v>4300</v>
      </c>
      <c r="T28" s="69" t="s">
        <v>198</v>
      </c>
      <c r="U28" s="27"/>
    </row>
    <row r="29" spans="1:22" x14ac:dyDescent="0.3">
      <c r="A29" t="s">
        <v>12</v>
      </c>
      <c r="B29" s="39">
        <v>25</v>
      </c>
      <c r="C29" s="40" t="s">
        <v>13</v>
      </c>
      <c r="D29" s="40" t="s">
        <v>14</v>
      </c>
      <c r="E29" s="40" t="s">
        <v>15</v>
      </c>
      <c r="F29" s="40" t="s">
        <v>16</v>
      </c>
      <c r="G29" s="40" t="s">
        <v>17</v>
      </c>
      <c r="H29" s="40">
        <v>3</v>
      </c>
      <c r="I29" s="40" t="s">
        <v>18</v>
      </c>
      <c r="J29" s="40" t="s">
        <v>20</v>
      </c>
      <c r="K29" s="40" t="s">
        <v>19</v>
      </c>
      <c r="L29" s="40" t="s">
        <v>13</v>
      </c>
      <c r="M29" s="40">
        <v>0</v>
      </c>
      <c r="N29" s="40">
        <f t="shared" si="0"/>
        <v>0</v>
      </c>
      <c r="O29" s="40"/>
      <c r="P29" s="40"/>
      <c r="Q29" s="40"/>
      <c r="R29" s="40"/>
      <c r="S29" s="40"/>
      <c r="T29" s="41"/>
      <c r="U29" s="40"/>
    </row>
    <row r="30" spans="1:22" ht="17.25" thickBot="1" x14ac:dyDescent="0.35">
      <c r="A30" t="s">
        <v>12</v>
      </c>
      <c r="B30" s="39">
        <v>26</v>
      </c>
      <c r="C30" s="38" t="s">
        <v>42</v>
      </c>
      <c r="D30" s="38" t="s">
        <v>14</v>
      </c>
      <c r="E30" s="38" t="s">
        <v>43</v>
      </c>
      <c r="F30" s="38" t="s">
        <v>49</v>
      </c>
      <c r="G30" s="38" t="s">
        <v>50</v>
      </c>
      <c r="H30" s="38">
        <v>6</v>
      </c>
      <c r="I30" s="38" t="s">
        <v>55</v>
      </c>
      <c r="J30" s="38" t="s">
        <v>20</v>
      </c>
      <c r="K30" s="38" t="s">
        <v>47</v>
      </c>
      <c r="L30" s="38" t="s">
        <v>42</v>
      </c>
      <c r="M30" s="38">
        <v>0</v>
      </c>
      <c r="N30" s="38">
        <f t="shared" si="0"/>
        <v>0</v>
      </c>
      <c r="O30" s="38"/>
      <c r="P30" s="38"/>
      <c r="Q30" s="38"/>
      <c r="R30" s="38"/>
      <c r="S30" s="38"/>
      <c r="T30" s="42"/>
      <c r="U30" s="38"/>
    </row>
    <row r="31" spans="1:22" x14ac:dyDescent="0.3">
      <c r="H31" s="4">
        <f>SUM(H5:H28)</f>
        <v>52</v>
      </c>
      <c r="N31" s="4">
        <f>SUM(N5:N30)</f>
        <v>7980</v>
      </c>
    </row>
    <row r="32" spans="1:22" s="1" customFormat="1" x14ac:dyDescent="0.3">
      <c r="B32" s="1" t="s">
        <v>134</v>
      </c>
      <c r="U32" s="26"/>
    </row>
  </sheetData>
  <autoFilter ref="B4:L4"/>
  <phoneticPr fontId="1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"/>
  <sheetViews>
    <sheetView workbookViewId="0">
      <selection activeCell="W13" sqref="W13"/>
    </sheetView>
  </sheetViews>
  <sheetFormatPr defaultRowHeight="16.5" x14ac:dyDescent="0.3"/>
  <cols>
    <col min="2" max="2" width="4.375" customWidth="1"/>
    <col min="3" max="3" width="12.125" bestFit="1" customWidth="1"/>
    <col min="18" max="18" width="10.5" bestFit="1" customWidth="1"/>
  </cols>
  <sheetData>
    <row r="2" spans="2:18" x14ac:dyDescent="0.3">
      <c r="B2" s="26" t="s">
        <v>170</v>
      </c>
    </row>
    <row r="3" spans="2:18" ht="17.25" thickBot="1" x14ac:dyDescent="0.35">
      <c r="C3" t="s">
        <v>172</v>
      </c>
      <c r="J3" s="59" t="s">
        <v>173</v>
      </c>
      <c r="K3" s="68"/>
      <c r="L3" s="68"/>
      <c r="M3" s="68"/>
      <c r="O3" s="59" t="s">
        <v>184</v>
      </c>
      <c r="P3" s="68"/>
      <c r="Q3" s="68"/>
      <c r="R3" s="68"/>
    </row>
    <row r="4" spans="2:18" ht="17.25" thickBot="1" x14ac:dyDescent="0.35">
      <c r="C4" s="44" t="s">
        <v>154</v>
      </c>
      <c r="D4" s="45" t="s">
        <v>155</v>
      </c>
      <c r="E4" s="45" t="s">
        <v>156</v>
      </c>
      <c r="F4" s="46" t="s">
        <v>157</v>
      </c>
      <c r="J4" s="44" t="s">
        <v>174</v>
      </c>
      <c r="K4" s="45" t="s">
        <v>175</v>
      </c>
      <c r="L4" s="45" t="s">
        <v>176</v>
      </c>
      <c r="M4" s="46" t="s">
        <v>177</v>
      </c>
      <c r="O4" s="44" t="s">
        <v>185</v>
      </c>
      <c r="P4" s="45" t="s">
        <v>186</v>
      </c>
      <c r="Q4" s="45" t="s">
        <v>187</v>
      </c>
      <c r="R4" s="46" t="s">
        <v>188</v>
      </c>
    </row>
    <row r="5" spans="2:18" x14ac:dyDescent="0.3">
      <c r="C5" s="47" t="s">
        <v>158</v>
      </c>
      <c r="D5" s="48">
        <v>52</v>
      </c>
      <c r="E5" s="48">
        <v>670</v>
      </c>
      <c r="F5" s="49">
        <f>D5*E5</f>
        <v>34840</v>
      </c>
      <c r="J5" s="47" t="s">
        <v>178</v>
      </c>
      <c r="K5" s="48">
        <v>169</v>
      </c>
      <c r="L5" s="48">
        <v>500</v>
      </c>
      <c r="M5" s="49">
        <f>K5*L5</f>
        <v>84500</v>
      </c>
      <c r="O5" s="47" t="s">
        <v>178</v>
      </c>
      <c r="P5" s="48">
        <v>169</v>
      </c>
      <c r="Q5" s="48">
        <v>630</v>
      </c>
      <c r="R5" s="49">
        <f>P5*Q5</f>
        <v>106470</v>
      </c>
    </row>
    <row r="6" spans="2:18" x14ac:dyDescent="0.3">
      <c r="C6" s="50" t="s">
        <v>159</v>
      </c>
      <c r="D6" s="51">
        <v>15</v>
      </c>
      <c r="E6" s="52" t="s">
        <v>160</v>
      </c>
      <c r="F6" s="53">
        <f>F5*D6/100</f>
        <v>5226</v>
      </c>
      <c r="J6" s="50" t="s">
        <v>179</v>
      </c>
      <c r="K6" s="51">
        <v>15</v>
      </c>
      <c r="L6" s="52" t="s">
        <v>160</v>
      </c>
      <c r="M6" s="53">
        <f>M5*K6/100</f>
        <v>12675</v>
      </c>
      <c r="O6" s="50" t="s">
        <v>179</v>
      </c>
      <c r="P6" s="51">
        <v>15</v>
      </c>
      <c r="Q6" s="52" t="s">
        <v>189</v>
      </c>
      <c r="R6" s="53">
        <f>R5*P6/100</f>
        <v>15970.5</v>
      </c>
    </row>
    <row r="7" spans="2:18" ht="17.25" thickBot="1" x14ac:dyDescent="0.35">
      <c r="C7" s="54" t="s">
        <v>161</v>
      </c>
      <c r="D7" s="55">
        <v>15</v>
      </c>
      <c r="E7" s="56" t="s">
        <v>160</v>
      </c>
      <c r="F7" s="57">
        <f>F5*D7/100</f>
        <v>5226</v>
      </c>
      <c r="J7" s="54" t="s">
        <v>161</v>
      </c>
      <c r="K7" s="55">
        <v>0</v>
      </c>
      <c r="L7" s="56" t="s">
        <v>160</v>
      </c>
      <c r="M7" s="57">
        <f>M5*K7/100</f>
        <v>0</v>
      </c>
      <c r="O7" s="54" t="s">
        <v>190</v>
      </c>
      <c r="P7" s="55">
        <v>15</v>
      </c>
      <c r="Q7" s="56" t="s">
        <v>160</v>
      </c>
      <c r="R7" s="57">
        <f>R5*P7/100</f>
        <v>15970.5</v>
      </c>
    </row>
    <row r="8" spans="2:18" ht="17.25" thickBot="1" x14ac:dyDescent="0.35">
      <c r="C8" s="73" t="s">
        <v>162</v>
      </c>
      <c r="D8" s="74"/>
      <c r="E8" s="74"/>
      <c r="F8" s="58">
        <f>SUM(F5:F7)</f>
        <v>45292</v>
      </c>
      <c r="J8" s="73" t="s">
        <v>162</v>
      </c>
      <c r="K8" s="74"/>
      <c r="L8" s="74"/>
      <c r="M8" s="58">
        <f>SUM(M5:M7)</f>
        <v>97175</v>
      </c>
      <c r="O8" s="73" t="s">
        <v>162</v>
      </c>
      <c r="P8" s="74"/>
      <c r="Q8" s="74"/>
      <c r="R8" s="58">
        <f>SUM(R5:R7)</f>
        <v>138411</v>
      </c>
    </row>
    <row r="9" spans="2:18" ht="17.25" thickBot="1" x14ac:dyDescent="0.35">
      <c r="C9" s="59"/>
      <c r="D9" s="60"/>
      <c r="E9" s="60"/>
      <c r="F9" s="60"/>
      <c r="J9" s="59"/>
      <c r="K9" s="60"/>
      <c r="L9" s="60"/>
      <c r="M9" s="60"/>
      <c r="O9" s="59"/>
      <c r="P9" s="60"/>
      <c r="Q9" s="60"/>
      <c r="R9" s="60"/>
    </row>
    <row r="10" spans="2:18" ht="17.25" thickBot="1" x14ac:dyDescent="0.35">
      <c r="C10" s="61" t="s">
        <v>163</v>
      </c>
      <c r="D10" s="62" t="s">
        <v>164</v>
      </c>
      <c r="E10" s="63" t="s">
        <v>165</v>
      </c>
      <c r="F10" s="64" t="s">
        <v>166</v>
      </c>
      <c r="J10" s="61" t="s">
        <v>174</v>
      </c>
      <c r="K10" s="62" t="s">
        <v>180</v>
      </c>
      <c r="L10" s="63" t="s">
        <v>176</v>
      </c>
      <c r="M10" s="64" t="s">
        <v>177</v>
      </c>
      <c r="O10" s="61" t="s">
        <v>185</v>
      </c>
      <c r="P10" s="62" t="s">
        <v>191</v>
      </c>
      <c r="Q10" s="63" t="s">
        <v>187</v>
      </c>
      <c r="R10" s="64" t="s">
        <v>188</v>
      </c>
    </row>
    <row r="11" spans="2:18" x14ac:dyDescent="0.3">
      <c r="C11" s="47" t="s">
        <v>158</v>
      </c>
      <c r="D11" s="48">
        <v>100</v>
      </c>
      <c r="E11" s="48">
        <f>F8</f>
        <v>45292</v>
      </c>
      <c r="F11" s="65">
        <f>D11*E11</f>
        <v>4529200</v>
      </c>
      <c r="J11" s="47" t="s">
        <v>181</v>
      </c>
      <c r="K11" s="48">
        <v>4</v>
      </c>
      <c r="L11" s="48">
        <f>M8</f>
        <v>97175</v>
      </c>
      <c r="M11" s="65">
        <f>K11*L11</f>
        <v>388700</v>
      </c>
      <c r="O11" s="47" t="s">
        <v>178</v>
      </c>
      <c r="P11" s="48">
        <v>4</v>
      </c>
      <c r="Q11" s="48">
        <f>R8</f>
        <v>138411</v>
      </c>
      <c r="R11" s="65">
        <f>P11*Q11</f>
        <v>553644</v>
      </c>
    </row>
    <row r="12" spans="2:18" ht="17.25" thickBot="1" x14ac:dyDescent="0.35">
      <c r="C12" s="54" t="s">
        <v>167</v>
      </c>
      <c r="D12" s="66">
        <v>1</v>
      </c>
      <c r="E12" s="66">
        <v>110000</v>
      </c>
      <c r="F12" s="67">
        <f>D12*E12</f>
        <v>110000</v>
      </c>
      <c r="J12" s="54" t="s">
        <v>182</v>
      </c>
      <c r="K12" s="66">
        <v>4</v>
      </c>
      <c r="L12" s="66">
        <v>0</v>
      </c>
      <c r="M12" s="67">
        <f>K12*L12</f>
        <v>0</v>
      </c>
      <c r="O12" s="54" t="s">
        <v>182</v>
      </c>
      <c r="P12" s="66">
        <v>4</v>
      </c>
      <c r="Q12" s="66">
        <v>0</v>
      </c>
      <c r="R12" s="67">
        <f>P12*Q12</f>
        <v>0</v>
      </c>
    </row>
    <row r="13" spans="2:18" ht="17.25" thickBot="1" x14ac:dyDescent="0.35">
      <c r="C13" s="54" t="s">
        <v>168</v>
      </c>
      <c r="D13" s="66">
        <v>100</v>
      </c>
      <c r="E13" s="66">
        <f>Plasma_LF_Gen_MCU_SCH_V1.0!N31</f>
        <v>7980</v>
      </c>
      <c r="F13" s="67">
        <f>D13*E13</f>
        <v>798000</v>
      </c>
      <c r="J13" s="73" t="s">
        <v>183</v>
      </c>
      <c r="K13" s="74"/>
      <c r="L13" s="75">
        <f>M11</f>
        <v>388700</v>
      </c>
      <c r="M13" s="76"/>
      <c r="O13" s="73" t="s">
        <v>183</v>
      </c>
      <c r="P13" s="74"/>
      <c r="Q13" s="75">
        <f>R11</f>
        <v>553644</v>
      </c>
      <c r="R13" s="76"/>
    </row>
    <row r="14" spans="2:18" ht="17.25" thickBot="1" x14ac:dyDescent="0.35">
      <c r="C14" s="73" t="s">
        <v>169</v>
      </c>
      <c r="D14" s="74"/>
      <c r="E14" s="75">
        <f>SUM(F11:F13)</f>
        <v>5437200</v>
      </c>
      <c r="F14" s="76"/>
    </row>
    <row r="15" spans="2:18" ht="17.25" thickBot="1" x14ac:dyDescent="0.35"/>
    <row r="16" spans="2:18" ht="17.25" thickBot="1" x14ac:dyDescent="0.35">
      <c r="C16" s="73" t="s">
        <v>171</v>
      </c>
      <c r="D16" s="74"/>
      <c r="E16" s="75">
        <f>E14/D11</f>
        <v>54372</v>
      </c>
      <c r="F16" s="76"/>
    </row>
  </sheetData>
  <mergeCells count="11">
    <mergeCell ref="O8:Q8"/>
    <mergeCell ref="O13:P13"/>
    <mergeCell ref="Q13:R13"/>
    <mergeCell ref="C8:E8"/>
    <mergeCell ref="C14:D14"/>
    <mergeCell ref="E14:F14"/>
    <mergeCell ref="C16:D16"/>
    <mergeCell ref="E16:F16"/>
    <mergeCell ref="J8:L8"/>
    <mergeCell ref="J13:K13"/>
    <mergeCell ref="L13:M13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Plasma_LF_Gen_MCU_SCH_V1.0</vt:lpstr>
      <vt:lpstr>전체비용</vt:lpstr>
      <vt:lpstr>Plasma_LF_Gen_MCU_SCH_V1.0!_FilterDatabase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Windows 사용자</cp:lastModifiedBy>
  <dcterms:created xsi:type="dcterms:W3CDTF">2018-04-09T05:54:02Z</dcterms:created>
  <dcterms:modified xsi:type="dcterms:W3CDTF">2018-04-09T11:56:13Z</dcterms:modified>
</cp:coreProperties>
</file>