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597EAE4C-5616-4153-B5CA-1F50E3F9AA9D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RF" sheetId="2" r:id="rId1"/>
    <sheet name="Bias" sheetId="6" r:id="rId2"/>
    <sheet name="0215" sheetId="5" r:id="rId3"/>
    <sheet name="0216" sheetId="7" r:id="rId4"/>
    <sheet name="0223" sheetId="9" r:id="rId5"/>
    <sheet name="CORE" sheetId="3" r:id="rId6"/>
    <sheet name="FAN" sheetId="4" r:id="rId7"/>
    <sheet name="Sheet1" sheetId="8" r:id="rId8"/>
    <sheet name="Test sheet (2)" sheetId="10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3" l="1"/>
  <c r="J19" i="3"/>
  <c r="J18" i="3"/>
  <c r="J17" i="3"/>
  <c r="J16" i="3"/>
  <c r="J15" i="3"/>
  <c r="J12" i="3"/>
  <c r="AA18" i="10" l="1"/>
  <c r="X18" i="10"/>
  <c r="J18" i="10"/>
  <c r="AA17" i="10"/>
  <c r="X17" i="10"/>
  <c r="J17" i="10"/>
  <c r="AA16" i="10"/>
  <c r="X16" i="10"/>
  <c r="J16" i="10"/>
  <c r="AA15" i="10"/>
  <c r="X15" i="10"/>
  <c r="J15" i="10"/>
  <c r="AA14" i="10"/>
  <c r="X14" i="10"/>
  <c r="J14" i="10"/>
  <c r="AA13" i="10"/>
  <c r="X13" i="10"/>
  <c r="J13" i="10"/>
  <c r="G13" i="10"/>
  <c r="K13" i="10" s="1"/>
  <c r="AA12" i="10"/>
  <c r="X12" i="10"/>
  <c r="J12" i="10"/>
  <c r="AA11" i="10"/>
  <c r="X11" i="10"/>
  <c r="J11" i="10"/>
  <c r="AA10" i="10"/>
  <c r="X10" i="10"/>
  <c r="J10" i="10"/>
  <c r="AA9" i="10"/>
  <c r="X9" i="10"/>
  <c r="J9" i="10"/>
  <c r="K9" i="10" s="1"/>
  <c r="AA8" i="10"/>
  <c r="X8" i="10"/>
  <c r="K8" i="10"/>
  <c r="J8" i="10"/>
  <c r="AA7" i="10"/>
  <c r="X7" i="10"/>
  <c r="J7" i="10"/>
  <c r="K7" i="10" s="1"/>
  <c r="AA6" i="10"/>
  <c r="X6" i="10"/>
  <c r="K6" i="10"/>
  <c r="J6" i="10"/>
  <c r="G6" i="10"/>
  <c r="G13" i="9" l="1"/>
  <c r="K13" i="9" s="1"/>
  <c r="K7" i="9" l="1"/>
  <c r="K6" i="9"/>
  <c r="G6" i="9"/>
  <c r="W14" i="2" l="1"/>
  <c r="X14" i="2" s="1"/>
  <c r="W13" i="2"/>
  <c r="AA18" i="9"/>
  <c r="AA17" i="9"/>
  <c r="AA16" i="9"/>
  <c r="AA15" i="9"/>
  <c r="AA14" i="9"/>
  <c r="AA13" i="9"/>
  <c r="AA12" i="9"/>
  <c r="AA11" i="9"/>
  <c r="AA10" i="9"/>
  <c r="AA9" i="9"/>
  <c r="AA8" i="9"/>
  <c r="AA7" i="9"/>
  <c r="X18" i="9"/>
  <c r="X17" i="9"/>
  <c r="X16" i="9"/>
  <c r="X15" i="9"/>
  <c r="X14" i="9"/>
  <c r="X13" i="9"/>
  <c r="X12" i="9"/>
  <c r="X11" i="9"/>
  <c r="X10" i="9"/>
  <c r="X9" i="9"/>
  <c r="X8" i="9"/>
  <c r="X7" i="9"/>
  <c r="AA6" i="9"/>
  <c r="X6" i="9"/>
  <c r="J18" i="9"/>
  <c r="J17" i="9"/>
  <c r="J16" i="9"/>
  <c r="J15" i="9"/>
  <c r="J14" i="9"/>
  <c r="J13" i="9"/>
  <c r="J12" i="9"/>
  <c r="J11" i="9"/>
  <c r="J10" i="9"/>
  <c r="J9" i="9"/>
  <c r="K9" i="9" s="1"/>
  <c r="J8" i="9"/>
  <c r="K8" i="9" s="1"/>
  <c r="J7" i="9"/>
  <c r="J6" i="9"/>
  <c r="C6" i="8" l="1"/>
  <c r="L8" i="7" l="1"/>
  <c r="H8" i="7"/>
  <c r="L13" i="7"/>
  <c r="L12" i="7"/>
  <c r="L11" i="7"/>
  <c r="L10" i="7"/>
  <c r="L9" i="7"/>
  <c r="H13" i="7"/>
  <c r="H12" i="7"/>
  <c r="H11" i="7"/>
  <c r="H10" i="7"/>
  <c r="H9" i="7"/>
  <c r="H7" i="7"/>
  <c r="L7" i="7"/>
  <c r="M7" i="7" s="1"/>
  <c r="L6" i="7"/>
  <c r="H6" i="7"/>
  <c r="H5" i="7"/>
  <c r="L5" i="7"/>
  <c r="M5" i="7" s="1"/>
  <c r="AI12" i="5"/>
  <c r="AI11" i="5"/>
  <c r="AI10" i="5"/>
  <c r="AI9" i="5"/>
  <c r="AI8" i="5"/>
  <c r="M6" i="7" l="1"/>
  <c r="M12" i="7"/>
  <c r="M10" i="7"/>
  <c r="M9" i="7"/>
  <c r="M11" i="7"/>
  <c r="M8" i="7"/>
  <c r="M13" i="7"/>
  <c r="G8" i="6"/>
  <c r="G7" i="6"/>
  <c r="X7" i="5"/>
  <c r="Y7" i="5" s="1"/>
  <c r="S7" i="5"/>
  <c r="V7" i="5" s="1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<sst xmlns="http://schemas.openxmlformats.org/spreadsheetml/2006/main" count="295" uniqueCount="155">
  <si>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</si>
  <si>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</si>
  <si>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</si>
  <si>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</si>
  <si>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</si>
  <si>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</si>
  <si>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</si>
  <si>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</si>
  <si>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</si>
  <si>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</si>
  <si>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</si>
  <si>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</si>
  <si>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</si>
  <si>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</si>
  <si>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</si>
  <si>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</si>
  <si>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</si>
  <si>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</si>
  <si>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</si>
  <si>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</si>
  <si>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</si>
  <si>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</si>
  <si>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</si>
  <si>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</si>
  <si>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</si>
  <si>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</si>
  <si>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</si>
  <si>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</si>
  <si>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</si>
  <si>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</si>
  <si>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</si>
  <si>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</si>
  <si>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</si>
  <si>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</si>
  <si>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</si>
  <si>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</si>
  <si>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</si>
  <si>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</si>
  <si>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</si>
  <si>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</si>
  <si>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</si>
  <si>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</si>
  <si>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</si>
  <si>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</si>
  <si>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</si>
  <si>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</si>
  <si>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</si>
  <si>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</si>
  <si>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</si>
  <si>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</si>
  <si>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</si>
  <si>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</si>
  <si>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</si>
  <si>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</si>
  <si>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</si>
  <si>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</si>
  <si>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</si>
  <si>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</si>
  <si>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</si>
  <si>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</si>
  <si>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</si>
  <si>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</si>
  <si>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</si>
  <si>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</si>
  <si>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</si>
  <si>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</si>
  <si>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</si>
  <si>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</si>
  <si>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</si>
  <si>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</si>
  <si>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</si>
  <si>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</si>
  <si>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</si>
  <si>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</si>
  <si>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</si>
  <si>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</si>
  <si>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</si>
  <si>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</si>
  <si>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</si>
  <si>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</si>
  <si>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</si>
  <si>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</si>
  <si>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</si>
  <si>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</si>
  <si>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</si>
  <si>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</si>
  <si>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</si>
  <si>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</si>
  <si>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</si>
  <si>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</si>
  <si>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</si>
  <si>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</si>
  <si>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</si>
  <si>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</si>
  <si>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</si>
  <si>
    <t>=&gt; TX2의 2pin 48V bias가 납땜이 안되어 있었음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</si>
  <si>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</si>
  <si>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</si>
  <si>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</si>
  <si>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</si>
  <si>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Load</t>
    <phoneticPr fontId="1" type="noConversion"/>
  </si>
  <si>
    <t>buck</t>
    <phoneticPr fontId="1" type="noConversion"/>
  </si>
  <si>
    <t>duty</t>
    <phoneticPr fontId="1" type="noConversion"/>
  </si>
  <si>
    <t>Vcc</t>
    <phoneticPr fontId="1" type="noConversion"/>
  </si>
  <si>
    <t>Icc</t>
    <phoneticPr fontId="1" type="noConversion"/>
  </si>
  <si>
    <t>NC</t>
    <phoneticPr fontId="1" type="noConversion"/>
  </si>
  <si>
    <t>Buck</t>
    <phoneticPr fontId="1" type="noConversion"/>
  </si>
  <si>
    <t>RF PCB에 SIGEN 직접 연결</t>
    <phoneticPr fontId="1" type="noConversion"/>
  </si>
  <si>
    <t>RF-800</t>
    <phoneticPr fontId="1" type="noConversion"/>
  </si>
  <si>
    <t>TX1</t>
    <phoneticPr fontId="1" type="noConversion"/>
  </si>
  <si>
    <t>Vbias[V]</t>
    <phoneticPr fontId="1" type="noConversion"/>
  </si>
  <si>
    <t>Icc[A]</t>
    <phoneticPr fontId="1" type="noConversion"/>
  </si>
  <si>
    <t>Vcc[V]</t>
    <phoneticPr fontId="1" type="noConversion"/>
  </si>
  <si>
    <t>Vpp[V]</t>
    <phoneticPr fontId="1" type="noConversion"/>
  </si>
  <si>
    <t>Vrms[V]</t>
    <phoneticPr fontId="1" type="noConversion"/>
  </si>
  <si>
    <t>P[W]</t>
    <phoneticPr fontId="1" type="noConversion"/>
  </si>
  <si>
    <t>eff[%]</t>
    <phoneticPr fontId="1" type="noConversion"/>
  </si>
  <si>
    <t>T1_OUT-</t>
    <phoneticPr fontId="1" type="noConversion"/>
  </si>
  <si>
    <t>[Vpp]</t>
    <phoneticPr fontId="1" type="noConversion"/>
  </si>
  <si>
    <t>RFIN Vpp가 낮아 효율이 안나오는 것으로 보임</t>
    <phoneticPr fontId="1" type="noConversion"/>
  </si>
  <si>
    <t>SMPS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</si>
  <si>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</si>
  <si>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</si>
  <si>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</si>
  <si>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Current Limit = 10A</t>
    <phoneticPr fontId="1" type="noConversion"/>
  </si>
  <si>
    <t>CPU</t>
    <phoneticPr fontId="1" type="noConversion"/>
  </si>
  <si>
    <t>SIGEN</t>
    <phoneticPr fontId="1" type="noConversion"/>
  </si>
  <si>
    <t>IOUT_B1</t>
    <phoneticPr fontId="1" type="noConversion"/>
  </si>
  <si>
    <t>IOUT_B2</t>
    <phoneticPr fontId="1" type="noConversion"/>
  </si>
  <si>
    <t>R24</t>
    <phoneticPr fontId="1" type="noConversion"/>
  </si>
  <si>
    <t>NC</t>
    <phoneticPr fontId="1" type="noConversion"/>
  </si>
  <si>
    <t>IOUTB</t>
    <phoneticPr fontId="1" type="noConversion"/>
  </si>
  <si>
    <t>POWER</t>
    <phoneticPr fontId="1" type="noConversion"/>
  </si>
  <si>
    <t>RFIN</t>
    <phoneticPr fontId="1" type="noConversion"/>
  </si>
  <si>
    <t>R6</t>
    <phoneticPr fontId="1" type="noConversion"/>
  </si>
  <si>
    <t>10K</t>
    <phoneticPr fontId="1" type="noConversion"/>
  </si>
  <si>
    <t>RFIN2</t>
    <phoneticPr fontId="1" type="noConversion"/>
  </si>
  <si>
    <t>RF</t>
    <phoneticPr fontId="1" type="noConversion"/>
  </si>
  <si>
    <t>R22</t>
    <phoneticPr fontId="1" type="noConversion"/>
  </si>
  <si>
    <t>T1_OUT-</t>
    <phoneticPr fontId="1" type="noConversion"/>
  </si>
  <si>
    <t>T1_OUT+</t>
    <phoneticPr fontId="1" type="noConversion"/>
  </si>
  <si>
    <t>Q2 IN</t>
    <phoneticPr fontId="1" type="noConversion"/>
  </si>
  <si>
    <t>Q2 OUT</t>
    <phoneticPr fontId="1" type="noConversion"/>
  </si>
  <si>
    <t>Load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</si>
  <si>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</si>
  <si>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</si>
  <si>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</si>
  <si>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</si>
  <si>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RF-1000</t>
    <phoneticPr fontId="1" type="noConversion"/>
  </si>
  <si>
    <t>TX2 - 1차</t>
    <phoneticPr fontId="1" type="noConversion"/>
  </si>
  <si>
    <t>TX2 - 2차</t>
    <phoneticPr fontId="1" type="noConversion"/>
  </si>
  <si>
    <t>1/2</t>
    <phoneticPr fontId="1" type="noConversion"/>
  </si>
  <si>
    <r>
      <t>Z[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</si>
  <si>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L6,L7,L8</t>
    <phoneticPr fontId="1" type="noConversion"/>
  </si>
  <si>
    <r>
      <t>AIR - 20</t>
    </r>
    <r>
      <rPr>
        <sz val="11"/>
        <color theme="1"/>
        <rFont val="맑은 고딕"/>
        <family val="3"/>
        <charset val="129"/>
      </rPr>
      <t>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</si>
</sst>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  <xf numFmtId="0" fontId="0" fillId="0" borderId="0" xfId="0" quotePrefix="1"/>
    <xf numFmtId="176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37" xfId="0" applyFill="1" applyBorder="1"/>
    <xf numFmtId="0" fontId="0" fillId="3" borderId="15" xfId="0" applyFill="1" applyBorder="1"/>
    <xf numFmtId="0" fontId="0" fillId="0" borderId="38" xfId="0" applyBorder="1"/>
    <xf numFmtId="0" fontId="0" fillId="3" borderId="38" xfId="0" applyFill="1" applyBorder="1"/>
    <xf numFmtId="0" fontId="0" fillId="3" borderId="37" xfId="0" applyFill="1" applyBorder="1"/>
    <xf numFmtId="0" fontId="0" fillId="3" borderId="39" xfId="0" applyFill="1" applyBorder="1" applyAlignment="1">
      <alignment horizontal="center"/>
    </xf>
    <xf numFmtId="176" fontId="0" fillId="0" borderId="1" xfId="0" applyNumberFormat="1" applyBorder="1"/>
    <xf numFmtId="0" fontId="0" fillId="5" borderId="1" xfId="0" applyFill="1" applyBorder="1"/>
    <xf numFmtId="176" fontId="0" fillId="5" borderId="1" xfId="0" applyNumberFormat="1" applyFill="1" applyBorder="1"/>
    <xf numFmtId="176" fontId="0" fillId="0" borderId="20" xfId="0" applyNumberFormat="1" applyBorder="1"/>
    <xf numFmtId="0" fontId="2" fillId="0" borderId="7" xfId="0" applyFont="1" applyBorder="1" applyAlignment="1">
      <alignment horizontal="center"/>
    </xf>
    <xf numFmtId="176" fontId="0" fillId="0" borderId="6" xfId="0" applyNumberFormat="1" applyBorder="1"/>
    <xf numFmtId="176" fontId="0" fillId="5" borderId="6" xfId="0" applyNumberFormat="1" applyFill="1" applyBorder="1"/>
    <xf numFmtId="0" fontId="3" fillId="5" borderId="8" xfId="0" applyFont="1" applyFill="1" applyBorder="1"/>
    <xf numFmtId="176" fontId="3" fillId="5" borderId="8" xfId="0" applyNumberFormat="1" applyFont="1" applyFill="1" applyBorder="1"/>
    <xf numFmtId="176" fontId="3" fillId="5" borderId="9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9" xfId="0" applyBorder="1"/>
    <xf numFmtId="176" fontId="0" fillId="0" borderId="21" xfId="0" applyNumberFormat="1" applyBorder="1"/>
    <xf numFmtId="176" fontId="3" fillId="4" borderId="8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6" xfId="0" applyNumberFormat="1" applyFill="1" applyBorder="1"/>
    <xf numFmtId="176" fontId="0" fillId="4" borderId="8" xfId="0" applyNumberFormat="1" applyFill="1" applyBorder="1"/>
    <xf numFmtId="176" fontId="0" fillId="4" borderId="9" xfId="0" applyNumberFormat="1" applyFill="1" applyBorder="1"/>
    <xf numFmtId="176" fontId="3" fillId="4" borderId="20" xfId="0" applyNumberFormat="1" applyFont="1" applyFill="1" applyBorder="1"/>
    <xf numFmtId="176" fontId="0" fillId="4" borderId="20" xfId="0" applyNumberFormat="1" applyFill="1" applyBorder="1"/>
    <xf numFmtId="176" fontId="0" fillId="4" borderId="21" xfId="0" applyNumberFormat="1" applyFill="1" applyBorder="1"/>
    <xf numFmtId="176" fontId="3" fillId="4" borderId="16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6" xfId="0" applyNumberFormat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31"/>
  <sheetViews>
    <sheetView workbookViewId="0">
      <selection activeCell="Q22" sqref="Q22"/>
    </sheetView>
  </sheetViews>
  <sheetFormatPr defaultRowHeight="17.399999999999999"/>
  <cols>
    <col min="1" max="2" width="6.59765625" customWidth="1"/>
    <col min="3" max="4" width="9.19921875" customWidth="1"/>
    <col min="5" max="5" width="9.5" bestFit="1" customWidth="1"/>
    <col min="6" max="6" width="6.59765625" customWidth="1"/>
  </cols>
  <sheetData>
    <row r="3" spans="2:24" ht="18" thickBot="1">
      <c r="B3" s="1" t="s">
        <v>0</v>
      </c>
      <c r="C3" s="1"/>
      <c r="D3" s="1"/>
    </row>
    <row r="4" spans="2:24" s="15" customFormat="1">
      <c r="C4" s="42"/>
      <c r="D4" s="43"/>
      <c r="E4" s="43"/>
      <c r="F4" s="43"/>
      <c r="G4" s="43"/>
      <c r="H4" s="43"/>
      <c r="I4" s="43"/>
      <c r="J4" s="43"/>
      <c r="K4" s="43"/>
      <c r="L4" s="131" t="s">
        <v>4</v>
      </c>
      <c r="M4" s="131"/>
      <c r="N4" s="131" t="s">
        <v>10</v>
      </c>
      <c r="O4" s="131"/>
      <c r="P4" s="44"/>
    </row>
    <row r="5" spans="2:24" s="15" customFormat="1" ht="18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24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24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24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24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24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24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24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24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  <c r="U13">
        <v>6</v>
      </c>
      <c r="V13">
        <v>50</v>
      </c>
      <c r="W13">
        <f>U13*U13/V13</f>
        <v>0.72</v>
      </c>
    </row>
    <row r="14" spans="2:24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  <c r="U14">
        <v>3</v>
      </c>
      <c r="V14">
        <v>50</v>
      </c>
      <c r="W14">
        <f>U14*U14/V14</f>
        <v>0.18</v>
      </c>
      <c r="X14">
        <f>W14/W13</f>
        <v>0.25</v>
      </c>
    </row>
    <row r="15" spans="2:24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24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8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8" thickBot="1">
      <c r="B20" s="1" t="s">
        <v>20</v>
      </c>
    </row>
    <row r="21" spans="2:17" ht="18" thickBot="1">
      <c r="N21" s="132" t="s">
        <v>34</v>
      </c>
      <c r="O21" s="133"/>
    </row>
    <row r="22" spans="2:17" s="46" customFormat="1" ht="18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8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8"/>
  <sheetViews>
    <sheetView workbookViewId="0">
      <selection activeCell="D8" sqref="D8"/>
    </sheetView>
  </sheetViews>
  <sheetFormatPr defaultRowHeight="17.399999999999999"/>
  <sheetData>
    <row r="2" spans="2:8" ht="18" thickBot="1"/>
    <row r="3" spans="2:8" ht="18" thickBot="1">
      <c r="B3" s="52" t="s">
        <v>84</v>
      </c>
      <c r="C3" s="75" t="s">
        <v>85</v>
      </c>
      <c r="D3" s="75" t="s">
        <v>24</v>
      </c>
      <c r="E3" s="75" t="s">
        <v>86</v>
      </c>
      <c r="F3" s="75" t="s">
        <v>88</v>
      </c>
      <c r="G3" s="75" t="s">
        <v>87</v>
      </c>
      <c r="H3" s="53" t="s">
        <v>89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8" thickBot="1">
      <c r="B8" s="7">
        <v>9</v>
      </c>
      <c r="C8" s="8">
        <v>3</v>
      </c>
      <c r="D8" s="8">
        <v>0</v>
      </c>
      <c r="E8" s="8">
        <v>1</v>
      </c>
      <c r="F8" s="8">
        <v>0.05</v>
      </c>
      <c r="G8" s="8">
        <f>B8*E8/(C8+D8+E8)</f>
        <v>2.25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I21"/>
  <sheetViews>
    <sheetView workbookViewId="0">
      <selection activeCell="M24" sqref="M24"/>
    </sheetView>
  </sheetViews>
  <sheetFormatPr defaultRowHeight="17.399999999999999"/>
  <cols>
    <col min="2" max="2" width="4.5" bestFit="1" customWidth="1"/>
    <col min="3" max="3" width="4.3984375" bestFit="1" customWidth="1"/>
    <col min="4" max="4" width="8.59765625" bestFit="1" customWidth="1"/>
    <col min="5" max="6" width="4.59765625" bestFit="1" customWidth="1"/>
    <col min="7" max="7" width="5.19921875" bestFit="1" customWidth="1"/>
    <col min="8" max="10" width="4.59765625" bestFit="1" customWidth="1"/>
    <col min="11" max="11" width="6.3984375" bestFit="1" customWidth="1"/>
    <col min="12" max="12" width="5.8984375" bestFit="1" customWidth="1"/>
    <col min="13" max="13" width="7.3984375" bestFit="1" customWidth="1"/>
    <col min="14" max="14" width="7.3984375" customWidth="1"/>
    <col min="15" max="15" width="4.5" bestFit="1" customWidth="1"/>
    <col min="16" max="16" width="6.3984375" bestFit="1" customWidth="1"/>
    <col min="17" max="18" width="4.3984375" bestFit="1" customWidth="1"/>
    <col min="19" max="19" width="5.19921875" bestFit="1" customWidth="1"/>
    <col min="20" max="20" width="7.3984375" bestFit="1" customWidth="1"/>
    <col min="21" max="21" width="5" bestFit="1" customWidth="1"/>
    <col min="22" max="22" width="5.3984375" bestFit="1" customWidth="1"/>
    <col min="23" max="23" width="5.8984375" bestFit="1" customWidth="1"/>
    <col min="24" max="24" width="4.69921875" bestFit="1" customWidth="1"/>
    <col min="25" max="25" width="4.8984375" bestFit="1" customWidth="1"/>
    <col min="27" max="27" width="8.59765625" bestFit="1" customWidth="1"/>
  </cols>
  <sheetData>
    <row r="2" spans="2:35" ht="18" thickBot="1"/>
    <row r="3" spans="2:35" ht="18" thickBot="1">
      <c r="B3" s="73"/>
      <c r="C3" s="74"/>
      <c r="D3" s="132" t="s">
        <v>21</v>
      </c>
      <c r="E3" s="137"/>
      <c r="F3" s="137"/>
      <c r="G3" s="137"/>
      <c r="H3" s="137"/>
      <c r="I3" s="137"/>
      <c r="J3" s="137"/>
      <c r="K3" s="137"/>
      <c r="L3" s="133"/>
      <c r="M3" s="140" t="s">
        <v>81</v>
      </c>
      <c r="N3" s="140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41"/>
      <c r="Z3" s="76" t="s">
        <v>57</v>
      </c>
    </row>
    <row r="4" spans="2:35">
      <c r="B4" s="69"/>
      <c r="C4" s="70"/>
      <c r="D4" s="69"/>
      <c r="E4" s="136"/>
      <c r="F4" s="136"/>
      <c r="G4" s="136"/>
      <c r="H4" s="68"/>
      <c r="I4" s="68"/>
      <c r="J4" s="68"/>
      <c r="K4" s="134" t="s">
        <v>10</v>
      </c>
      <c r="L4" s="135"/>
      <c r="M4" s="71"/>
      <c r="N4" s="71"/>
      <c r="O4" s="54"/>
      <c r="P4" s="54"/>
      <c r="Q4" s="54"/>
      <c r="R4" s="54"/>
      <c r="S4" s="54"/>
      <c r="T4" s="54"/>
      <c r="U4" s="54"/>
      <c r="V4" s="138" t="s">
        <v>34</v>
      </c>
      <c r="W4" s="138"/>
      <c r="X4" s="138"/>
      <c r="Y4" s="139"/>
      <c r="Z4" s="72"/>
      <c r="AC4" t="s">
        <v>101</v>
      </c>
      <c r="AF4" t="s">
        <v>96</v>
      </c>
    </row>
    <row r="5" spans="2:35" ht="18" thickBot="1">
      <c r="B5" s="45"/>
      <c r="C5" s="57" t="s">
        <v>12</v>
      </c>
      <c r="D5" s="65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77" t="s">
        <v>14</v>
      </c>
      <c r="L5" s="79" t="s">
        <v>15</v>
      </c>
      <c r="M5" s="62" t="s">
        <v>22</v>
      </c>
      <c r="N5" s="83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77" t="s">
        <v>1</v>
      </c>
      <c r="T5" s="24" t="s">
        <v>28</v>
      </c>
      <c r="U5" s="24" t="s">
        <v>36</v>
      </c>
      <c r="V5" s="77" t="s">
        <v>14</v>
      </c>
      <c r="W5" s="83" t="s">
        <v>15</v>
      </c>
      <c r="X5" s="23" t="s">
        <v>16</v>
      </c>
      <c r="Y5" s="57" t="s">
        <v>38</v>
      </c>
      <c r="Z5" s="87" t="s">
        <v>83</v>
      </c>
      <c r="AA5" s="88" t="s">
        <v>82</v>
      </c>
      <c r="AB5" t="s">
        <v>90</v>
      </c>
      <c r="AC5" t="s">
        <v>102</v>
      </c>
      <c r="AD5" t="s">
        <v>103</v>
      </c>
      <c r="AE5" t="s">
        <v>104</v>
      </c>
      <c r="AF5" t="s">
        <v>100</v>
      </c>
      <c r="AG5" t="s">
        <v>97</v>
      </c>
      <c r="AH5" t="s">
        <v>98</v>
      </c>
      <c r="AI5" t="s">
        <v>99</v>
      </c>
    </row>
    <row r="6" spans="2:35" ht="18" thickBot="1">
      <c r="B6" s="12" t="s">
        <v>80</v>
      </c>
      <c r="C6" s="58">
        <v>0.8</v>
      </c>
      <c r="D6" s="66">
        <v>0.51200000000000001</v>
      </c>
      <c r="E6" s="14">
        <v>470</v>
      </c>
      <c r="F6" s="14">
        <v>47</v>
      </c>
      <c r="G6" s="33">
        <f t="shared" ref="G6" si="0">1+E6/F6</f>
        <v>11</v>
      </c>
      <c r="H6" s="55">
        <v>0</v>
      </c>
      <c r="I6" s="55" t="s">
        <v>8</v>
      </c>
      <c r="J6" s="55" t="s">
        <v>8</v>
      </c>
      <c r="K6" s="33">
        <f>D6*G6</f>
        <v>5.6319999999999997</v>
      </c>
      <c r="L6" s="80">
        <v>3.24</v>
      </c>
      <c r="M6" s="63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6">
        <f>W6*W6/U6</f>
        <v>0.76593137254901966</v>
      </c>
      <c r="Y6" s="67">
        <f>X6/W6</f>
        <v>0.12254901960784315</v>
      </c>
      <c r="Z6" s="89">
        <v>2.96</v>
      </c>
      <c r="AA6" s="90">
        <v>2.92</v>
      </c>
      <c r="AB6">
        <v>4</v>
      </c>
    </row>
    <row r="7" spans="2:35">
      <c r="B7" s="4"/>
      <c r="C7" s="58">
        <v>0.8</v>
      </c>
      <c r="D7" s="66">
        <v>0.51200000000000001</v>
      </c>
      <c r="E7" s="14">
        <v>470</v>
      </c>
      <c r="F7" s="14">
        <v>47</v>
      </c>
      <c r="G7" s="33">
        <f t="shared" ref="G7" si="1">1+E7/F7</f>
        <v>11</v>
      </c>
      <c r="H7" s="55">
        <v>0</v>
      </c>
      <c r="I7" s="55" t="s">
        <v>8</v>
      </c>
      <c r="J7" s="55" t="s">
        <v>8</v>
      </c>
      <c r="K7" s="33">
        <f>D7*G7</f>
        <v>5.6319999999999997</v>
      </c>
      <c r="L7" s="80">
        <v>2.76</v>
      </c>
      <c r="M7" s="63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6">
        <f>W7*W7/U7</f>
        <v>1.1565176470588234</v>
      </c>
      <c r="Y7" s="67">
        <f>X7/W7</f>
        <v>0.15058823529411763</v>
      </c>
      <c r="Z7" s="89">
        <v>3.84</v>
      </c>
      <c r="AA7" s="90">
        <v>3.72</v>
      </c>
      <c r="AB7">
        <v>4</v>
      </c>
    </row>
    <row r="8" spans="2:35">
      <c r="B8" s="4"/>
      <c r="C8" s="59">
        <v>0.6</v>
      </c>
      <c r="D8" s="4"/>
      <c r="E8" s="2"/>
      <c r="F8" s="2"/>
      <c r="G8" s="2"/>
      <c r="H8" s="2"/>
      <c r="I8" s="2"/>
      <c r="J8" s="2"/>
      <c r="K8" s="35"/>
      <c r="L8" s="81">
        <v>2.2400000000000002</v>
      </c>
      <c r="M8" s="61"/>
      <c r="N8" s="84"/>
      <c r="O8" s="2"/>
      <c r="P8" s="2"/>
      <c r="Q8" s="2"/>
      <c r="R8" s="2"/>
      <c r="S8" s="35"/>
      <c r="T8" s="2"/>
      <c r="U8" s="2" t="s">
        <v>105</v>
      </c>
      <c r="V8" s="35"/>
      <c r="W8" s="19">
        <v>5.76</v>
      </c>
      <c r="X8" s="2"/>
      <c r="Y8" s="59"/>
      <c r="Z8" s="91"/>
      <c r="AA8" s="90"/>
      <c r="AB8">
        <v>2.5</v>
      </c>
      <c r="AC8">
        <v>50</v>
      </c>
      <c r="AD8">
        <v>23.36</v>
      </c>
      <c r="AE8">
        <v>0.9</v>
      </c>
      <c r="AF8">
        <v>50</v>
      </c>
      <c r="AG8">
        <v>74.400000000000006</v>
      </c>
      <c r="AH8">
        <v>25.4</v>
      </c>
      <c r="AI8" s="93">
        <f>AH8*AH8/AF8</f>
        <v>12.9032</v>
      </c>
    </row>
    <row r="9" spans="2:35">
      <c r="B9" s="4"/>
      <c r="C9" s="59"/>
      <c r="D9" s="4"/>
      <c r="E9" s="2"/>
      <c r="F9" s="2"/>
      <c r="G9" s="2"/>
      <c r="H9" s="2"/>
      <c r="I9" s="2"/>
      <c r="J9" s="2"/>
      <c r="K9" s="35"/>
      <c r="L9" s="81"/>
      <c r="M9" s="61"/>
      <c r="N9" s="84"/>
      <c r="O9" s="2"/>
      <c r="P9" s="2"/>
      <c r="Q9" s="2"/>
      <c r="R9" s="2"/>
      <c r="S9" s="35"/>
      <c r="T9" s="2"/>
      <c r="U9" s="2"/>
      <c r="V9" s="35"/>
      <c r="W9" s="19"/>
      <c r="X9" s="2"/>
      <c r="Y9" s="59"/>
      <c r="Z9" s="91"/>
      <c r="AA9" s="90"/>
      <c r="AB9">
        <v>3</v>
      </c>
      <c r="AE9">
        <v>0.9</v>
      </c>
      <c r="AF9">
        <v>50</v>
      </c>
      <c r="AG9">
        <v>74.400000000000006</v>
      </c>
      <c r="AH9">
        <v>25.2</v>
      </c>
      <c r="AI9" s="93">
        <f>AH9*AH9/AF9</f>
        <v>12.700799999999999</v>
      </c>
    </row>
    <row r="10" spans="2:35">
      <c r="B10" s="4"/>
      <c r="C10" s="59"/>
      <c r="D10" s="4"/>
      <c r="E10" s="2"/>
      <c r="F10" s="2"/>
      <c r="G10" s="2"/>
      <c r="H10" s="2"/>
      <c r="I10" s="2"/>
      <c r="J10" s="2"/>
      <c r="K10" s="35"/>
      <c r="L10" s="81"/>
      <c r="M10" s="61"/>
      <c r="N10" s="84"/>
      <c r="O10" s="2"/>
      <c r="P10" s="2"/>
      <c r="Q10" s="2"/>
      <c r="R10" s="2"/>
      <c r="S10" s="35"/>
      <c r="T10" s="2"/>
      <c r="U10" s="2"/>
      <c r="V10" s="35"/>
      <c r="W10" s="19"/>
      <c r="X10" s="2"/>
      <c r="Y10" s="59"/>
      <c r="Z10" s="91"/>
      <c r="AA10" s="90"/>
      <c r="AB10">
        <v>3.76</v>
      </c>
      <c r="AE10">
        <v>1.5</v>
      </c>
      <c r="AF10">
        <v>50</v>
      </c>
      <c r="AG10">
        <v>71.2</v>
      </c>
      <c r="AH10">
        <v>23.9</v>
      </c>
      <c r="AI10" s="93">
        <f>AH10*AH10/AF10</f>
        <v>11.424199999999999</v>
      </c>
    </row>
    <row r="11" spans="2:35">
      <c r="B11" s="94"/>
      <c r="C11" s="95">
        <v>2</v>
      </c>
      <c r="D11" s="94"/>
      <c r="E11" s="96"/>
      <c r="F11" s="96"/>
      <c r="G11" s="96"/>
      <c r="H11" s="96"/>
      <c r="I11" s="96"/>
      <c r="J11" s="96"/>
      <c r="K11" s="97"/>
      <c r="L11" s="98">
        <v>3.92</v>
      </c>
      <c r="M11" s="99"/>
      <c r="N11" s="100"/>
      <c r="O11" s="96"/>
      <c r="P11" s="96"/>
      <c r="Q11" s="96"/>
      <c r="R11" s="96"/>
      <c r="S11" s="97"/>
      <c r="T11" s="96"/>
      <c r="U11" s="96"/>
      <c r="V11" s="97"/>
      <c r="W11" s="101">
        <v>10.6</v>
      </c>
      <c r="X11" s="96"/>
      <c r="Y11" s="95"/>
      <c r="Z11" s="102"/>
      <c r="AA11" s="90"/>
      <c r="AB11">
        <v>2</v>
      </c>
      <c r="AE11">
        <v>0.9</v>
      </c>
      <c r="AF11">
        <v>50</v>
      </c>
      <c r="AG11">
        <v>74.400000000000006</v>
      </c>
      <c r="AH11">
        <v>25.6</v>
      </c>
      <c r="AI11" s="93">
        <f>AH11*AH11/AF11</f>
        <v>13.107200000000002</v>
      </c>
    </row>
    <row r="12" spans="2:35">
      <c r="B12" s="94"/>
      <c r="C12" s="95"/>
      <c r="D12" s="94"/>
      <c r="E12" s="96"/>
      <c r="F12" s="96"/>
      <c r="G12" s="96"/>
      <c r="H12" s="96"/>
      <c r="I12" s="96"/>
      <c r="J12" s="96"/>
      <c r="K12" s="97"/>
      <c r="L12" s="98"/>
      <c r="M12" s="99"/>
      <c r="N12" s="100"/>
      <c r="O12" s="96"/>
      <c r="P12" s="96"/>
      <c r="Q12" s="96"/>
      <c r="R12" s="96"/>
      <c r="S12" s="97"/>
      <c r="T12" s="96"/>
      <c r="U12" s="96"/>
      <c r="V12" s="97"/>
      <c r="W12" s="101"/>
      <c r="X12" s="96"/>
      <c r="Y12" s="95"/>
      <c r="Z12" s="102"/>
      <c r="AA12" s="90"/>
      <c r="AB12">
        <v>2.5</v>
      </c>
      <c r="AE12">
        <v>0.9</v>
      </c>
      <c r="AF12">
        <v>50</v>
      </c>
      <c r="AG12">
        <v>75.2</v>
      </c>
      <c r="AH12">
        <v>25.5</v>
      </c>
      <c r="AI12" s="93">
        <f>AH12*AH12/AF12</f>
        <v>13.005000000000001</v>
      </c>
    </row>
    <row r="13" spans="2:35">
      <c r="B13" s="94"/>
      <c r="C13" s="95"/>
      <c r="D13" s="94"/>
      <c r="E13" s="96"/>
      <c r="F13" s="96"/>
      <c r="G13" s="96"/>
      <c r="H13" s="96"/>
      <c r="I13" s="96"/>
      <c r="J13" s="96"/>
      <c r="K13" s="97"/>
      <c r="L13" s="98"/>
      <c r="M13" s="99"/>
      <c r="N13" s="100"/>
      <c r="O13" s="96"/>
      <c r="P13" s="96"/>
      <c r="Q13" s="96"/>
      <c r="R13" s="96"/>
      <c r="S13" s="97"/>
      <c r="T13" s="96"/>
      <c r="U13" s="96"/>
      <c r="V13" s="97"/>
      <c r="W13" s="101"/>
      <c r="X13" s="96"/>
      <c r="Y13" s="95"/>
      <c r="Z13" s="102"/>
      <c r="AA13" s="90"/>
      <c r="AI13" s="93"/>
    </row>
    <row r="14" spans="2:35">
      <c r="B14" s="94"/>
      <c r="C14" s="95"/>
      <c r="D14" s="94"/>
      <c r="E14" s="96"/>
      <c r="F14" s="96"/>
      <c r="G14" s="96"/>
      <c r="H14" s="96"/>
      <c r="I14" s="96"/>
      <c r="J14" s="96"/>
      <c r="K14" s="97"/>
      <c r="L14" s="98"/>
      <c r="M14" s="99"/>
      <c r="N14" s="100"/>
      <c r="O14" s="96"/>
      <c r="P14" s="96"/>
      <c r="Q14" s="96"/>
      <c r="R14" s="96"/>
      <c r="S14" s="97"/>
      <c r="T14" s="96"/>
      <c r="U14" s="96"/>
      <c r="V14" s="97"/>
      <c r="W14" s="101"/>
      <c r="X14" s="96"/>
      <c r="Y14" s="95"/>
      <c r="Z14" s="102"/>
      <c r="AA14" s="90"/>
      <c r="AI14" s="93"/>
    </row>
    <row r="15" spans="2:35" ht="18" thickBot="1">
      <c r="B15" s="7"/>
      <c r="C15" s="60"/>
      <c r="D15" s="7"/>
      <c r="E15" s="8"/>
      <c r="F15" s="8"/>
      <c r="G15" s="8"/>
      <c r="H15" s="8"/>
      <c r="I15" s="8"/>
      <c r="J15" s="8"/>
      <c r="K15" s="78"/>
      <c r="L15" s="82"/>
      <c r="M15" s="64"/>
      <c r="N15" s="85"/>
      <c r="O15" s="8"/>
      <c r="P15" s="8"/>
      <c r="Q15" s="8"/>
      <c r="R15" s="8"/>
      <c r="S15" s="78"/>
      <c r="T15" s="8"/>
      <c r="U15" s="8"/>
      <c r="V15" s="78"/>
      <c r="W15" s="86"/>
      <c r="X15" s="8"/>
      <c r="Y15" s="60"/>
      <c r="Z15" s="88"/>
      <c r="AA15" s="90"/>
    </row>
    <row r="17" spans="2:33">
      <c r="B17" t="s">
        <v>91</v>
      </c>
      <c r="AF17">
        <v>23.36</v>
      </c>
      <c r="AG17">
        <v>0.9</v>
      </c>
    </row>
    <row r="18" spans="2:33">
      <c r="B18" t="s">
        <v>92</v>
      </c>
    </row>
    <row r="19" spans="2:33">
      <c r="B19" t="s">
        <v>93</v>
      </c>
    </row>
    <row r="20" spans="2:33">
      <c r="B20" t="s">
        <v>94</v>
      </c>
    </row>
    <row r="21" spans="2:33">
      <c r="C21" s="92" t="s">
        <v>95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3"/>
  <sheetViews>
    <sheetView workbookViewId="0">
      <selection activeCell="H20" sqref="H20"/>
    </sheetView>
  </sheetViews>
  <sheetFormatPr defaultRowHeight="17.399999999999999"/>
  <sheetData>
    <row r="1" spans="2:13">
      <c r="B1" s="1" t="s">
        <v>107</v>
      </c>
    </row>
    <row r="2" spans="2:13" ht="18" thickBot="1">
      <c r="C2" t="s">
        <v>119</v>
      </c>
    </row>
    <row r="3" spans="2:13" s="1" customFormat="1">
      <c r="B3" s="113" t="s">
        <v>12</v>
      </c>
      <c r="C3" s="114" t="s">
        <v>34</v>
      </c>
      <c r="D3" s="114" t="s">
        <v>117</v>
      </c>
      <c r="E3" s="114"/>
      <c r="F3" s="144" t="s">
        <v>106</v>
      </c>
      <c r="G3" s="144"/>
      <c r="H3" s="144"/>
      <c r="I3" s="144" t="s">
        <v>96</v>
      </c>
      <c r="J3" s="144"/>
      <c r="K3" s="144"/>
      <c r="L3" s="144"/>
      <c r="M3" s="142" t="s">
        <v>116</v>
      </c>
    </row>
    <row r="4" spans="2:13" s="1" customFormat="1" ht="18" thickBot="1">
      <c r="B4" s="107" t="s">
        <v>118</v>
      </c>
      <c r="C4" s="24" t="s">
        <v>118</v>
      </c>
      <c r="D4" s="24" t="s">
        <v>118</v>
      </c>
      <c r="E4" s="24" t="s">
        <v>110</v>
      </c>
      <c r="F4" s="24" t="s">
        <v>112</v>
      </c>
      <c r="G4" s="24" t="s">
        <v>111</v>
      </c>
      <c r="H4" s="24" t="s">
        <v>115</v>
      </c>
      <c r="I4" s="24" t="s">
        <v>100</v>
      </c>
      <c r="J4" s="24" t="s">
        <v>113</v>
      </c>
      <c r="K4" s="24" t="s">
        <v>114</v>
      </c>
      <c r="L4" s="24" t="s">
        <v>115</v>
      </c>
      <c r="M4" s="143"/>
    </row>
    <row r="5" spans="2:13">
      <c r="B5" s="115">
        <v>14</v>
      </c>
      <c r="C5" s="54">
        <v>3.76</v>
      </c>
      <c r="D5" s="54">
        <v>2.04</v>
      </c>
      <c r="E5" s="147">
        <v>3</v>
      </c>
      <c r="F5" s="54">
        <v>24</v>
      </c>
      <c r="G5" s="54">
        <v>1.6</v>
      </c>
      <c r="H5" s="54">
        <f>F5*G5</f>
        <v>38.400000000000006</v>
      </c>
      <c r="I5" s="54">
        <v>50</v>
      </c>
      <c r="J5" s="54">
        <v>72.8</v>
      </c>
      <c r="K5" s="54">
        <v>25.2</v>
      </c>
      <c r="L5" s="106">
        <f>K5*K5/I5</f>
        <v>12.700799999999999</v>
      </c>
      <c r="M5" s="116">
        <f>L5/H5*100</f>
        <v>33.074999999999996</v>
      </c>
    </row>
    <row r="6" spans="2:13">
      <c r="B6" s="4"/>
      <c r="C6" s="2"/>
      <c r="D6" s="2"/>
      <c r="E6" s="145"/>
      <c r="F6" s="2">
        <v>32</v>
      </c>
      <c r="G6" s="2">
        <v>2.9</v>
      </c>
      <c r="H6" s="2">
        <f>F6*G6</f>
        <v>92.8</v>
      </c>
      <c r="I6" s="2">
        <v>50</v>
      </c>
      <c r="J6" s="2">
        <v>93.6</v>
      </c>
      <c r="K6" s="2">
        <v>32.299999999999997</v>
      </c>
      <c r="L6" s="103">
        <f>K6*K6/I6</f>
        <v>20.865799999999993</v>
      </c>
      <c r="M6" s="108">
        <f t="shared" ref="M6:M13" si="0">L6/H6*100</f>
        <v>22.484698275862062</v>
      </c>
    </row>
    <row r="7" spans="2:13">
      <c r="B7" s="4"/>
      <c r="C7" s="2"/>
      <c r="D7" s="2"/>
      <c r="E7" s="145"/>
      <c r="F7" s="2">
        <v>40</v>
      </c>
      <c r="G7" s="2">
        <v>4</v>
      </c>
      <c r="H7" s="2">
        <f>F7*G7</f>
        <v>160</v>
      </c>
      <c r="I7" s="2">
        <v>50</v>
      </c>
      <c r="J7" s="2">
        <v>110</v>
      </c>
      <c r="K7" s="2">
        <v>38.4</v>
      </c>
      <c r="L7" s="103">
        <f>K7*K7/I7</f>
        <v>29.491199999999999</v>
      </c>
      <c r="M7" s="108">
        <f t="shared" si="0"/>
        <v>18.431999999999999</v>
      </c>
    </row>
    <row r="8" spans="2:13">
      <c r="B8" s="4"/>
      <c r="C8" s="2"/>
      <c r="D8" s="2"/>
      <c r="E8" s="145"/>
      <c r="F8" s="2">
        <v>48</v>
      </c>
      <c r="G8" s="2">
        <v>5</v>
      </c>
      <c r="H8" s="2">
        <f>F8*G8</f>
        <v>240</v>
      </c>
      <c r="I8" s="2">
        <v>50</v>
      </c>
      <c r="J8" s="2">
        <v>125</v>
      </c>
      <c r="K8" s="2">
        <v>43.3</v>
      </c>
      <c r="L8" s="103">
        <f>K8*K8/I8</f>
        <v>37.497799999999991</v>
      </c>
      <c r="M8" s="108">
        <f t="shared" ref="M8" si="1">L8/H8*100</f>
        <v>15.62408333333333</v>
      </c>
    </row>
    <row r="9" spans="2:13">
      <c r="B9" s="4"/>
      <c r="C9" s="2"/>
      <c r="D9" s="2"/>
      <c r="E9" s="145">
        <v>3.5</v>
      </c>
      <c r="F9" s="104">
        <v>24</v>
      </c>
      <c r="G9" s="104">
        <v>3.5</v>
      </c>
      <c r="H9" s="104">
        <f t="shared" ref="H9:H13" si="2">F9*G9</f>
        <v>84</v>
      </c>
      <c r="I9" s="104">
        <v>50</v>
      </c>
      <c r="J9" s="104">
        <v>69.599999999999994</v>
      </c>
      <c r="K9" s="104">
        <v>23.6</v>
      </c>
      <c r="L9" s="105">
        <f t="shared" ref="L9:L13" si="3">K9*K9/I9</f>
        <v>11.139200000000001</v>
      </c>
      <c r="M9" s="109">
        <f t="shared" si="0"/>
        <v>13.260952380952382</v>
      </c>
    </row>
    <row r="10" spans="2:13">
      <c r="B10" s="4"/>
      <c r="C10" s="2"/>
      <c r="D10" s="2"/>
      <c r="E10" s="145"/>
      <c r="F10" s="104">
        <v>32</v>
      </c>
      <c r="G10" s="104">
        <v>4.7</v>
      </c>
      <c r="H10" s="104">
        <f t="shared" si="2"/>
        <v>150.4</v>
      </c>
      <c r="I10" s="104">
        <v>50</v>
      </c>
      <c r="J10" s="104">
        <v>89.6</v>
      </c>
      <c r="K10" s="104">
        <v>30.7</v>
      </c>
      <c r="L10" s="105">
        <f t="shared" si="3"/>
        <v>18.849800000000002</v>
      </c>
      <c r="M10" s="109">
        <f t="shared" si="0"/>
        <v>12.533111702127661</v>
      </c>
    </row>
    <row r="11" spans="2:13">
      <c r="B11" s="4"/>
      <c r="C11" s="2"/>
      <c r="D11" s="2"/>
      <c r="E11" s="145">
        <v>2.5</v>
      </c>
      <c r="F11" s="2">
        <v>24</v>
      </c>
      <c r="G11" s="2">
        <v>1.6</v>
      </c>
      <c r="H11" s="2">
        <f t="shared" si="2"/>
        <v>38.400000000000006</v>
      </c>
      <c r="I11" s="2">
        <v>50</v>
      </c>
      <c r="J11" s="2">
        <v>74.400000000000006</v>
      </c>
      <c r="K11" s="2">
        <v>25.6</v>
      </c>
      <c r="L11" s="103">
        <f t="shared" si="3"/>
        <v>13.107200000000002</v>
      </c>
      <c r="M11" s="108">
        <f t="shared" si="0"/>
        <v>34.133333333333333</v>
      </c>
    </row>
    <row r="12" spans="2:13">
      <c r="B12" s="4"/>
      <c r="C12" s="2"/>
      <c r="D12" s="2"/>
      <c r="E12" s="145"/>
      <c r="F12" s="2">
        <v>32</v>
      </c>
      <c r="G12" s="2">
        <v>2.8</v>
      </c>
      <c r="H12" s="2">
        <f t="shared" si="2"/>
        <v>89.6</v>
      </c>
      <c r="I12" s="2">
        <v>50</v>
      </c>
      <c r="J12" s="2">
        <v>92.8</v>
      </c>
      <c r="K12" s="2">
        <v>32.200000000000003</v>
      </c>
      <c r="L12" s="103">
        <f t="shared" si="3"/>
        <v>20.736800000000002</v>
      </c>
      <c r="M12" s="108">
        <f t="shared" si="0"/>
        <v>23.143750000000004</v>
      </c>
    </row>
    <row r="13" spans="2:13" ht="18" thickBot="1">
      <c r="B13" s="7"/>
      <c r="C13" s="8"/>
      <c r="D13" s="8"/>
      <c r="E13" s="146"/>
      <c r="F13" s="110">
        <v>40</v>
      </c>
      <c r="G13" s="110">
        <v>2.9</v>
      </c>
      <c r="H13" s="110">
        <f t="shared" si="2"/>
        <v>116</v>
      </c>
      <c r="I13" s="110">
        <v>50</v>
      </c>
      <c r="J13" s="110">
        <v>94.4</v>
      </c>
      <c r="K13" s="110">
        <v>29.9</v>
      </c>
      <c r="L13" s="111">
        <f t="shared" si="3"/>
        <v>17.880199999999999</v>
      </c>
      <c r="M13" s="112">
        <f t="shared" si="0"/>
        <v>15.41396551724138</v>
      </c>
    </row>
  </sheetData>
  <mergeCells count="6">
    <mergeCell ref="M3:M4"/>
    <mergeCell ref="F3:H3"/>
    <mergeCell ref="I3:L3"/>
    <mergeCell ref="E11:E13"/>
    <mergeCell ref="E9:E10"/>
    <mergeCell ref="E5:E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AA18"/>
  <sheetViews>
    <sheetView workbookViewId="0">
      <selection activeCell="N21" sqref="N21"/>
    </sheetView>
  </sheetViews>
  <sheetFormatPr defaultRowHeight="17.399999999999999"/>
  <cols>
    <col min="1" max="1" width="5.09765625" customWidth="1"/>
    <col min="2" max="2" width="6.69921875" customWidth="1"/>
    <col min="3" max="3" width="9.5" bestFit="1" customWidth="1"/>
    <col min="4" max="4" width="5.19921875" bestFit="1" customWidth="1"/>
    <col min="5" max="5" width="9.5" bestFit="1" customWidth="1"/>
    <col min="6" max="6" width="4.59765625" bestFit="1" customWidth="1"/>
    <col min="7" max="7" width="7.59765625" bestFit="1" customWidth="1"/>
    <col min="8" max="9" width="4.5" bestFit="1" customWidth="1"/>
    <col min="10" max="11" width="6.8984375" customWidth="1"/>
    <col min="12" max="13" width="6.09765625" bestFit="1" customWidth="1"/>
    <col min="14" max="14" width="5.19921875" bestFit="1" customWidth="1"/>
    <col min="15" max="15" width="7.19921875" bestFit="1" customWidth="1"/>
    <col min="16" max="16" width="9.5" bestFit="1" customWidth="1"/>
    <col min="17" max="17" width="10.09765625" bestFit="1" customWidth="1"/>
    <col min="19" max="19" width="7.09765625" bestFit="1" customWidth="1"/>
    <col min="21" max="21" width="6" bestFit="1" customWidth="1"/>
    <col min="22" max="22" width="5" bestFit="1" customWidth="1"/>
    <col min="23" max="23" width="5.69921875" bestFit="1" customWidth="1"/>
    <col min="24" max="24" width="5.5" customWidth="1"/>
    <col min="25" max="25" width="7.19921875" bestFit="1" customWidth="1"/>
    <col min="26" max="26" width="6.69921875" bestFit="1" customWidth="1"/>
    <col min="27" max="27" width="6" bestFit="1" customWidth="1"/>
  </cols>
  <sheetData>
    <row r="3" spans="2:27" ht="18" thickBot="1"/>
    <row r="4" spans="2:27" s="15" customFormat="1">
      <c r="B4" s="149" t="s">
        <v>126</v>
      </c>
      <c r="C4" s="144" t="s">
        <v>125</v>
      </c>
      <c r="D4" s="144"/>
      <c r="E4" s="144"/>
      <c r="F4" s="144" t="s">
        <v>132</v>
      </c>
      <c r="G4" s="144"/>
      <c r="H4" s="144"/>
      <c r="I4" s="144"/>
      <c r="J4" s="144"/>
      <c r="K4" s="144"/>
      <c r="L4" s="144"/>
      <c r="M4" s="144" t="s">
        <v>137</v>
      </c>
      <c r="N4" s="144"/>
      <c r="O4" s="144"/>
      <c r="P4" s="144"/>
      <c r="Q4" s="144"/>
      <c r="R4" s="144"/>
      <c r="S4" s="144"/>
      <c r="T4" s="144"/>
      <c r="U4" s="151" t="s">
        <v>143</v>
      </c>
      <c r="V4" s="144" t="s">
        <v>144</v>
      </c>
      <c r="W4" s="144"/>
      <c r="X4" s="144"/>
      <c r="Y4" s="144" t="s">
        <v>106</v>
      </c>
      <c r="Z4" s="144"/>
      <c r="AA4" s="148"/>
    </row>
    <row r="5" spans="2:27" s="15" customFormat="1" ht="18" thickBot="1">
      <c r="B5" s="150"/>
      <c r="C5" s="24" t="s">
        <v>127</v>
      </c>
      <c r="D5" s="24" t="s">
        <v>129</v>
      </c>
      <c r="E5" s="24" t="s">
        <v>128</v>
      </c>
      <c r="F5" s="24" t="s">
        <v>134</v>
      </c>
      <c r="G5" s="24" t="s">
        <v>131</v>
      </c>
      <c r="H5" s="24" t="s">
        <v>26</v>
      </c>
      <c r="I5" s="24" t="s">
        <v>27</v>
      </c>
      <c r="J5" s="77" t="s">
        <v>1</v>
      </c>
      <c r="K5" s="77"/>
      <c r="L5" s="24" t="s">
        <v>133</v>
      </c>
      <c r="M5" s="24" t="s">
        <v>133</v>
      </c>
      <c r="N5" s="24" t="s">
        <v>138</v>
      </c>
      <c r="O5" s="24" t="s">
        <v>136</v>
      </c>
      <c r="P5" s="118" t="s">
        <v>139</v>
      </c>
      <c r="Q5" s="24" t="s">
        <v>140</v>
      </c>
      <c r="R5" s="24" t="s">
        <v>110</v>
      </c>
      <c r="S5" s="24" t="s">
        <v>141</v>
      </c>
      <c r="T5" s="24" t="s">
        <v>142</v>
      </c>
      <c r="U5" s="152"/>
      <c r="V5" s="119" t="s">
        <v>145</v>
      </c>
      <c r="W5" s="119" t="s">
        <v>146</v>
      </c>
      <c r="X5" s="120" t="s">
        <v>147</v>
      </c>
      <c r="Y5" s="24" t="s">
        <v>112</v>
      </c>
      <c r="Z5" s="24" t="s">
        <v>111</v>
      </c>
      <c r="AA5" s="121" t="s">
        <v>115</v>
      </c>
    </row>
    <row r="6" spans="2:27" ht="18" thickBot="1">
      <c r="B6" s="3">
        <v>0.8</v>
      </c>
      <c r="C6" s="10"/>
      <c r="D6" s="10" t="s">
        <v>130</v>
      </c>
      <c r="E6" s="10">
        <v>2.72</v>
      </c>
      <c r="F6" s="10" t="s">
        <v>135</v>
      </c>
      <c r="G6" s="10">
        <f>E6</f>
        <v>2.72</v>
      </c>
      <c r="H6" s="10">
        <v>680</v>
      </c>
      <c r="I6" s="10">
        <v>360</v>
      </c>
      <c r="J6" s="50">
        <f>1+H6/I6</f>
        <v>2.8888888888888888</v>
      </c>
      <c r="K6" s="50">
        <f>G6*J6</f>
        <v>7.8577777777777786</v>
      </c>
      <c r="L6" s="10">
        <v>8.4</v>
      </c>
      <c r="M6" s="10"/>
      <c r="N6" s="10" t="s">
        <v>130</v>
      </c>
      <c r="O6" s="10"/>
      <c r="P6" s="10">
        <v>4.2</v>
      </c>
      <c r="Q6" s="10"/>
      <c r="R6" s="10">
        <v>3</v>
      </c>
      <c r="S6" s="10"/>
      <c r="T6" s="10"/>
      <c r="U6" s="10">
        <v>50</v>
      </c>
      <c r="V6" s="10">
        <v>91.2</v>
      </c>
      <c r="W6" s="10">
        <v>29.8</v>
      </c>
      <c r="X6" s="122">
        <f>W6*W6/U6</f>
        <v>17.760800000000003</v>
      </c>
      <c r="Y6" s="10">
        <v>24</v>
      </c>
      <c r="Z6" s="10">
        <v>0.9</v>
      </c>
      <c r="AA6" s="123">
        <f>Y6*Z6</f>
        <v>21.6</v>
      </c>
    </row>
    <row r="7" spans="2:27" ht="18" thickBot="1">
      <c r="B7" s="4"/>
      <c r="C7" s="2"/>
      <c r="D7" s="2"/>
      <c r="E7" s="2"/>
      <c r="F7" s="2"/>
      <c r="G7" s="2"/>
      <c r="H7" s="2">
        <v>680</v>
      </c>
      <c r="I7" s="2">
        <v>360</v>
      </c>
      <c r="J7" s="37">
        <f t="shared" ref="J7:J18" si="0">1+H7/I7</f>
        <v>2.8888888888888888</v>
      </c>
      <c r="K7" s="50">
        <f t="shared" ref="K7:K9" si="1">G7*J7</f>
        <v>0</v>
      </c>
      <c r="L7" s="2"/>
      <c r="M7" s="2"/>
      <c r="N7" s="2"/>
      <c r="O7" s="2"/>
      <c r="P7" s="2"/>
      <c r="Q7" s="2"/>
      <c r="R7" s="2">
        <v>3.5</v>
      </c>
      <c r="S7" s="2"/>
      <c r="T7" s="2"/>
      <c r="U7" s="2">
        <v>50</v>
      </c>
      <c r="V7" s="2">
        <v>91.2</v>
      </c>
      <c r="W7" s="2">
        <v>29.7</v>
      </c>
      <c r="X7" s="36">
        <f t="shared" ref="X7:X18" si="2">W7*W7/U7</f>
        <v>17.6418</v>
      </c>
      <c r="Y7" s="2">
        <v>24</v>
      </c>
      <c r="Z7" s="2">
        <v>0.9</v>
      </c>
      <c r="AA7" s="124">
        <f t="shared" ref="AA7:AA18" si="3">Y7*Z7</f>
        <v>21.6</v>
      </c>
    </row>
    <row r="8" spans="2:27" ht="18" thickBot="1">
      <c r="B8" s="7"/>
      <c r="C8" s="8"/>
      <c r="D8" s="8"/>
      <c r="E8" s="8"/>
      <c r="F8" s="8"/>
      <c r="G8" s="8"/>
      <c r="H8" s="8">
        <v>680</v>
      </c>
      <c r="I8" s="8">
        <v>360</v>
      </c>
      <c r="J8" s="117">
        <f t="shared" si="0"/>
        <v>2.8888888888888888</v>
      </c>
      <c r="K8" s="130">
        <f t="shared" si="1"/>
        <v>0</v>
      </c>
      <c r="L8" s="8"/>
      <c r="M8" s="8"/>
      <c r="N8" s="8"/>
      <c r="O8" s="8"/>
      <c r="P8" s="8"/>
      <c r="Q8" s="8"/>
      <c r="R8" s="8">
        <v>4</v>
      </c>
      <c r="S8" s="8"/>
      <c r="T8" s="8"/>
      <c r="U8" s="8">
        <v>50</v>
      </c>
      <c r="V8" s="8">
        <v>88</v>
      </c>
      <c r="W8" s="8">
        <v>29</v>
      </c>
      <c r="X8" s="125">
        <f t="shared" si="2"/>
        <v>16.82</v>
      </c>
      <c r="Y8" s="8">
        <v>24</v>
      </c>
      <c r="Z8" s="8">
        <v>1.3</v>
      </c>
      <c r="AA8" s="126">
        <f t="shared" si="3"/>
        <v>31.200000000000003</v>
      </c>
    </row>
    <row r="9" spans="2:27">
      <c r="B9" s="3"/>
      <c r="C9" s="10"/>
      <c r="D9" s="10"/>
      <c r="E9" s="10">
        <v>2.72</v>
      </c>
      <c r="F9" s="10"/>
      <c r="G9" s="10">
        <v>2.72</v>
      </c>
      <c r="H9" s="10">
        <v>680</v>
      </c>
      <c r="I9" s="10">
        <v>200</v>
      </c>
      <c r="J9" s="50">
        <f t="shared" si="0"/>
        <v>4.4000000000000004</v>
      </c>
      <c r="K9" s="50">
        <f t="shared" si="1"/>
        <v>11.968000000000002</v>
      </c>
      <c r="L9" s="10">
        <v>12.6</v>
      </c>
      <c r="M9" s="10"/>
      <c r="N9" s="10"/>
      <c r="O9" s="10">
        <v>11.4</v>
      </c>
      <c r="P9" s="10">
        <v>6</v>
      </c>
      <c r="Q9" s="10"/>
      <c r="R9" s="10">
        <v>3</v>
      </c>
      <c r="S9" s="10"/>
      <c r="T9" s="10"/>
      <c r="U9" s="10">
        <v>50</v>
      </c>
      <c r="V9" s="10">
        <v>91.2</v>
      </c>
      <c r="W9" s="10">
        <v>30</v>
      </c>
      <c r="X9" s="122">
        <f t="shared" si="2"/>
        <v>18</v>
      </c>
      <c r="Y9" s="10">
        <v>24</v>
      </c>
      <c r="Z9" s="10">
        <v>0.9</v>
      </c>
      <c r="AA9" s="123">
        <f t="shared" si="3"/>
        <v>21.6</v>
      </c>
    </row>
    <row r="10" spans="2:27">
      <c r="B10" s="4"/>
      <c r="C10" s="2"/>
      <c r="D10" s="2"/>
      <c r="E10" s="2">
        <v>2.96</v>
      </c>
      <c r="F10" s="2"/>
      <c r="G10" s="2"/>
      <c r="H10" s="2">
        <v>680</v>
      </c>
      <c r="I10" s="2">
        <v>200</v>
      </c>
      <c r="J10" s="37">
        <f t="shared" si="0"/>
        <v>4.4000000000000004</v>
      </c>
      <c r="K10" s="37"/>
      <c r="L10" s="2"/>
      <c r="M10" s="2"/>
      <c r="N10" s="2"/>
      <c r="O10" s="2">
        <v>11</v>
      </c>
      <c r="P10" s="2">
        <v>5.8</v>
      </c>
      <c r="Q10" s="2"/>
      <c r="R10" s="2">
        <v>3</v>
      </c>
      <c r="S10" s="2"/>
      <c r="T10" s="2"/>
      <c r="U10" s="2">
        <v>50</v>
      </c>
      <c r="V10" s="2">
        <v>105</v>
      </c>
      <c r="W10" s="2">
        <v>35</v>
      </c>
      <c r="X10" s="36">
        <f t="shared" si="2"/>
        <v>24.5</v>
      </c>
      <c r="Y10" s="2"/>
      <c r="Z10" s="2">
        <v>1.6</v>
      </c>
      <c r="AA10" s="124">
        <f t="shared" si="3"/>
        <v>0</v>
      </c>
    </row>
    <row r="11" spans="2:27">
      <c r="B11" s="4"/>
      <c r="C11" s="2"/>
      <c r="D11" s="2"/>
      <c r="E11" s="2"/>
      <c r="F11" s="2"/>
      <c r="G11" s="2"/>
      <c r="H11" s="2">
        <v>680</v>
      </c>
      <c r="I11" s="2">
        <v>200</v>
      </c>
      <c r="J11" s="37">
        <f t="shared" si="0"/>
        <v>4.4000000000000004</v>
      </c>
      <c r="K11" s="37"/>
      <c r="L11" s="2"/>
      <c r="M11" s="2"/>
      <c r="N11" s="2"/>
      <c r="O11" s="2"/>
      <c r="P11" s="2"/>
      <c r="Q11" s="2"/>
      <c r="R11" s="2">
        <v>3</v>
      </c>
      <c r="S11" s="2"/>
      <c r="T11" s="2"/>
      <c r="U11" s="2">
        <v>50</v>
      </c>
      <c r="V11" s="2">
        <v>106</v>
      </c>
      <c r="W11" s="2">
        <v>34.799999999999997</v>
      </c>
      <c r="X11" s="36">
        <f t="shared" si="2"/>
        <v>24.220799999999993</v>
      </c>
      <c r="Y11" s="2">
        <v>28</v>
      </c>
      <c r="Z11" s="2">
        <v>2.2999999999999998</v>
      </c>
      <c r="AA11" s="124">
        <f t="shared" si="3"/>
        <v>64.399999999999991</v>
      </c>
    </row>
    <row r="12" spans="2:27" ht="18" thickBot="1">
      <c r="B12" s="7"/>
      <c r="C12" s="8"/>
      <c r="D12" s="8"/>
      <c r="E12" s="8"/>
      <c r="F12" s="8"/>
      <c r="G12" s="8"/>
      <c r="H12" s="8">
        <v>680</v>
      </c>
      <c r="I12" s="8">
        <v>200</v>
      </c>
      <c r="J12" s="117">
        <f t="shared" si="0"/>
        <v>4.4000000000000004</v>
      </c>
      <c r="K12" s="117"/>
      <c r="L12" s="8"/>
      <c r="M12" s="8"/>
      <c r="N12" s="8"/>
      <c r="O12" s="8"/>
      <c r="P12" s="8"/>
      <c r="Q12" s="8"/>
      <c r="R12" s="8">
        <v>3</v>
      </c>
      <c r="S12" s="8"/>
      <c r="T12" s="8"/>
      <c r="U12" s="8">
        <v>50</v>
      </c>
      <c r="V12" s="8">
        <v>135</v>
      </c>
      <c r="W12" s="8">
        <v>45.8</v>
      </c>
      <c r="X12" s="125">
        <f t="shared" si="2"/>
        <v>41.952799999999996</v>
      </c>
      <c r="Y12" s="8">
        <v>40</v>
      </c>
      <c r="Z12" s="8">
        <v>4</v>
      </c>
      <c r="AA12" s="126">
        <f t="shared" si="3"/>
        <v>160</v>
      </c>
    </row>
    <row r="13" spans="2:27">
      <c r="B13" s="115"/>
      <c r="C13" s="54"/>
      <c r="D13" s="54"/>
      <c r="E13" s="54">
        <v>2.8</v>
      </c>
      <c r="F13" s="54"/>
      <c r="G13" s="54">
        <f>E13</f>
        <v>2.8</v>
      </c>
      <c r="H13" s="54">
        <v>680</v>
      </c>
      <c r="I13" s="54">
        <v>100</v>
      </c>
      <c r="J13" s="127">
        <f t="shared" si="0"/>
        <v>7.8</v>
      </c>
      <c r="K13" s="127">
        <f t="shared" ref="K13" si="4">G13*J13</f>
        <v>21.84</v>
      </c>
      <c r="L13" s="54"/>
      <c r="M13" s="54"/>
      <c r="N13" s="54"/>
      <c r="O13" s="54">
        <v>18.2</v>
      </c>
      <c r="P13" s="54">
        <v>9.1199999999999992</v>
      </c>
      <c r="Q13" s="54"/>
      <c r="R13" s="54">
        <v>3</v>
      </c>
      <c r="S13" s="54"/>
      <c r="T13" s="54"/>
      <c r="U13" s="54">
        <v>50</v>
      </c>
      <c r="V13" s="54">
        <v>136</v>
      </c>
      <c r="W13" s="54">
        <v>45.8</v>
      </c>
      <c r="X13" s="128">
        <f t="shared" si="2"/>
        <v>41.952799999999996</v>
      </c>
      <c r="Y13" s="54">
        <v>40</v>
      </c>
      <c r="Z13" s="54">
        <v>4</v>
      </c>
      <c r="AA13" s="129">
        <f t="shared" si="3"/>
        <v>160</v>
      </c>
    </row>
    <row r="14" spans="2:27">
      <c r="B14" s="4"/>
      <c r="C14" s="2"/>
      <c r="D14" s="2"/>
      <c r="E14" s="2"/>
      <c r="F14" s="2"/>
      <c r="G14" s="2"/>
      <c r="H14" s="2">
        <v>680</v>
      </c>
      <c r="I14" s="2">
        <v>100</v>
      </c>
      <c r="J14" s="37">
        <f t="shared" si="0"/>
        <v>7.8</v>
      </c>
      <c r="K14" s="37"/>
      <c r="L14" s="2"/>
      <c r="M14" s="2"/>
      <c r="N14" s="2"/>
      <c r="O14" s="2"/>
      <c r="P14" s="2"/>
      <c r="Q14" s="2"/>
      <c r="R14" s="2">
        <v>3</v>
      </c>
      <c r="S14" s="2"/>
      <c r="T14" s="2"/>
      <c r="U14" s="2">
        <v>50</v>
      </c>
      <c r="V14" s="2">
        <v>144</v>
      </c>
      <c r="W14" s="2">
        <v>46</v>
      </c>
      <c r="X14" s="36">
        <f t="shared" si="2"/>
        <v>42.32</v>
      </c>
      <c r="Y14" s="2">
        <v>40</v>
      </c>
      <c r="Z14" s="2">
        <v>4.0999999999999996</v>
      </c>
      <c r="AA14" s="124">
        <f t="shared" si="3"/>
        <v>164</v>
      </c>
    </row>
    <row r="15" spans="2:27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37"/>
      <c r="L15" s="2"/>
      <c r="M15" s="2"/>
      <c r="N15" s="2"/>
      <c r="O15" s="2"/>
      <c r="P15" s="2"/>
      <c r="Q15" s="2"/>
      <c r="R15" s="2">
        <v>3</v>
      </c>
      <c r="S15" s="2"/>
      <c r="T15" s="2"/>
      <c r="U15" s="2">
        <v>50</v>
      </c>
      <c r="V15" s="2">
        <v>134</v>
      </c>
      <c r="W15" s="2">
        <v>43</v>
      </c>
      <c r="X15" s="36">
        <f t="shared" si="2"/>
        <v>36.979999999999997</v>
      </c>
      <c r="Y15" s="2">
        <v>40</v>
      </c>
      <c r="Z15" s="2">
        <v>3.7</v>
      </c>
      <c r="AA15" s="124">
        <f t="shared" si="3"/>
        <v>148</v>
      </c>
    </row>
    <row r="16" spans="2:27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37"/>
      <c r="L16" s="2"/>
      <c r="M16" s="2"/>
      <c r="N16" s="2"/>
      <c r="O16" s="2"/>
      <c r="P16" s="2"/>
      <c r="Q16" s="2"/>
      <c r="R16" s="2">
        <v>3</v>
      </c>
      <c r="S16" s="2"/>
      <c r="T16" s="2"/>
      <c r="U16" s="2">
        <v>50</v>
      </c>
      <c r="V16" s="2">
        <v>152</v>
      </c>
      <c r="W16" s="2">
        <v>48.7</v>
      </c>
      <c r="X16" s="36">
        <f t="shared" si="2"/>
        <v>47.433799999999998</v>
      </c>
      <c r="Y16" s="2">
        <v>48</v>
      </c>
      <c r="Z16" s="2">
        <v>4.5999999999999996</v>
      </c>
      <c r="AA16" s="124">
        <f t="shared" si="3"/>
        <v>220.79999999999998</v>
      </c>
    </row>
    <row r="17" spans="2:27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37"/>
      <c r="L17" s="2"/>
      <c r="M17" s="2"/>
      <c r="N17" s="2"/>
      <c r="O17" s="2"/>
      <c r="P17" s="2"/>
      <c r="Q17" s="2"/>
      <c r="R17" s="2">
        <v>4</v>
      </c>
      <c r="S17" s="2"/>
      <c r="T17" s="2">
        <v>136</v>
      </c>
      <c r="U17" s="2">
        <v>50</v>
      </c>
      <c r="V17" s="2">
        <v>134</v>
      </c>
      <c r="W17" s="2">
        <v>43.2</v>
      </c>
      <c r="X17" s="36">
        <f t="shared" si="2"/>
        <v>37.324800000000003</v>
      </c>
      <c r="Y17" s="2">
        <v>40</v>
      </c>
      <c r="Z17" s="2">
        <v>3.7</v>
      </c>
      <c r="AA17" s="124">
        <f t="shared" si="3"/>
        <v>148</v>
      </c>
    </row>
    <row r="18" spans="2:27" ht="18" thickBot="1">
      <c r="B18" s="7"/>
      <c r="C18" s="8"/>
      <c r="D18" s="8"/>
      <c r="E18" s="8"/>
      <c r="F18" s="8"/>
      <c r="G18" s="8"/>
      <c r="H18" s="8"/>
      <c r="I18" s="8"/>
      <c r="J18" s="117" t="e">
        <f t="shared" si="0"/>
        <v>#DIV/0!</v>
      </c>
      <c r="K18" s="117"/>
      <c r="L18" s="8"/>
      <c r="M18" s="8"/>
      <c r="N18" s="8"/>
      <c r="O18" s="8"/>
      <c r="P18" s="8"/>
      <c r="Q18" s="8"/>
      <c r="R18" s="8"/>
      <c r="S18" s="8"/>
      <c r="T18" s="8"/>
      <c r="U18" s="8">
        <v>50</v>
      </c>
      <c r="V18" s="8"/>
      <c r="W18" s="8"/>
      <c r="X18" s="125">
        <f t="shared" si="2"/>
        <v>0</v>
      </c>
      <c r="Y18" s="8"/>
      <c r="Z18" s="8"/>
      <c r="AA18" s="126">
        <f t="shared" si="3"/>
        <v>0</v>
      </c>
    </row>
  </sheetData>
  <mergeCells count="7">
    <mergeCell ref="V4:X4"/>
    <mergeCell ref="Y4:AA4"/>
    <mergeCell ref="F4:L4"/>
    <mergeCell ref="C4:E4"/>
    <mergeCell ref="B4:B5"/>
    <mergeCell ref="M4:T4"/>
    <mergeCell ref="U4:U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22"/>
  <sheetViews>
    <sheetView tabSelected="1" workbookViewId="0">
      <selection activeCell="N9" sqref="N9"/>
    </sheetView>
  </sheetViews>
  <sheetFormatPr defaultRowHeight="17.399999999999999"/>
  <cols>
    <col min="5" max="5" width="14.8984375" bestFit="1" customWidth="1"/>
  </cols>
  <sheetData>
    <row r="3" spans="2:11"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</row>
    <row r="4" spans="2:11">
      <c r="B4" t="s">
        <v>47</v>
      </c>
      <c r="C4">
        <v>35.549999999999997</v>
      </c>
      <c r="D4">
        <v>23</v>
      </c>
      <c r="E4">
        <v>12.7</v>
      </c>
      <c r="F4">
        <v>885</v>
      </c>
      <c r="G4">
        <v>20</v>
      </c>
      <c r="H4">
        <v>1704</v>
      </c>
      <c r="I4">
        <v>4.8</v>
      </c>
      <c r="J4" t="s">
        <v>48</v>
      </c>
    </row>
    <row r="5" spans="2:11">
      <c r="B5" t="s">
        <v>49</v>
      </c>
      <c r="C5">
        <v>21</v>
      </c>
      <c r="D5">
        <v>13.2</v>
      </c>
      <c r="E5">
        <v>6.35</v>
      </c>
      <c r="F5">
        <v>470</v>
      </c>
      <c r="G5">
        <v>20</v>
      </c>
      <c r="H5">
        <v>1704</v>
      </c>
      <c r="I5">
        <v>6.5</v>
      </c>
      <c r="J5" t="s">
        <v>48</v>
      </c>
    </row>
    <row r="6" spans="2:11">
      <c r="B6" t="s">
        <v>50</v>
      </c>
      <c r="C6">
        <v>26.9</v>
      </c>
      <c r="D6">
        <v>14.5</v>
      </c>
      <c r="E6">
        <v>11.1</v>
      </c>
      <c r="F6">
        <v>11.6</v>
      </c>
      <c r="G6">
        <v>1</v>
      </c>
      <c r="H6">
        <v>85.2</v>
      </c>
      <c r="I6">
        <v>9.3000000000000007</v>
      </c>
      <c r="J6" t="s">
        <v>51</v>
      </c>
    </row>
    <row r="7" spans="2:11">
      <c r="B7" t="s">
        <v>52</v>
      </c>
      <c r="C7">
        <v>26.9</v>
      </c>
      <c r="D7">
        <v>14.5</v>
      </c>
      <c r="E7">
        <v>11.1</v>
      </c>
      <c r="F7">
        <v>13.5</v>
      </c>
      <c r="G7">
        <v>1</v>
      </c>
      <c r="H7">
        <v>85.2</v>
      </c>
      <c r="I7">
        <v>8.6</v>
      </c>
      <c r="J7" t="s">
        <v>53</v>
      </c>
    </row>
    <row r="8" spans="2:11">
      <c r="B8" t="s">
        <v>54</v>
      </c>
      <c r="C8">
        <v>12.7</v>
      </c>
      <c r="D8">
        <v>7.7</v>
      </c>
      <c r="E8">
        <v>4.83</v>
      </c>
      <c r="F8">
        <v>4</v>
      </c>
      <c r="G8">
        <v>0.1</v>
      </c>
      <c r="H8">
        <v>8.5</v>
      </c>
      <c r="I8">
        <v>5</v>
      </c>
      <c r="J8" t="s">
        <v>51</v>
      </c>
    </row>
    <row r="9" spans="2:11">
      <c r="B9" t="s">
        <v>54</v>
      </c>
      <c r="C9">
        <v>12.7</v>
      </c>
      <c r="D9">
        <v>7.7</v>
      </c>
      <c r="E9">
        <v>4.83</v>
      </c>
      <c r="F9">
        <v>4</v>
      </c>
      <c r="G9">
        <v>0.25</v>
      </c>
      <c r="H9">
        <v>21.3</v>
      </c>
      <c r="I9">
        <v>8</v>
      </c>
      <c r="J9" t="s">
        <v>51</v>
      </c>
    </row>
    <row r="10" spans="2:11" ht="18" thickBot="1"/>
    <row r="11" spans="2:11" ht="18" thickBot="1">
      <c r="B11" s="154" t="s">
        <v>55</v>
      </c>
      <c r="C11" s="155" t="s">
        <v>56</v>
      </c>
      <c r="D11" s="155" t="s">
        <v>59</v>
      </c>
      <c r="E11" s="155" t="s">
        <v>46</v>
      </c>
      <c r="F11" s="155" t="s">
        <v>45</v>
      </c>
      <c r="G11" s="155" t="s">
        <v>43</v>
      </c>
      <c r="H11" s="155" t="s">
        <v>62</v>
      </c>
      <c r="I11" s="155" t="s">
        <v>46</v>
      </c>
      <c r="J11" s="156" t="s">
        <v>152</v>
      </c>
    </row>
    <row r="12" spans="2:11">
      <c r="B12" s="3" t="s">
        <v>57</v>
      </c>
      <c r="C12" s="10" t="s">
        <v>58</v>
      </c>
      <c r="D12" s="10" t="s">
        <v>47</v>
      </c>
      <c r="E12" s="10" t="s">
        <v>48</v>
      </c>
      <c r="F12" s="157">
        <v>5</v>
      </c>
      <c r="G12" s="157">
        <v>24</v>
      </c>
      <c r="H12" s="10">
        <v>1.6</v>
      </c>
      <c r="I12" s="2">
        <v>13.56</v>
      </c>
      <c r="J12" s="158">
        <f>2*3.14*I12*G12</f>
        <v>2043.7632000000001</v>
      </c>
    </row>
    <row r="13" spans="2:11">
      <c r="B13" s="4" t="s">
        <v>57</v>
      </c>
      <c r="C13" s="2" t="s">
        <v>60</v>
      </c>
      <c r="D13" s="2" t="s">
        <v>54</v>
      </c>
      <c r="E13" s="2" t="s">
        <v>51</v>
      </c>
      <c r="F13" s="159">
        <v>6</v>
      </c>
      <c r="G13" s="159">
        <v>0.5</v>
      </c>
      <c r="H13" s="2">
        <v>1</v>
      </c>
      <c r="I13" s="2"/>
      <c r="J13" s="5"/>
      <c r="K13" t="s">
        <v>61</v>
      </c>
    </row>
    <row r="14" spans="2:11">
      <c r="B14" s="4" t="s">
        <v>57</v>
      </c>
      <c r="C14" s="2" t="s">
        <v>63</v>
      </c>
      <c r="D14" s="2" t="s">
        <v>50</v>
      </c>
      <c r="E14" s="2" t="s">
        <v>51</v>
      </c>
      <c r="F14" s="159">
        <v>9</v>
      </c>
      <c r="G14" s="159">
        <v>1</v>
      </c>
      <c r="H14" s="2">
        <v>1</v>
      </c>
      <c r="I14" s="2"/>
      <c r="J14" s="5"/>
    </row>
    <row r="15" spans="2:11">
      <c r="B15" s="4" t="s">
        <v>64</v>
      </c>
      <c r="C15" s="2"/>
      <c r="D15" s="2" t="s">
        <v>49</v>
      </c>
      <c r="E15" s="2" t="s">
        <v>48</v>
      </c>
      <c r="F15" s="159">
        <v>25</v>
      </c>
      <c r="G15" s="159">
        <v>290</v>
      </c>
      <c r="H15" s="2">
        <v>0.45</v>
      </c>
      <c r="I15" s="2">
        <v>13.56</v>
      </c>
      <c r="J15" s="158">
        <f>2*3.14*I15*G15</f>
        <v>24695.472000000002</v>
      </c>
    </row>
    <row r="16" spans="2:11">
      <c r="B16" s="4" t="s">
        <v>57</v>
      </c>
      <c r="C16" s="2" t="s">
        <v>109</v>
      </c>
      <c r="D16" s="2" t="s">
        <v>108</v>
      </c>
      <c r="E16" s="2"/>
      <c r="F16" s="159">
        <v>1</v>
      </c>
      <c r="G16" s="159">
        <v>4</v>
      </c>
      <c r="H16" s="2"/>
      <c r="I16" s="2">
        <v>13.56</v>
      </c>
      <c r="J16" s="158">
        <f>2*3.14*I16*G16</f>
        <v>340.62720000000002</v>
      </c>
    </row>
    <row r="17" spans="2:10">
      <c r="B17" s="4" t="s">
        <v>57</v>
      </c>
      <c r="C17" s="2" t="s">
        <v>149</v>
      </c>
      <c r="D17" s="2" t="s">
        <v>148</v>
      </c>
      <c r="E17" s="2"/>
      <c r="F17" s="159">
        <v>2</v>
      </c>
      <c r="G17" s="159">
        <v>25.6</v>
      </c>
      <c r="H17" s="2"/>
      <c r="I17" s="2">
        <v>13.56</v>
      </c>
      <c r="J17" s="158">
        <f>2*3.14*I17*G17</f>
        <v>2180.0140800000004</v>
      </c>
    </row>
    <row r="18" spans="2:10">
      <c r="B18" s="4" t="s">
        <v>57</v>
      </c>
      <c r="C18" s="2" t="s">
        <v>150</v>
      </c>
      <c r="D18" s="2" t="s">
        <v>148</v>
      </c>
      <c r="E18" s="2"/>
      <c r="F18" s="160" t="s">
        <v>151</v>
      </c>
      <c r="G18" s="159">
        <v>3.3</v>
      </c>
      <c r="H18" s="2"/>
      <c r="I18" s="2">
        <v>13.56</v>
      </c>
      <c r="J18" s="158">
        <f>2*3.14*I18*G18</f>
        <v>281.01744000000002</v>
      </c>
    </row>
    <row r="19" spans="2:10">
      <c r="B19" s="161" t="s">
        <v>57</v>
      </c>
      <c r="C19" s="145" t="s">
        <v>153</v>
      </c>
      <c r="D19" s="145" t="s">
        <v>154</v>
      </c>
      <c r="E19" s="145"/>
      <c r="F19" s="162">
        <v>5</v>
      </c>
      <c r="G19" s="162">
        <v>0.5</v>
      </c>
      <c r="H19" s="145">
        <v>1.6</v>
      </c>
      <c r="I19" s="2">
        <v>13.56</v>
      </c>
      <c r="J19" s="158">
        <f>2*3.14*I19*G19</f>
        <v>42.578400000000002</v>
      </c>
    </row>
    <row r="20" spans="2:10">
      <c r="B20" s="161"/>
      <c r="C20" s="145"/>
      <c r="D20" s="145"/>
      <c r="E20" s="145"/>
      <c r="F20" s="162">
        <v>6</v>
      </c>
      <c r="G20" s="162">
        <v>0.6</v>
      </c>
      <c r="H20" s="145"/>
      <c r="I20" s="2">
        <v>13.56</v>
      </c>
      <c r="J20" s="158">
        <f>2*3.14*I20*G20</f>
        <v>51.094079999999998</v>
      </c>
    </row>
    <row r="21" spans="2:10">
      <c r="B21" s="161"/>
      <c r="C21" s="145"/>
      <c r="D21" s="145"/>
      <c r="E21" s="145"/>
      <c r="F21" s="162">
        <v>8</v>
      </c>
      <c r="G21" s="162">
        <v>1</v>
      </c>
      <c r="H21" s="145"/>
      <c r="I21" s="2"/>
      <c r="J21" s="5"/>
    </row>
    <row r="22" spans="2:10" ht="18" thickBot="1">
      <c r="B22" s="163"/>
      <c r="C22" s="146"/>
      <c r="D22" s="146"/>
      <c r="E22" s="146"/>
      <c r="F22" s="164">
        <v>10</v>
      </c>
      <c r="G22" s="164">
        <v>1.4</v>
      </c>
      <c r="H22" s="146"/>
      <c r="I22" s="8"/>
      <c r="J22" s="9"/>
    </row>
  </sheetData>
  <mergeCells count="5">
    <mergeCell ref="B19:B22"/>
    <mergeCell ref="C19:C22"/>
    <mergeCell ref="D19:D22"/>
    <mergeCell ref="E19:E22"/>
    <mergeCell ref="H19:H2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K6"/>
  <sheetViews>
    <sheetView workbookViewId="0">
      <selection activeCell="O13" sqref="O13"/>
    </sheetView>
  </sheetViews>
  <sheetFormatPr defaultRowHeight="17.399999999999999"/>
  <cols>
    <col min="3" max="3" width="17.09765625" bestFit="1" customWidth="1"/>
    <col min="10" max="10" width="11.09765625" bestFit="1" customWidth="1"/>
    <col min="11" max="11" width="10.59765625" bestFit="1" customWidth="1"/>
  </cols>
  <sheetData>
    <row r="4" spans="3:11">
      <c r="C4" t="s">
        <v>66</v>
      </c>
      <c r="D4" t="s">
        <v>67</v>
      </c>
      <c r="E4" t="s">
        <v>69</v>
      </c>
      <c r="F4" t="s">
        <v>70</v>
      </c>
      <c r="G4" t="s">
        <v>68</v>
      </c>
      <c r="H4" t="s">
        <v>72</v>
      </c>
      <c r="I4" t="s">
        <v>73</v>
      </c>
      <c r="J4" t="s">
        <v>74</v>
      </c>
      <c r="K4" t="s">
        <v>77</v>
      </c>
    </row>
    <row r="5" spans="3:11">
      <c r="C5" t="s">
        <v>75</v>
      </c>
      <c r="D5" t="s">
        <v>65</v>
      </c>
      <c r="E5" t="s">
        <v>71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79</v>
      </c>
    </row>
    <row r="6" spans="3:11">
      <c r="C6" t="s">
        <v>76</v>
      </c>
      <c r="E6" t="s">
        <v>71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D8"/>
  <sheetViews>
    <sheetView workbookViewId="0">
      <selection activeCell="E23" sqref="E23"/>
    </sheetView>
  </sheetViews>
  <sheetFormatPr defaultRowHeight="17.399999999999999"/>
  <sheetData>
    <row r="4" spans="2:4">
      <c r="B4" s="153" t="s">
        <v>120</v>
      </c>
      <c r="C4">
        <v>600</v>
      </c>
      <c r="D4" t="s">
        <v>121</v>
      </c>
    </row>
    <row r="5" spans="2:4">
      <c r="B5" s="153"/>
      <c r="C5">
        <v>48</v>
      </c>
      <c r="D5" t="s">
        <v>122</v>
      </c>
    </row>
    <row r="6" spans="2:4">
      <c r="B6" s="153"/>
      <c r="C6">
        <f>C4/C5</f>
        <v>12.5</v>
      </c>
      <c r="D6" t="s">
        <v>123</v>
      </c>
    </row>
    <row r="8" spans="2:4">
      <c r="B8" t="s">
        <v>124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C6A1-89E4-4C64-BE7B-540EEEAB9973}">
  <dimension ref="B3:AA18"/>
  <sheetViews>
    <sheetView workbookViewId="0">
      <selection activeCell="S20" sqref="S20"/>
    </sheetView>
  </sheetViews>
  <sheetFormatPr defaultRowHeight="17.399999999999999"/>
  <cols>
    <col min="1" max="1" width="5.09765625" customWidth="1"/>
    <col min="2" max="2" width="6.69921875" customWidth="1"/>
    <col min="3" max="3" width="9.5" bestFit="1" customWidth="1"/>
    <col min="4" max="4" width="5.19921875" bestFit="1" customWidth="1"/>
    <col min="5" max="5" width="9.5" bestFit="1" customWidth="1"/>
    <col min="6" max="6" width="4.59765625" bestFit="1" customWidth="1"/>
    <col min="7" max="7" width="7.59765625" bestFit="1" customWidth="1"/>
    <col min="8" max="9" width="4.5" bestFit="1" customWidth="1"/>
    <col min="10" max="11" width="6.8984375" customWidth="1"/>
    <col min="12" max="13" width="6.09765625" bestFit="1" customWidth="1"/>
    <col min="14" max="14" width="5.19921875" bestFit="1" customWidth="1"/>
    <col min="15" max="15" width="7.19921875" bestFit="1" customWidth="1"/>
    <col min="16" max="16" width="9.5" bestFit="1" customWidth="1"/>
    <col min="17" max="17" width="10.09765625" bestFit="1" customWidth="1"/>
    <col min="19" max="19" width="7.09765625" bestFit="1" customWidth="1"/>
    <col min="21" max="21" width="6" bestFit="1" customWidth="1"/>
    <col min="22" max="22" width="5" bestFit="1" customWidth="1"/>
    <col min="23" max="23" width="5.69921875" bestFit="1" customWidth="1"/>
    <col min="24" max="24" width="5.5" customWidth="1"/>
    <col min="25" max="25" width="7.19921875" bestFit="1" customWidth="1"/>
    <col min="26" max="26" width="6.69921875" bestFit="1" customWidth="1"/>
    <col min="27" max="27" width="6" bestFit="1" customWidth="1"/>
  </cols>
  <sheetData>
    <row r="3" spans="2:27" ht="18" thickBot="1"/>
    <row r="4" spans="2:27" s="15" customFormat="1">
      <c r="B4" s="149" t="s">
        <v>126</v>
      </c>
      <c r="C4" s="144" t="s">
        <v>21</v>
      </c>
      <c r="D4" s="144"/>
      <c r="E4" s="144"/>
      <c r="F4" s="144" t="s">
        <v>81</v>
      </c>
      <c r="G4" s="144"/>
      <c r="H4" s="144"/>
      <c r="I4" s="144"/>
      <c r="J4" s="144"/>
      <c r="K4" s="144"/>
      <c r="L4" s="144"/>
      <c r="M4" s="144" t="s">
        <v>57</v>
      </c>
      <c r="N4" s="144"/>
      <c r="O4" s="144"/>
      <c r="P4" s="144"/>
      <c r="Q4" s="144"/>
      <c r="R4" s="144"/>
      <c r="S4" s="144"/>
      <c r="T4" s="144"/>
      <c r="U4" s="151" t="s">
        <v>100</v>
      </c>
      <c r="V4" s="144" t="s">
        <v>96</v>
      </c>
      <c r="W4" s="144"/>
      <c r="X4" s="144"/>
      <c r="Y4" s="144" t="s">
        <v>106</v>
      </c>
      <c r="Z4" s="144"/>
      <c r="AA4" s="148"/>
    </row>
    <row r="5" spans="2:27" s="15" customFormat="1" ht="18" thickBot="1">
      <c r="B5" s="150"/>
      <c r="C5" s="24" t="s">
        <v>7</v>
      </c>
      <c r="D5" s="24" t="s">
        <v>9</v>
      </c>
      <c r="E5" s="24" t="s">
        <v>128</v>
      </c>
      <c r="F5" s="24" t="s">
        <v>24</v>
      </c>
      <c r="G5" s="24" t="s">
        <v>10</v>
      </c>
      <c r="H5" s="24" t="s">
        <v>26</v>
      </c>
      <c r="I5" s="24" t="s">
        <v>27</v>
      </c>
      <c r="J5" s="77" t="s">
        <v>1</v>
      </c>
      <c r="K5" s="77"/>
      <c r="L5" s="24" t="s">
        <v>34</v>
      </c>
      <c r="M5" s="24" t="s">
        <v>34</v>
      </c>
      <c r="N5" s="24" t="s">
        <v>5</v>
      </c>
      <c r="O5" s="24" t="s">
        <v>136</v>
      </c>
      <c r="P5" s="118" t="s">
        <v>82</v>
      </c>
      <c r="Q5" s="24" t="s">
        <v>83</v>
      </c>
      <c r="R5" s="24" t="s">
        <v>110</v>
      </c>
      <c r="S5" s="24" t="s">
        <v>141</v>
      </c>
      <c r="T5" s="24" t="s">
        <v>142</v>
      </c>
      <c r="U5" s="152"/>
      <c r="V5" s="119" t="s">
        <v>97</v>
      </c>
      <c r="W5" s="119" t="s">
        <v>98</v>
      </c>
      <c r="X5" s="120" t="s">
        <v>16</v>
      </c>
      <c r="Y5" s="24" t="s">
        <v>112</v>
      </c>
      <c r="Z5" s="24" t="s">
        <v>111</v>
      </c>
      <c r="AA5" s="121" t="s">
        <v>115</v>
      </c>
    </row>
    <row r="6" spans="2:27" ht="18" thickBot="1">
      <c r="B6" s="3">
        <v>0.8</v>
      </c>
      <c r="C6" s="10"/>
      <c r="D6" s="10" t="s">
        <v>8</v>
      </c>
      <c r="E6" s="10">
        <v>2.72</v>
      </c>
      <c r="F6" s="10" t="s">
        <v>30</v>
      </c>
      <c r="G6" s="10">
        <f>E6</f>
        <v>2.72</v>
      </c>
      <c r="H6" s="10">
        <v>680</v>
      </c>
      <c r="I6" s="10">
        <v>360</v>
      </c>
      <c r="J6" s="50">
        <f>1+H6/I6</f>
        <v>2.8888888888888888</v>
      </c>
      <c r="K6" s="50">
        <f>G6*J6</f>
        <v>7.8577777777777786</v>
      </c>
      <c r="L6" s="10">
        <v>8.4</v>
      </c>
      <c r="M6" s="10"/>
      <c r="N6" s="10" t="s">
        <v>8</v>
      </c>
      <c r="O6" s="10"/>
      <c r="P6" s="10">
        <v>4.2</v>
      </c>
      <c r="Q6" s="10"/>
      <c r="R6" s="10">
        <v>3</v>
      </c>
      <c r="S6" s="10"/>
      <c r="T6" s="10"/>
      <c r="U6" s="10">
        <v>50</v>
      </c>
      <c r="V6" s="10">
        <v>91.2</v>
      </c>
      <c r="W6" s="10">
        <v>29.8</v>
      </c>
      <c r="X6" s="122">
        <f>W6*W6/U6</f>
        <v>17.760800000000003</v>
      </c>
      <c r="Y6" s="10">
        <v>24</v>
      </c>
      <c r="Z6" s="10">
        <v>0.9</v>
      </c>
      <c r="AA6" s="123">
        <f>Y6*Z6</f>
        <v>21.6</v>
      </c>
    </row>
    <row r="7" spans="2:27" ht="18" thickBot="1">
      <c r="B7" s="4"/>
      <c r="C7" s="2"/>
      <c r="D7" s="2"/>
      <c r="E7" s="2"/>
      <c r="F7" s="2"/>
      <c r="G7" s="2"/>
      <c r="H7" s="2">
        <v>680</v>
      </c>
      <c r="I7" s="2">
        <v>360</v>
      </c>
      <c r="J7" s="37">
        <f t="shared" ref="J7:J18" si="0">1+H7/I7</f>
        <v>2.8888888888888888</v>
      </c>
      <c r="K7" s="50">
        <f t="shared" ref="K7:K9" si="1">G7*J7</f>
        <v>0</v>
      </c>
      <c r="L7" s="2"/>
      <c r="M7" s="2"/>
      <c r="N7" s="2"/>
      <c r="O7" s="2"/>
      <c r="P7" s="2"/>
      <c r="Q7" s="2"/>
      <c r="R7" s="2">
        <v>3.5</v>
      </c>
      <c r="S7" s="2"/>
      <c r="T7" s="2"/>
      <c r="U7" s="2">
        <v>50</v>
      </c>
      <c r="V7" s="2">
        <v>91.2</v>
      </c>
      <c r="W7" s="2">
        <v>29.7</v>
      </c>
      <c r="X7" s="36">
        <f t="shared" ref="X7:X18" si="2">W7*W7/U7</f>
        <v>17.6418</v>
      </c>
      <c r="Y7" s="2">
        <v>24</v>
      </c>
      <c r="Z7" s="2">
        <v>0.9</v>
      </c>
      <c r="AA7" s="124">
        <f t="shared" ref="AA7:AA18" si="3">Y7*Z7</f>
        <v>21.6</v>
      </c>
    </row>
    <row r="8" spans="2:27" ht="18" thickBot="1">
      <c r="B8" s="7"/>
      <c r="C8" s="8"/>
      <c r="D8" s="8"/>
      <c r="E8" s="8"/>
      <c r="F8" s="8"/>
      <c r="G8" s="8"/>
      <c r="H8" s="8">
        <v>680</v>
      </c>
      <c r="I8" s="8">
        <v>360</v>
      </c>
      <c r="J8" s="117">
        <f t="shared" si="0"/>
        <v>2.8888888888888888</v>
      </c>
      <c r="K8" s="130">
        <f t="shared" si="1"/>
        <v>0</v>
      </c>
      <c r="L8" s="8"/>
      <c r="M8" s="8"/>
      <c r="N8" s="8"/>
      <c r="O8" s="8"/>
      <c r="P8" s="8"/>
      <c r="Q8" s="8"/>
      <c r="R8" s="8">
        <v>4</v>
      </c>
      <c r="S8" s="8"/>
      <c r="T8" s="8"/>
      <c r="U8" s="8">
        <v>50</v>
      </c>
      <c r="V8" s="8">
        <v>88</v>
      </c>
      <c r="W8" s="8">
        <v>29</v>
      </c>
      <c r="X8" s="125">
        <f t="shared" si="2"/>
        <v>16.82</v>
      </c>
      <c r="Y8" s="8">
        <v>24</v>
      </c>
      <c r="Z8" s="8">
        <v>1.3</v>
      </c>
      <c r="AA8" s="126">
        <f t="shared" si="3"/>
        <v>31.200000000000003</v>
      </c>
    </row>
    <row r="9" spans="2:27">
      <c r="B9" s="3"/>
      <c r="C9" s="10"/>
      <c r="D9" s="10"/>
      <c r="E9" s="10">
        <v>2.72</v>
      </c>
      <c r="F9" s="10"/>
      <c r="G9" s="10">
        <v>2.72</v>
      </c>
      <c r="H9" s="10">
        <v>680</v>
      </c>
      <c r="I9" s="10">
        <v>200</v>
      </c>
      <c r="J9" s="50">
        <f t="shared" si="0"/>
        <v>4.4000000000000004</v>
      </c>
      <c r="K9" s="50">
        <f t="shared" si="1"/>
        <v>11.968000000000002</v>
      </c>
      <c r="L9" s="10">
        <v>12.6</v>
      </c>
      <c r="M9" s="10"/>
      <c r="N9" s="10"/>
      <c r="O9" s="10">
        <v>11.4</v>
      </c>
      <c r="P9" s="10">
        <v>6</v>
      </c>
      <c r="Q9" s="10"/>
      <c r="R9" s="10">
        <v>3</v>
      </c>
      <c r="S9" s="10"/>
      <c r="T9" s="10"/>
      <c r="U9" s="10">
        <v>50</v>
      </c>
      <c r="V9" s="10">
        <v>91.2</v>
      </c>
      <c r="W9" s="10">
        <v>30</v>
      </c>
      <c r="X9" s="122">
        <f t="shared" si="2"/>
        <v>18</v>
      </c>
      <c r="Y9" s="10">
        <v>24</v>
      </c>
      <c r="Z9" s="10">
        <v>0.9</v>
      </c>
      <c r="AA9" s="123">
        <f t="shared" si="3"/>
        <v>21.6</v>
      </c>
    </row>
    <row r="10" spans="2:27">
      <c r="B10" s="4"/>
      <c r="C10" s="2"/>
      <c r="D10" s="2"/>
      <c r="E10" s="2">
        <v>2.96</v>
      </c>
      <c r="F10" s="2"/>
      <c r="G10" s="2"/>
      <c r="H10" s="2">
        <v>680</v>
      </c>
      <c r="I10" s="2">
        <v>200</v>
      </c>
      <c r="J10" s="37">
        <f t="shared" si="0"/>
        <v>4.4000000000000004</v>
      </c>
      <c r="K10" s="37"/>
      <c r="L10" s="2"/>
      <c r="M10" s="2"/>
      <c r="N10" s="2"/>
      <c r="O10" s="2">
        <v>11</v>
      </c>
      <c r="P10" s="2">
        <v>5.8</v>
      </c>
      <c r="Q10" s="2"/>
      <c r="R10" s="2">
        <v>3</v>
      </c>
      <c r="S10" s="2"/>
      <c r="T10" s="2"/>
      <c r="U10" s="2">
        <v>50</v>
      </c>
      <c r="V10" s="2">
        <v>105</v>
      </c>
      <c r="W10" s="2">
        <v>35</v>
      </c>
      <c r="X10" s="36">
        <f t="shared" si="2"/>
        <v>24.5</v>
      </c>
      <c r="Y10" s="2"/>
      <c r="Z10" s="2">
        <v>1.6</v>
      </c>
      <c r="AA10" s="124">
        <f t="shared" si="3"/>
        <v>0</v>
      </c>
    </row>
    <row r="11" spans="2:27">
      <c r="B11" s="4"/>
      <c r="C11" s="2"/>
      <c r="D11" s="2"/>
      <c r="E11" s="2"/>
      <c r="F11" s="2"/>
      <c r="G11" s="2"/>
      <c r="H11" s="2">
        <v>680</v>
      </c>
      <c r="I11" s="2">
        <v>200</v>
      </c>
      <c r="J11" s="37">
        <f t="shared" si="0"/>
        <v>4.4000000000000004</v>
      </c>
      <c r="K11" s="37"/>
      <c r="L11" s="2"/>
      <c r="M11" s="2"/>
      <c r="N11" s="2"/>
      <c r="O11" s="2"/>
      <c r="P11" s="2"/>
      <c r="Q11" s="2"/>
      <c r="R11" s="2">
        <v>3</v>
      </c>
      <c r="S11" s="2"/>
      <c r="T11" s="2"/>
      <c r="U11" s="2">
        <v>50</v>
      </c>
      <c r="V11" s="2">
        <v>106</v>
      </c>
      <c r="W11" s="2">
        <v>34.799999999999997</v>
      </c>
      <c r="X11" s="36">
        <f t="shared" si="2"/>
        <v>24.220799999999993</v>
      </c>
      <c r="Y11" s="2">
        <v>28</v>
      </c>
      <c r="Z11" s="2">
        <v>2.2999999999999998</v>
      </c>
      <c r="AA11" s="124">
        <f t="shared" si="3"/>
        <v>64.399999999999991</v>
      </c>
    </row>
    <row r="12" spans="2:27" ht="18" thickBot="1">
      <c r="B12" s="7"/>
      <c r="C12" s="8"/>
      <c r="D12" s="8"/>
      <c r="E12" s="8"/>
      <c r="F12" s="8"/>
      <c r="G12" s="8"/>
      <c r="H12" s="8">
        <v>680</v>
      </c>
      <c r="I12" s="8">
        <v>200</v>
      </c>
      <c r="J12" s="117">
        <f t="shared" si="0"/>
        <v>4.4000000000000004</v>
      </c>
      <c r="K12" s="117"/>
      <c r="L12" s="8"/>
      <c r="M12" s="8"/>
      <c r="N12" s="8"/>
      <c r="O12" s="8"/>
      <c r="P12" s="8"/>
      <c r="Q12" s="8"/>
      <c r="R12" s="8">
        <v>3</v>
      </c>
      <c r="S12" s="8"/>
      <c r="T12" s="8"/>
      <c r="U12" s="8">
        <v>50</v>
      </c>
      <c r="V12" s="8">
        <v>135</v>
      </c>
      <c r="W12" s="8">
        <v>45.8</v>
      </c>
      <c r="X12" s="125">
        <f t="shared" si="2"/>
        <v>41.952799999999996</v>
      </c>
      <c r="Y12" s="8">
        <v>40</v>
      </c>
      <c r="Z12" s="8">
        <v>4</v>
      </c>
      <c r="AA12" s="126">
        <f t="shared" si="3"/>
        <v>160</v>
      </c>
    </row>
    <row r="13" spans="2:27">
      <c r="B13" s="115"/>
      <c r="C13" s="54"/>
      <c r="D13" s="54"/>
      <c r="E13" s="54">
        <v>2.8</v>
      </c>
      <c r="F13" s="54"/>
      <c r="G13" s="54">
        <f>E13</f>
        <v>2.8</v>
      </c>
      <c r="H13" s="54">
        <v>680</v>
      </c>
      <c r="I13" s="54">
        <v>100</v>
      </c>
      <c r="J13" s="127">
        <f t="shared" si="0"/>
        <v>7.8</v>
      </c>
      <c r="K13" s="127">
        <f t="shared" ref="K13" si="4">G13*J13</f>
        <v>21.84</v>
      </c>
      <c r="L13" s="54"/>
      <c r="M13" s="54"/>
      <c r="N13" s="54"/>
      <c r="O13" s="54">
        <v>18.2</v>
      </c>
      <c r="P13" s="54">
        <v>9.1199999999999992</v>
      </c>
      <c r="Q13" s="54"/>
      <c r="R13" s="54">
        <v>3</v>
      </c>
      <c r="S13" s="54"/>
      <c r="T13" s="54"/>
      <c r="U13" s="54">
        <v>50</v>
      </c>
      <c r="V13" s="54">
        <v>136</v>
      </c>
      <c r="W13" s="54">
        <v>45.8</v>
      </c>
      <c r="X13" s="128">
        <f t="shared" si="2"/>
        <v>41.952799999999996</v>
      </c>
      <c r="Y13" s="54">
        <v>40</v>
      </c>
      <c r="Z13" s="54">
        <v>4</v>
      </c>
      <c r="AA13" s="129">
        <f t="shared" si="3"/>
        <v>160</v>
      </c>
    </row>
    <row r="14" spans="2:27">
      <c r="B14" s="4"/>
      <c r="C14" s="2"/>
      <c r="D14" s="2"/>
      <c r="E14" s="2"/>
      <c r="F14" s="2"/>
      <c r="G14" s="2"/>
      <c r="H14" s="2">
        <v>680</v>
      </c>
      <c r="I14" s="2">
        <v>100</v>
      </c>
      <c r="J14" s="37">
        <f t="shared" si="0"/>
        <v>7.8</v>
      </c>
      <c r="K14" s="37"/>
      <c r="L14" s="2"/>
      <c r="M14" s="2"/>
      <c r="N14" s="2"/>
      <c r="O14" s="2"/>
      <c r="P14" s="2"/>
      <c r="Q14" s="2"/>
      <c r="R14" s="2">
        <v>3</v>
      </c>
      <c r="S14" s="2"/>
      <c r="T14" s="2"/>
      <c r="U14" s="2">
        <v>50</v>
      </c>
      <c r="V14" s="2">
        <v>144</v>
      </c>
      <c r="W14" s="2">
        <v>46</v>
      </c>
      <c r="X14" s="36">
        <f t="shared" si="2"/>
        <v>42.32</v>
      </c>
      <c r="Y14" s="2">
        <v>40</v>
      </c>
      <c r="Z14" s="2">
        <v>4.0999999999999996</v>
      </c>
      <c r="AA14" s="124">
        <f t="shared" si="3"/>
        <v>164</v>
      </c>
    </row>
    <row r="15" spans="2:27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37"/>
      <c r="L15" s="2"/>
      <c r="M15" s="2"/>
      <c r="N15" s="2"/>
      <c r="O15" s="2"/>
      <c r="P15" s="2"/>
      <c r="Q15" s="2"/>
      <c r="R15" s="2">
        <v>3</v>
      </c>
      <c r="S15" s="2"/>
      <c r="T15" s="2"/>
      <c r="U15" s="2">
        <v>50</v>
      </c>
      <c r="V15" s="2">
        <v>134</v>
      </c>
      <c r="W15" s="2">
        <v>43</v>
      </c>
      <c r="X15" s="36">
        <f t="shared" si="2"/>
        <v>36.979999999999997</v>
      </c>
      <c r="Y15" s="2">
        <v>40</v>
      </c>
      <c r="Z15" s="2">
        <v>3.7</v>
      </c>
      <c r="AA15" s="124">
        <f t="shared" si="3"/>
        <v>148</v>
      </c>
    </row>
    <row r="16" spans="2:27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37"/>
      <c r="L16" s="2"/>
      <c r="M16" s="2"/>
      <c r="N16" s="2"/>
      <c r="O16" s="2"/>
      <c r="P16" s="2"/>
      <c r="Q16" s="2"/>
      <c r="R16" s="2">
        <v>3</v>
      </c>
      <c r="S16" s="2"/>
      <c r="T16" s="2"/>
      <c r="U16" s="2">
        <v>50</v>
      </c>
      <c r="V16" s="2">
        <v>152</v>
      </c>
      <c r="W16" s="2">
        <v>48.7</v>
      </c>
      <c r="X16" s="36">
        <f t="shared" si="2"/>
        <v>47.433799999999998</v>
      </c>
      <c r="Y16" s="2">
        <v>48</v>
      </c>
      <c r="Z16" s="2">
        <v>4.5999999999999996</v>
      </c>
      <c r="AA16" s="124">
        <f t="shared" si="3"/>
        <v>220.79999999999998</v>
      </c>
    </row>
    <row r="17" spans="2:27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37"/>
      <c r="L17" s="2"/>
      <c r="M17" s="2"/>
      <c r="N17" s="2"/>
      <c r="O17" s="2"/>
      <c r="P17" s="2"/>
      <c r="Q17" s="2"/>
      <c r="R17" s="2">
        <v>4</v>
      </c>
      <c r="S17" s="2"/>
      <c r="T17" s="2">
        <v>136</v>
      </c>
      <c r="U17" s="2">
        <v>50</v>
      </c>
      <c r="V17" s="2">
        <v>134</v>
      </c>
      <c r="W17" s="2">
        <v>43.2</v>
      </c>
      <c r="X17" s="36">
        <f t="shared" si="2"/>
        <v>37.324800000000003</v>
      </c>
      <c r="Y17" s="2">
        <v>40</v>
      </c>
      <c r="Z17" s="2">
        <v>3.7</v>
      </c>
      <c r="AA17" s="124">
        <f t="shared" si="3"/>
        <v>148</v>
      </c>
    </row>
    <row r="18" spans="2:27" ht="18" thickBot="1">
      <c r="B18" s="7"/>
      <c r="C18" s="8"/>
      <c r="D18" s="8"/>
      <c r="E18" s="8"/>
      <c r="F18" s="8"/>
      <c r="G18" s="8"/>
      <c r="H18" s="8"/>
      <c r="I18" s="8"/>
      <c r="J18" s="117" t="e">
        <f t="shared" si="0"/>
        <v>#DIV/0!</v>
      </c>
      <c r="K18" s="117"/>
      <c r="L18" s="8"/>
      <c r="M18" s="8"/>
      <c r="N18" s="8"/>
      <c r="O18" s="8"/>
      <c r="P18" s="8"/>
      <c r="Q18" s="8"/>
      <c r="R18" s="8"/>
      <c r="S18" s="8"/>
      <c r="T18" s="8"/>
      <c r="U18" s="8">
        <v>50</v>
      </c>
      <c r="V18" s="8"/>
      <c r="W18" s="8"/>
      <c r="X18" s="125">
        <f t="shared" si="2"/>
        <v>0</v>
      </c>
      <c r="Y18" s="8"/>
      <c r="Z18" s="8"/>
      <c r="AA18" s="126">
        <f t="shared" si="3"/>
        <v>0</v>
      </c>
    </row>
  </sheetData>
  <mergeCells count="7">
    <mergeCell ref="Y4:AA4"/>
    <mergeCell ref="B4:B5"/>
    <mergeCell ref="C4:E4"/>
    <mergeCell ref="F4:L4"/>
    <mergeCell ref="M4:T4"/>
    <mergeCell ref="U4:U5"/>
    <mergeCell ref="V4:X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RF</vt:lpstr>
      <vt:lpstr>Bias</vt:lpstr>
      <vt:lpstr>0215</vt:lpstr>
      <vt:lpstr>0216</vt:lpstr>
      <vt:lpstr>0223</vt:lpstr>
      <vt:lpstr>CORE</vt:lpstr>
      <vt:lpstr>FAN</vt:lpstr>
      <vt:lpstr>Sheet1</vt:lpstr>
      <vt:lpstr>Test sheet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2020-02-25T07:24:27Z</dcterms:modified>
</cp:coreProperties>
</file>