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Backup\Plasma_RF_Generator\1_Schematic\Build V1.0\"/>
    </mc:Choice>
  </mc:AlternateContent>
  <xr:revisionPtr revIDLastSave="0" documentId="13_ncr:1_{9F9AAC60-8233-4C15-99C2-AED19E0FEE3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hanged list" sheetId="3" r:id="rId1"/>
    <sheet name="AD8051" sheetId="2" r:id="rId2"/>
    <sheet name="AD8051 (2)" sheetId="4" r:id="rId3"/>
    <sheet name="LT1210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4" l="1"/>
  <c r="U14" i="4"/>
  <c r="T14" i="4"/>
  <c r="S14" i="4"/>
  <c r="V13" i="4"/>
  <c r="U13" i="4"/>
  <c r="T13" i="4"/>
  <c r="S13" i="4"/>
  <c r="H13" i="4"/>
  <c r="V12" i="4"/>
  <c r="U12" i="4"/>
  <c r="T12" i="4"/>
  <c r="S12" i="4"/>
  <c r="H12" i="4"/>
  <c r="V11" i="4"/>
  <c r="U11" i="4"/>
  <c r="H11" i="4"/>
  <c r="V10" i="4"/>
  <c r="U10" i="4"/>
  <c r="V9" i="4"/>
  <c r="U9" i="4"/>
  <c r="V8" i="4"/>
  <c r="U8" i="4"/>
  <c r="T8" i="4"/>
  <c r="S8" i="4"/>
  <c r="V6" i="4"/>
  <c r="U6" i="4"/>
  <c r="T6" i="4"/>
  <c r="S6" i="4"/>
  <c r="H6" i="4"/>
  <c r="V13" i="2"/>
  <c r="U13" i="2"/>
  <c r="T13" i="2"/>
  <c r="S13" i="2"/>
  <c r="H13" i="2"/>
  <c r="V12" i="2" l="1"/>
  <c r="U12" i="2"/>
  <c r="T12" i="2"/>
  <c r="S12" i="2"/>
  <c r="H12" i="2"/>
  <c r="S8" i="2"/>
  <c r="S6" i="2"/>
  <c r="T8" i="2"/>
  <c r="T6" i="2"/>
  <c r="V11" i="2" l="1"/>
  <c r="U11" i="2"/>
  <c r="V10" i="2"/>
  <c r="U10" i="2"/>
  <c r="H11" i="2"/>
  <c r="V9" i="2"/>
  <c r="U9" i="2"/>
  <c r="V8" i="2"/>
  <c r="U8" i="2"/>
  <c r="V6" i="2"/>
  <c r="U6" i="2"/>
  <c r="H6" i="2"/>
  <c r="N24" i="1" l="1"/>
  <c r="M24" i="1"/>
  <c r="N23" i="1"/>
  <c r="M23" i="1"/>
  <c r="S24" i="1"/>
  <c r="S23" i="1"/>
  <c r="S22" i="1"/>
  <c r="S21" i="1"/>
  <c r="G4" i="1"/>
  <c r="N22" i="1"/>
  <c r="M22" i="1"/>
  <c r="N21" i="1"/>
  <c r="M21" i="1"/>
  <c r="H16" i="1"/>
  <c r="H15" i="1"/>
  <c r="H14" i="1"/>
  <c r="H13" i="1"/>
  <c r="H12" i="1"/>
  <c r="H11" i="1"/>
  <c r="H10" i="1"/>
  <c r="Q16" i="1"/>
  <c r="P16" i="1"/>
  <c r="F4" i="1"/>
  <c r="Q15" i="1"/>
  <c r="P15" i="1"/>
  <c r="Q14" i="1"/>
  <c r="P14" i="1"/>
  <c r="E4" i="1"/>
  <c r="C4" i="1"/>
  <c r="D4" i="1"/>
  <c r="Q10" i="1"/>
  <c r="P10" i="1"/>
  <c r="Q12" i="1"/>
  <c r="Q11" i="1"/>
  <c r="Q9" i="1"/>
  <c r="P12" i="1"/>
  <c r="P11" i="1"/>
  <c r="P9" i="1"/>
  <c r="Q13" i="1"/>
  <c r="P13" i="1"/>
  <c r="H9" i="1"/>
</calcChain>
</file>

<file path=xl/sharedStrings.xml><?xml version="1.0" encoding="utf-8"?>
<sst xmlns="http://schemas.openxmlformats.org/spreadsheetml/2006/main" count="200" uniqueCount="69">
  <si>
    <t>Origin</t>
    <phoneticPr fontId="1" type="noConversion"/>
  </si>
  <si>
    <t>Source</t>
    <phoneticPr fontId="1" type="noConversion"/>
  </si>
  <si>
    <t>Vrms</t>
    <phoneticPr fontId="1" type="noConversion"/>
  </si>
  <si>
    <t>Vpp</t>
    <phoneticPr fontId="1" type="noConversion"/>
  </si>
  <si>
    <t>Gain</t>
    <phoneticPr fontId="1" type="noConversion"/>
  </si>
  <si>
    <t>R6</t>
    <phoneticPr fontId="1" type="noConversion"/>
  </si>
  <si>
    <t>10K</t>
    <phoneticPr fontId="1" type="noConversion"/>
  </si>
  <si>
    <t>C5</t>
    <phoneticPr fontId="1" type="noConversion"/>
  </si>
  <si>
    <t>0.1nF</t>
    <phoneticPr fontId="1" type="noConversion"/>
  </si>
  <si>
    <t>C6</t>
    <phoneticPr fontId="1" type="noConversion"/>
  </si>
  <si>
    <t>R4</t>
    <phoneticPr fontId="1" type="noConversion"/>
  </si>
  <si>
    <t>R7</t>
    <phoneticPr fontId="1" type="noConversion"/>
  </si>
  <si>
    <t>10nF</t>
    <phoneticPr fontId="1" type="noConversion"/>
  </si>
  <si>
    <t>Freq</t>
    <phoneticPr fontId="1" type="noConversion"/>
  </si>
  <si>
    <t>MHz</t>
    <phoneticPr fontId="1" type="noConversion"/>
  </si>
  <si>
    <t>NC</t>
    <phoneticPr fontId="1" type="noConversion"/>
  </si>
  <si>
    <t>C</t>
    <phoneticPr fontId="1" type="noConversion"/>
  </si>
  <si>
    <t>pF</t>
    <phoneticPr fontId="1" type="noConversion"/>
  </si>
  <si>
    <t>20pF</t>
    <phoneticPr fontId="1" type="noConversion"/>
  </si>
  <si>
    <t>1nF</t>
    <phoneticPr fontId="1" type="noConversion"/>
  </si>
  <si>
    <t>R15</t>
    <phoneticPr fontId="1" type="noConversion"/>
  </si>
  <si>
    <t>R13</t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</si>
  <si>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w/o Trans</t>
    </r>
    <phoneticPr fontId="1" type="noConversion"/>
  </si>
  <si>
    <r>
      <t>Load = 51</t>
    </r>
    <r>
      <rPr>
        <b/>
        <sz val="11"/>
        <color theme="1"/>
        <rFont val="맑은 고딕"/>
        <family val="3"/>
        <charset val="129"/>
      </rPr>
      <t>Ω w/ Trans</t>
    </r>
    <phoneticPr fontId="1" type="noConversion"/>
  </si>
  <si>
    <t>Tune1</t>
    <phoneticPr fontId="1" type="noConversion"/>
  </si>
  <si>
    <t>R14</t>
    <phoneticPr fontId="1" type="noConversion"/>
  </si>
  <si>
    <t>C39</t>
    <phoneticPr fontId="1" type="noConversion"/>
  </si>
  <si>
    <t>Trans</t>
    <phoneticPr fontId="1" type="noConversion"/>
  </si>
  <si>
    <t>6T:6T</t>
    <phoneticPr fontId="1" type="noConversion"/>
  </si>
  <si>
    <t>Vin[V] - TP1</t>
    <phoneticPr fontId="1" type="noConversion"/>
  </si>
  <si>
    <t>Vout[V] - RFIN</t>
    <phoneticPr fontId="1" type="noConversion"/>
  </si>
  <si>
    <t>Vout[V] - T4-3pin</t>
    <phoneticPr fontId="1" type="noConversion"/>
  </si>
  <si>
    <t>Vout[V] - T4-4pin</t>
    <phoneticPr fontId="1" type="noConversion"/>
  </si>
  <si>
    <t>2T:2T</t>
    <phoneticPr fontId="1" type="noConversion"/>
  </si>
  <si>
    <t>T4-3/T4-4</t>
    <phoneticPr fontId="1" type="noConversion"/>
  </si>
  <si>
    <t>Tune2</t>
    <phoneticPr fontId="1" type="noConversion"/>
  </si>
  <si>
    <t>Trans tune비가 높으면 출력 파형이 비대칭이 됨</t>
    <phoneticPr fontId="1" type="noConversion"/>
  </si>
  <si>
    <t>LT1210 Stage tune - MIS-PEN Sch</t>
    <phoneticPr fontId="1" type="noConversion"/>
  </si>
  <si>
    <t>C17</t>
    <phoneticPr fontId="1" type="noConversion"/>
  </si>
  <si>
    <t>100nF</t>
    <phoneticPr fontId="1" type="noConversion"/>
  </si>
  <si>
    <t>R31</t>
    <phoneticPr fontId="1" type="noConversion"/>
  </si>
  <si>
    <t>R32</t>
    <phoneticPr fontId="1" type="noConversion"/>
  </si>
  <si>
    <t>2.7K</t>
    <phoneticPr fontId="1" type="noConversion"/>
  </si>
  <si>
    <t>Vcc=5V</t>
    <phoneticPr fontId="1" type="noConversion"/>
  </si>
  <si>
    <r>
      <t>R34[K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>]</t>
    </r>
    <phoneticPr fontId="1" type="noConversion"/>
  </si>
  <si>
    <t>R33[KΩ]</t>
    <phoneticPr fontId="1" type="noConversion"/>
  </si>
  <si>
    <t>Vin[V] - C17</t>
    <phoneticPr fontId="1" type="noConversion"/>
  </si>
  <si>
    <t>Vout[V] - RF_QR</t>
    <phoneticPr fontId="1" type="noConversion"/>
  </si>
  <si>
    <t>C19</t>
    <phoneticPr fontId="1" type="noConversion"/>
  </si>
  <si>
    <t>C20</t>
    <phoneticPr fontId="1" type="noConversion"/>
  </si>
  <si>
    <t>1uF</t>
    <phoneticPr fontId="1" type="noConversion"/>
  </si>
  <si>
    <t>AMP feedback path에 Cap 필요 - Cap이 없는 경우 Vin의 DC 2.5V가 증폭되어 12V sturation됨.</t>
    <phoneticPr fontId="1" type="noConversion"/>
  </si>
  <si>
    <t>R35</t>
    <phoneticPr fontId="1" type="noConversion"/>
  </si>
  <si>
    <t>No</t>
    <phoneticPr fontId="1" type="noConversion"/>
  </si>
  <si>
    <t>Date</t>
    <phoneticPr fontId="1" type="noConversion"/>
  </si>
  <si>
    <t>Sheet</t>
    <phoneticPr fontId="1" type="noConversion"/>
  </si>
  <si>
    <t>Reference</t>
    <phoneticPr fontId="1" type="noConversion"/>
  </si>
  <si>
    <t>Before</t>
    <phoneticPr fontId="1" type="noConversion"/>
  </si>
  <si>
    <t>After</t>
    <phoneticPr fontId="1" type="noConversion"/>
  </si>
  <si>
    <t>Description</t>
    <phoneticPr fontId="1" type="noConversion"/>
  </si>
  <si>
    <t>Remark</t>
    <phoneticPr fontId="1" type="noConversion"/>
  </si>
  <si>
    <t>PCB</t>
    <phoneticPr fontId="1" type="noConversion"/>
  </si>
  <si>
    <t>Load</t>
    <phoneticPr fontId="1" type="noConversion"/>
  </si>
  <si>
    <t>P[mW]</t>
    <phoneticPr fontId="1" type="noConversion"/>
  </si>
  <si>
    <t>Irms[mA]</t>
    <phoneticPr fontId="1" type="noConversion"/>
  </si>
  <si>
    <r>
      <t>R36[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>]</t>
    </r>
    <phoneticPr fontId="1" type="noConversion"/>
  </si>
  <si>
    <t>2/1</t>
    <phoneticPr fontId="1" type="noConversion"/>
  </si>
  <si>
    <t>NC</t>
    <phoneticPr fontId="1" type="noConversion"/>
  </si>
  <si>
    <t>2.2uF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</si>
</sst>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80" formatCode="_-* #,##0.0_-;\-* #,##0.0_-;_-* &quot;-&quot;_-;_-@_-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/>
    <xf numFmtId="2" fontId="0" fillId="0" borderId="1" xfId="0" applyNumberFormat="1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176" fontId="0" fillId="0" borderId="7" xfId="0" applyNumberFormat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176" fontId="0" fillId="2" borderId="9" xfId="0" applyNumberFormat="1" applyFill="1" applyBorder="1"/>
    <xf numFmtId="2" fontId="0" fillId="2" borderId="9" xfId="0" applyNumberFormat="1" applyFill="1" applyBorder="1"/>
    <xf numFmtId="176" fontId="0" fillId="2" borderId="10" xfId="0" applyNumberFormat="1" applyFill="1" applyBorder="1"/>
    <xf numFmtId="0" fontId="2" fillId="0" borderId="11" xfId="0" applyFont="1" applyBorder="1" applyAlignment="1">
      <alignment horizontal="center"/>
    </xf>
    <xf numFmtId="0" fontId="0" fillId="3" borderId="14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176" fontId="0" fillId="3" borderId="2" xfId="0" applyNumberFormat="1" applyFill="1" applyBorder="1"/>
    <xf numFmtId="2" fontId="0" fillId="3" borderId="2" xfId="0" applyNumberFormat="1" applyFill="1" applyBorder="1"/>
    <xf numFmtId="176" fontId="0" fillId="3" borderId="15" xfId="0" applyNumberForma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7" xfId="0" applyNumberFormat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176" fontId="0" fillId="3" borderId="4" xfId="0" applyNumberFormat="1" applyFill="1" applyBorder="1"/>
    <xf numFmtId="2" fontId="0" fillId="3" borderId="5" xfId="0" applyNumberFormat="1" applyFill="1" applyBorder="1"/>
    <xf numFmtId="2" fontId="0" fillId="2" borderId="10" xfId="0" applyNumberForma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9" xfId="0" applyNumberForma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2" fontId="0" fillId="3" borderId="1" xfId="0" applyNumberFormat="1" applyFill="1" applyBorder="1"/>
    <xf numFmtId="176" fontId="0" fillId="0" borderId="1" xfId="0" applyNumberForma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2" fontId="0" fillId="3" borderId="4" xfId="0" applyNumberFormat="1" applyFill="1" applyBorder="1"/>
    <xf numFmtId="176" fontId="0" fillId="3" borderId="5" xfId="0" applyNumberFormat="1" applyFill="1" applyBorder="1"/>
    <xf numFmtId="0" fontId="0" fillId="0" borderId="7" xfId="0" applyBorder="1"/>
    <xf numFmtId="176" fontId="0" fillId="0" borderId="7" xfId="0" applyNumberFormat="1" applyFill="1" applyBorder="1"/>
    <xf numFmtId="0" fontId="0" fillId="3" borderId="9" xfId="0" applyFill="1" applyBorder="1"/>
    <xf numFmtId="2" fontId="0" fillId="3" borderId="9" xfId="0" applyNumberFormat="1" applyFill="1" applyBorder="1"/>
    <xf numFmtId="176" fontId="0" fillId="0" borderId="9" xfId="0" applyNumberFormat="1" applyFill="1" applyBorder="1"/>
    <xf numFmtId="176" fontId="0" fillId="0" borderId="10" xfId="0" applyNumberFormat="1" applyFill="1" applyBorder="1"/>
    <xf numFmtId="41" fontId="0" fillId="3" borderId="4" xfId="1" applyFont="1" applyFill="1" applyBorder="1" applyAlignment="1"/>
    <xf numFmtId="41" fontId="0" fillId="0" borderId="1" xfId="1" applyFont="1" applyBorder="1" applyAlignment="1"/>
    <xf numFmtId="180" fontId="0" fillId="0" borderId="1" xfId="1" applyNumberFormat="1" applyFont="1" applyBorder="1" applyAlignment="1"/>
    <xf numFmtId="0" fontId="0" fillId="0" borderId="0" xfId="0" quotePrefix="1"/>
    <xf numFmtId="0" fontId="0" fillId="0" borderId="4" xfId="0" applyFill="1" applyBorder="1"/>
    <xf numFmtId="2" fontId="0" fillId="0" borderId="4" xfId="0" applyNumberFormat="1" applyFill="1" applyBorder="1"/>
    <xf numFmtId="176" fontId="0" fillId="0" borderId="4" xfId="0" applyNumberFormat="1" applyFill="1" applyBorder="1"/>
    <xf numFmtId="176" fontId="0" fillId="0" borderId="5" xfId="0" applyNumberFormat="1" applyFill="1" applyBorder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C18A-FB4D-440C-9D20-9263D54605E0}">
  <dimension ref="B2:J14"/>
  <sheetViews>
    <sheetView workbookViewId="0">
      <selection activeCell="F18" sqref="F18:F19"/>
    </sheetView>
  </sheetViews>
  <sheetFormatPr defaultRowHeight="17.399999999999999" x14ac:dyDescent="0.4"/>
  <cols>
    <col min="1" max="1" width="4.5" customWidth="1"/>
    <col min="2" max="2" width="3.8984375" bestFit="1" customWidth="1"/>
    <col min="3" max="3" width="10.8984375" bestFit="1" customWidth="1"/>
    <col min="4" max="4" width="10.8984375" customWidth="1"/>
    <col min="5" max="5" width="6.19921875" bestFit="1" customWidth="1"/>
    <col min="6" max="6" width="19.5" customWidth="1"/>
    <col min="7" max="8" width="25.5" customWidth="1"/>
    <col min="9" max="9" width="45.296875" customWidth="1"/>
    <col min="10" max="10" width="25.296875" customWidth="1"/>
  </cols>
  <sheetData>
    <row r="2" spans="2:10" ht="18" thickBot="1" x14ac:dyDescent="0.45"/>
    <row r="3" spans="2:10" ht="18" thickBot="1" x14ac:dyDescent="0.45">
      <c r="B3" s="44" t="s">
        <v>53</v>
      </c>
      <c r="C3" s="45" t="s">
        <v>54</v>
      </c>
      <c r="D3" s="45" t="s">
        <v>61</v>
      </c>
      <c r="E3" s="45" t="s">
        <v>55</v>
      </c>
      <c r="F3" s="45" t="s">
        <v>56</v>
      </c>
      <c r="G3" s="45" t="s">
        <v>57</v>
      </c>
      <c r="H3" s="45" t="s">
        <v>58</v>
      </c>
      <c r="I3" s="46" t="s">
        <v>59</v>
      </c>
      <c r="J3" s="47" t="s">
        <v>60</v>
      </c>
    </row>
    <row r="4" spans="2:10" ht="17.399999999999999" customHeight="1" x14ac:dyDescent="0.4">
      <c r="B4" s="48">
        <v>1</v>
      </c>
      <c r="C4" s="49"/>
      <c r="D4" s="49"/>
      <c r="E4" s="50"/>
      <c r="F4" s="50"/>
      <c r="G4" s="50"/>
      <c r="H4" s="50"/>
      <c r="I4" s="51"/>
      <c r="J4" s="52"/>
    </row>
    <row r="5" spans="2:10" x14ac:dyDescent="0.4">
      <c r="B5" s="53">
        <v>2</v>
      </c>
      <c r="C5" s="54"/>
      <c r="D5" s="54"/>
      <c r="E5" s="55"/>
      <c r="F5" s="55"/>
      <c r="G5" s="55"/>
      <c r="H5" s="55"/>
      <c r="I5" s="56"/>
      <c r="J5" s="57"/>
    </row>
    <row r="6" spans="2:10" x14ac:dyDescent="0.4">
      <c r="B6" s="53">
        <v>3</v>
      </c>
      <c r="C6" s="54"/>
      <c r="D6" s="54"/>
      <c r="E6" s="55"/>
      <c r="F6" s="55"/>
      <c r="G6" s="55"/>
      <c r="H6" s="55"/>
      <c r="I6" s="56"/>
      <c r="J6" s="57"/>
    </row>
    <row r="7" spans="2:10" x14ac:dyDescent="0.4">
      <c r="B7" s="53">
        <v>4</v>
      </c>
      <c r="C7" s="54"/>
      <c r="D7" s="54"/>
      <c r="E7" s="55"/>
      <c r="F7" s="55"/>
      <c r="G7" s="55"/>
      <c r="H7" s="55"/>
      <c r="I7" s="56"/>
      <c r="J7" s="57"/>
    </row>
    <row r="8" spans="2:10" x14ac:dyDescent="0.4">
      <c r="B8" s="53">
        <v>5</v>
      </c>
      <c r="C8" s="54"/>
      <c r="D8" s="54"/>
      <c r="E8" s="55"/>
      <c r="F8" s="55"/>
      <c r="G8" s="55"/>
      <c r="H8" s="55"/>
      <c r="I8" s="56"/>
      <c r="J8" s="57"/>
    </row>
    <row r="9" spans="2:10" x14ac:dyDescent="0.4">
      <c r="B9" s="53">
        <v>6</v>
      </c>
      <c r="C9" s="54"/>
      <c r="D9" s="54"/>
      <c r="E9" s="55"/>
      <c r="F9" s="55"/>
      <c r="G9" s="55"/>
      <c r="H9" s="55"/>
      <c r="I9" s="56"/>
      <c r="J9" s="57"/>
    </row>
    <row r="10" spans="2:10" x14ac:dyDescent="0.4">
      <c r="B10" s="53">
        <v>7</v>
      </c>
      <c r="C10" s="54"/>
      <c r="D10" s="54"/>
      <c r="E10" s="55"/>
      <c r="F10" s="55"/>
      <c r="G10" s="55"/>
      <c r="H10" s="55"/>
      <c r="I10" s="56"/>
      <c r="J10" s="57"/>
    </row>
    <row r="11" spans="2:10" x14ac:dyDescent="0.4">
      <c r="B11" s="53">
        <v>8</v>
      </c>
      <c r="C11" s="54"/>
      <c r="D11" s="54"/>
      <c r="E11" s="55"/>
      <c r="F11" s="55"/>
      <c r="G11" s="55"/>
      <c r="H11" s="58"/>
      <c r="I11" s="63"/>
      <c r="J11" s="57"/>
    </row>
    <row r="12" spans="2:10" x14ac:dyDescent="0.4">
      <c r="B12" s="53">
        <v>9</v>
      </c>
      <c r="C12" s="54"/>
      <c r="D12" s="54"/>
      <c r="E12" s="55"/>
      <c r="F12" s="55"/>
      <c r="G12" s="55"/>
      <c r="H12" s="58"/>
      <c r="I12" s="63"/>
      <c r="J12" s="57"/>
    </row>
    <row r="13" spans="2:10" x14ac:dyDescent="0.4">
      <c r="B13" s="53">
        <v>10</v>
      </c>
      <c r="C13" s="54"/>
      <c r="D13" s="54"/>
      <c r="E13" s="56"/>
      <c r="F13" s="55"/>
      <c r="G13" s="55"/>
      <c r="H13" s="55"/>
      <c r="I13" s="58"/>
      <c r="J13" s="57"/>
    </row>
    <row r="14" spans="2:10" ht="18" thickBot="1" x14ac:dyDescent="0.45">
      <c r="B14" s="53">
        <v>11</v>
      </c>
      <c r="C14" s="59"/>
      <c r="D14" s="59"/>
      <c r="E14" s="64"/>
      <c r="F14" s="60"/>
      <c r="G14" s="60"/>
      <c r="H14" s="60"/>
      <c r="I14" s="61"/>
      <c r="J14" s="6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C177-0DFA-4874-B49C-BF9F6EC2E1F7}">
  <dimension ref="B3:W13"/>
  <sheetViews>
    <sheetView topLeftCell="C1" workbookViewId="0">
      <selection activeCell="G19" sqref="G19"/>
    </sheetView>
  </sheetViews>
  <sheetFormatPr defaultRowHeight="17.399999999999999" x14ac:dyDescent="0.4"/>
  <cols>
    <col min="1" max="1" width="2.3984375" customWidth="1"/>
  </cols>
  <sheetData>
    <row r="3" spans="2:23" ht="18" thickBot="1" x14ac:dyDescent="0.45"/>
    <row r="4" spans="2:23" ht="18" thickBot="1" x14ac:dyDescent="0.45">
      <c r="B4" s="26"/>
      <c r="C4" s="67"/>
      <c r="D4" s="68" t="s">
        <v>43</v>
      </c>
      <c r="E4" s="68"/>
      <c r="F4" s="67"/>
      <c r="G4" s="67"/>
      <c r="H4" s="67"/>
      <c r="I4" s="67"/>
      <c r="J4" s="67"/>
      <c r="K4" s="67"/>
      <c r="M4" s="67"/>
      <c r="N4" s="28" t="s">
        <v>1</v>
      </c>
      <c r="O4" s="39" t="s">
        <v>46</v>
      </c>
      <c r="P4" s="39"/>
      <c r="Q4" s="39" t="s">
        <v>47</v>
      </c>
      <c r="R4" s="39"/>
      <c r="S4" s="39"/>
      <c r="T4" s="39"/>
      <c r="U4" s="39" t="s">
        <v>4</v>
      </c>
      <c r="V4" s="69"/>
    </row>
    <row r="5" spans="2:23" ht="18" thickBot="1" x14ac:dyDescent="0.45">
      <c r="B5" s="29"/>
      <c r="C5" s="70" t="s">
        <v>38</v>
      </c>
      <c r="D5" s="70" t="s">
        <v>40</v>
      </c>
      <c r="E5" s="70" t="s">
        <v>41</v>
      </c>
      <c r="F5" s="70" t="s">
        <v>44</v>
      </c>
      <c r="G5" s="70" t="s">
        <v>45</v>
      </c>
      <c r="H5" s="70" t="s">
        <v>4</v>
      </c>
      <c r="I5" s="70" t="s">
        <v>48</v>
      </c>
      <c r="J5" s="70" t="s">
        <v>49</v>
      </c>
      <c r="K5" s="70" t="s">
        <v>52</v>
      </c>
      <c r="L5" s="70" t="s">
        <v>65</v>
      </c>
      <c r="M5" s="67" t="s">
        <v>62</v>
      </c>
      <c r="N5" s="30" t="s">
        <v>3</v>
      </c>
      <c r="O5" s="30" t="s">
        <v>3</v>
      </c>
      <c r="P5" s="30" t="s">
        <v>2</v>
      </c>
      <c r="Q5" s="30" t="s">
        <v>3</v>
      </c>
      <c r="R5" s="30" t="s">
        <v>2</v>
      </c>
      <c r="S5" s="30" t="s">
        <v>64</v>
      </c>
      <c r="T5" s="30" t="s">
        <v>63</v>
      </c>
      <c r="U5" s="30" t="s">
        <v>3</v>
      </c>
      <c r="V5" s="71" t="s">
        <v>2</v>
      </c>
    </row>
    <row r="6" spans="2:23" x14ac:dyDescent="0.4">
      <c r="B6" s="33" t="s">
        <v>0</v>
      </c>
      <c r="C6" s="35" t="s">
        <v>39</v>
      </c>
      <c r="D6" s="35" t="s">
        <v>42</v>
      </c>
      <c r="E6" s="35" t="s">
        <v>42</v>
      </c>
      <c r="F6" s="35">
        <v>4.99</v>
      </c>
      <c r="G6" s="35">
        <v>1</v>
      </c>
      <c r="H6" s="35">
        <f>1+F6/G6</f>
        <v>5.99</v>
      </c>
      <c r="I6" s="35" t="s">
        <v>50</v>
      </c>
      <c r="J6" s="35" t="s">
        <v>39</v>
      </c>
      <c r="K6" s="35">
        <v>0</v>
      </c>
      <c r="L6" s="80">
        <v>10000</v>
      </c>
      <c r="M6" s="35"/>
      <c r="N6" s="35">
        <v>0.6</v>
      </c>
      <c r="O6" s="35">
        <v>0.52</v>
      </c>
      <c r="P6" s="35">
        <v>0.16</v>
      </c>
      <c r="Q6" s="35">
        <v>2.64</v>
      </c>
      <c r="R6" s="35">
        <v>0.9</v>
      </c>
      <c r="S6" s="35">
        <f>R6/L6*1000</f>
        <v>9.0000000000000011E-2</v>
      </c>
      <c r="T6" s="72">
        <f>R6*R6/L6*1000</f>
        <v>8.1000000000000003E-2</v>
      </c>
      <c r="U6" s="36">
        <f>Q6/O6</f>
        <v>5.0769230769230766</v>
      </c>
      <c r="V6" s="73">
        <f>R6/P6</f>
        <v>5.625</v>
      </c>
    </row>
    <row r="7" spans="2:23" x14ac:dyDescent="0.4">
      <c r="B7" s="9"/>
      <c r="C7" s="4"/>
      <c r="D7" s="4"/>
      <c r="E7" s="4"/>
      <c r="F7" s="4"/>
      <c r="G7" s="4"/>
      <c r="H7" s="4"/>
      <c r="I7" s="4">
        <v>0</v>
      </c>
      <c r="J7" s="4">
        <v>0</v>
      </c>
      <c r="K7" s="4">
        <v>0</v>
      </c>
      <c r="L7" s="81">
        <v>10000</v>
      </c>
      <c r="M7" s="4"/>
      <c r="N7" s="4">
        <v>0.6</v>
      </c>
      <c r="O7" s="4"/>
      <c r="P7" s="4"/>
      <c r="Q7" s="4">
        <v>12</v>
      </c>
      <c r="R7" s="4">
        <v>12</v>
      </c>
      <c r="S7" s="4"/>
      <c r="T7" s="4"/>
      <c r="U7" s="4"/>
      <c r="V7" s="74"/>
      <c r="W7" t="s">
        <v>51</v>
      </c>
    </row>
    <row r="8" spans="2:23" x14ac:dyDescent="0.4">
      <c r="B8" s="9"/>
      <c r="C8" s="4"/>
      <c r="D8" s="4"/>
      <c r="E8" s="4"/>
      <c r="F8" s="4"/>
      <c r="G8" s="4"/>
      <c r="H8" s="4"/>
      <c r="I8" s="4"/>
      <c r="J8" s="4"/>
      <c r="K8" s="4">
        <v>49.9</v>
      </c>
      <c r="L8" s="82">
        <v>49.9</v>
      </c>
      <c r="M8" s="4"/>
      <c r="N8" s="4">
        <v>0.6</v>
      </c>
      <c r="O8" s="4">
        <v>0.52</v>
      </c>
      <c r="P8" s="4">
        <v>0.158</v>
      </c>
      <c r="Q8" s="4">
        <v>1.24</v>
      </c>
      <c r="R8" s="4">
        <v>0.4</v>
      </c>
      <c r="S8" s="65">
        <f>R8/L8*1000</f>
        <v>8.0160320641282574</v>
      </c>
      <c r="T8" s="65">
        <f>R8*R8/L8*1000</f>
        <v>3.2064128256513036</v>
      </c>
      <c r="U8" s="66">
        <f t="shared" ref="U8:V11" si="0">Q8/O8</f>
        <v>2.3846153846153846</v>
      </c>
      <c r="V8" s="75">
        <f t="shared" si="0"/>
        <v>2.5316455696202533</v>
      </c>
    </row>
    <row r="9" spans="2:23" x14ac:dyDescent="0.4">
      <c r="B9" s="9"/>
      <c r="C9" s="4"/>
      <c r="D9" s="4"/>
      <c r="E9" s="4"/>
      <c r="F9" s="4"/>
      <c r="G9" s="4"/>
      <c r="H9" s="4"/>
      <c r="I9" s="4"/>
      <c r="J9" s="4"/>
      <c r="K9" s="4">
        <v>0</v>
      </c>
      <c r="L9" s="4" t="s">
        <v>15</v>
      </c>
      <c r="M9" s="4"/>
      <c r="N9" s="4">
        <v>0.6</v>
      </c>
      <c r="O9" s="4">
        <v>0.52</v>
      </c>
      <c r="P9" s="4">
        <v>0.158</v>
      </c>
      <c r="Q9" s="4">
        <v>2.6</v>
      </c>
      <c r="R9" s="4">
        <v>0.88900000000000001</v>
      </c>
      <c r="S9" s="4"/>
      <c r="T9" s="4"/>
      <c r="U9" s="66">
        <f t="shared" si="0"/>
        <v>5</v>
      </c>
      <c r="V9" s="75">
        <f t="shared" si="0"/>
        <v>5.6265822784810124</v>
      </c>
    </row>
    <row r="10" spans="2:23" x14ac:dyDescent="0.4">
      <c r="B10" s="9"/>
      <c r="C10" s="4"/>
      <c r="D10" s="4"/>
      <c r="E10" s="4"/>
      <c r="F10" s="4"/>
      <c r="G10" s="4"/>
      <c r="H10" s="4"/>
      <c r="I10" s="4"/>
      <c r="J10" s="4" t="s">
        <v>19</v>
      </c>
      <c r="K10" s="4"/>
      <c r="L10" s="4"/>
      <c r="M10" s="4"/>
      <c r="N10" s="4">
        <v>0.6</v>
      </c>
      <c r="O10" s="4">
        <v>0.52</v>
      </c>
      <c r="P10" s="4">
        <v>0.158</v>
      </c>
      <c r="Q10" s="4">
        <v>2.64</v>
      </c>
      <c r="R10" s="4">
        <v>0.90700000000000003</v>
      </c>
      <c r="S10" s="4"/>
      <c r="T10" s="4"/>
      <c r="U10" s="66">
        <f t="shared" si="0"/>
        <v>5.0769230769230766</v>
      </c>
      <c r="V10" s="75">
        <f t="shared" si="0"/>
        <v>5.7405063291139244</v>
      </c>
    </row>
    <row r="11" spans="2:23" ht="18" thickBot="1" x14ac:dyDescent="0.45">
      <c r="B11" s="29"/>
      <c r="C11" s="70"/>
      <c r="D11" s="70"/>
      <c r="E11" s="70"/>
      <c r="F11" s="76">
        <v>4.99</v>
      </c>
      <c r="G11" s="76">
        <v>0.80600000000000005</v>
      </c>
      <c r="H11" s="77">
        <f>1+F11/G11</f>
        <v>7.1910669975186101</v>
      </c>
      <c r="I11" s="70"/>
      <c r="J11" s="70"/>
      <c r="K11" s="70"/>
      <c r="L11" s="70"/>
      <c r="M11" s="70"/>
      <c r="N11" s="70">
        <v>0.6</v>
      </c>
      <c r="O11" s="70">
        <v>0.52</v>
      </c>
      <c r="P11" s="70">
        <v>0.158</v>
      </c>
      <c r="Q11" s="70">
        <v>2.76</v>
      </c>
      <c r="R11" s="70">
        <v>0.94</v>
      </c>
      <c r="S11" s="70"/>
      <c r="T11" s="70"/>
      <c r="U11" s="78">
        <f t="shared" si="0"/>
        <v>5.3076923076923075</v>
      </c>
      <c r="V11" s="79">
        <f t="shared" si="0"/>
        <v>5.9493670886075947</v>
      </c>
    </row>
    <row r="12" spans="2:23" ht="18" thickBot="1" x14ac:dyDescent="0.45">
      <c r="B12" s="83" t="s">
        <v>66</v>
      </c>
      <c r="C12" s="84" t="s">
        <v>39</v>
      </c>
      <c r="D12" s="84" t="s">
        <v>42</v>
      </c>
      <c r="E12" s="84" t="s">
        <v>42</v>
      </c>
      <c r="F12" s="84">
        <v>510</v>
      </c>
      <c r="G12" s="84" t="s">
        <v>67</v>
      </c>
      <c r="H12" s="84" t="e">
        <f>1+F12/G12</f>
        <v>#VALUE!</v>
      </c>
      <c r="I12" s="84" t="s">
        <v>67</v>
      </c>
      <c r="J12" s="84" t="s">
        <v>67</v>
      </c>
      <c r="K12" s="4">
        <v>49.9</v>
      </c>
      <c r="L12" s="84" t="s">
        <v>67</v>
      </c>
      <c r="M12" s="82">
        <v>49.9</v>
      </c>
      <c r="N12" s="84">
        <v>0.6</v>
      </c>
      <c r="O12" s="84">
        <v>0.57599999999999996</v>
      </c>
      <c r="P12" s="84">
        <v>0.19600000000000001</v>
      </c>
      <c r="Q12" s="84">
        <v>0.504</v>
      </c>
      <c r="R12" s="84">
        <v>0.17</v>
      </c>
      <c r="S12" s="85">
        <f>R12/M12*1000</f>
        <v>3.4068136272545093</v>
      </c>
      <c r="T12" s="85">
        <f>R12*R12/M12*1000</f>
        <v>0.57915831663326667</v>
      </c>
      <c r="U12" s="86">
        <f>Q12/O12</f>
        <v>0.87500000000000011</v>
      </c>
      <c r="V12" s="87">
        <f>R12/P12</f>
        <v>0.86734693877551028</v>
      </c>
    </row>
    <row r="13" spans="2:23" x14ac:dyDescent="0.4">
      <c r="B13" s="83" t="s">
        <v>66</v>
      </c>
      <c r="C13" s="84" t="s">
        <v>39</v>
      </c>
      <c r="D13" s="84" t="s">
        <v>42</v>
      </c>
      <c r="E13" s="84" t="s">
        <v>42</v>
      </c>
      <c r="F13" s="84">
        <v>510</v>
      </c>
      <c r="G13" s="4">
        <v>49.9</v>
      </c>
      <c r="H13" s="86">
        <f>1+F13/G13</f>
        <v>11.220440881763528</v>
      </c>
      <c r="I13" s="84" t="s">
        <v>68</v>
      </c>
      <c r="J13" s="4" t="s">
        <v>19</v>
      </c>
      <c r="K13" s="4">
        <v>49.9</v>
      </c>
      <c r="L13" s="84" t="s">
        <v>67</v>
      </c>
      <c r="M13" s="84" t="s">
        <v>67</v>
      </c>
      <c r="N13" s="84">
        <v>0.6</v>
      </c>
      <c r="O13" s="84">
        <v>0.57599999999999996</v>
      </c>
      <c r="P13" s="84">
        <v>0.19600000000000001</v>
      </c>
      <c r="Q13" s="84">
        <v>2.68</v>
      </c>
      <c r="R13" s="84">
        <v>0.92700000000000005</v>
      </c>
      <c r="S13" s="85" t="e">
        <f>R13/M13*1000</f>
        <v>#VALUE!</v>
      </c>
      <c r="T13" s="85" t="e">
        <f>R13*R13/M13*1000</f>
        <v>#VALUE!</v>
      </c>
      <c r="U13" s="86">
        <f>Q13/O13</f>
        <v>4.6527777777777786</v>
      </c>
      <c r="V13" s="87">
        <f>R13/P13</f>
        <v>4.7295918367346941</v>
      </c>
    </row>
  </sheetData>
  <mergeCells count="4">
    <mergeCell ref="D4:E4"/>
    <mergeCell ref="O4:P4"/>
    <mergeCell ref="U4:V4"/>
    <mergeCell ref="Q4:T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5F9E-DE43-4A16-A003-225CBE2BE0BE}">
  <dimension ref="B3:W14"/>
  <sheetViews>
    <sheetView topLeftCell="E1" workbookViewId="0">
      <selection activeCell="N17" sqref="N17"/>
    </sheetView>
  </sheetViews>
  <sheetFormatPr defaultRowHeight="17.399999999999999" x14ac:dyDescent="0.4"/>
  <cols>
    <col min="1" max="1" width="2.3984375" customWidth="1"/>
  </cols>
  <sheetData>
    <row r="3" spans="2:23" ht="18" thickBot="1" x14ac:dyDescent="0.45"/>
    <row r="4" spans="2:23" ht="18" thickBot="1" x14ac:dyDescent="0.45">
      <c r="B4" s="26"/>
      <c r="C4" s="67"/>
      <c r="D4" s="68" t="s">
        <v>43</v>
      </c>
      <c r="E4" s="68"/>
      <c r="F4" s="67"/>
      <c r="G4" s="67"/>
      <c r="H4" s="67"/>
      <c r="I4" s="67"/>
      <c r="J4" s="67"/>
      <c r="K4" s="67"/>
      <c r="M4" s="67"/>
      <c r="N4" s="28" t="s">
        <v>1</v>
      </c>
      <c r="O4" s="39" t="s">
        <v>46</v>
      </c>
      <c r="P4" s="39"/>
      <c r="Q4" s="39" t="s">
        <v>47</v>
      </c>
      <c r="R4" s="39"/>
      <c r="S4" s="39"/>
      <c r="T4" s="39"/>
      <c r="U4" s="39" t="s">
        <v>4</v>
      </c>
      <c r="V4" s="69"/>
    </row>
    <row r="5" spans="2:23" ht="18" thickBot="1" x14ac:dyDescent="0.45">
      <c r="B5" s="29"/>
      <c r="C5" s="70" t="s">
        <v>38</v>
      </c>
      <c r="D5" s="70" t="s">
        <v>40</v>
      </c>
      <c r="E5" s="70" t="s">
        <v>41</v>
      </c>
      <c r="F5" s="70" t="s">
        <v>44</v>
      </c>
      <c r="G5" s="70" t="s">
        <v>45</v>
      </c>
      <c r="H5" s="70" t="s">
        <v>4</v>
      </c>
      <c r="I5" s="70" t="s">
        <v>48</v>
      </c>
      <c r="J5" s="70" t="s">
        <v>49</v>
      </c>
      <c r="K5" s="70" t="s">
        <v>52</v>
      </c>
      <c r="L5" s="70" t="s">
        <v>65</v>
      </c>
      <c r="M5" s="67" t="s">
        <v>62</v>
      </c>
      <c r="N5" s="30" t="s">
        <v>3</v>
      </c>
      <c r="O5" s="30" t="s">
        <v>3</v>
      </c>
      <c r="P5" s="30" t="s">
        <v>2</v>
      </c>
      <c r="Q5" s="30" t="s">
        <v>3</v>
      </c>
      <c r="R5" s="30" t="s">
        <v>2</v>
      </c>
      <c r="S5" s="30" t="s">
        <v>64</v>
      </c>
      <c r="T5" s="30" t="s">
        <v>63</v>
      </c>
      <c r="U5" s="30" t="s">
        <v>3</v>
      </c>
      <c r="V5" s="71" t="s">
        <v>2</v>
      </c>
    </row>
    <row r="6" spans="2:23" x14ac:dyDescent="0.4">
      <c r="B6" s="33" t="s">
        <v>0</v>
      </c>
      <c r="C6" s="35" t="s">
        <v>39</v>
      </c>
      <c r="D6" s="35" t="s">
        <v>42</v>
      </c>
      <c r="E6" s="35" t="s">
        <v>42</v>
      </c>
      <c r="F6" s="35">
        <v>4.99</v>
      </c>
      <c r="G6" s="35">
        <v>1</v>
      </c>
      <c r="H6" s="35">
        <f>1+F6/G6</f>
        <v>5.99</v>
      </c>
      <c r="I6" s="35" t="s">
        <v>50</v>
      </c>
      <c r="J6" s="35" t="s">
        <v>39</v>
      </c>
      <c r="K6" s="35">
        <v>0</v>
      </c>
      <c r="L6" s="80">
        <v>10000</v>
      </c>
      <c r="M6" s="35"/>
      <c r="N6" s="35">
        <v>0.6</v>
      </c>
      <c r="O6" s="35">
        <v>0.52</v>
      </c>
      <c r="P6" s="35">
        <v>0.16</v>
      </c>
      <c r="Q6" s="35">
        <v>2.64</v>
      </c>
      <c r="R6" s="35">
        <v>0.9</v>
      </c>
      <c r="S6" s="35">
        <f>R6/L6*1000</f>
        <v>9.0000000000000011E-2</v>
      </c>
      <c r="T6" s="72">
        <f>R6*R6/L6*1000</f>
        <v>8.1000000000000003E-2</v>
      </c>
      <c r="U6" s="36">
        <f>Q6/O6</f>
        <v>5.0769230769230766</v>
      </c>
      <c r="V6" s="73">
        <f>R6/P6</f>
        <v>5.625</v>
      </c>
    </row>
    <row r="7" spans="2:23" x14ac:dyDescent="0.4">
      <c r="B7" s="9"/>
      <c r="C7" s="4"/>
      <c r="D7" s="4"/>
      <c r="E7" s="4"/>
      <c r="F7" s="4"/>
      <c r="G7" s="4"/>
      <c r="H7" s="4"/>
      <c r="I7" s="4">
        <v>0</v>
      </c>
      <c r="J7" s="4">
        <v>0</v>
      </c>
      <c r="K7" s="4">
        <v>0</v>
      </c>
      <c r="L7" s="81">
        <v>10000</v>
      </c>
      <c r="M7" s="4"/>
      <c r="N7" s="4">
        <v>0.6</v>
      </c>
      <c r="O7" s="4"/>
      <c r="P7" s="4"/>
      <c r="Q7" s="4">
        <v>12</v>
      </c>
      <c r="R7" s="4">
        <v>12</v>
      </c>
      <c r="S7" s="4"/>
      <c r="T7" s="4"/>
      <c r="U7" s="4"/>
      <c r="V7" s="74"/>
      <c r="W7" t="s">
        <v>51</v>
      </c>
    </row>
    <row r="8" spans="2:23" x14ac:dyDescent="0.4">
      <c r="B8" s="9"/>
      <c r="C8" s="4"/>
      <c r="D8" s="4"/>
      <c r="E8" s="4"/>
      <c r="F8" s="4"/>
      <c r="G8" s="4"/>
      <c r="H8" s="4"/>
      <c r="I8" s="4"/>
      <c r="J8" s="4"/>
      <c r="K8" s="4">
        <v>49.9</v>
      </c>
      <c r="L8" s="82">
        <v>49.9</v>
      </c>
      <c r="M8" s="4"/>
      <c r="N8" s="4">
        <v>0.6</v>
      </c>
      <c r="O8" s="4">
        <v>0.52</v>
      </c>
      <c r="P8" s="4">
        <v>0.158</v>
      </c>
      <c r="Q8" s="4">
        <v>1.24</v>
      </c>
      <c r="R8" s="4">
        <v>0.4</v>
      </c>
      <c r="S8" s="65">
        <f>R8/L8*1000</f>
        <v>8.0160320641282574</v>
      </c>
      <c r="T8" s="65">
        <f>R8*R8/L8*1000</f>
        <v>3.2064128256513036</v>
      </c>
      <c r="U8" s="66">
        <f t="shared" ref="U8:V11" si="0">Q8/O8</f>
        <v>2.3846153846153846</v>
      </c>
      <c r="V8" s="75">
        <f t="shared" si="0"/>
        <v>2.5316455696202533</v>
      </c>
    </row>
    <row r="9" spans="2:23" x14ac:dyDescent="0.4">
      <c r="B9" s="9"/>
      <c r="C9" s="4"/>
      <c r="D9" s="4"/>
      <c r="E9" s="4"/>
      <c r="F9" s="4"/>
      <c r="G9" s="4"/>
      <c r="H9" s="4"/>
      <c r="I9" s="4"/>
      <c r="J9" s="4"/>
      <c r="K9" s="4">
        <v>0</v>
      </c>
      <c r="L9" s="4" t="s">
        <v>15</v>
      </c>
      <c r="M9" s="4"/>
      <c r="N9" s="4">
        <v>0.6</v>
      </c>
      <c r="O9" s="4">
        <v>0.52</v>
      </c>
      <c r="P9" s="4">
        <v>0.158</v>
      </c>
      <c r="Q9" s="4">
        <v>2.6</v>
      </c>
      <c r="R9" s="4">
        <v>0.88900000000000001</v>
      </c>
      <c r="S9" s="4"/>
      <c r="T9" s="4"/>
      <c r="U9" s="66">
        <f t="shared" si="0"/>
        <v>5</v>
      </c>
      <c r="V9" s="75">
        <f t="shared" si="0"/>
        <v>5.6265822784810124</v>
      </c>
    </row>
    <row r="10" spans="2:23" x14ac:dyDescent="0.4">
      <c r="B10" s="9"/>
      <c r="C10" s="4"/>
      <c r="D10" s="4"/>
      <c r="E10" s="4"/>
      <c r="F10" s="4"/>
      <c r="G10" s="4"/>
      <c r="H10" s="4"/>
      <c r="I10" s="4"/>
      <c r="J10" s="4" t="s">
        <v>19</v>
      </c>
      <c r="K10" s="4"/>
      <c r="L10" s="4"/>
      <c r="M10" s="4"/>
      <c r="N10" s="4">
        <v>0.6</v>
      </c>
      <c r="O10" s="4">
        <v>0.52</v>
      </c>
      <c r="P10" s="4">
        <v>0.158</v>
      </c>
      <c r="Q10" s="4">
        <v>2.64</v>
      </c>
      <c r="R10" s="4">
        <v>0.90700000000000003</v>
      </c>
      <c r="S10" s="4"/>
      <c r="T10" s="4"/>
      <c r="U10" s="66">
        <f t="shared" si="0"/>
        <v>5.0769230769230766</v>
      </c>
      <c r="V10" s="75">
        <f t="shared" si="0"/>
        <v>5.7405063291139244</v>
      </c>
    </row>
    <row r="11" spans="2:23" ht="18" thickBot="1" x14ac:dyDescent="0.45">
      <c r="B11" s="29"/>
      <c r="C11" s="70"/>
      <c r="D11" s="70"/>
      <c r="E11" s="70"/>
      <c r="F11" s="76">
        <v>4.99</v>
      </c>
      <c r="G11" s="76">
        <v>0.80600000000000005</v>
      </c>
      <c r="H11" s="77">
        <f>1+F11/G11</f>
        <v>7.1910669975186101</v>
      </c>
      <c r="I11" s="70"/>
      <c r="J11" s="70"/>
      <c r="K11" s="70"/>
      <c r="L11" s="70"/>
      <c r="M11" s="70"/>
      <c r="N11" s="70">
        <v>0.6</v>
      </c>
      <c r="O11" s="70">
        <v>0.52</v>
      </c>
      <c r="P11" s="70">
        <v>0.158</v>
      </c>
      <c r="Q11" s="70">
        <v>2.76</v>
      </c>
      <c r="R11" s="70">
        <v>0.94</v>
      </c>
      <c r="S11" s="70"/>
      <c r="T11" s="70"/>
      <c r="U11" s="78">
        <f t="shared" si="0"/>
        <v>5.3076923076923075</v>
      </c>
      <c r="V11" s="79">
        <f t="shared" si="0"/>
        <v>5.9493670886075947</v>
      </c>
    </row>
    <row r="12" spans="2:23" ht="18" thickBot="1" x14ac:dyDescent="0.45">
      <c r="B12" s="83" t="s">
        <v>66</v>
      </c>
      <c r="C12" s="84" t="s">
        <v>39</v>
      </c>
      <c r="D12" s="84" t="s">
        <v>42</v>
      </c>
      <c r="E12" s="84" t="s">
        <v>42</v>
      </c>
      <c r="F12" s="84">
        <v>510</v>
      </c>
      <c r="G12" s="84" t="s">
        <v>67</v>
      </c>
      <c r="H12" s="84" t="e">
        <f>1+F12/G12</f>
        <v>#VALUE!</v>
      </c>
      <c r="I12" s="84" t="s">
        <v>67</v>
      </c>
      <c r="J12" s="84" t="s">
        <v>67</v>
      </c>
      <c r="K12" s="4">
        <v>49.9</v>
      </c>
      <c r="L12" s="84" t="s">
        <v>67</v>
      </c>
      <c r="M12" s="82">
        <v>49.9</v>
      </c>
      <c r="N12" s="84">
        <v>0.6</v>
      </c>
      <c r="O12" s="84">
        <v>0.57599999999999996</v>
      </c>
      <c r="P12" s="84">
        <v>0.19600000000000001</v>
      </c>
      <c r="Q12" s="84">
        <v>0.504</v>
      </c>
      <c r="R12" s="84">
        <v>0.17</v>
      </c>
      <c r="S12" s="85">
        <f>R12/M12*1000</f>
        <v>3.4068136272545093</v>
      </c>
      <c r="T12" s="85">
        <f>R12*R12/M12*1000</f>
        <v>0.57915831663326667</v>
      </c>
      <c r="U12" s="86">
        <f>Q12/O12</f>
        <v>0.87500000000000011</v>
      </c>
      <c r="V12" s="87">
        <f>R12/P12</f>
        <v>0.86734693877551028</v>
      </c>
    </row>
    <row r="13" spans="2:23" ht="18" thickBot="1" x14ac:dyDescent="0.45">
      <c r="B13" s="83" t="s">
        <v>66</v>
      </c>
      <c r="C13" s="84" t="s">
        <v>39</v>
      </c>
      <c r="D13" s="84" t="s">
        <v>42</v>
      </c>
      <c r="E13" s="84" t="s">
        <v>42</v>
      </c>
      <c r="F13" s="84">
        <v>510</v>
      </c>
      <c r="G13" s="4">
        <v>49.9</v>
      </c>
      <c r="H13" s="86">
        <f>1+F13/G13</f>
        <v>11.220440881763528</v>
      </c>
      <c r="I13" s="84" t="s">
        <v>68</v>
      </c>
      <c r="J13" s="4" t="s">
        <v>19</v>
      </c>
      <c r="K13" s="4">
        <v>49.9</v>
      </c>
      <c r="L13" s="84" t="s">
        <v>67</v>
      </c>
      <c r="M13" s="84" t="s">
        <v>67</v>
      </c>
      <c r="N13" s="84">
        <v>0.6</v>
      </c>
      <c r="O13" s="84">
        <v>0.496</v>
      </c>
      <c r="P13" s="84">
        <v>0.16300000000000001</v>
      </c>
      <c r="Q13" s="84">
        <v>2.68</v>
      </c>
      <c r="R13" s="84">
        <v>0.92700000000000005</v>
      </c>
      <c r="S13" s="85" t="e">
        <f>R13/M13*1000</f>
        <v>#VALUE!</v>
      </c>
      <c r="T13" s="85" t="e">
        <f>R13*R13/M13*1000</f>
        <v>#VALUE!</v>
      </c>
      <c r="U13" s="86">
        <f>Q13/O13</f>
        <v>5.403225806451613</v>
      </c>
      <c r="V13" s="87">
        <f>R13/P13</f>
        <v>5.6871165644171784</v>
      </c>
    </row>
    <row r="14" spans="2:23" x14ac:dyDescent="0.4">
      <c r="N14" s="84">
        <v>0.6</v>
      </c>
      <c r="O14" s="84">
        <v>0.57599999999999996</v>
      </c>
      <c r="P14" s="84">
        <v>0.19600000000000001</v>
      </c>
      <c r="Q14" s="84">
        <v>2.68</v>
      </c>
      <c r="R14" s="84">
        <v>0.92700000000000005</v>
      </c>
      <c r="S14" s="85" t="e">
        <f>R14/M14*1000</f>
        <v>#DIV/0!</v>
      </c>
      <c r="T14" s="85" t="e">
        <f>R14*R14/M14*1000</f>
        <v>#DIV/0!</v>
      </c>
      <c r="U14" s="86">
        <f>Q14/O14</f>
        <v>4.6527777777777786</v>
      </c>
      <c r="V14" s="87">
        <f>R14/P14</f>
        <v>4.7295918367346941</v>
      </c>
    </row>
  </sheetData>
  <mergeCells count="4">
    <mergeCell ref="D4:E4"/>
    <mergeCell ref="O4:P4"/>
    <mergeCell ref="Q4:T4"/>
    <mergeCell ref="U4:V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5"/>
  <sheetViews>
    <sheetView tabSelected="1" topLeftCell="A7" workbookViewId="0">
      <selection activeCell="T11" sqref="T11"/>
    </sheetView>
  </sheetViews>
  <sheetFormatPr defaultRowHeight="17.399999999999999" x14ac:dyDescent="0.4"/>
  <sheetData>
    <row r="2" spans="1:17" x14ac:dyDescent="0.4">
      <c r="B2" t="s">
        <v>13</v>
      </c>
      <c r="C2">
        <v>14</v>
      </c>
      <c r="D2">
        <v>14</v>
      </c>
      <c r="E2">
        <v>14</v>
      </c>
      <c r="F2">
        <v>4</v>
      </c>
      <c r="G2">
        <v>4</v>
      </c>
      <c r="H2" s="2" t="s">
        <v>14</v>
      </c>
    </row>
    <row r="3" spans="1:17" x14ac:dyDescent="0.4">
      <c r="B3" t="s">
        <v>16</v>
      </c>
      <c r="C3">
        <v>1000</v>
      </c>
      <c r="D3">
        <v>100</v>
      </c>
      <c r="E3">
        <v>20</v>
      </c>
      <c r="F3">
        <v>10000</v>
      </c>
      <c r="G3">
        <v>100000</v>
      </c>
      <c r="H3" s="2" t="s">
        <v>17</v>
      </c>
    </row>
    <row r="4" spans="1:17" s="2" customFormat="1" x14ac:dyDescent="0.4">
      <c r="C4" s="2">
        <f>1/(2*3.14*C2*C3/1000000)</f>
        <v>11.373976342129209</v>
      </c>
      <c r="D4" s="2">
        <f>1/(2*3.14*D2*D3/1000000)</f>
        <v>113.7397634212921</v>
      </c>
      <c r="E4" s="2">
        <f>1/(2*3.14*E2*E3/1000000)</f>
        <v>568.69881710646041</v>
      </c>
      <c r="F4" s="2">
        <f>1/(2*3.14*F2*F3/1000000)</f>
        <v>3.9808917197452232</v>
      </c>
      <c r="G4" s="2">
        <f>1/(2*3.14*G2*G3/1000000)</f>
        <v>0.39808917197452232</v>
      </c>
    </row>
    <row r="5" spans="1:17" s="2" customFormat="1" x14ac:dyDescent="0.4">
      <c r="A5" s="3" t="s">
        <v>37</v>
      </c>
    </row>
    <row r="6" spans="1:17" s="2" customFormat="1" ht="18" thickBot="1" x14ac:dyDescent="0.45"/>
    <row r="7" spans="1:17" s="2" customFormat="1" ht="18" thickBot="1" x14ac:dyDescent="0.45">
      <c r="B7" s="3" t="s">
        <v>22</v>
      </c>
      <c r="C7" s="3"/>
      <c r="K7" s="17" t="s">
        <v>1</v>
      </c>
      <c r="L7" s="42" t="s">
        <v>29</v>
      </c>
      <c r="M7" s="42"/>
      <c r="N7" s="42" t="s">
        <v>30</v>
      </c>
      <c r="O7" s="42"/>
      <c r="P7" s="42" t="s">
        <v>4</v>
      </c>
      <c r="Q7" s="43"/>
    </row>
    <row r="8" spans="1:17" s="2" customFormat="1" ht="18" thickBot="1" x14ac:dyDescent="0.45">
      <c r="B8" s="17"/>
      <c r="C8" s="24" t="s">
        <v>5</v>
      </c>
      <c r="D8" s="24" t="s">
        <v>7</v>
      </c>
      <c r="E8" s="24" t="s">
        <v>9</v>
      </c>
      <c r="F8" s="24" t="s">
        <v>10</v>
      </c>
      <c r="G8" s="24" t="s">
        <v>11</v>
      </c>
      <c r="H8" s="24" t="s">
        <v>4</v>
      </c>
      <c r="I8" s="24" t="s">
        <v>20</v>
      </c>
      <c r="J8" s="24" t="s">
        <v>21</v>
      </c>
      <c r="K8" s="24" t="s">
        <v>3</v>
      </c>
      <c r="L8" s="24" t="s">
        <v>3</v>
      </c>
      <c r="M8" s="24" t="s">
        <v>2</v>
      </c>
      <c r="N8" s="24" t="s">
        <v>3</v>
      </c>
      <c r="O8" s="24" t="s">
        <v>2</v>
      </c>
      <c r="P8" s="24" t="s">
        <v>3</v>
      </c>
      <c r="Q8" s="25" t="s">
        <v>2</v>
      </c>
    </row>
    <row r="9" spans="1:17" x14ac:dyDescent="0.4">
      <c r="B9" s="18" t="s">
        <v>0</v>
      </c>
      <c r="C9" s="19" t="s">
        <v>6</v>
      </c>
      <c r="D9" s="19" t="s">
        <v>8</v>
      </c>
      <c r="E9" s="19" t="s">
        <v>12</v>
      </c>
      <c r="F9" s="19">
        <v>680</v>
      </c>
      <c r="G9" s="19">
        <v>680</v>
      </c>
      <c r="H9" s="19">
        <f>1+F9/G9</f>
        <v>2</v>
      </c>
      <c r="I9" s="19" t="s">
        <v>15</v>
      </c>
      <c r="J9" s="19">
        <v>51</v>
      </c>
      <c r="K9" s="20">
        <v>1</v>
      </c>
      <c r="L9" s="21"/>
      <c r="M9" s="21"/>
      <c r="N9" s="21">
        <v>2</v>
      </c>
      <c r="O9" s="22">
        <v>0.65500000000000003</v>
      </c>
      <c r="P9" s="21" t="e">
        <f>N9/L9</f>
        <v>#DIV/0!</v>
      </c>
      <c r="Q9" s="23" t="e">
        <f>O9/M9</f>
        <v>#DIV/0!</v>
      </c>
    </row>
    <row r="10" spans="1:17" x14ac:dyDescent="0.4">
      <c r="B10" s="9"/>
      <c r="C10" s="5" t="s">
        <v>6</v>
      </c>
      <c r="D10" s="5" t="s">
        <v>15</v>
      </c>
      <c r="E10" s="5" t="s">
        <v>12</v>
      </c>
      <c r="F10" s="5">
        <v>680</v>
      </c>
      <c r="G10" s="5">
        <v>680</v>
      </c>
      <c r="H10" s="5">
        <f>1+F10/G10</f>
        <v>2</v>
      </c>
      <c r="I10" s="5" t="s">
        <v>15</v>
      </c>
      <c r="J10" s="5">
        <v>51</v>
      </c>
      <c r="K10" s="4">
        <v>1</v>
      </c>
      <c r="L10" s="6">
        <v>1</v>
      </c>
      <c r="M10" s="7">
        <v>0.3</v>
      </c>
      <c r="N10" s="6">
        <v>2.16</v>
      </c>
      <c r="O10" s="7">
        <v>0.7</v>
      </c>
      <c r="P10" s="6">
        <f t="shared" ref="P10" si="0">N10/L10</f>
        <v>2.16</v>
      </c>
      <c r="Q10" s="10">
        <f t="shared" ref="Q10" si="1">O10/M10</f>
        <v>2.3333333333333335</v>
      </c>
    </row>
    <row r="11" spans="1:17" x14ac:dyDescent="0.4">
      <c r="B11" s="9"/>
      <c r="C11" s="5" t="s">
        <v>15</v>
      </c>
      <c r="D11" s="5" t="s">
        <v>15</v>
      </c>
      <c r="E11" s="5" t="s">
        <v>12</v>
      </c>
      <c r="F11" s="5">
        <v>680</v>
      </c>
      <c r="G11" s="5">
        <v>680</v>
      </c>
      <c r="H11" s="5">
        <f t="shared" ref="H11:H16" si="2">1+F11/G11</f>
        <v>2</v>
      </c>
      <c r="I11" s="5" t="s">
        <v>15</v>
      </c>
      <c r="J11" s="5">
        <v>51</v>
      </c>
      <c r="K11" s="4">
        <v>1</v>
      </c>
      <c r="L11" s="6">
        <v>1</v>
      </c>
      <c r="M11" s="7">
        <v>0.3</v>
      </c>
      <c r="N11" s="6">
        <v>2.16</v>
      </c>
      <c r="O11" s="7">
        <v>0.69499999999999995</v>
      </c>
      <c r="P11" s="6">
        <f t="shared" ref="P11:P12" si="3">N11/L11</f>
        <v>2.16</v>
      </c>
      <c r="Q11" s="10">
        <f t="shared" ref="Q11:Q12" si="4">O11/M11</f>
        <v>2.3166666666666664</v>
      </c>
    </row>
    <row r="12" spans="1:17" x14ac:dyDescent="0.4">
      <c r="B12" s="9"/>
      <c r="C12" s="5" t="s">
        <v>15</v>
      </c>
      <c r="D12" s="5" t="s">
        <v>15</v>
      </c>
      <c r="E12" s="5" t="s">
        <v>12</v>
      </c>
      <c r="F12" s="5">
        <v>680</v>
      </c>
      <c r="G12" s="5">
        <v>680</v>
      </c>
      <c r="H12" s="5">
        <f t="shared" si="2"/>
        <v>2</v>
      </c>
      <c r="I12" s="5" t="s">
        <v>15</v>
      </c>
      <c r="J12" s="5">
        <v>51</v>
      </c>
      <c r="K12" s="4">
        <v>3</v>
      </c>
      <c r="L12" s="6">
        <v>2.68</v>
      </c>
      <c r="M12" s="7">
        <v>0.9</v>
      </c>
      <c r="N12" s="6">
        <v>5.88</v>
      </c>
      <c r="O12" s="7">
        <v>2.02</v>
      </c>
      <c r="P12" s="6">
        <f t="shared" si="3"/>
        <v>2.1940298507462686</v>
      </c>
      <c r="Q12" s="10">
        <f t="shared" si="4"/>
        <v>2.2444444444444445</v>
      </c>
    </row>
    <row r="13" spans="1:17" x14ac:dyDescent="0.4">
      <c r="B13" s="9"/>
      <c r="C13" s="5">
        <v>49.9</v>
      </c>
      <c r="D13" s="5" t="s">
        <v>15</v>
      </c>
      <c r="E13" s="5" t="s">
        <v>12</v>
      </c>
      <c r="F13" s="5">
        <v>680</v>
      </c>
      <c r="G13" s="5">
        <v>680</v>
      </c>
      <c r="H13" s="5">
        <f t="shared" si="2"/>
        <v>2</v>
      </c>
      <c r="I13" s="5" t="s">
        <v>15</v>
      </c>
      <c r="J13" s="5">
        <v>51</v>
      </c>
      <c r="K13" s="4">
        <v>3</v>
      </c>
      <c r="L13" s="6">
        <v>1.2</v>
      </c>
      <c r="M13" s="7">
        <v>0.38</v>
      </c>
      <c r="N13" s="6">
        <v>2.56</v>
      </c>
      <c r="O13" s="7">
        <v>0.88</v>
      </c>
      <c r="P13" s="6">
        <f t="shared" ref="P13:Q16" si="5">N13/L13</f>
        <v>2.1333333333333333</v>
      </c>
      <c r="Q13" s="10">
        <f t="shared" si="5"/>
        <v>2.3157894736842106</v>
      </c>
    </row>
    <row r="14" spans="1:17" x14ac:dyDescent="0.4">
      <c r="B14" s="9"/>
      <c r="C14" s="5" t="s">
        <v>15</v>
      </c>
      <c r="D14" s="5" t="s">
        <v>18</v>
      </c>
      <c r="E14" s="5" t="s">
        <v>12</v>
      </c>
      <c r="F14" s="5">
        <v>680</v>
      </c>
      <c r="G14" s="5">
        <v>680</v>
      </c>
      <c r="H14" s="5">
        <f t="shared" si="2"/>
        <v>2</v>
      </c>
      <c r="I14" s="5" t="s">
        <v>15</v>
      </c>
      <c r="J14" s="5">
        <v>51</v>
      </c>
      <c r="K14" s="4">
        <v>1</v>
      </c>
      <c r="L14" s="6">
        <v>1.04</v>
      </c>
      <c r="M14" s="7">
        <v>0.3</v>
      </c>
      <c r="N14" s="6">
        <v>2.2000000000000002</v>
      </c>
      <c r="O14" s="7">
        <v>0.71</v>
      </c>
      <c r="P14" s="6">
        <f t="shared" si="5"/>
        <v>2.1153846153846154</v>
      </c>
      <c r="Q14" s="10">
        <f t="shared" si="5"/>
        <v>2.3666666666666667</v>
      </c>
    </row>
    <row r="15" spans="1:17" x14ac:dyDescent="0.4">
      <c r="B15" s="9"/>
      <c r="C15" s="5" t="s">
        <v>15</v>
      </c>
      <c r="D15" s="5" t="s">
        <v>18</v>
      </c>
      <c r="E15" s="5" t="s">
        <v>12</v>
      </c>
      <c r="F15" s="5">
        <v>680</v>
      </c>
      <c r="G15" s="5">
        <v>680</v>
      </c>
      <c r="H15" s="5">
        <f t="shared" si="2"/>
        <v>2</v>
      </c>
      <c r="I15" s="5" t="s">
        <v>15</v>
      </c>
      <c r="J15" s="5">
        <v>51</v>
      </c>
      <c r="K15" s="4">
        <v>3</v>
      </c>
      <c r="L15" s="6">
        <v>2.72</v>
      </c>
      <c r="M15" s="7">
        <v>0.9</v>
      </c>
      <c r="N15" s="6">
        <v>5.92</v>
      </c>
      <c r="O15" s="7">
        <v>2.04</v>
      </c>
      <c r="P15" s="6">
        <f t="shared" si="5"/>
        <v>2.1764705882352939</v>
      </c>
      <c r="Q15" s="10">
        <f t="shared" si="5"/>
        <v>2.2666666666666666</v>
      </c>
    </row>
    <row r="16" spans="1:17" ht="18" thickBot="1" x14ac:dyDescent="0.45">
      <c r="B16" s="11" t="s">
        <v>24</v>
      </c>
      <c r="C16" s="12" t="s">
        <v>15</v>
      </c>
      <c r="D16" s="12" t="s">
        <v>18</v>
      </c>
      <c r="E16" s="12" t="s">
        <v>19</v>
      </c>
      <c r="F16" s="12">
        <v>680</v>
      </c>
      <c r="G16" s="12">
        <v>680</v>
      </c>
      <c r="H16" s="12">
        <f t="shared" si="2"/>
        <v>2</v>
      </c>
      <c r="I16" s="12" t="s">
        <v>15</v>
      </c>
      <c r="J16" s="12">
        <v>51</v>
      </c>
      <c r="K16" s="13">
        <v>3</v>
      </c>
      <c r="L16" s="14">
        <v>2.7</v>
      </c>
      <c r="M16" s="15">
        <v>0.91</v>
      </c>
      <c r="N16" s="14">
        <v>6</v>
      </c>
      <c r="O16" s="15">
        <v>2.0699999999999998</v>
      </c>
      <c r="P16" s="14">
        <f t="shared" si="5"/>
        <v>2.2222222222222219</v>
      </c>
      <c r="Q16" s="16">
        <f t="shared" si="5"/>
        <v>2.2747252747252746</v>
      </c>
    </row>
    <row r="17" spans="2:19" x14ac:dyDescent="0.4">
      <c r="C17" s="1"/>
      <c r="D17" s="1"/>
      <c r="E17" s="1"/>
      <c r="F17" s="1"/>
      <c r="G17" s="1"/>
      <c r="H17" s="1"/>
      <c r="I17" s="1"/>
      <c r="J17" s="1"/>
    </row>
    <row r="18" spans="2:19" ht="18" thickBot="1" x14ac:dyDescent="0.45">
      <c r="B18" s="3" t="s">
        <v>23</v>
      </c>
      <c r="C18" s="1"/>
      <c r="D18" s="1"/>
      <c r="E18" s="1"/>
      <c r="F18" s="1"/>
      <c r="G18" s="1"/>
      <c r="H18" s="1"/>
      <c r="I18" s="1"/>
      <c r="J18" s="1"/>
    </row>
    <row r="19" spans="2:19" x14ac:dyDescent="0.4">
      <c r="B19" s="26"/>
      <c r="C19" s="27"/>
      <c r="D19" s="27"/>
      <c r="E19" s="27"/>
      <c r="F19" s="27"/>
      <c r="G19" s="27"/>
      <c r="H19" s="8" t="s">
        <v>1</v>
      </c>
      <c r="I19" s="39" t="s">
        <v>29</v>
      </c>
      <c r="J19" s="39"/>
      <c r="K19" s="39" t="s">
        <v>30</v>
      </c>
      <c r="L19" s="39"/>
      <c r="M19" s="39" t="s">
        <v>4</v>
      </c>
      <c r="N19" s="39"/>
      <c r="O19" s="39" t="s">
        <v>31</v>
      </c>
      <c r="P19" s="39"/>
      <c r="Q19" s="39" t="s">
        <v>32</v>
      </c>
      <c r="R19" s="39"/>
      <c r="S19" s="40" t="s">
        <v>34</v>
      </c>
    </row>
    <row r="20" spans="2:19" ht="18" thickBot="1" x14ac:dyDescent="0.45">
      <c r="B20" s="29"/>
      <c r="C20" s="30" t="s">
        <v>21</v>
      </c>
      <c r="D20" s="30" t="s">
        <v>20</v>
      </c>
      <c r="E20" s="31" t="s">
        <v>25</v>
      </c>
      <c r="F20" s="31" t="s">
        <v>26</v>
      </c>
      <c r="G20" s="31" t="s">
        <v>27</v>
      </c>
      <c r="H20" s="30" t="s">
        <v>3</v>
      </c>
      <c r="I20" s="30" t="s">
        <v>3</v>
      </c>
      <c r="J20" s="30" t="s">
        <v>2</v>
      </c>
      <c r="K20" s="30" t="s">
        <v>3</v>
      </c>
      <c r="L20" s="30" t="s">
        <v>2</v>
      </c>
      <c r="M20" s="30" t="s">
        <v>3</v>
      </c>
      <c r="N20" s="30" t="s">
        <v>2</v>
      </c>
      <c r="O20" s="30" t="s">
        <v>3</v>
      </c>
      <c r="P20" s="30" t="s">
        <v>2</v>
      </c>
      <c r="Q20" s="30" t="s">
        <v>3</v>
      </c>
      <c r="R20" s="30" t="s">
        <v>2</v>
      </c>
      <c r="S20" s="41"/>
    </row>
    <row r="21" spans="2:19" x14ac:dyDescent="0.4">
      <c r="B21" s="33" t="s">
        <v>24</v>
      </c>
      <c r="C21" s="34" t="s">
        <v>15</v>
      </c>
      <c r="D21" s="34">
        <v>0</v>
      </c>
      <c r="E21" s="34" t="s">
        <v>6</v>
      </c>
      <c r="F21" s="34">
        <v>51</v>
      </c>
      <c r="G21" s="34" t="s">
        <v>28</v>
      </c>
      <c r="H21" s="35">
        <v>3</v>
      </c>
      <c r="I21" s="35">
        <v>2.8</v>
      </c>
      <c r="J21" s="35">
        <v>0.95</v>
      </c>
      <c r="K21" s="35">
        <v>6.12</v>
      </c>
      <c r="L21" s="35">
        <v>2.1</v>
      </c>
      <c r="M21" s="36">
        <f>K21/I21</f>
        <v>2.1857142857142859</v>
      </c>
      <c r="N21" s="36">
        <f>L21/J21</f>
        <v>2.2105263157894739</v>
      </c>
      <c r="O21" s="35">
        <v>1.52</v>
      </c>
      <c r="P21" s="35">
        <v>0.495</v>
      </c>
      <c r="Q21" s="35">
        <v>3.04</v>
      </c>
      <c r="R21" s="35">
        <v>1.03</v>
      </c>
      <c r="S21" s="37">
        <f>O21/Q21</f>
        <v>0.5</v>
      </c>
    </row>
    <row r="22" spans="2:19" x14ac:dyDescent="0.4">
      <c r="B22" s="9"/>
      <c r="C22" s="5"/>
      <c r="D22" s="5"/>
      <c r="E22" s="5"/>
      <c r="F22" s="4" t="s">
        <v>15</v>
      </c>
      <c r="G22" s="5"/>
      <c r="H22" s="4">
        <v>3</v>
      </c>
      <c r="I22" s="4">
        <v>2.8</v>
      </c>
      <c r="J22" s="4">
        <v>0.95</v>
      </c>
      <c r="K22" s="4">
        <v>6</v>
      </c>
      <c r="L22" s="4">
        <v>2.04</v>
      </c>
      <c r="M22" s="6">
        <f>K22/I22</f>
        <v>2.1428571428571428</v>
      </c>
      <c r="N22" s="6">
        <f>L22/J22</f>
        <v>2.1473684210526316</v>
      </c>
      <c r="O22" s="4">
        <v>2.44</v>
      </c>
      <c r="P22" s="4">
        <v>0.82</v>
      </c>
      <c r="Q22" s="4">
        <v>3.72</v>
      </c>
      <c r="R22" s="4">
        <v>1.26</v>
      </c>
      <c r="S22" s="32">
        <f>O22/Q22</f>
        <v>0.65591397849462363</v>
      </c>
    </row>
    <row r="23" spans="2:19" x14ac:dyDescent="0.4">
      <c r="B23" s="9"/>
      <c r="C23" s="4"/>
      <c r="D23" s="4"/>
      <c r="E23" s="4"/>
      <c r="F23" s="4" t="s">
        <v>6</v>
      </c>
      <c r="G23" s="4"/>
      <c r="H23" s="4">
        <v>3</v>
      </c>
      <c r="I23" s="4">
        <v>2.8</v>
      </c>
      <c r="J23" s="4">
        <v>0.95</v>
      </c>
      <c r="K23" s="4">
        <v>6.12</v>
      </c>
      <c r="L23" s="4">
        <v>2.11</v>
      </c>
      <c r="M23" s="6">
        <f t="shared" ref="M23:M24" si="6">K23/I23</f>
        <v>2.1857142857142859</v>
      </c>
      <c r="N23" s="6">
        <f t="shared" ref="N23:N24" si="7">L23/J23</f>
        <v>2.2210526315789472</v>
      </c>
      <c r="O23" s="4">
        <v>2.44</v>
      </c>
      <c r="P23" s="4">
        <v>0.82</v>
      </c>
      <c r="Q23" s="4">
        <v>3.72</v>
      </c>
      <c r="R23" s="4">
        <v>1.26</v>
      </c>
      <c r="S23" s="32">
        <f>O23/Q23</f>
        <v>0.65591397849462363</v>
      </c>
    </row>
    <row r="24" spans="2:19" ht="18" thickBot="1" x14ac:dyDescent="0.45">
      <c r="B24" s="11" t="s">
        <v>35</v>
      </c>
      <c r="C24" s="13"/>
      <c r="D24" s="13"/>
      <c r="E24" s="13"/>
      <c r="F24" s="13"/>
      <c r="G24" s="12" t="s">
        <v>33</v>
      </c>
      <c r="H24" s="13">
        <v>3</v>
      </c>
      <c r="I24" s="13">
        <v>2.84</v>
      </c>
      <c r="J24" s="13">
        <v>0.95</v>
      </c>
      <c r="K24" s="13">
        <v>6.12</v>
      </c>
      <c r="L24" s="13">
        <v>2.09</v>
      </c>
      <c r="M24" s="14">
        <f t="shared" si="6"/>
        <v>2.154929577464789</v>
      </c>
      <c r="N24" s="14">
        <f t="shared" si="7"/>
        <v>2.1999999999999997</v>
      </c>
      <c r="O24" s="13">
        <v>2.76</v>
      </c>
      <c r="P24" s="13">
        <v>0.93</v>
      </c>
      <c r="Q24" s="13">
        <v>3.24</v>
      </c>
      <c r="R24" s="13">
        <v>1.1000000000000001</v>
      </c>
      <c r="S24" s="38">
        <f>O24/Q24</f>
        <v>0.85185185185185175</v>
      </c>
    </row>
    <row r="25" spans="2:19" x14ac:dyDescent="0.4">
      <c r="B25" t="s">
        <v>36</v>
      </c>
    </row>
  </sheetData>
  <mergeCells count="9">
    <mergeCell ref="I19:J19"/>
    <mergeCell ref="K19:L19"/>
    <mergeCell ref="M19:N19"/>
    <mergeCell ref="O19:P19"/>
    <mergeCell ref="Q19:R19"/>
    <mergeCell ref="S19:S20"/>
    <mergeCell ref="L7:M7"/>
    <mergeCell ref="N7:O7"/>
    <mergeCell ref="P7:Q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Changed list</vt:lpstr>
      <vt:lpstr>AD8051</vt:lpstr>
      <vt:lpstr>AD8051 (2)</vt:lpstr>
      <vt:lpstr>LT1210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ESG</cp:lastModifiedBy>
  <dcterms:created xsi:type="dcterms:W3CDTF">2015-06-05T18:19:34Z</dcterms:created>
  <dcterms:modified xsi:type="dcterms:W3CDTF">2020-02-01T04:31:01Z</dcterms:modified>
</cp:coreProperties>
</file>