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NA2016\Desktop\"/>
    </mc:Choice>
  </mc:AlternateContent>
  <bookViews>
    <workbookView xWindow="0" yWindow="0" windowWidth="28800" windowHeight="12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3" i="1" l="1"/>
  <c r="F82" i="1"/>
  <c r="F81" i="1"/>
  <c r="F80" i="1"/>
  <c r="F79" i="1"/>
  <c r="F77" i="1"/>
  <c r="F76" i="1"/>
  <c r="F78" i="1"/>
  <c r="F75" i="1"/>
  <c r="F74" i="1"/>
  <c r="F71" i="1" l="1"/>
  <c r="F72" i="1"/>
  <c r="F70" i="1"/>
  <c r="F68" i="1"/>
  <c r="F67" i="1"/>
  <c r="F69" i="1"/>
  <c r="F57" i="1"/>
  <c r="F58" i="1"/>
  <c r="F59" i="1"/>
  <c r="F60" i="1"/>
  <c r="F56" i="1"/>
  <c r="F62" i="1"/>
  <c r="F61" i="1"/>
  <c r="F55" i="1"/>
  <c r="F31" i="1"/>
  <c r="F30" i="1"/>
  <c r="F32" i="1"/>
  <c r="F27" i="1"/>
  <c r="F26" i="1"/>
  <c r="F28" i="1"/>
  <c r="F29" i="1"/>
  <c r="F25" i="1"/>
  <c r="F20" i="1"/>
  <c r="F19" i="1"/>
  <c r="F18" i="1"/>
  <c r="F17" i="1"/>
  <c r="F16" i="1"/>
  <c r="F15" i="1"/>
  <c r="F21" i="1"/>
  <c r="F11" i="1"/>
  <c r="E11" i="1"/>
  <c r="F9" i="1"/>
  <c r="E9" i="1"/>
  <c r="F6" i="1"/>
  <c r="E6" i="1"/>
  <c r="F5" i="1"/>
  <c r="E5" i="1"/>
  <c r="F8" i="1"/>
  <c r="E8" i="1"/>
  <c r="F7" i="1"/>
  <c r="E7" i="1"/>
  <c r="F10" i="1" l="1"/>
  <c r="E10" i="1"/>
  <c r="F66" i="1" l="1"/>
  <c r="F65" i="1"/>
  <c r="F64" i="1"/>
  <c r="F54" i="1"/>
  <c r="F52" i="1"/>
  <c r="F53" i="1"/>
  <c r="F51" i="1"/>
  <c r="F49" i="1"/>
  <c r="F48" i="1"/>
  <c r="F47" i="1"/>
  <c r="F46" i="1"/>
  <c r="F45" i="1"/>
  <c r="F44" i="1"/>
  <c r="F34" i="1"/>
  <c r="F24" i="1"/>
  <c r="F23" i="1"/>
  <c r="F14" i="1" l="1"/>
  <c r="F13" i="1"/>
  <c r="F4" i="1"/>
  <c r="E4" i="1"/>
  <c r="F3" i="1"/>
  <c r="E3" i="1"/>
</calcChain>
</file>

<file path=xl/sharedStrings.xml><?xml version="1.0" encoding="utf-8"?>
<sst xmlns="http://schemas.openxmlformats.org/spreadsheetml/2006/main" count="268" uniqueCount="157">
  <si>
    <t>번호</t>
    <phoneticPr fontId="1" type="noConversion"/>
  </si>
  <si>
    <t>상품코드</t>
    <phoneticPr fontId="1" type="noConversion"/>
  </si>
  <si>
    <t>상품명</t>
    <phoneticPr fontId="1" type="noConversion"/>
  </si>
  <si>
    <t>714</t>
    <phoneticPr fontId="1" type="noConversion"/>
  </si>
  <si>
    <t>764</t>
    <phoneticPr fontId="1" type="noConversion"/>
  </si>
  <si>
    <t>814</t>
    <phoneticPr fontId="1" type="noConversion"/>
  </si>
  <si>
    <t>806</t>
    <phoneticPr fontId="1" type="noConversion"/>
  </si>
  <si>
    <t>807</t>
    <phoneticPr fontId="1" type="noConversion"/>
  </si>
  <si>
    <t>94462</t>
    <phoneticPr fontId="1" type="noConversion"/>
  </si>
  <si>
    <t>94510</t>
    <phoneticPr fontId="1" type="noConversion"/>
  </si>
  <si>
    <t>94158</t>
    <phoneticPr fontId="1" type="noConversion"/>
  </si>
  <si>
    <t>94153</t>
    <phoneticPr fontId="1" type="noConversion"/>
  </si>
  <si>
    <t>8903</t>
    <phoneticPr fontId="1" type="noConversion"/>
  </si>
  <si>
    <t>삼양라면 (멀티팩)[6013/5]</t>
    <phoneticPr fontId="1" type="noConversion"/>
  </si>
  <si>
    <t>안성탕면(멀티팩)[3406/5]</t>
    <phoneticPr fontId="1" type="noConversion"/>
  </si>
  <si>
    <t>신라면(멀티팩)[3410/5]</t>
    <phoneticPr fontId="1" type="noConversion"/>
  </si>
  <si>
    <t>맥심 모카골드 마일드 커피믹스 150T+20T/총 170T[714/1]</t>
    <phoneticPr fontId="1" type="noConversion"/>
  </si>
  <si>
    <t>맥심 화이트골드 커피믹스 150T+20T/총 170T[764/1]</t>
    <phoneticPr fontId="1" type="noConversion"/>
  </si>
  <si>
    <t>카누 라떼 30T[814/1]</t>
    <phoneticPr fontId="1" type="noConversion"/>
  </si>
  <si>
    <t>카누 미니 다크 100T[806/1]</t>
    <phoneticPr fontId="1" type="noConversion"/>
  </si>
  <si>
    <t>카누 미니 마일드 100T[807/1]</t>
    <phoneticPr fontId="1" type="noConversion"/>
  </si>
  <si>
    <t>오레오 화이트크림100g[94462/1]</t>
    <phoneticPr fontId="1" type="noConversion"/>
  </si>
  <si>
    <t>새우깡[3541/1]</t>
    <phoneticPr fontId="1" type="noConversion"/>
  </si>
  <si>
    <t>꿀꽈배기[3547/1]</t>
    <phoneticPr fontId="1" type="noConversion"/>
  </si>
  <si>
    <t>자갈치[3456/1]</t>
    <phoneticPr fontId="1" type="noConversion"/>
  </si>
  <si>
    <t>오징어집[3559/1]</t>
    <phoneticPr fontId="1" type="noConversion"/>
  </si>
  <si>
    <t>5793</t>
    <phoneticPr fontId="1" type="noConversion"/>
  </si>
  <si>
    <t>뿌셔뿌셔 양념맛 (24입)[5793/1]</t>
    <phoneticPr fontId="1" type="noConversion"/>
  </si>
  <si>
    <t>뿌셔뿌셔 불고기맛(24입)[5793/1]</t>
    <phoneticPr fontId="1" type="noConversion"/>
  </si>
  <si>
    <t>뿌셔뿌셔 바베큐맛(24입)[5793/1]</t>
    <phoneticPr fontId="1" type="noConversion"/>
  </si>
  <si>
    <t>5268</t>
    <phoneticPr fontId="1" type="noConversion"/>
  </si>
  <si>
    <t>켈로그 콘푸로스트 330g[5268/1]</t>
    <phoneticPr fontId="1" type="noConversion"/>
  </si>
  <si>
    <t>5145</t>
    <phoneticPr fontId="1" type="noConversion"/>
  </si>
  <si>
    <t>켈로그 콘푸로스트 600g[5145/1]</t>
    <phoneticPr fontId="1" type="noConversion"/>
  </si>
  <si>
    <t>912</t>
    <phoneticPr fontId="1" type="noConversion"/>
  </si>
  <si>
    <t>포스트 콘푸라이트 300g[912/1]</t>
    <phoneticPr fontId="1" type="noConversion"/>
  </si>
  <si>
    <t>962</t>
    <phoneticPr fontId="1" type="noConversion"/>
  </si>
  <si>
    <t>포스트 콘푸라이트 600g[962/1]</t>
    <phoneticPr fontId="1" type="noConversion"/>
  </si>
  <si>
    <t>908</t>
    <phoneticPr fontId="1" type="noConversion"/>
  </si>
  <si>
    <t>포스트 코코볼 300g[908/1]</t>
    <phoneticPr fontId="1" type="noConversion"/>
  </si>
  <si>
    <t>5190</t>
    <phoneticPr fontId="1" type="noConversion"/>
  </si>
  <si>
    <t>켈로그 오곡 첵스초코 340g[5190/1]</t>
    <phoneticPr fontId="1" type="noConversion"/>
  </si>
  <si>
    <t>5156</t>
    <phoneticPr fontId="1" type="noConversion"/>
  </si>
  <si>
    <t>켈로그 아몬드 푸레이크 320g[5156/1]</t>
    <phoneticPr fontId="1" type="noConversion"/>
  </si>
  <si>
    <t>422</t>
    <phoneticPr fontId="1" type="noConversion"/>
  </si>
  <si>
    <t>T.O.P 마스터라떼 275mlx20캔[422/20]</t>
    <phoneticPr fontId="1" type="noConversion"/>
  </si>
  <si>
    <t>426</t>
    <phoneticPr fontId="1" type="noConversion"/>
  </si>
  <si>
    <t>T.O.P 더블랙 275mlx20캔[426/20]</t>
    <phoneticPr fontId="1" type="noConversion"/>
  </si>
  <si>
    <t>424</t>
    <phoneticPr fontId="1" type="noConversion"/>
  </si>
  <si>
    <t>T.O.P 스위트아메리카노 275mlx20캔[424/20]</t>
    <phoneticPr fontId="1" type="noConversion"/>
  </si>
  <si>
    <t>657</t>
    <phoneticPr fontId="1" type="noConversion"/>
  </si>
  <si>
    <t>맥스웰하우스 오리지날 200mlx30개입[657/30]</t>
    <phoneticPr fontId="1" type="noConversion"/>
  </si>
  <si>
    <t>1641</t>
    <phoneticPr fontId="1" type="noConversion"/>
  </si>
  <si>
    <t>웰치스 포도355/24개입[1641/24]</t>
    <phoneticPr fontId="1" type="noConversion"/>
  </si>
  <si>
    <t>동서 메밀차 100T[94510/1]</t>
    <phoneticPr fontId="1" type="noConversion"/>
  </si>
  <si>
    <t>동서둥굴레차100T[94158/1]</t>
    <phoneticPr fontId="1" type="noConversion"/>
  </si>
  <si>
    <t>동서현미녹차100T[94153/1]</t>
    <phoneticPr fontId="1" type="noConversion"/>
  </si>
  <si>
    <t>담터 호두 아몬드 율무차 15T[8903/1]</t>
    <phoneticPr fontId="1" type="noConversion"/>
  </si>
  <si>
    <t>입고가(VAT+)</t>
    <phoneticPr fontId="1" type="noConversion"/>
  </si>
  <si>
    <t>6017</t>
    <phoneticPr fontId="1" type="noConversion"/>
  </si>
  <si>
    <t>개당</t>
    <phoneticPr fontId="1" type="noConversion"/>
  </si>
  <si>
    <t>멀티</t>
    <phoneticPr fontId="1" type="noConversion"/>
  </si>
  <si>
    <t>박스</t>
    <phoneticPr fontId="1" type="noConversion"/>
  </si>
  <si>
    <t>판매가</t>
    <phoneticPr fontId="1" type="noConversion"/>
  </si>
  <si>
    <t>입고X</t>
    <phoneticPr fontId="1" type="noConversion"/>
  </si>
  <si>
    <t>3404</t>
    <phoneticPr fontId="1" type="noConversion"/>
  </si>
  <si>
    <t>3405</t>
    <phoneticPr fontId="1" type="noConversion"/>
  </si>
  <si>
    <t>얼큰한 너구리(멀티팩)[3404/5]</t>
    <phoneticPr fontId="1" type="noConversion"/>
  </si>
  <si>
    <t>짜파게티(멀티팩)[3405/5]</t>
    <phoneticPr fontId="1" type="noConversion"/>
  </si>
  <si>
    <t>7898</t>
    <phoneticPr fontId="1" type="noConversion"/>
  </si>
  <si>
    <t>진라면 매운맛(멀티팩)[5802/5]</t>
    <phoneticPr fontId="1" type="noConversion"/>
  </si>
  <si>
    <t>진라면 순한맛(멀티팩)[5803/5]</t>
    <phoneticPr fontId="1" type="noConversion"/>
  </si>
  <si>
    <t>6011</t>
    <phoneticPr fontId="1" type="noConversion"/>
  </si>
  <si>
    <t>팔도 비빔면(멀티팩)[7898/5]</t>
    <phoneticPr fontId="1" type="noConversion"/>
  </si>
  <si>
    <t>삼양 불닭볶음면(멀티팩)[6011/5]</t>
    <phoneticPr fontId="1" type="noConversion"/>
  </si>
  <si>
    <t>3485</t>
    <phoneticPr fontId="1" type="noConversion"/>
  </si>
  <si>
    <t>김치사발면(한박스 24입)[2503/1]</t>
    <phoneticPr fontId="1" type="noConversion"/>
  </si>
  <si>
    <t>육개장사발면(한박스 24입)[2646/1]</t>
    <phoneticPr fontId="1" type="noConversion"/>
  </si>
  <si>
    <t>신라면 큰사발(한박스 16입)[3485/1]</t>
    <phoneticPr fontId="1" type="noConversion"/>
  </si>
  <si>
    <t>3461</t>
    <phoneticPr fontId="1" type="noConversion"/>
  </si>
  <si>
    <t>새우탕 컵(한박스 30입)[3461/1]</t>
    <phoneticPr fontId="1" type="noConversion"/>
  </si>
  <si>
    <t>튀김우동 컵(한박스 30입)[3463/1]</t>
    <phoneticPr fontId="1" type="noConversion"/>
  </si>
  <si>
    <t>3487</t>
    <phoneticPr fontId="1" type="noConversion"/>
  </si>
  <si>
    <t>육개장 큰사발(한박스 16입)[3487/1]</t>
    <phoneticPr fontId="1" type="noConversion"/>
  </si>
  <si>
    <t>6021</t>
    <phoneticPr fontId="1" type="noConversion"/>
  </si>
  <si>
    <t>삼양 불닭볶음면 큰사발(한박스 16입)[6021/1]</t>
    <phoneticPr fontId="1" type="noConversion"/>
  </si>
  <si>
    <t>팔도 왕뚜껑 (18입)[7921/1]</t>
    <phoneticPr fontId="1" type="noConversion"/>
  </si>
  <si>
    <t>삼양라면 컵 (30입)[6017/1]</t>
    <phoneticPr fontId="1" type="noConversion"/>
  </si>
  <si>
    <t>704</t>
    <phoneticPr fontId="1" type="noConversion"/>
  </si>
  <si>
    <t>맥심 오리지날 커피믹스 150T[704/1]</t>
    <phoneticPr fontId="1" type="noConversion"/>
  </si>
  <si>
    <t>749</t>
    <phoneticPr fontId="1" type="noConversion"/>
  </si>
  <si>
    <t>맥스웰 커피믹스 180T[749/1]</t>
    <phoneticPr fontId="1" type="noConversion"/>
  </si>
  <si>
    <t>242</t>
    <phoneticPr fontId="1" type="noConversion"/>
  </si>
  <si>
    <t>프리마 1kg[242/1]</t>
    <phoneticPr fontId="1" type="noConversion"/>
  </si>
  <si>
    <t>781</t>
    <phoneticPr fontId="1" type="noConversion"/>
  </si>
  <si>
    <t>782</t>
    <phoneticPr fontId="1" type="noConversion"/>
  </si>
  <si>
    <t>카누 미니 마일드 10T[782/1]</t>
    <phoneticPr fontId="1" type="noConversion"/>
  </si>
  <si>
    <t>카누 미니 다크 10T[781/1]</t>
    <phoneticPr fontId="1" type="noConversion"/>
  </si>
  <si>
    <t>1579</t>
    <phoneticPr fontId="1" type="noConversion"/>
  </si>
  <si>
    <t>1583</t>
    <phoneticPr fontId="1" type="noConversion"/>
  </si>
  <si>
    <t>1584</t>
    <phoneticPr fontId="1" type="noConversion"/>
  </si>
  <si>
    <t>1588</t>
    <phoneticPr fontId="1" type="noConversion"/>
  </si>
  <si>
    <t>1580</t>
    <phoneticPr fontId="1" type="noConversion"/>
  </si>
  <si>
    <t>1594</t>
    <phoneticPr fontId="1" type="noConversion"/>
  </si>
  <si>
    <t>1596</t>
    <phoneticPr fontId="1" type="noConversion"/>
  </si>
  <si>
    <t>백산수 2.0리터 6입[1594/6]</t>
    <phoneticPr fontId="1" type="noConversion"/>
  </si>
  <si>
    <t>백산수 0.5리터 20입[1596/20]</t>
    <phoneticPr fontId="1" type="noConversion"/>
  </si>
  <si>
    <t>카프리썬 오렌지[1579/10]</t>
    <phoneticPr fontId="1" type="noConversion"/>
  </si>
  <si>
    <t>카프리썬 사과[1583/10]</t>
    <phoneticPr fontId="1" type="noConversion"/>
  </si>
  <si>
    <t>카프리썬 딸기와 키위[1584/10]</t>
    <phoneticPr fontId="1" type="noConversion"/>
  </si>
  <si>
    <t>카프리썬 오렌지와 망고[1588/10]</t>
    <phoneticPr fontId="1" type="noConversion"/>
  </si>
  <si>
    <t>카프리썬 사파리[1580/10]</t>
    <phoneticPr fontId="1" type="noConversion"/>
  </si>
  <si>
    <t>94186</t>
    <phoneticPr fontId="1" type="noConversion"/>
  </si>
  <si>
    <t>94181</t>
    <phoneticPr fontId="1" type="noConversion"/>
  </si>
  <si>
    <t>동서 옥수수차 30T[94186/1]</t>
    <phoneticPr fontId="1" type="noConversion"/>
  </si>
  <si>
    <t>동서 보리차 30T[94181/1]</t>
    <phoneticPr fontId="1" type="noConversion"/>
  </si>
  <si>
    <t>91141</t>
    <phoneticPr fontId="1" type="noConversion"/>
  </si>
  <si>
    <t>91138</t>
    <phoneticPr fontId="1" type="noConversion"/>
  </si>
  <si>
    <t>91134</t>
    <phoneticPr fontId="1" type="noConversion"/>
  </si>
  <si>
    <t>티오 복숭아 아이스티[91134]</t>
    <phoneticPr fontId="1" type="noConversion"/>
  </si>
  <si>
    <t>티오 레몬 아이스티[91138]</t>
    <phoneticPr fontId="1" type="noConversion"/>
  </si>
  <si>
    <t>티오 블루베리 아이스티[91141]</t>
    <phoneticPr fontId="1" type="noConversion"/>
  </si>
  <si>
    <t>246</t>
    <phoneticPr fontId="1" type="noConversion"/>
  </si>
  <si>
    <t>프라마 자판기용 1kg</t>
    <phoneticPr fontId="1" type="noConversion"/>
  </si>
  <si>
    <t>502</t>
    <phoneticPr fontId="1" type="noConversion"/>
  </si>
  <si>
    <t>맥스웰 마일드 900g</t>
    <phoneticPr fontId="1" type="noConversion"/>
  </si>
  <si>
    <t>504</t>
    <phoneticPr fontId="1" type="noConversion"/>
  </si>
  <si>
    <t>맥스웰 헤이즐넛 900g</t>
    <phoneticPr fontId="1" type="noConversion"/>
  </si>
  <si>
    <t>509</t>
    <phoneticPr fontId="1" type="noConversion"/>
  </si>
  <si>
    <t>맥스웰 오리지날 900g</t>
    <phoneticPr fontId="1" type="noConversion"/>
  </si>
  <si>
    <t>557</t>
    <phoneticPr fontId="1" type="noConversion"/>
  </si>
  <si>
    <t>맥심 모카 미니 자판 1kg</t>
    <phoneticPr fontId="1" type="noConversion"/>
  </si>
  <si>
    <t>77</t>
    <phoneticPr fontId="1" type="noConversion"/>
  </si>
  <si>
    <t>동서 핫초코 1kg</t>
    <phoneticPr fontId="1" type="noConversion"/>
  </si>
  <si>
    <t>율무자판1000g(유안)</t>
    <phoneticPr fontId="1" type="noConversion"/>
  </si>
  <si>
    <t>코코아자판900g(유안)</t>
  </si>
  <si>
    <t>복숭아홍차자판900g(유안)</t>
    <phoneticPr fontId="1" type="noConversion"/>
  </si>
  <si>
    <t>생강차자판(유안)900G</t>
  </si>
  <si>
    <t>자판기용 종이컵(1000개)</t>
    <phoneticPr fontId="1" type="noConversion"/>
  </si>
  <si>
    <t>8688</t>
    <phoneticPr fontId="1" type="noConversion"/>
  </si>
  <si>
    <t>8717</t>
    <phoneticPr fontId="1" type="noConversion"/>
  </si>
  <si>
    <t>8718</t>
    <phoneticPr fontId="1" type="noConversion"/>
  </si>
  <si>
    <t>8729</t>
    <phoneticPr fontId="1" type="noConversion"/>
  </si>
  <si>
    <t>8209</t>
    <phoneticPr fontId="1" type="noConversion"/>
  </si>
  <si>
    <t>크리스탈생수 0.5L 20입</t>
    <phoneticPr fontId="1" type="noConversion"/>
  </si>
  <si>
    <t>크리스탈생수 2.0L 6입</t>
    <phoneticPr fontId="1" type="noConversion"/>
  </si>
  <si>
    <t>스페셜K(대)270g</t>
    <phoneticPr fontId="1" type="noConversion"/>
  </si>
  <si>
    <t>스페셜K(클럽팩)480g</t>
    <phoneticPr fontId="1" type="noConversion"/>
  </si>
  <si>
    <t>맑은티엔 옥수수 410mlx20병</t>
    <phoneticPr fontId="1" type="noConversion"/>
  </si>
  <si>
    <t>0451</t>
    <phoneticPr fontId="1" type="noConversion"/>
  </si>
  <si>
    <t>오레오씬즈 티라미수84g</t>
    <phoneticPr fontId="1" type="noConversion"/>
  </si>
  <si>
    <t>94477</t>
    <phoneticPr fontId="1" type="noConversion"/>
  </si>
  <si>
    <t>무료배송</t>
    <phoneticPr fontId="1" type="noConversion"/>
  </si>
  <si>
    <t>배송비</t>
    <phoneticPr fontId="1" type="noConversion"/>
  </si>
  <si>
    <t>상품명</t>
    <phoneticPr fontId="1" type="noConversion"/>
  </si>
  <si>
    <t>상품코드</t>
    <phoneticPr fontId="1" type="noConversion"/>
  </si>
  <si>
    <t>수량별차등부과,전체상품에 있는수량별부과-수량 참고하시면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</si>
</sst>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6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1" fontId="0" fillId="0" borderId="1" xfId="1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41" fontId="0" fillId="0" borderId="0" xfId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0" fillId="0" borderId="5" xfId="1" applyFont="1" applyBorder="1" applyAlignment="1">
      <alignment horizontal="center" vertical="center"/>
    </xf>
    <xf numFmtId="0" fontId="0" fillId="0" borderId="5" xfId="0" applyBorder="1">
      <alignment vertical="center"/>
    </xf>
    <xf numFmtId="41" fontId="0" fillId="2" borderId="6" xfId="1" applyFont="1" applyFill="1" applyBorder="1" applyAlignment="1">
      <alignment horizontal="center" vertical="center"/>
    </xf>
    <xf numFmtId="41" fontId="0" fillId="0" borderId="6" xfId="1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  <xf numFmtId="41" fontId="0" fillId="0" borderId="6" xfId="1" applyFont="1" applyBorder="1" applyAlignment="1">
      <alignment horizontal="center" vertical="center"/>
    </xf>
    <xf numFmtId="41" fontId="0" fillId="0" borderId="6" xfId="1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7" fillId="0" borderId="3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41" fontId="5" fillId="0" borderId="1" xfId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vertical="center"/>
    </xf>
    <xf numFmtId="0" fontId="3" fillId="0" borderId="1" xfId="2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2" borderId="6" xfId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6" fillId="0" borderId="1" xfId="0" applyFont="1" applyBorder="1">
      <alignment vertical="center"/>
    </xf>
  </cellXfs>
  <cellStyles count="3">
    <cellStyle name="쉼표 [0]" xfId="1" builtinId="6"/>
    <cellStyle name="표준" xfId="0" builtinId="0"/>
    <cellStyle name="표준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25" workbookViewId="0">
      <selection activeCell="D41" sqref="D41:F41"/>
    </sheetView>
  </sheetViews>
  <sheetFormatPr defaultRowHeight="16.5"/>
  <cols>
    <col min="1" max="1" width="5.25" bestFit="1" customWidth="1"/>
    <col min="2" max="2" width="9" style="17"/>
    <col min="3" max="3" width="54.375" bestFit="1" customWidth="1"/>
    <col min="4" max="4" width="8.375" style="23" bestFit="1" customWidth="1"/>
    <col min="5" max="5" width="7.375" style="23" bestFit="1" customWidth="1"/>
    <col min="6" max="6" width="8.625" style="23" customWidth="1"/>
  </cols>
  <sheetData>
    <row r="1" spans="1:16">
      <c r="A1" s="58" t="s">
        <v>0</v>
      </c>
      <c r="B1" s="60" t="s">
        <v>1</v>
      </c>
      <c r="C1" s="58" t="s">
        <v>2</v>
      </c>
      <c r="D1" s="62" t="s">
        <v>58</v>
      </c>
      <c r="E1" s="62"/>
      <c r="F1" s="63"/>
      <c r="G1" s="64" t="s">
        <v>63</v>
      </c>
    </row>
    <row r="2" spans="1:16">
      <c r="A2" s="59"/>
      <c r="B2" s="61"/>
      <c r="C2" s="59"/>
      <c r="D2" s="18" t="s">
        <v>60</v>
      </c>
      <c r="E2" s="18" t="s">
        <v>61</v>
      </c>
      <c r="F2" s="29" t="s">
        <v>62</v>
      </c>
      <c r="G2" s="65"/>
    </row>
    <row r="3" spans="1:16">
      <c r="A3" s="3">
        <v>1</v>
      </c>
      <c r="B3" s="45">
        <v>3410</v>
      </c>
      <c r="C3" s="44" t="s">
        <v>15</v>
      </c>
      <c r="D3" s="19">
        <v>608</v>
      </c>
      <c r="E3" s="19">
        <f>608*5</f>
        <v>3040</v>
      </c>
      <c r="F3" s="30">
        <f>608*40</f>
        <v>24320</v>
      </c>
      <c r="G3" s="31"/>
    </row>
    <row r="4" spans="1:16">
      <c r="A4" s="3">
        <v>2</v>
      </c>
      <c r="B4" s="45">
        <v>3406</v>
      </c>
      <c r="C4" s="44" t="s">
        <v>14</v>
      </c>
      <c r="D4" s="19">
        <v>544</v>
      </c>
      <c r="E4" s="19">
        <f>544*5</f>
        <v>2720</v>
      </c>
      <c r="F4" s="30">
        <f>544*40</f>
        <v>21760</v>
      </c>
      <c r="G4" s="31"/>
      <c r="J4" s="24"/>
      <c r="K4" s="20"/>
      <c r="L4" s="24"/>
      <c r="M4" s="24"/>
      <c r="N4" s="24"/>
    </row>
    <row r="5" spans="1:16">
      <c r="A5" s="3">
        <v>3</v>
      </c>
      <c r="B5" s="45" t="s">
        <v>65</v>
      </c>
      <c r="C5" s="46" t="s">
        <v>67</v>
      </c>
      <c r="D5" s="19">
        <v>656</v>
      </c>
      <c r="E5" s="19">
        <f>656*5</f>
        <v>3280</v>
      </c>
      <c r="F5" s="19">
        <f>656*40</f>
        <v>26240</v>
      </c>
      <c r="G5" s="31"/>
      <c r="J5" s="24"/>
      <c r="K5" s="20"/>
      <c r="L5" s="24"/>
      <c r="M5" s="24"/>
      <c r="N5" s="24"/>
    </row>
    <row r="6" spans="1:16">
      <c r="A6" s="3">
        <v>4</v>
      </c>
      <c r="B6" s="45" t="s">
        <v>66</v>
      </c>
      <c r="C6" s="46" t="s">
        <v>68</v>
      </c>
      <c r="D6" s="19">
        <v>693</v>
      </c>
      <c r="E6" s="19">
        <f>693*5</f>
        <v>3465</v>
      </c>
      <c r="F6" s="19">
        <f>693*40</f>
        <v>27720</v>
      </c>
      <c r="G6" s="31"/>
      <c r="I6" s="24"/>
      <c r="J6" s="24"/>
      <c r="K6" s="20"/>
      <c r="L6" s="24"/>
      <c r="M6" s="24"/>
      <c r="N6" s="24"/>
    </row>
    <row r="7" spans="1:16">
      <c r="A7" s="3">
        <v>5</v>
      </c>
      <c r="B7" s="45">
        <v>5802</v>
      </c>
      <c r="C7" s="46" t="s">
        <v>70</v>
      </c>
      <c r="D7" s="19">
        <v>462</v>
      </c>
      <c r="E7" s="19">
        <f>462*5</f>
        <v>2310</v>
      </c>
      <c r="F7" s="30">
        <f>462*40</f>
        <v>18480</v>
      </c>
      <c r="G7" s="31"/>
      <c r="I7" s="24"/>
      <c r="J7" s="24"/>
      <c r="K7" s="20"/>
      <c r="L7" s="24"/>
      <c r="M7" s="24"/>
      <c r="N7" s="24"/>
    </row>
    <row r="8" spans="1:16">
      <c r="A8" s="3">
        <v>6</v>
      </c>
      <c r="B8" s="45">
        <v>5803</v>
      </c>
      <c r="C8" s="46" t="s">
        <v>71</v>
      </c>
      <c r="D8" s="19">
        <v>462</v>
      </c>
      <c r="E8" s="19">
        <f>462*5</f>
        <v>2310</v>
      </c>
      <c r="F8" s="30">
        <f>462*40</f>
        <v>18480</v>
      </c>
      <c r="G8" s="31"/>
      <c r="I8" s="24"/>
      <c r="J8" s="24"/>
      <c r="K8" s="20"/>
      <c r="L8" s="24"/>
      <c r="M8" s="24"/>
      <c r="N8" s="24"/>
    </row>
    <row r="9" spans="1:16">
      <c r="A9" s="3">
        <v>7</v>
      </c>
      <c r="B9" s="45" t="s">
        <v>69</v>
      </c>
      <c r="C9" s="46" t="s">
        <v>73</v>
      </c>
      <c r="D9" s="19">
        <v>596</v>
      </c>
      <c r="E9" s="19">
        <f>596*5</f>
        <v>2980</v>
      </c>
      <c r="F9" s="19">
        <f>596*40</f>
        <v>23840</v>
      </c>
      <c r="G9" s="31"/>
      <c r="I9" s="24"/>
      <c r="J9" s="24"/>
      <c r="K9" s="20"/>
      <c r="L9" s="24"/>
      <c r="M9" s="24"/>
      <c r="N9" s="24"/>
    </row>
    <row r="10" spans="1:16">
      <c r="A10" s="3">
        <v>8</v>
      </c>
      <c r="B10" s="45">
        <v>6013</v>
      </c>
      <c r="C10" s="46" t="s">
        <v>13</v>
      </c>
      <c r="D10" s="19">
        <v>526</v>
      </c>
      <c r="E10" s="19">
        <f>526*5</f>
        <v>2630</v>
      </c>
      <c r="F10" s="30">
        <f>526*40</f>
        <v>21040</v>
      </c>
      <c r="G10" s="31"/>
      <c r="I10" s="24"/>
      <c r="J10" s="24"/>
      <c r="K10" s="20"/>
      <c r="L10" s="24"/>
      <c r="M10" s="24"/>
      <c r="N10" s="24"/>
    </row>
    <row r="11" spans="1:16">
      <c r="A11" s="3">
        <v>9</v>
      </c>
      <c r="B11" s="14" t="s">
        <v>72</v>
      </c>
      <c r="C11" s="5" t="s">
        <v>74</v>
      </c>
      <c r="D11" s="19">
        <v>684</v>
      </c>
      <c r="E11" s="19">
        <f>684*5</f>
        <v>3420</v>
      </c>
      <c r="F11" s="19">
        <f>684*40</f>
        <v>27360</v>
      </c>
      <c r="G11" s="31"/>
      <c r="I11" s="24"/>
      <c r="J11" s="24"/>
      <c r="K11" s="20"/>
      <c r="L11" s="24"/>
      <c r="M11" s="24"/>
      <c r="N11" s="24"/>
    </row>
    <row r="12" spans="1:16">
      <c r="A12" s="1"/>
      <c r="B12" s="15"/>
      <c r="C12" s="6"/>
      <c r="D12" s="20"/>
      <c r="I12" s="24"/>
      <c r="J12" s="24"/>
      <c r="K12" s="20"/>
      <c r="L12" s="24"/>
      <c r="M12" s="24"/>
      <c r="N12" s="24"/>
      <c r="O12" s="24"/>
      <c r="P12" s="24"/>
    </row>
    <row r="13" spans="1:16">
      <c r="A13" s="3">
        <v>1</v>
      </c>
      <c r="B13" s="45">
        <v>2503</v>
      </c>
      <c r="C13" s="46" t="s">
        <v>76</v>
      </c>
      <c r="D13" s="19">
        <v>621</v>
      </c>
      <c r="E13" s="21"/>
      <c r="F13" s="30">
        <f>621*24</f>
        <v>14904</v>
      </c>
      <c r="G13" s="32"/>
      <c r="I13" s="24"/>
      <c r="J13" s="25"/>
      <c r="K13" s="26"/>
      <c r="L13" s="26"/>
      <c r="M13" s="26"/>
      <c r="N13" s="24"/>
      <c r="O13" s="24"/>
      <c r="P13" s="24"/>
    </row>
    <row r="14" spans="1:16">
      <c r="A14" s="3">
        <v>2</v>
      </c>
      <c r="B14" s="45">
        <v>2646</v>
      </c>
      <c r="C14" s="46" t="s">
        <v>77</v>
      </c>
      <c r="D14" s="19">
        <v>621</v>
      </c>
      <c r="E14" s="21"/>
      <c r="F14" s="30">
        <f>621*24</f>
        <v>14904</v>
      </c>
      <c r="G14" s="32"/>
      <c r="I14" s="24"/>
      <c r="J14" s="26"/>
      <c r="K14" s="26"/>
      <c r="L14" s="26"/>
      <c r="M14" s="26"/>
      <c r="N14" s="24"/>
      <c r="O14" s="24"/>
      <c r="P14" s="24"/>
    </row>
    <row r="15" spans="1:16">
      <c r="A15" s="3">
        <v>3</v>
      </c>
      <c r="B15" s="45" t="s">
        <v>79</v>
      </c>
      <c r="C15" s="46" t="s">
        <v>80</v>
      </c>
      <c r="D15" s="19">
        <v>660</v>
      </c>
      <c r="E15" s="21"/>
      <c r="F15" s="19">
        <f>660*30</f>
        <v>19800</v>
      </c>
      <c r="G15" s="32"/>
      <c r="I15" s="24"/>
      <c r="J15" s="24"/>
      <c r="K15" s="42"/>
      <c r="L15" s="42"/>
      <c r="M15" s="42"/>
      <c r="N15" s="42"/>
      <c r="O15" s="42"/>
      <c r="P15" s="42"/>
    </row>
    <row r="16" spans="1:16">
      <c r="A16" s="3">
        <v>4</v>
      </c>
      <c r="B16" s="49">
        <v>3463</v>
      </c>
      <c r="C16" s="50" t="s">
        <v>81</v>
      </c>
      <c r="D16" s="19">
        <v>660</v>
      </c>
      <c r="E16" s="21"/>
      <c r="F16" s="19">
        <f>660*30</f>
        <v>19800</v>
      </c>
      <c r="G16" s="32"/>
      <c r="I16" s="24"/>
      <c r="J16" s="24"/>
      <c r="K16" s="42"/>
      <c r="L16" s="42"/>
      <c r="M16" s="42"/>
      <c r="N16" s="42"/>
      <c r="O16" s="42"/>
      <c r="P16" s="42"/>
    </row>
    <row r="17" spans="1:16">
      <c r="A17" s="3">
        <v>5</v>
      </c>
      <c r="B17" s="45" t="s">
        <v>75</v>
      </c>
      <c r="C17" s="46" t="s">
        <v>78</v>
      </c>
      <c r="D17" s="19">
        <v>830</v>
      </c>
      <c r="E17" s="21"/>
      <c r="F17" s="19">
        <f>830*16</f>
        <v>13280</v>
      </c>
      <c r="G17" s="32"/>
      <c r="H17" s="24"/>
      <c r="I17" s="24"/>
      <c r="J17" s="24"/>
      <c r="K17" s="42"/>
      <c r="L17" s="42"/>
      <c r="M17" s="42"/>
      <c r="N17" s="42"/>
      <c r="O17" s="42"/>
      <c r="P17" s="42"/>
    </row>
    <row r="18" spans="1:16">
      <c r="A18" s="3">
        <v>6</v>
      </c>
      <c r="B18" s="14" t="s">
        <v>82</v>
      </c>
      <c r="C18" s="5" t="s">
        <v>83</v>
      </c>
      <c r="D18" s="19">
        <v>830</v>
      </c>
      <c r="E18" s="21"/>
      <c r="F18" s="19">
        <f>830*16</f>
        <v>13280</v>
      </c>
      <c r="G18" s="32"/>
      <c r="H18" s="24"/>
      <c r="I18" s="24"/>
      <c r="J18" s="24"/>
      <c r="K18" s="42"/>
      <c r="L18" s="42"/>
      <c r="M18" s="42"/>
      <c r="N18" s="42"/>
      <c r="O18" s="42"/>
      <c r="P18" s="42"/>
    </row>
    <row r="19" spans="1:16">
      <c r="A19" s="3">
        <v>7</v>
      </c>
      <c r="B19" s="45" t="s">
        <v>59</v>
      </c>
      <c r="C19" s="46" t="s">
        <v>87</v>
      </c>
      <c r="D19" s="19">
        <v>590</v>
      </c>
      <c r="E19" s="21"/>
      <c r="F19" s="30">
        <f>590*30</f>
        <v>17700</v>
      </c>
      <c r="G19" s="32"/>
      <c r="I19" s="24"/>
      <c r="J19" s="24"/>
      <c r="K19" s="42"/>
      <c r="L19" s="42"/>
      <c r="M19" s="42"/>
      <c r="N19" s="42"/>
      <c r="O19" s="42"/>
      <c r="P19" s="42"/>
    </row>
    <row r="20" spans="1:16">
      <c r="A20" s="3">
        <v>8</v>
      </c>
      <c r="B20" s="45" t="s">
        <v>84</v>
      </c>
      <c r="C20" s="46" t="s">
        <v>85</v>
      </c>
      <c r="D20" s="19">
        <v>888</v>
      </c>
      <c r="E20" s="21"/>
      <c r="F20" s="19">
        <f>888*16</f>
        <v>14208</v>
      </c>
      <c r="G20" s="32"/>
      <c r="I20" s="24"/>
      <c r="J20" s="24"/>
      <c r="K20" s="42"/>
      <c r="L20" s="42"/>
      <c r="M20" s="42"/>
      <c r="N20" s="42"/>
      <c r="O20" s="42"/>
      <c r="P20" s="42"/>
    </row>
    <row r="21" spans="1:16">
      <c r="A21" s="3">
        <v>9</v>
      </c>
      <c r="B21" s="45">
        <v>7921</v>
      </c>
      <c r="C21" s="46" t="s">
        <v>86</v>
      </c>
      <c r="D21" s="19">
        <v>742</v>
      </c>
      <c r="E21" s="21"/>
      <c r="F21" s="30">
        <f>742*18</f>
        <v>13356</v>
      </c>
      <c r="G21" s="32"/>
      <c r="H21" s="24"/>
      <c r="I21" s="24"/>
      <c r="J21" s="24"/>
      <c r="K21" s="42"/>
      <c r="L21" s="42"/>
      <c r="M21" s="42"/>
      <c r="N21" s="42"/>
      <c r="O21" s="42"/>
      <c r="P21" s="42"/>
    </row>
    <row r="22" spans="1:16">
      <c r="A22" s="1"/>
      <c r="B22" s="15"/>
      <c r="C22" s="2"/>
      <c r="D22" s="20"/>
      <c r="F22" s="27"/>
      <c r="G22" s="28"/>
      <c r="H22" s="25"/>
      <c r="I22" s="26"/>
      <c r="J22" s="26"/>
      <c r="K22" s="26"/>
      <c r="L22" s="24"/>
      <c r="M22" s="24"/>
      <c r="N22" s="24"/>
      <c r="O22" s="24"/>
      <c r="P22" s="24"/>
    </row>
    <row r="23" spans="1:16">
      <c r="A23" s="3">
        <v>1</v>
      </c>
      <c r="B23" s="43" t="s">
        <v>3</v>
      </c>
      <c r="C23" s="44" t="s">
        <v>16</v>
      </c>
      <c r="D23" s="19">
        <v>17864</v>
      </c>
      <c r="E23" s="19"/>
      <c r="F23" s="30">
        <f>17864*6</f>
        <v>107184</v>
      </c>
      <c r="G23" s="32"/>
      <c r="H23" s="26"/>
      <c r="I23" s="26"/>
      <c r="J23" s="26"/>
      <c r="K23" s="26"/>
      <c r="L23" s="24"/>
      <c r="M23" s="24"/>
      <c r="N23" s="24"/>
      <c r="O23" s="24"/>
      <c r="P23" s="24"/>
    </row>
    <row r="24" spans="1:16">
      <c r="A24" s="3">
        <v>2</v>
      </c>
      <c r="B24" s="43" t="s">
        <v>4</v>
      </c>
      <c r="C24" s="44" t="s">
        <v>17</v>
      </c>
      <c r="D24" s="19">
        <v>17482</v>
      </c>
      <c r="E24" s="19"/>
      <c r="F24" s="30">
        <f>17482*6</f>
        <v>104892</v>
      </c>
      <c r="G24" s="32"/>
      <c r="H24" s="24"/>
      <c r="I24" s="24"/>
      <c r="J24" s="24"/>
      <c r="K24" s="24"/>
      <c r="L24" s="24"/>
      <c r="M24" s="24"/>
      <c r="N24" s="24"/>
      <c r="O24" s="24"/>
      <c r="P24" s="24"/>
    </row>
    <row r="25" spans="1:16">
      <c r="A25" s="3">
        <v>3</v>
      </c>
      <c r="B25" s="7" t="s">
        <v>88</v>
      </c>
      <c r="C25" s="4" t="s">
        <v>89</v>
      </c>
      <c r="D25" s="19">
        <v>17864</v>
      </c>
      <c r="E25" s="19"/>
      <c r="F25" s="19">
        <f>17864*6</f>
        <v>107184</v>
      </c>
      <c r="G25" s="32"/>
      <c r="H25" s="24"/>
      <c r="I25" s="24"/>
      <c r="J25" s="24"/>
      <c r="K25" s="24"/>
      <c r="L25" s="24"/>
      <c r="M25" s="24"/>
      <c r="N25" s="24"/>
      <c r="O25" s="24"/>
      <c r="P25" s="24"/>
    </row>
    <row r="26" spans="1:16">
      <c r="A26" s="3">
        <v>4</v>
      </c>
      <c r="B26" s="8" t="s">
        <v>90</v>
      </c>
      <c r="C26" s="9" t="s">
        <v>91</v>
      </c>
      <c r="D26" s="21">
        <v>13530</v>
      </c>
      <c r="E26" s="21"/>
      <c r="F26" s="21">
        <f>13530*4</f>
        <v>54120</v>
      </c>
      <c r="G26" s="32"/>
    </row>
    <row r="27" spans="1:16">
      <c r="A27" s="3">
        <v>5</v>
      </c>
      <c r="B27" s="8" t="s">
        <v>92</v>
      </c>
      <c r="C27" s="9" t="s">
        <v>93</v>
      </c>
      <c r="D27" s="21">
        <v>4037</v>
      </c>
      <c r="E27" s="21"/>
      <c r="F27" s="21">
        <f>4037*12</f>
        <v>48444</v>
      </c>
      <c r="G27" s="32"/>
    </row>
    <row r="28" spans="1:16">
      <c r="A28" s="3">
        <v>6</v>
      </c>
      <c r="B28" s="43" t="s">
        <v>6</v>
      </c>
      <c r="C28" s="44" t="s">
        <v>19</v>
      </c>
      <c r="D28" s="21">
        <v>16115</v>
      </c>
      <c r="E28" s="21"/>
      <c r="F28" s="33">
        <f>16115*6</f>
        <v>96690</v>
      </c>
      <c r="G28" s="32"/>
    </row>
    <row r="29" spans="1:16">
      <c r="A29" s="3">
        <v>7</v>
      </c>
      <c r="B29" s="43" t="s">
        <v>7</v>
      </c>
      <c r="C29" s="44" t="s">
        <v>20</v>
      </c>
      <c r="D29" s="21">
        <v>16115</v>
      </c>
      <c r="E29" s="21"/>
      <c r="F29" s="33">
        <f>16115*6</f>
        <v>96690</v>
      </c>
      <c r="G29" s="32"/>
    </row>
    <row r="30" spans="1:16">
      <c r="A30" s="3">
        <v>8</v>
      </c>
      <c r="B30" s="7" t="s">
        <v>94</v>
      </c>
      <c r="C30" s="4" t="s">
        <v>97</v>
      </c>
      <c r="D30" s="19">
        <v>1749</v>
      </c>
      <c r="E30" s="19"/>
      <c r="F30" s="19">
        <f>1749*10</f>
        <v>17490</v>
      </c>
      <c r="G30" s="32"/>
    </row>
    <row r="31" spans="1:16">
      <c r="A31" s="3">
        <v>9</v>
      </c>
      <c r="B31" s="8" t="s">
        <v>95</v>
      </c>
      <c r="C31" s="4" t="s">
        <v>96</v>
      </c>
      <c r="D31" s="19">
        <v>1749</v>
      </c>
      <c r="E31" s="19"/>
      <c r="F31" s="19">
        <f>1749*10</f>
        <v>17490</v>
      </c>
      <c r="G31" s="32"/>
    </row>
    <row r="32" spans="1:16">
      <c r="A32" s="3">
        <v>10</v>
      </c>
      <c r="B32" s="43" t="s">
        <v>5</v>
      </c>
      <c r="C32" s="44" t="s">
        <v>18</v>
      </c>
      <c r="D32" s="19">
        <v>9680</v>
      </c>
      <c r="E32" s="19"/>
      <c r="F32" s="30">
        <f>9680*6</f>
        <v>58080</v>
      </c>
      <c r="G32" s="32"/>
    </row>
    <row r="33" spans="1:7">
      <c r="A33" s="1"/>
      <c r="B33" s="10"/>
      <c r="C33" s="2"/>
      <c r="D33" s="20"/>
    </row>
    <row r="34" spans="1:7">
      <c r="A34" s="3">
        <v>1</v>
      </c>
      <c r="B34" s="43" t="s">
        <v>8</v>
      </c>
      <c r="C34" s="44" t="s">
        <v>21</v>
      </c>
      <c r="D34" s="19">
        <v>880</v>
      </c>
      <c r="E34" s="19"/>
      <c r="F34" s="30">
        <f>880*24</f>
        <v>21120</v>
      </c>
      <c r="G34" s="32"/>
    </row>
    <row r="35" spans="1:7">
      <c r="A35" s="3">
        <v>2</v>
      </c>
      <c r="B35" s="43">
        <v>3541</v>
      </c>
      <c r="C35" s="44" t="s">
        <v>22</v>
      </c>
      <c r="D35" s="16">
        <v>786</v>
      </c>
      <c r="E35" s="16"/>
      <c r="F35" s="34">
        <v>23595.000000000004</v>
      </c>
      <c r="G35" s="32"/>
    </row>
    <row r="36" spans="1:7">
      <c r="A36" s="3">
        <v>3</v>
      </c>
      <c r="B36" s="43">
        <v>3547</v>
      </c>
      <c r="C36" s="44" t="s">
        <v>23</v>
      </c>
      <c r="D36" s="16">
        <v>902</v>
      </c>
      <c r="E36" s="16"/>
      <c r="F36" s="34">
        <v>27060.000000000004</v>
      </c>
      <c r="G36" s="32"/>
    </row>
    <row r="37" spans="1:7">
      <c r="A37" s="3">
        <v>4</v>
      </c>
      <c r="B37" s="43">
        <v>3456</v>
      </c>
      <c r="C37" s="44" t="s">
        <v>24</v>
      </c>
      <c r="D37" s="16">
        <v>902</v>
      </c>
      <c r="E37" s="16"/>
      <c r="F37" s="34">
        <v>18040</v>
      </c>
      <c r="G37" s="32"/>
    </row>
    <row r="38" spans="1:7">
      <c r="A38" s="3">
        <v>5</v>
      </c>
      <c r="B38" s="43">
        <v>3559</v>
      </c>
      <c r="C38" s="44" t="s">
        <v>25</v>
      </c>
      <c r="D38" s="16">
        <v>902</v>
      </c>
      <c r="E38" s="16"/>
      <c r="F38" s="34">
        <v>18040</v>
      </c>
      <c r="G38" s="32"/>
    </row>
    <row r="39" spans="1:7">
      <c r="A39" s="3">
        <v>6</v>
      </c>
      <c r="B39" s="7" t="s">
        <v>26</v>
      </c>
      <c r="C39" s="4" t="s">
        <v>27</v>
      </c>
      <c r="D39" s="16">
        <v>484</v>
      </c>
      <c r="E39" s="16"/>
      <c r="F39" s="34">
        <v>11616</v>
      </c>
      <c r="G39" s="32"/>
    </row>
    <row r="40" spans="1:7">
      <c r="A40" s="3">
        <v>7</v>
      </c>
      <c r="B40" s="7">
        <v>5794</v>
      </c>
      <c r="C40" s="4" t="s">
        <v>28</v>
      </c>
      <c r="D40" s="16">
        <v>484</v>
      </c>
      <c r="E40" s="16"/>
      <c r="F40" s="34">
        <v>11616</v>
      </c>
      <c r="G40" s="32"/>
    </row>
    <row r="41" spans="1:7">
      <c r="A41" s="3">
        <v>8</v>
      </c>
      <c r="B41" s="43">
        <v>5795</v>
      </c>
      <c r="C41" s="44" t="s">
        <v>29</v>
      </c>
      <c r="D41" s="16">
        <v>481</v>
      </c>
      <c r="E41" s="16"/>
      <c r="F41" s="34">
        <v>11616</v>
      </c>
      <c r="G41" s="32"/>
    </row>
    <row r="42" spans="1:7">
      <c r="A42" s="1"/>
      <c r="B42" s="10"/>
      <c r="C42" s="2"/>
      <c r="D42" s="20"/>
    </row>
    <row r="43" spans="1:7">
      <c r="A43" s="3">
        <v>1</v>
      </c>
      <c r="B43" s="8" t="s">
        <v>30</v>
      </c>
      <c r="C43" s="11" t="s">
        <v>31</v>
      </c>
      <c r="D43" s="40" t="s">
        <v>64</v>
      </c>
      <c r="E43" s="41"/>
      <c r="F43" s="41" t="s">
        <v>64</v>
      </c>
      <c r="G43" s="32"/>
    </row>
    <row r="44" spans="1:7">
      <c r="A44" s="3">
        <v>2</v>
      </c>
      <c r="B44" s="8" t="s">
        <v>32</v>
      </c>
      <c r="C44" s="9" t="s">
        <v>33</v>
      </c>
      <c r="D44" s="23">
        <v>5071</v>
      </c>
      <c r="E44" s="21"/>
      <c r="F44" s="33">
        <f>5071*12</f>
        <v>60852</v>
      </c>
      <c r="G44" s="32"/>
    </row>
    <row r="45" spans="1:7">
      <c r="A45" s="3">
        <v>3</v>
      </c>
      <c r="B45" s="8" t="s">
        <v>34</v>
      </c>
      <c r="C45" s="9" t="s">
        <v>35</v>
      </c>
      <c r="D45" s="21">
        <v>2538</v>
      </c>
      <c r="E45" s="21"/>
      <c r="F45" s="33">
        <f>2538*10</f>
        <v>25380</v>
      </c>
      <c r="G45" s="32"/>
    </row>
    <row r="46" spans="1:7">
      <c r="A46" s="3">
        <v>4</v>
      </c>
      <c r="B46" s="8" t="s">
        <v>36</v>
      </c>
      <c r="C46" s="9" t="s">
        <v>37</v>
      </c>
      <c r="D46" s="21">
        <v>4858</v>
      </c>
      <c r="E46" s="21"/>
      <c r="F46" s="33">
        <f>4858*12</f>
        <v>58296</v>
      </c>
      <c r="G46" s="32"/>
    </row>
    <row r="47" spans="1:7">
      <c r="A47" s="3">
        <v>5</v>
      </c>
      <c r="B47" s="8" t="s">
        <v>38</v>
      </c>
      <c r="C47" s="9" t="s">
        <v>39</v>
      </c>
      <c r="D47" s="21">
        <v>2622</v>
      </c>
      <c r="E47" s="21"/>
      <c r="F47" s="33">
        <f>2622*10</f>
        <v>26220</v>
      </c>
      <c r="G47" s="32"/>
    </row>
    <row r="48" spans="1:7">
      <c r="A48" s="3">
        <v>6</v>
      </c>
      <c r="B48" s="43" t="s">
        <v>40</v>
      </c>
      <c r="C48" s="44" t="s">
        <v>41</v>
      </c>
      <c r="D48" s="21">
        <v>3806</v>
      </c>
      <c r="E48" s="21"/>
      <c r="F48" s="33">
        <f>3806*12</f>
        <v>45672</v>
      </c>
      <c r="G48" s="32"/>
    </row>
    <row r="49" spans="1:7">
      <c r="A49" s="3">
        <v>7</v>
      </c>
      <c r="B49" s="43" t="s">
        <v>42</v>
      </c>
      <c r="C49" s="44" t="s">
        <v>43</v>
      </c>
      <c r="D49" s="21">
        <v>3608</v>
      </c>
      <c r="E49" s="21"/>
      <c r="F49" s="33">
        <f>3608*12</f>
        <v>43296</v>
      </c>
      <c r="G49" s="32"/>
    </row>
    <row r="50" spans="1:7">
      <c r="A50" s="1"/>
      <c r="B50" s="10"/>
      <c r="C50" s="2"/>
      <c r="D50" s="20"/>
    </row>
    <row r="51" spans="1:7">
      <c r="A51" s="3">
        <v>1</v>
      </c>
      <c r="B51" s="43" t="s">
        <v>44</v>
      </c>
      <c r="C51" s="44" t="s">
        <v>45</v>
      </c>
      <c r="D51" s="21">
        <v>1320</v>
      </c>
      <c r="E51" s="21"/>
      <c r="F51" s="21">
        <f>1320*20</f>
        <v>26400</v>
      </c>
      <c r="G51" s="32"/>
    </row>
    <row r="52" spans="1:7">
      <c r="A52" s="3">
        <v>2</v>
      </c>
      <c r="B52" s="43" t="s">
        <v>46</v>
      </c>
      <c r="C52" s="44" t="s">
        <v>47</v>
      </c>
      <c r="D52" s="21">
        <v>1320</v>
      </c>
      <c r="E52" s="21"/>
      <c r="F52" s="21">
        <f t="shared" ref="F52:F53" si="0">1320*20</f>
        <v>26400</v>
      </c>
      <c r="G52" s="32"/>
    </row>
    <row r="53" spans="1:7">
      <c r="A53" s="3">
        <v>3</v>
      </c>
      <c r="B53" s="43" t="s">
        <v>48</v>
      </c>
      <c r="C53" s="44" t="s">
        <v>49</v>
      </c>
      <c r="D53" s="21">
        <v>1320</v>
      </c>
      <c r="E53" s="21"/>
      <c r="F53" s="21">
        <f t="shared" si="0"/>
        <v>26400</v>
      </c>
      <c r="G53" s="32"/>
    </row>
    <row r="54" spans="1:7">
      <c r="A54" s="3">
        <v>4</v>
      </c>
      <c r="B54" s="43" t="s">
        <v>50</v>
      </c>
      <c r="C54" s="44" t="s">
        <v>51</v>
      </c>
      <c r="D54" s="21">
        <v>339</v>
      </c>
      <c r="E54" s="21"/>
      <c r="F54" s="21">
        <f>339*30</f>
        <v>10170</v>
      </c>
      <c r="G54" s="32"/>
    </row>
    <row r="55" spans="1:7">
      <c r="A55" s="3">
        <v>5</v>
      </c>
      <c r="B55" s="47" t="s">
        <v>52</v>
      </c>
      <c r="C55" s="48" t="s">
        <v>53</v>
      </c>
      <c r="D55" s="22">
        <v>517</v>
      </c>
      <c r="E55" s="21"/>
      <c r="F55" s="22">
        <f>517*24</f>
        <v>12408</v>
      </c>
      <c r="G55" s="32"/>
    </row>
    <row r="56" spans="1:7">
      <c r="A56" s="3">
        <v>6</v>
      </c>
      <c r="B56" s="47" t="s">
        <v>98</v>
      </c>
      <c r="C56" s="48" t="s">
        <v>107</v>
      </c>
      <c r="D56" s="22">
        <v>412</v>
      </c>
      <c r="E56" s="21"/>
      <c r="F56" s="22">
        <f>412*10</f>
        <v>4120</v>
      </c>
      <c r="G56" s="32"/>
    </row>
    <row r="57" spans="1:7">
      <c r="A57" s="3">
        <v>7</v>
      </c>
      <c r="B57" s="47" t="s">
        <v>99</v>
      </c>
      <c r="C57" s="48" t="s">
        <v>108</v>
      </c>
      <c r="D57" s="22">
        <v>412</v>
      </c>
      <c r="E57" s="21"/>
      <c r="F57" s="22">
        <f t="shared" ref="F57:F60" si="1">412*10</f>
        <v>4120</v>
      </c>
      <c r="G57" s="32"/>
    </row>
    <row r="58" spans="1:7">
      <c r="A58" s="3">
        <v>8</v>
      </c>
      <c r="B58" s="47" t="s">
        <v>100</v>
      </c>
      <c r="C58" s="48" t="s">
        <v>109</v>
      </c>
      <c r="D58" s="22">
        <v>412</v>
      </c>
      <c r="E58" s="21"/>
      <c r="F58" s="22">
        <f t="shared" si="1"/>
        <v>4120</v>
      </c>
      <c r="G58" s="32"/>
    </row>
    <row r="59" spans="1:7">
      <c r="A59" s="3">
        <v>9</v>
      </c>
      <c r="B59" s="47" t="s">
        <v>101</v>
      </c>
      <c r="C59" s="48" t="s">
        <v>110</v>
      </c>
      <c r="D59" s="22">
        <v>412</v>
      </c>
      <c r="E59" s="21"/>
      <c r="F59" s="22">
        <f t="shared" si="1"/>
        <v>4120</v>
      </c>
      <c r="G59" s="32"/>
    </row>
    <row r="60" spans="1:7">
      <c r="A60" s="3">
        <v>10</v>
      </c>
      <c r="B60" s="47" t="s">
        <v>102</v>
      </c>
      <c r="C60" s="48" t="s">
        <v>111</v>
      </c>
      <c r="D60" s="22">
        <v>412</v>
      </c>
      <c r="E60" s="21"/>
      <c r="F60" s="22">
        <f t="shared" si="1"/>
        <v>4120</v>
      </c>
      <c r="G60" s="32"/>
    </row>
    <row r="61" spans="1:7">
      <c r="A61" s="3">
        <v>11</v>
      </c>
      <c r="B61" s="47" t="s">
        <v>103</v>
      </c>
      <c r="C61" s="48" t="s">
        <v>105</v>
      </c>
      <c r="D61" s="22">
        <v>770</v>
      </c>
      <c r="E61" s="21"/>
      <c r="F61" s="22">
        <f>770*6</f>
        <v>4620</v>
      </c>
      <c r="G61" s="32"/>
    </row>
    <row r="62" spans="1:7">
      <c r="A62" s="3">
        <v>12</v>
      </c>
      <c r="B62" s="47" t="s">
        <v>104</v>
      </c>
      <c r="C62" s="48" t="s">
        <v>106</v>
      </c>
      <c r="D62" s="22">
        <v>316</v>
      </c>
      <c r="E62" s="21"/>
      <c r="F62" s="22">
        <f>316*20</f>
        <v>6320</v>
      </c>
      <c r="G62" s="32"/>
    </row>
    <row r="63" spans="1:7">
      <c r="A63" s="1"/>
      <c r="B63" s="10"/>
      <c r="C63" s="2"/>
      <c r="D63" s="20"/>
    </row>
    <row r="64" spans="1:7">
      <c r="A64" s="3">
        <v>1</v>
      </c>
      <c r="B64" s="8" t="s">
        <v>9</v>
      </c>
      <c r="C64" s="9" t="s">
        <v>54</v>
      </c>
      <c r="D64" s="21">
        <v>4995</v>
      </c>
      <c r="E64" s="21"/>
      <c r="F64" s="21">
        <f>4995*24</f>
        <v>119880</v>
      </c>
      <c r="G64" s="32"/>
    </row>
    <row r="65" spans="1:7">
      <c r="A65" s="3">
        <v>2</v>
      </c>
      <c r="B65" s="8" t="s">
        <v>10</v>
      </c>
      <c r="C65" s="9" t="s">
        <v>55</v>
      </c>
      <c r="D65" s="21">
        <v>6196</v>
      </c>
      <c r="E65" s="21"/>
      <c r="F65" s="21">
        <f>6196*24</f>
        <v>148704</v>
      </c>
      <c r="G65" s="32"/>
    </row>
    <row r="66" spans="1:7">
      <c r="A66" s="3">
        <v>3</v>
      </c>
      <c r="B66" s="8" t="s">
        <v>11</v>
      </c>
      <c r="C66" s="9" t="s">
        <v>56</v>
      </c>
      <c r="D66" s="21">
        <v>4995</v>
      </c>
      <c r="E66" s="21"/>
      <c r="F66" s="21">
        <f>4995*24</f>
        <v>119880</v>
      </c>
      <c r="G66" s="32"/>
    </row>
    <row r="67" spans="1:7">
      <c r="A67" s="3">
        <v>4</v>
      </c>
      <c r="B67" s="8" t="s">
        <v>112</v>
      </c>
      <c r="C67" s="9" t="s">
        <v>114</v>
      </c>
      <c r="D67" s="21">
        <v>2200</v>
      </c>
      <c r="E67" s="21"/>
      <c r="F67" s="21">
        <f>2200*24</f>
        <v>52800</v>
      </c>
      <c r="G67" s="32"/>
    </row>
    <row r="68" spans="1:7">
      <c r="A68" s="3">
        <v>5</v>
      </c>
      <c r="B68" s="8" t="s">
        <v>113</v>
      </c>
      <c r="C68" s="9" t="s">
        <v>115</v>
      </c>
      <c r="D68" s="21">
        <v>1782</v>
      </c>
      <c r="E68" s="21"/>
      <c r="F68" s="21">
        <f>1782*24</f>
        <v>42768</v>
      </c>
      <c r="G68" s="32"/>
    </row>
    <row r="69" spans="1:7">
      <c r="A69" s="3">
        <v>6</v>
      </c>
      <c r="B69" s="8" t="s">
        <v>12</v>
      </c>
      <c r="C69" s="9" t="s">
        <v>57</v>
      </c>
      <c r="D69" s="21">
        <v>3019</v>
      </c>
      <c r="E69" s="21"/>
      <c r="F69" s="21">
        <f>3019*20</f>
        <v>60380</v>
      </c>
      <c r="G69" s="32"/>
    </row>
    <row r="70" spans="1:7">
      <c r="A70" s="3">
        <v>7</v>
      </c>
      <c r="B70" s="8" t="s">
        <v>116</v>
      </c>
      <c r="C70" s="9" t="s">
        <v>121</v>
      </c>
      <c r="D70" s="21">
        <v>2310</v>
      </c>
      <c r="E70" s="21"/>
      <c r="F70" s="21">
        <f>2310*16</f>
        <v>36960</v>
      </c>
      <c r="G70" s="32"/>
    </row>
    <row r="71" spans="1:7">
      <c r="A71" s="3">
        <v>8</v>
      </c>
      <c r="B71" s="8" t="s">
        <v>117</v>
      </c>
      <c r="C71" s="9" t="s">
        <v>120</v>
      </c>
      <c r="D71" s="21">
        <v>2310</v>
      </c>
      <c r="E71" s="21"/>
      <c r="F71" s="21">
        <f t="shared" ref="F71:F72" si="2">2310*16</f>
        <v>36960</v>
      </c>
      <c r="G71" s="32"/>
    </row>
    <row r="72" spans="1:7">
      <c r="A72" s="3">
        <v>9</v>
      </c>
      <c r="B72" s="8" t="s">
        <v>118</v>
      </c>
      <c r="C72" s="9" t="s">
        <v>119</v>
      </c>
      <c r="D72" s="21">
        <v>2310</v>
      </c>
      <c r="E72" s="21"/>
      <c r="F72" s="21">
        <f t="shared" si="2"/>
        <v>36960</v>
      </c>
      <c r="G72" s="32"/>
    </row>
    <row r="74" spans="1:7">
      <c r="A74" s="3">
        <v>1</v>
      </c>
      <c r="B74" s="8" t="s">
        <v>122</v>
      </c>
      <c r="C74" s="9" t="s">
        <v>123</v>
      </c>
      <c r="D74" s="21">
        <v>3467</v>
      </c>
      <c r="E74" s="21"/>
      <c r="F74" s="21">
        <f>3467*12</f>
        <v>41604</v>
      </c>
      <c r="G74" s="32"/>
    </row>
    <row r="75" spans="1:7">
      <c r="A75" s="3">
        <v>2</v>
      </c>
      <c r="B75" s="8" t="s">
        <v>124</v>
      </c>
      <c r="C75" s="44" t="s">
        <v>125</v>
      </c>
      <c r="D75" s="21">
        <v>3982</v>
      </c>
      <c r="E75" s="21"/>
      <c r="F75" s="21">
        <f>3982*12</f>
        <v>47784</v>
      </c>
      <c r="G75" s="32"/>
    </row>
    <row r="76" spans="1:7">
      <c r="A76" s="3">
        <v>3</v>
      </c>
      <c r="B76" s="8" t="s">
        <v>126</v>
      </c>
      <c r="C76" s="9" t="s">
        <v>127</v>
      </c>
      <c r="D76" s="21">
        <v>4543</v>
      </c>
      <c r="E76" s="21"/>
      <c r="F76" s="21">
        <f>4543*12</f>
        <v>54516</v>
      </c>
      <c r="G76" s="32"/>
    </row>
    <row r="77" spans="1:7">
      <c r="A77" s="3">
        <v>4</v>
      </c>
      <c r="B77" s="8" t="s">
        <v>128</v>
      </c>
      <c r="C77" s="9" t="s">
        <v>129</v>
      </c>
      <c r="D77" s="21">
        <v>4389</v>
      </c>
      <c r="E77" s="21"/>
      <c r="F77" s="21">
        <f>4389*12</f>
        <v>52668</v>
      </c>
      <c r="G77" s="32"/>
    </row>
    <row r="78" spans="1:7">
      <c r="A78" s="3">
        <v>6</v>
      </c>
      <c r="B78" s="8" t="s">
        <v>130</v>
      </c>
      <c r="C78" s="44" t="s">
        <v>131</v>
      </c>
      <c r="D78" s="21">
        <v>7469</v>
      </c>
      <c r="E78" s="21"/>
      <c r="F78" s="21">
        <f>7469*10</f>
        <v>74690</v>
      </c>
      <c r="G78" s="32"/>
    </row>
    <row r="79" spans="1:7">
      <c r="A79" s="3">
        <v>7</v>
      </c>
      <c r="B79" s="8" t="s">
        <v>132</v>
      </c>
      <c r="C79" s="37" t="s">
        <v>133</v>
      </c>
      <c r="D79" s="21">
        <v>5115</v>
      </c>
      <c r="E79" s="21"/>
      <c r="F79" s="21">
        <f>5115*12</f>
        <v>61380</v>
      </c>
      <c r="G79" s="32"/>
    </row>
    <row r="80" spans="1:7">
      <c r="A80" s="3">
        <v>8</v>
      </c>
      <c r="B80" s="8" t="s">
        <v>139</v>
      </c>
      <c r="C80" s="36" t="s">
        <v>134</v>
      </c>
      <c r="D80" s="21">
        <v>2449</v>
      </c>
      <c r="E80" s="21"/>
      <c r="F80" s="21">
        <f>2449*12</f>
        <v>29388</v>
      </c>
      <c r="G80" s="32"/>
    </row>
    <row r="81" spans="1:7">
      <c r="A81" s="3">
        <v>9</v>
      </c>
      <c r="B81" s="8" t="s">
        <v>140</v>
      </c>
      <c r="C81" s="36" t="s">
        <v>135</v>
      </c>
      <c r="D81" s="21">
        <v>2319</v>
      </c>
      <c r="E81" s="21"/>
      <c r="F81" s="21">
        <f>2319*12</f>
        <v>27828</v>
      </c>
      <c r="G81" s="32"/>
    </row>
    <row r="82" spans="1:7">
      <c r="A82" s="3">
        <v>10</v>
      </c>
      <c r="B82" s="8" t="s">
        <v>141</v>
      </c>
      <c r="C82" s="36" t="s">
        <v>136</v>
      </c>
      <c r="D82" s="21">
        <v>2830</v>
      </c>
      <c r="E82" s="21"/>
      <c r="F82" s="21">
        <f>2830*12</f>
        <v>33960</v>
      </c>
      <c r="G82" s="32"/>
    </row>
    <row r="83" spans="1:7">
      <c r="A83" s="3">
        <v>11</v>
      </c>
      <c r="B83" s="8" t="s">
        <v>142</v>
      </c>
      <c r="C83" s="38" t="s">
        <v>137</v>
      </c>
      <c r="D83" s="21">
        <v>2829</v>
      </c>
      <c r="E83" s="21"/>
      <c r="F83" s="21">
        <f>2829*12</f>
        <v>33948</v>
      </c>
      <c r="G83" s="32"/>
    </row>
    <row r="84" spans="1:7">
      <c r="A84" s="3">
        <v>12</v>
      </c>
      <c r="B84" s="8" t="s">
        <v>143</v>
      </c>
      <c r="C84" s="39" t="s">
        <v>138</v>
      </c>
      <c r="D84" s="21">
        <v>7500</v>
      </c>
      <c r="E84" s="21"/>
      <c r="F84" s="21">
        <v>7500</v>
      </c>
      <c r="G84" s="32"/>
    </row>
  </sheetData>
  <mergeCells count="5">
    <mergeCell ref="C1:C2"/>
    <mergeCell ref="B1:B2"/>
    <mergeCell ref="A1:A2"/>
    <mergeCell ref="D1:F1"/>
    <mergeCell ref="G1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abSelected="1" workbookViewId="0">
      <selection activeCell="C21" sqref="C21"/>
    </sheetView>
  </sheetViews>
  <sheetFormatPr defaultRowHeight="16.5"/>
  <cols>
    <col min="1" max="1" width="3.5" bestFit="1" customWidth="1"/>
    <col min="3" max="3" width="54.375" bestFit="1" customWidth="1"/>
    <col min="4" max="4" width="8.375" bestFit="1" customWidth="1"/>
    <col min="5" max="5" width="64.625" bestFit="1" customWidth="1"/>
  </cols>
  <sheetData>
    <row r="2" spans="1:10">
      <c r="A2" s="9"/>
      <c r="B2" s="52" t="s">
        <v>155</v>
      </c>
      <c r="C2" s="52" t="s">
        <v>154</v>
      </c>
      <c r="D2" s="66" t="s">
        <v>63</v>
      </c>
      <c r="E2" s="52" t="s">
        <v>153</v>
      </c>
    </row>
    <row r="3" spans="1:10">
      <c r="A3" s="3">
        <v>1</v>
      </c>
      <c r="B3" s="7" t="s">
        <v>3</v>
      </c>
      <c r="C3" s="4" t="s">
        <v>16</v>
      </c>
      <c r="D3" s="55">
        <v>15900</v>
      </c>
      <c r="E3" s="67" t="s">
        <v>156</v>
      </c>
      <c r="F3" s="68"/>
      <c r="G3" s="68"/>
      <c r="H3" s="68"/>
      <c r="I3" s="68"/>
      <c r="J3" s="68"/>
    </row>
    <row r="4" spans="1:10">
      <c r="A4" s="3">
        <v>2</v>
      </c>
      <c r="B4" s="8" t="s">
        <v>6</v>
      </c>
      <c r="C4" s="9" t="s">
        <v>19</v>
      </c>
      <c r="D4" s="55">
        <v>15500</v>
      </c>
      <c r="E4" s="67" t="s">
        <v>156</v>
      </c>
      <c r="F4" s="69"/>
      <c r="G4" s="69"/>
      <c r="H4" s="69"/>
      <c r="I4" s="69"/>
      <c r="J4" s="69"/>
    </row>
    <row r="5" spans="1:10">
      <c r="A5" s="3">
        <v>3</v>
      </c>
      <c r="B5" s="8" t="s">
        <v>7</v>
      </c>
      <c r="C5" s="9" t="s">
        <v>20</v>
      </c>
      <c r="D5" s="55">
        <v>15500</v>
      </c>
      <c r="E5" s="67" t="s">
        <v>156</v>
      </c>
      <c r="F5" s="69"/>
      <c r="G5" s="69"/>
      <c r="H5" s="69"/>
      <c r="I5" s="69"/>
      <c r="J5" s="69"/>
    </row>
    <row r="6" spans="1:10">
      <c r="A6" s="3">
        <v>4</v>
      </c>
      <c r="B6" s="7" t="s">
        <v>5</v>
      </c>
      <c r="C6" s="4" t="s">
        <v>18</v>
      </c>
      <c r="D6" s="55">
        <v>9300</v>
      </c>
      <c r="E6" s="67" t="s">
        <v>156</v>
      </c>
      <c r="F6" s="69"/>
      <c r="G6" s="69"/>
      <c r="H6" s="69"/>
      <c r="I6" s="69"/>
      <c r="J6" s="69"/>
    </row>
    <row r="7" spans="1:10">
      <c r="A7" s="3">
        <v>5</v>
      </c>
      <c r="B7" s="14">
        <v>3410</v>
      </c>
      <c r="C7" s="4" t="s">
        <v>15</v>
      </c>
      <c r="D7" s="16">
        <v>2990</v>
      </c>
      <c r="E7" s="67" t="s">
        <v>156</v>
      </c>
      <c r="F7" s="69"/>
      <c r="G7" s="69"/>
      <c r="H7" s="69"/>
      <c r="I7" s="69"/>
      <c r="J7" s="69"/>
    </row>
    <row r="8" spans="1:10">
      <c r="A8" s="3">
        <v>6</v>
      </c>
      <c r="B8" s="14" t="s">
        <v>65</v>
      </c>
      <c r="C8" s="5" t="s">
        <v>67</v>
      </c>
      <c r="D8" s="16">
        <v>3390</v>
      </c>
      <c r="E8" s="67" t="s">
        <v>156</v>
      </c>
      <c r="F8" s="68"/>
      <c r="G8" s="68"/>
      <c r="H8" s="68"/>
      <c r="I8" s="69"/>
      <c r="J8" s="69"/>
    </row>
    <row r="9" spans="1:10">
      <c r="A9" s="3">
        <v>7</v>
      </c>
      <c r="B9" s="14" t="s">
        <v>66</v>
      </c>
      <c r="C9" s="5" t="s">
        <v>68</v>
      </c>
      <c r="D9" s="16">
        <v>3590</v>
      </c>
      <c r="E9" s="67" t="s">
        <v>156</v>
      </c>
      <c r="F9" s="68"/>
      <c r="G9" s="68"/>
      <c r="H9" s="68"/>
      <c r="I9" s="69"/>
      <c r="J9" s="69"/>
    </row>
    <row r="10" spans="1:10">
      <c r="A10" s="3">
        <v>8</v>
      </c>
      <c r="B10" s="14">
        <v>5802</v>
      </c>
      <c r="C10" s="5" t="s">
        <v>70</v>
      </c>
      <c r="D10" s="16">
        <v>2450</v>
      </c>
      <c r="E10" s="67" t="s">
        <v>156</v>
      </c>
      <c r="F10" s="68"/>
      <c r="G10" s="68"/>
      <c r="H10" s="68"/>
      <c r="I10" s="69"/>
      <c r="J10" s="69"/>
    </row>
    <row r="11" spans="1:10">
      <c r="A11" s="3">
        <v>9</v>
      </c>
      <c r="B11" s="14" t="s">
        <v>69</v>
      </c>
      <c r="C11" s="5" t="s">
        <v>73</v>
      </c>
      <c r="D11" s="16">
        <v>3250</v>
      </c>
      <c r="E11" s="67" t="s">
        <v>156</v>
      </c>
      <c r="F11" s="68"/>
      <c r="G11" s="68"/>
      <c r="H11" s="68"/>
      <c r="I11" s="69"/>
      <c r="J11" s="69"/>
    </row>
    <row r="12" spans="1:10">
      <c r="A12" s="3">
        <v>10</v>
      </c>
      <c r="B12" s="14">
        <v>6013</v>
      </c>
      <c r="C12" s="5" t="s">
        <v>13</v>
      </c>
      <c r="D12" s="16">
        <v>2850</v>
      </c>
      <c r="E12" s="67" t="s">
        <v>156</v>
      </c>
      <c r="F12" s="68"/>
      <c r="G12" s="68"/>
      <c r="H12" s="68"/>
      <c r="I12" s="69"/>
      <c r="J12" s="69"/>
    </row>
    <row r="13" spans="1:10">
      <c r="A13" s="3">
        <v>11</v>
      </c>
      <c r="B13" s="12" t="s">
        <v>103</v>
      </c>
      <c r="C13" s="13" t="s">
        <v>105</v>
      </c>
      <c r="D13" s="55">
        <v>4500</v>
      </c>
      <c r="E13" s="67" t="s">
        <v>156</v>
      </c>
      <c r="F13" s="69"/>
      <c r="G13" s="69"/>
      <c r="H13" s="69"/>
      <c r="I13" s="69"/>
      <c r="J13" s="69"/>
    </row>
    <row r="14" spans="1:10">
      <c r="A14" s="3">
        <v>12</v>
      </c>
      <c r="B14" s="12" t="s">
        <v>104</v>
      </c>
      <c r="C14" s="13" t="s">
        <v>106</v>
      </c>
      <c r="D14" s="55">
        <v>5500</v>
      </c>
      <c r="E14" s="67" t="s">
        <v>156</v>
      </c>
      <c r="F14" s="69"/>
      <c r="G14" s="69"/>
      <c r="H14" s="69"/>
      <c r="I14" s="69"/>
      <c r="J14" s="69"/>
    </row>
    <row r="15" spans="1:10">
      <c r="A15" s="3">
        <v>13</v>
      </c>
      <c r="B15" s="52">
        <v>94541</v>
      </c>
      <c r="C15" s="4" t="s">
        <v>144</v>
      </c>
      <c r="D15" s="55">
        <v>2650</v>
      </c>
      <c r="E15" s="67" t="s">
        <v>156</v>
      </c>
      <c r="F15" s="69"/>
      <c r="G15" s="69"/>
      <c r="H15" s="69"/>
      <c r="I15" s="69"/>
      <c r="J15" s="69"/>
    </row>
    <row r="16" spans="1:10">
      <c r="A16" s="3">
        <v>14</v>
      </c>
      <c r="B16" s="52">
        <v>94543</v>
      </c>
      <c r="C16" s="4" t="s">
        <v>145</v>
      </c>
      <c r="D16" s="55">
        <v>1980</v>
      </c>
      <c r="E16" s="67" t="s">
        <v>156</v>
      </c>
      <c r="F16" s="69"/>
      <c r="G16" s="69"/>
      <c r="H16" s="69"/>
      <c r="I16" s="69"/>
      <c r="J16" s="69"/>
    </row>
    <row r="17" spans="1:10">
      <c r="A17" s="3">
        <v>15</v>
      </c>
      <c r="B17" s="8" t="s">
        <v>149</v>
      </c>
      <c r="C17" s="56" t="s">
        <v>148</v>
      </c>
      <c r="D17" s="16">
        <v>12900</v>
      </c>
      <c r="E17" s="67" t="s">
        <v>156</v>
      </c>
      <c r="F17" s="69"/>
      <c r="G17" s="69"/>
      <c r="H17" s="69"/>
      <c r="I17" s="69"/>
      <c r="J17" s="69"/>
    </row>
    <row r="18" spans="1:10">
      <c r="A18" s="3">
        <v>16</v>
      </c>
      <c r="B18" s="12" t="s">
        <v>98</v>
      </c>
      <c r="C18" s="13" t="s">
        <v>107</v>
      </c>
      <c r="D18" s="55">
        <v>3950</v>
      </c>
      <c r="E18" s="67" t="s">
        <v>156</v>
      </c>
      <c r="F18" s="69"/>
      <c r="G18" s="69"/>
      <c r="H18" s="69"/>
      <c r="I18" s="69"/>
      <c r="J18" s="69"/>
    </row>
    <row r="19" spans="1:10">
      <c r="A19" s="3">
        <v>17</v>
      </c>
      <c r="B19" s="12" t="s">
        <v>99</v>
      </c>
      <c r="C19" s="13" t="s">
        <v>108</v>
      </c>
      <c r="D19" s="55">
        <v>3950</v>
      </c>
      <c r="E19" s="67" t="s">
        <v>156</v>
      </c>
      <c r="F19" s="69"/>
      <c r="G19" s="69"/>
      <c r="H19" s="69"/>
      <c r="I19" s="69"/>
      <c r="J19" s="69"/>
    </row>
    <row r="20" spans="1:10">
      <c r="A20" s="3">
        <v>18</v>
      </c>
      <c r="B20" s="12" t="s">
        <v>100</v>
      </c>
      <c r="C20" s="13" t="s">
        <v>109</v>
      </c>
      <c r="D20" s="55">
        <v>3950</v>
      </c>
      <c r="E20" s="67" t="s">
        <v>156</v>
      </c>
      <c r="F20" s="69"/>
      <c r="G20" s="69"/>
      <c r="H20" s="69"/>
      <c r="I20" s="69"/>
      <c r="J20" s="69"/>
    </row>
    <row r="21" spans="1:10">
      <c r="A21" s="3">
        <v>19</v>
      </c>
      <c r="B21" s="12" t="s">
        <v>101</v>
      </c>
      <c r="C21" s="13" t="s">
        <v>110</v>
      </c>
      <c r="D21" s="55">
        <v>3950</v>
      </c>
      <c r="E21" s="67" t="s">
        <v>156</v>
      </c>
      <c r="F21" s="69"/>
      <c r="G21" s="69"/>
      <c r="H21" s="69"/>
      <c r="I21" s="69"/>
      <c r="J21" s="69"/>
    </row>
    <row r="22" spans="1:10">
      <c r="A22" s="3">
        <v>20</v>
      </c>
      <c r="B22" s="12" t="s">
        <v>102</v>
      </c>
      <c r="C22" s="13" t="s">
        <v>111</v>
      </c>
      <c r="D22" s="55">
        <v>3950</v>
      </c>
      <c r="E22" s="67" t="s">
        <v>156</v>
      </c>
      <c r="F22" s="69"/>
      <c r="G22" s="69"/>
      <c r="H22" s="69"/>
      <c r="I22" s="69"/>
      <c r="J22" s="69"/>
    </row>
    <row r="23" spans="1:10">
      <c r="A23" s="3">
        <v>21</v>
      </c>
      <c r="B23" s="8" t="s">
        <v>44</v>
      </c>
      <c r="C23" s="9" t="s">
        <v>45</v>
      </c>
      <c r="D23" s="55">
        <v>18200</v>
      </c>
      <c r="E23" s="72" t="s">
        <v>152</v>
      </c>
      <c r="F23" s="69"/>
      <c r="G23" s="69"/>
      <c r="H23" s="69"/>
      <c r="I23" s="69"/>
      <c r="J23" s="69"/>
    </row>
    <row r="24" spans="1:10">
      <c r="A24" s="3">
        <v>22</v>
      </c>
      <c r="B24" s="12" t="s">
        <v>52</v>
      </c>
      <c r="C24" s="13" t="s">
        <v>53</v>
      </c>
      <c r="D24" s="55">
        <v>12500</v>
      </c>
      <c r="E24" s="67" t="s">
        <v>156</v>
      </c>
      <c r="F24" s="69"/>
      <c r="G24" s="69"/>
      <c r="H24" s="69"/>
      <c r="I24" s="69"/>
      <c r="J24" s="69"/>
    </row>
    <row r="25" spans="1:10">
      <c r="A25" s="3">
        <v>23</v>
      </c>
      <c r="B25" s="14">
        <v>2503</v>
      </c>
      <c r="C25" s="5" t="s">
        <v>76</v>
      </c>
      <c r="D25" s="55">
        <v>650</v>
      </c>
      <c r="E25" s="67" t="s">
        <v>156</v>
      </c>
      <c r="F25" s="70"/>
      <c r="G25" s="70"/>
      <c r="H25" s="68"/>
      <c r="I25" s="68"/>
      <c r="J25" s="68"/>
    </row>
    <row r="26" spans="1:10">
      <c r="A26" s="3">
        <v>24</v>
      </c>
      <c r="B26" s="14">
        <v>2646</v>
      </c>
      <c r="C26" s="5" t="s">
        <v>77</v>
      </c>
      <c r="D26" s="55">
        <v>650</v>
      </c>
      <c r="E26" s="67" t="s">
        <v>156</v>
      </c>
      <c r="F26" s="70"/>
      <c r="G26" s="70"/>
      <c r="H26" s="68"/>
      <c r="I26" s="68"/>
      <c r="J26" s="68"/>
    </row>
    <row r="27" spans="1:10">
      <c r="A27" s="3">
        <v>25</v>
      </c>
      <c r="B27" s="14" t="s">
        <v>79</v>
      </c>
      <c r="C27" s="5" t="s">
        <v>80</v>
      </c>
      <c r="D27" s="55">
        <v>680</v>
      </c>
      <c r="E27" s="67" t="s">
        <v>156</v>
      </c>
      <c r="F27" s="71"/>
      <c r="G27" s="71"/>
      <c r="H27" s="71"/>
      <c r="I27" s="71"/>
      <c r="J27" s="71"/>
    </row>
    <row r="28" spans="1:10">
      <c r="A28" s="3">
        <v>26</v>
      </c>
      <c r="B28" s="35">
        <v>3463</v>
      </c>
      <c r="C28" s="53" t="s">
        <v>81</v>
      </c>
      <c r="D28" s="55">
        <v>680</v>
      </c>
      <c r="E28" s="67" t="s">
        <v>156</v>
      </c>
      <c r="F28" s="71"/>
      <c r="G28" s="71"/>
      <c r="H28" s="71"/>
      <c r="I28" s="71"/>
      <c r="J28" s="71"/>
    </row>
    <row r="29" spans="1:10">
      <c r="A29" s="3">
        <v>27</v>
      </c>
      <c r="B29" s="14" t="s">
        <v>75</v>
      </c>
      <c r="C29" s="5" t="s">
        <v>78</v>
      </c>
      <c r="D29" s="55">
        <v>860</v>
      </c>
      <c r="E29" s="67" t="s">
        <v>156</v>
      </c>
      <c r="F29" s="71"/>
      <c r="G29" s="71"/>
      <c r="H29" s="71"/>
      <c r="I29" s="71"/>
      <c r="J29" s="71"/>
    </row>
    <row r="30" spans="1:10">
      <c r="A30" s="3">
        <v>28</v>
      </c>
      <c r="B30" s="14" t="s">
        <v>59</v>
      </c>
      <c r="C30" s="5" t="s">
        <v>87</v>
      </c>
      <c r="D30" s="55">
        <v>600</v>
      </c>
      <c r="E30" s="67" t="s">
        <v>156</v>
      </c>
      <c r="F30" s="71"/>
      <c r="G30" s="71"/>
      <c r="H30" s="71"/>
      <c r="I30" s="71"/>
      <c r="J30" s="71"/>
    </row>
    <row r="31" spans="1:10">
      <c r="A31" s="3">
        <v>29</v>
      </c>
      <c r="B31" s="14" t="s">
        <v>84</v>
      </c>
      <c r="C31" s="5" t="s">
        <v>85</v>
      </c>
      <c r="D31" s="55">
        <v>920</v>
      </c>
      <c r="E31" s="67" t="s">
        <v>156</v>
      </c>
      <c r="F31" s="71"/>
      <c r="G31" s="71"/>
      <c r="H31" s="71"/>
      <c r="I31" s="71"/>
      <c r="J31" s="71"/>
    </row>
    <row r="32" spans="1:10">
      <c r="A32" s="3">
        <v>30</v>
      </c>
      <c r="B32" s="14">
        <v>7921</v>
      </c>
      <c r="C32" s="5" t="s">
        <v>86</v>
      </c>
      <c r="D32" s="55">
        <v>770</v>
      </c>
      <c r="E32" s="67" t="s">
        <v>156</v>
      </c>
      <c r="F32" s="71"/>
      <c r="G32" s="71"/>
      <c r="H32" s="71"/>
      <c r="I32" s="71"/>
      <c r="J32" s="71"/>
    </row>
    <row r="33" spans="1:10">
      <c r="A33" s="3">
        <v>31</v>
      </c>
      <c r="B33" s="8" t="s">
        <v>8</v>
      </c>
      <c r="C33" s="9" t="s">
        <v>21</v>
      </c>
      <c r="D33" s="16">
        <v>990</v>
      </c>
      <c r="E33" s="67" t="s">
        <v>156</v>
      </c>
      <c r="F33" s="69"/>
      <c r="G33" s="69"/>
      <c r="H33" s="69"/>
      <c r="I33" s="69"/>
      <c r="J33" s="69"/>
    </row>
    <row r="34" spans="1:10">
      <c r="A34" s="3">
        <v>32</v>
      </c>
      <c r="B34" s="54" t="s">
        <v>151</v>
      </c>
      <c r="C34" s="9" t="s">
        <v>150</v>
      </c>
      <c r="D34" s="16">
        <v>990</v>
      </c>
      <c r="E34" s="67" t="s">
        <v>156</v>
      </c>
      <c r="F34" s="69"/>
      <c r="G34" s="69"/>
      <c r="H34" s="69"/>
      <c r="I34" s="69"/>
      <c r="J34" s="69"/>
    </row>
    <row r="35" spans="1:10">
      <c r="A35" s="3">
        <v>33</v>
      </c>
      <c r="B35" s="7">
        <v>3541</v>
      </c>
      <c r="C35" s="4" t="s">
        <v>22</v>
      </c>
      <c r="D35" s="16">
        <v>850</v>
      </c>
      <c r="E35" s="67" t="s">
        <v>156</v>
      </c>
      <c r="F35" s="69"/>
      <c r="G35" s="69"/>
      <c r="H35" s="69"/>
      <c r="I35" s="69"/>
      <c r="J35" s="69"/>
    </row>
    <row r="36" spans="1:10">
      <c r="A36" s="3">
        <v>34</v>
      </c>
      <c r="B36" s="7">
        <v>3547</v>
      </c>
      <c r="C36" s="4" t="s">
        <v>23</v>
      </c>
      <c r="D36" s="16">
        <v>950</v>
      </c>
      <c r="E36" s="67" t="s">
        <v>156</v>
      </c>
      <c r="F36" s="69"/>
      <c r="G36" s="69"/>
      <c r="H36" s="69"/>
      <c r="I36" s="69"/>
      <c r="J36" s="69"/>
    </row>
    <row r="37" spans="1:10">
      <c r="A37" s="3">
        <v>35</v>
      </c>
      <c r="B37" s="7">
        <v>3456</v>
      </c>
      <c r="C37" s="4" t="s">
        <v>24</v>
      </c>
      <c r="D37" s="16">
        <v>950</v>
      </c>
      <c r="E37" s="67" t="s">
        <v>156</v>
      </c>
      <c r="F37" s="69"/>
      <c r="G37" s="69"/>
      <c r="H37" s="69"/>
      <c r="I37" s="69"/>
      <c r="J37" s="69"/>
    </row>
    <row r="38" spans="1:10">
      <c r="A38" s="3">
        <v>36</v>
      </c>
      <c r="B38" s="7">
        <v>3559</v>
      </c>
      <c r="C38" s="4" t="s">
        <v>25</v>
      </c>
      <c r="D38" s="16">
        <v>950</v>
      </c>
      <c r="E38" s="67" t="s">
        <v>156</v>
      </c>
      <c r="F38" s="69"/>
      <c r="G38" s="69"/>
      <c r="H38" s="69"/>
      <c r="I38" s="69"/>
      <c r="J38" s="69"/>
    </row>
    <row r="39" spans="1:10">
      <c r="A39" s="3">
        <v>37</v>
      </c>
      <c r="B39" s="7">
        <v>5795</v>
      </c>
      <c r="C39" s="4" t="s">
        <v>29</v>
      </c>
      <c r="D39" s="55">
        <v>530</v>
      </c>
      <c r="E39" s="67" t="s">
        <v>156</v>
      </c>
      <c r="F39" s="69"/>
      <c r="G39" s="69"/>
      <c r="H39" s="69"/>
      <c r="I39" s="69"/>
      <c r="J39" s="69"/>
    </row>
    <row r="40" spans="1:10">
      <c r="A40" s="3">
        <v>38</v>
      </c>
      <c r="B40" s="8" t="s">
        <v>34</v>
      </c>
      <c r="C40" s="9" t="s">
        <v>35</v>
      </c>
      <c r="D40" s="55">
        <v>1800</v>
      </c>
      <c r="E40" s="67" t="s">
        <v>156</v>
      </c>
      <c r="F40" s="69"/>
      <c r="G40" s="69"/>
      <c r="H40" s="69"/>
      <c r="I40" s="69"/>
      <c r="J40" s="69"/>
    </row>
    <row r="41" spans="1:10">
      <c r="A41" s="3">
        <v>39</v>
      </c>
      <c r="B41" s="8" t="s">
        <v>40</v>
      </c>
      <c r="C41" s="9" t="s">
        <v>41</v>
      </c>
      <c r="D41" s="55">
        <v>3400</v>
      </c>
      <c r="E41" s="67" t="s">
        <v>156</v>
      </c>
      <c r="F41" s="69"/>
      <c r="G41" s="69"/>
      <c r="H41" s="69"/>
      <c r="I41" s="69"/>
      <c r="J41" s="69"/>
    </row>
    <row r="42" spans="1:10">
      <c r="A42" s="3">
        <v>40</v>
      </c>
      <c r="B42" s="8" t="s">
        <v>42</v>
      </c>
      <c r="C42" s="9" t="s">
        <v>43</v>
      </c>
      <c r="D42" s="55">
        <v>3500</v>
      </c>
      <c r="E42" s="67" t="s">
        <v>156</v>
      </c>
      <c r="F42" s="69"/>
      <c r="G42" s="69"/>
      <c r="H42" s="69"/>
      <c r="I42" s="69"/>
      <c r="J42" s="69"/>
    </row>
    <row r="43" spans="1:10">
      <c r="A43" s="3">
        <v>41</v>
      </c>
      <c r="B43" s="51">
        <v>5200</v>
      </c>
      <c r="C43" s="57" t="s">
        <v>146</v>
      </c>
      <c r="D43" s="16">
        <v>3900</v>
      </c>
      <c r="E43" s="67" t="s">
        <v>156</v>
      </c>
      <c r="F43" s="69"/>
      <c r="G43" s="69"/>
      <c r="H43" s="69"/>
      <c r="I43" s="69"/>
      <c r="J43" s="69"/>
    </row>
    <row r="44" spans="1:10">
      <c r="A44" s="3">
        <v>42</v>
      </c>
      <c r="B44" s="51">
        <v>5123</v>
      </c>
      <c r="C44" s="57" t="s">
        <v>147</v>
      </c>
      <c r="D44" s="16">
        <v>6500</v>
      </c>
      <c r="E44" s="67" t="s">
        <v>156</v>
      </c>
      <c r="F44" s="69"/>
      <c r="G44" s="69"/>
      <c r="H44" s="69"/>
      <c r="I44" s="69"/>
      <c r="J44" s="69"/>
    </row>
    <row r="45" spans="1:10">
      <c r="A45" s="3">
        <v>43</v>
      </c>
      <c r="B45" s="8" t="s">
        <v>124</v>
      </c>
      <c r="C45" s="9" t="s">
        <v>125</v>
      </c>
      <c r="D45" s="55">
        <v>3800</v>
      </c>
      <c r="E45" s="67" t="s">
        <v>156</v>
      </c>
      <c r="F45" s="69"/>
      <c r="G45" s="69"/>
      <c r="H45" s="69"/>
      <c r="I45" s="69"/>
      <c r="J45" s="69"/>
    </row>
    <row r="46" spans="1:10">
      <c r="A46" s="3">
        <v>44</v>
      </c>
      <c r="B46" s="8" t="s">
        <v>130</v>
      </c>
      <c r="C46" s="9" t="s">
        <v>131</v>
      </c>
      <c r="D46" s="55">
        <v>7200</v>
      </c>
      <c r="E46" s="67" t="s">
        <v>156</v>
      </c>
      <c r="F46" s="69"/>
      <c r="G46" s="69"/>
      <c r="H46" s="69"/>
      <c r="I46" s="69"/>
      <c r="J46" s="69"/>
    </row>
    <row r="47" spans="1:10">
      <c r="A47" s="3">
        <v>45</v>
      </c>
      <c r="B47" s="8" t="s">
        <v>143</v>
      </c>
      <c r="C47" s="39" t="s">
        <v>138</v>
      </c>
      <c r="D47" s="55">
        <v>7900</v>
      </c>
      <c r="E47" s="67" t="s">
        <v>156</v>
      </c>
      <c r="F47" s="69"/>
      <c r="G47" s="69"/>
      <c r="H47" s="69"/>
      <c r="I47" s="69"/>
      <c r="J47" s="6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LUNA2016</dc:creator>
  <cp:lastModifiedBy>LUNA2016</cp:lastModifiedBy>
  <dcterms:created xsi:type="dcterms:W3CDTF">2017-04-18T05:53:32Z</dcterms:created>
  <dcterms:modified xsi:type="dcterms:W3CDTF">2017-04-27T07:53:15Z</dcterms:modified>
</cp:coreProperties>
</file>