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47F0DFF-B500-43D9-8B7E-5C4EDA04C9D3}" xr6:coauthVersionLast="47" xr6:coauthVersionMax="47" xr10:uidLastSave="{00000000-0000-0000-0000-000000000000}"/>
  <bookViews>
    <workbookView xWindow="11424" yWindow="0" windowWidth="11712" windowHeight="13056" activeTab="2" xr2:uid="{BF2E566C-C60B-4A43-8572-FA5FEC60B12C}"/>
  </bookViews>
  <sheets>
    <sheet name="Pt1" sheetId="12" r:id="rId1"/>
    <sheet name="Pt2" sheetId="6" r:id="rId2"/>
    <sheet name="Pt3" sheetId="1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6" l="1"/>
  <c r="F12" i="6"/>
  <c r="F11" i="6"/>
  <c r="F10" i="6"/>
  <c r="F9" i="6"/>
  <c r="F8" i="6"/>
  <c r="F7" i="6"/>
  <c r="F6" i="6"/>
  <c r="F5" i="6"/>
  <c r="F4" i="6"/>
  <c r="F3" i="6"/>
  <c r="C14" i="12"/>
  <c r="C15" i="12" s="1"/>
  <c r="C16" i="12" s="1"/>
  <c r="C17" i="12" s="1"/>
  <c r="C18" i="12" s="1"/>
  <c r="C19" i="12" s="1"/>
  <c r="C12" i="12"/>
  <c r="C8" i="12"/>
  <c r="C29" i="12"/>
  <c r="C28" i="12" s="1"/>
  <c r="C31" i="12"/>
  <c r="C4" i="12"/>
  <c r="D2" i="13"/>
  <c r="E2" i="13" s="1"/>
  <c r="F2" i="13" s="1"/>
  <c r="G2" i="13" s="1"/>
  <c r="H2" i="13" s="1"/>
  <c r="I2" i="13" s="1"/>
  <c r="C12" i="13"/>
  <c r="D11" i="13"/>
  <c r="E11" i="13" s="1"/>
  <c r="F11" i="13" s="1"/>
  <c r="G11" i="13" s="1"/>
  <c r="H11" i="13" s="1"/>
  <c r="I11" i="13" s="1"/>
  <c r="I10" i="13"/>
  <c r="D10" i="13"/>
  <c r="I9" i="13"/>
  <c r="D9" i="13"/>
  <c r="D8" i="13"/>
  <c r="E8" i="13" s="1"/>
  <c r="F8" i="13" s="1"/>
  <c r="G8" i="13" s="1"/>
  <c r="H8" i="13" s="1"/>
  <c r="I8" i="13" s="1"/>
  <c r="D7" i="13"/>
  <c r="E7" i="13" s="1"/>
  <c r="F7" i="13" s="1"/>
  <c r="G7" i="13" s="1"/>
  <c r="H7" i="13" s="1"/>
  <c r="I7" i="13" s="1"/>
  <c r="D6" i="13"/>
  <c r="E6" i="13" s="1"/>
  <c r="F6" i="13" s="1"/>
  <c r="G6" i="13" s="1"/>
  <c r="H6" i="13" s="1"/>
  <c r="I6" i="13" s="1"/>
  <c r="D5" i="13"/>
  <c r="E5" i="13" s="1"/>
  <c r="D3" i="13"/>
  <c r="E3" i="13" s="1"/>
  <c r="D12" i="13" l="1"/>
  <c r="I5" i="13"/>
  <c r="C21" i="12"/>
  <c r="C27" i="12"/>
  <c r="C26" i="12" s="1"/>
  <c r="C20" i="12"/>
  <c r="F5" i="13"/>
  <c r="F3" i="13"/>
  <c r="E9" i="13"/>
  <c r="E10" i="13"/>
  <c r="E12" i="13" l="1"/>
  <c r="C25" i="12"/>
  <c r="C23" i="12"/>
  <c r="G5" i="13"/>
  <c r="F10" i="13"/>
  <c r="F9" i="13"/>
  <c r="G3" i="13"/>
  <c r="F12" i="13"/>
  <c r="C24" i="12" l="1"/>
  <c r="C22" i="12"/>
  <c r="G9" i="13"/>
  <c r="G10" i="13"/>
  <c r="H5" i="13"/>
  <c r="G12" i="13"/>
  <c r="H3" i="13"/>
  <c r="I3" i="13" l="1"/>
  <c r="H10" i="13"/>
  <c r="H9" i="13"/>
  <c r="H12" i="13" l="1"/>
  <c r="I12" i="13"/>
</calcChain>
</file>

<file path=xl/sharedStrings.xml><?xml version="1.0" encoding="utf-8"?>
<sst xmlns="http://schemas.openxmlformats.org/spreadsheetml/2006/main" count="133" uniqueCount="75">
  <si>
    <t>Revenue</t>
  </si>
  <si>
    <t>Name</t>
  </si>
  <si>
    <t>Lucia Mckay</t>
  </si>
  <si>
    <t>Department</t>
  </si>
  <si>
    <t>Sales</t>
  </si>
  <si>
    <t>Bill</t>
  </si>
  <si>
    <t>Mike</t>
  </si>
  <si>
    <t>Sarah</t>
  </si>
  <si>
    <t>Jane</t>
  </si>
  <si>
    <t>Andrew</t>
  </si>
  <si>
    <t>Jenny</t>
  </si>
  <si>
    <t>Jeff</t>
  </si>
  <si>
    <t>Tom</t>
  </si>
  <si>
    <t>Lana</t>
  </si>
  <si>
    <t>Jack</t>
  </si>
  <si>
    <t>Mila</t>
  </si>
  <si>
    <t>Marketing</t>
  </si>
  <si>
    <t>Tech</t>
  </si>
  <si>
    <t>Design</t>
  </si>
  <si>
    <t>Kennedi Singh</t>
  </si>
  <si>
    <t>Ivan Hines</t>
  </si>
  <si>
    <t>Jonah Higgins</t>
  </si>
  <si>
    <t>Brendan Walls</t>
  </si>
  <si>
    <t>Order ID</t>
  </si>
  <si>
    <t>Gender</t>
  </si>
  <si>
    <t>Country</t>
  </si>
  <si>
    <t>Units</t>
  </si>
  <si>
    <t>Female</t>
  </si>
  <si>
    <t>FR</t>
  </si>
  <si>
    <t>IT</t>
  </si>
  <si>
    <t>Male</t>
  </si>
  <si>
    <t>UK</t>
  </si>
  <si>
    <t>JP</t>
  </si>
  <si>
    <t>ES</t>
  </si>
  <si>
    <t>US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</si>
  <si>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</si>
  <si>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</si>
  <si>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</si>
  <si>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</si>
  <si>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</si>
  <si>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</si>
  <si>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</si>
  <si>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</si>
  <si>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</si>
  <si>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</si>
  <si>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</si>
  <si>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</si>
  <si>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</si>
  <si>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</si>
  <si>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Carolyn Muir</t>
  </si>
  <si>
    <t>Teresa Jarris</t>
  </si>
  <si>
    <t>Beverly Young</t>
  </si>
  <si>
    <t>Brittany Hill</t>
  </si>
  <si>
    <t>Christian Carter</t>
  </si>
  <si>
    <t>Gary Sinclair</t>
  </si>
  <si>
    <t>Jaylynn Knapp</t>
  </si>
  <si>
    <t>Bryce Carpenter</t>
  </si>
  <si>
    <t>Michael Filson</t>
  </si>
  <si>
    <t>Thomas Clark</t>
  </si>
  <si>
    <t>Regional Sales</t>
  </si>
  <si>
    <t>Spain</t>
  </si>
  <si>
    <t>Italy</t>
  </si>
  <si>
    <t>France</t>
  </si>
  <si>
    <t>Portugal</t>
  </si>
  <si>
    <t>Belgium</t>
  </si>
  <si>
    <t>Holland</t>
  </si>
  <si>
    <t>Switzerland</t>
  </si>
  <si>
    <t>Austria</t>
  </si>
  <si>
    <t>Germany</t>
  </si>
  <si>
    <t>Total</t>
  </si>
  <si>
    <t>Due Date</t>
  </si>
  <si>
    <t>2023 Sales</t>
  </si>
  <si>
    <t>2024 Sales</t>
  </si>
  <si>
    <t>% Change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</si>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</sst>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_);_(* \(#,##0\);_(* &quot;-&quot;??_);_(@_)"/>
    <numFmt numFmtId="165" formatCode="0.0%"/>
  </numFmts>
  <fonts count="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1"/>
      <name val="Calibri (Body)"/>
    </font>
    <font>
      <b/>
      <sz val="11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5" fontId="3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5D20E65-95C6-43A2-BE75-9082ABD93D38}"/>
  </tableStyles>
  <colors>
    <mruColors>
      <color rgb="FF293D6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103B-10E5-CA4B-AAE6-4760D8E30FB7}">
  <dimension ref="B2:J31"/>
  <sheetViews>
    <sheetView zoomScale="70" zoomScaleNormal="70" workbookViewId="0">
      <selection activeCell="G17" sqref="G17"/>
    </sheetView>
  </sheetViews>
  <sheetFormatPr defaultColWidth="10.69921875" defaultRowHeight="15.6"/>
  <cols>
    <col min="1" max="1" width="5.796875" customWidth="1"/>
    <col min="2" max="2" width="10.796875" style="2"/>
    <col min="3" max="3" width="10.5" style="2" customWidth="1"/>
    <col min="4" max="4" width="16" style="2" bestFit="1" customWidth="1"/>
    <col min="5" max="5" width="10.796875" style="2"/>
    <col min="6" max="6" width="8" style="2" customWidth="1"/>
    <col min="7" max="7" width="5.5" style="2" bestFit="1" customWidth="1"/>
    <col min="8" max="8" width="10.796875" style="2"/>
  </cols>
  <sheetData>
    <row r="2" spans="2:10">
      <c r="B2" s="8" t="s">
        <v>23</v>
      </c>
      <c r="C2" s="8" t="s">
        <v>70</v>
      </c>
      <c r="D2" s="8" t="s">
        <v>1</v>
      </c>
      <c r="E2" s="8" t="s">
        <v>24</v>
      </c>
      <c r="F2" s="8" t="s">
        <v>25</v>
      </c>
      <c r="G2" s="8" t="s">
        <v>26</v>
      </c>
      <c r="H2" s="8" t="s">
        <v>0</v>
      </c>
      <c r="J2" s="4" t="s">
        <v>74</v>
      </c>
    </row>
    <row r="3" spans="2:10">
      <c r="B3">
        <v>10507</v>
      </c>
      <c r="C3" s="14">
        <v>45335</v>
      </c>
      <c r="D3" t="s">
        <v>35</v>
      </c>
      <c r="E3" t="s">
        <v>27</v>
      </c>
      <c r="F3" t="s">
        <v>28</v>
      </c>
      <c r="G3">
        <v>91</v>
      </c>
      <c r="H3">
        <v>36400</v>
      </c>
      <c r="J3" s="4">
        <v>20000</v>
      </c>
    </row>
    <row r="4" spans="2:10">
      <c r="B4">
        <v>10534</v>
      </c>
      <c r="C4" s="14">
        <f>C3+10</f>
        <v>45345</v>
      </c>
      <c r="D4" t="s">
        <v>36</v>
      </c>
      <c r="E4" t="s">
        <v>27</v>
      </c>
      <c r="F4" t="s">
        <v>29</v>
      </c>
      <c r="G4">
        <v>83.6</v>
      </c>
      <c r="H4">
        <v>33440</v>
      </c>
      <c r="J4" s="4"/>
    </row>
    <row r="5" spans="2:10">
      <c r="B5">
        <v>10537</v>
      </c>
      <c r="C5" s="14">
        <v>45336</v>
      </c>
      <c r="D5" t="s">
        <v>37</v>
      </c>
      <c r="E5" t="s">
        <v>27</v>
      </c>
      <c r="F5" t="s">
        <v>28</v>
      </c>
      <c r="G5">
        <v>83.6</v>
      </c>
      <c r="H5">
        <v>26752</v>
      </c>
    </row>
    <row r="6" spans="2:10">
      <c r="B6">
        <v>10538</v>
      </c>
      <c r="C6" s="14">
        <v>45336</v>
      </c>
      <c r="D6" t="s">
        <v>38</v>
      </c>
      <c r="E6" t="s">
        <v>27</v>
      </c>
      <c r="F6" t="s">
        <v>28</v>
      </c>
      <c r="G6">
        <v>83.6</v>
      </c>
      <c r="H6">
        <v>26752</v>
      </c>
    </row>
    <row r="7" spans="2:10">
      <c r="B7">
        <v>10542</v>
      </c>
      <c r="C7" s="14">
        <v>45336</v>
      </c>
      <c r="D7" t="s">
        <v>39</v>
      </c>
      <c r="E7" t="s">
        <v>27</v>
      </c>
      <c r="F7" t="s">
        <v>29</v>
      </c>
      <c r="G7">
        <v>83.6</v>
      </c>
      <c r="H7">
        <v>33440</v>
      </c>
    </row>
    <row r="8" spans="2:10">
      <c r="B8">
        <v>10547</v>
      </c>
      <c r="C8" s="14">
        <f>C7+20</f>
        <v>45356</v>
      </c>
      <c r="D8" t="s">
        <v>40</v>
      </c>
      <c r="E8" t="s">
        <v>30</v>
      </c>
      <c r="F8" t="s">
        <v>31</v>
      </c>
      <c r="G8">
        <v>83.6</v>
      </c>
      <c r="H8">
        <v>20900</v>
      </c>
    </row>
    <row r="9" spans="2:10">
      <c r="B9">
        <v>10485</v>
      </c>
      <c r="C9" s="14">
        <v>45356</v>
      </c>
      <c r="D9" t="s">
        <v>41</v>
      </c>
      <c r="E9" t="s">
        <v>27</v>
      </c>
      <c r="F9" t="s">
        <v>32</v>
      </c>
      <c r="G9">
        <v>82</v>
      </c>
      <c r="H9">
        <v>26240</v>
      </c>
    </row>
    <row r="10" spans="2:10">
      <c r="B10">
        <v>10453</v>
      </c>
      <c r="C10" s="14">
        <v>45356</v>
      </c>
      <c r="D10" t="s">
        <v>19</v>
      </c>
      <c r="E10" t="s">
        <v>30</v>
      </c>
      <c r="F10" t="s">
        <v>33</v>
      </c>
      <c r="G10">
        <v>80</v>
      </c>
      <c r="H10">
        <v>20000</v>
      </c>
    </row>
    <row r="11" spans="2:10">
      <c r="B11">
        <v>10477</v>
      </c>
      <c r="C11" s="14">
        <v>45356</v>
      </c>
      <c r="D11" t="s">
        <v>42</v>
      </c>
      <c r="E11" t="s">
        <v>30</v>
      </c>
      <c r="F11" t="s">
        <v>28</v>
      </c>
      <c r="G11">
        <v>80</v>
      </c>
      <c r="H11">
        <v>12000</v>
      </c>
    </row>
    <row r="12" spans="2:10">
      <c r="B12">
        <v>10486</v>
      </c>
      <c r="C12" s="14">
        <f>C11+90</f>
        <v>45446</v>
      </c>
      <c r="D12" t="s">
        <v>43</v>
      </c>
      <c r="E12" t="s">
        <v>30</v>
      </c>
      <c r="F12" t="s">
        <v>34</v>
      </c>
      <c r="G12">
        <v>80</v>
      </c>
      <c r="H12">
        <v>12000</v>
      </c>
    </row>
    <row r="13" spans="2:10">
      <c r="B13">
        <v>10490</v>
      </c>
      <c r="C13" s="14">
        <v>45336</v>
      </c>
      <c r="D13" t="s">
        <v>44</v>
      </c>
      <c r="E13" t="s">
        <v>30</v>
      </c>
      <c r="F13" t="s">
        <v>32</v>
      </c>
      <c r="G13">
        <v>80</v>
      </c>
      <c r="H13">
        <v>12000</v>
      </c>
    </row>
    <row r="14" spans="2:10">
      <c r="B14">
        <v>10502</v>
      </c>
      <c r="C14" s="14">
        <f t="shared" ref="C14:C19" si="0">C13+90</f>
        <v>45426</v>
      </c>
      <c r="D14" t="s">
        <v>45</v>
      </c>
      <c r="E14" t="s">
        <v>30</v>
      </c>
      <c r="F14" t="s">
        <v>33</v>
      </c>
      <c r="G14">
        <v>80</v>
      </c>
      <c r="H14">
        <v>25600</v>
      </c>
    </row>
    <row r="15" spans="2:10">
      <c r="B15">
        <v>10523</v>
      </c>
      <c r="C15" s="14">
        <f t="shared" si="0"/>
        <v>45516</v>
      </c>
      <c r="D15" t="s">
        <v>46</v>
      </c>
      <c r="E15" t="s">
        <v>27</v>
      </c>
      <c r="F15" t="s">
        <v>32</v>
      </c>
      <c r="G15">
        <v>80</v>
      </c>
      <c r="H15">
        <v>32000</v>
      </c>
    </row>
    <row r="16" spans="2:10">
      <c r="B16">
        <v>10525</v>
      </c>
      <c r="C16" s="14">
        <f t="shared" si="0"/>
        <v>45606</v>
      </c>
      <c r="D16" t="s">
        <v>47</v>
      </c>
      <c r="E16" t="s">
        <v>27</v>
      </c>
      <c r="F16" t="s">
        <v>33</v>
      </c>
      <c r="G16">
        <v>79.8</v>
      </c>
      <c r="H16">
        <v>25536</v>
      </c>
    </row>
    <row r="17" spans="2:8">
      <c r="B17">
        <v>10535</v>
      </c>
      <c r="C17" s="14">
        <f t="shared" si="0"/>
        <v>45696</v>
      </c>
      <c r="D17" t="s">
        <v>48</v>
      </c>
      <c r="E17" t="s">
        <v>27</v>
      </c>
      <c r="F17" t="s">
        <v>29</v>
      </c>
      <c r="G17">
        <v>79.599999999999994</v>
      </c>
      <c r="H17">
        <v>31839.999999999996</v>
      </c>
    </row>
    <row r="18" spans="2:8">
      <c r="B18">
        <v>10461</v>
      </c>
      <c r="C18" s="14">
        <f t="shared" si="0"/>
        <v>45786</v>
      </c>
      <c r="D18" t="s">
        <v>22</v>
      </c>
      <c r="E18" t="s">
        <v>30</v>
      </c>
      <c r="F18" t="s">
        <v>32</v>
      </c>
      <c r="G18">
        <v>76.000000000000014</v>
      </c>
      <c r="H18">
        <v>30400.000000000007</v>
      </c>
    </row>
    <row r="19" spans="2:8">
      <c r="B19">
        <v>10506</v>
      </c>
      <c r="C19" s="14">
        <f t="shared" si="0"/>
        <v>45876</v>
      </c>
      <c r="D19" t="s">
        <v>49</v>
      </c>
      <c r="E19" t="s">
        <v>27</v>
      </c>
      <c r="F19" t="s">
        <v>28</v>
      </c>
      <c r="G19">
        <v>76.000000000000014</v>
      </c>
      <c r="H19">
        <v>11400.000000000002</v>
      </c>
    </row>
    <row r="20" spans="2:8">
      <c r="B20">
        <v>10531</v>
      </c>
      <c r="C20" s="14">
        <f>C28+5</f>
        <v>45349</v>
      </c>
      <c r="D20" t="s">
        <v>50</v>
      </c>
      <c r="E20" t="s">
        <v>27</v>
      </c>
      <c r="F20" t="s">
        <v>29</v>
      </c>
      <c r="G20">
        <v>76.000000000000014</v>
      </c>
      <c r="H20">
        <v>30400.000000000007</v>
      </c>
    </row>
    <row r="21" spans="2:8">
      <c r="B21">
        <v>10536</v>
      </c>
      <c r="C21" s="14">
        <f>C29+5</f>
        <v>45344</v>
      </c>
      <c r="D21" t="s">
        <v>51</v>
      </c>
      <c r="E21" t="s">
        <v>27</v>
      </c>
      <c r="F21" t="s">
        <v>28</v>
      </c>
      <c r="G21">
        <v>76.000000000000014</v>
      </c>
      <c r="H21">
        <v>11400.000000000002</v>
      </c>
    </row>
    <row r="22" spans="2:8">
      <c r="B22">
        <v>10541</v>
      </c>
      <c r="C22" s="14">
        <f>C25+60</f>
        <v>45509</v>
      </c>
      <c r="D22" t="s">
        <v>52</v>
      </c>
      <c r="E22" t="s">
        <v>27</v>
      </c>
      <c r="F22" t="s">
        <v>29</v>
      </c>
      <c r="G22">
        <v>76.000000000000014</v>
      </c>
      <c r="H22">
        <v>24320.000000000004</v>
      </c>
    </row>
    <row r="23" spans="2:8">
      <c r="B23">
        <v>10546</v>
      </c>
      <c r="C23" s="14">
        <f>C26+60</f>
        <v>45459</v>
      </c>
      <c r="D23" t="s">
        <v>53</v>
      </c>
      <c r="E23" t="s">
        <v>30</v>
      </c>
      <c r="F23" t="s">
        <v>32</v>
      </c>
      <c r="G23">
        <v>76.000000000000014</v>
      </c>
      <c r="H23">
        <v>24320.000000000004</v>
      </c>
    </row>
    <row r="24" spans="2:8">
      <c r="B24">
        <v>10501</v>
      </c>
      <c r="C24" s="14">
        <f>C25+50</f>
        <v>45499</v>
      </c>
      <c r="D24" t="s">
        <v>54</v>
      </c>
      <c r="E24" t="s">
        <v>30</v>
      </c>
      <c r="F24" t="s">
        <v>33</v>
      </c>
      <c r="G24">
        <v>76</v>
      </c>
      <c r="H24">
        <v>24320</v>
      </c>
    </row>
    <row r="25" spans="2:8">
      <c r="B25">
        <v>10456</v>
      </c>
      <c r="C25" s="14">
        <f>C26+50</f>
        <v>45449</v>
      </c>
      <c r="D25" t="s">
        <v>20</v>
      </c>
      <c r="E25" t="s">
        <v>30</v>
      </c>
      <c r="F25" t="s">
        <v>34</v>
      </c>
      <c r="G25">
        <v>75</v>
      </c>
      <c r="H25">
        <v>24000</v>
      </c>
    </row>
    <row r="26" spans="2:8">
      <c r="B26">
        <v>10457</v>
      </c>
      <c r="C26" s="14">
        <f>C27+50</f>
        <v>45399</v>
      </c>
      <c r="D26" t="s">
        <v>21</v>
      </c>
      <c r="E26" t="s">
        <v>30</v>
      </c>
      <c r="F26" t="s">
        <v>34</v>
      </c>
      <c r="G26">
        <v>75</v>
      </c>
      <c r="H26">
        <v>30000</v>
      </c>
    </row>
    <row r="27" spans="2:8">
      <c r="B27">
        <v>10463</v>
      </c>
      <c r="C27" s="14">
        <f>C28+5</f>
        <v>45349</v>
      </c>
      <c r="D27" t="s">
        <v>2</v>
      </c>
      <c r="E27" t="s">
        <v>27</v>
      </c>
      <c r="F27" t="s">
        <v>32</v>
      </c>
      <c r="G27">
        <v>75</v>
      </c>
      <c r="H27">
        <v>11250</v>
      </c>
    </row>
    <row r="28" spans="2:8">
      <c r="B28">
        <v>10468</v>
      </c>
      <c r="C28" s="14">
        <f>C29+5</f>
        <v>45344</v>
      </c>
      <c r="D28" t="s">
        <v>55</v>
      </c>
      <c r="E28" t="s">
        <v>27</v>
      </c>
      <c r="F28" t="s">
        <v>28</v>
      </c>
      <c r="G28">
        <v>75</v>
      </c>
      <c r="H28">
        <v>11250</v>
      </c>
    </row>
    <row r="29" spans="2:8">
      <c r="B29">
        <v>10470</v>
      </c>
      <c r="C29" s="14">
        <f>C30+3</f>
        <v>45339</v>
      </c>
      <c r="D29" t="s">
        <v>56</v>
      </c>
      <c r="E29" t="s">
        <v>30</v>
      </c>
      <c r="F29" t="s">
        <v>28</v>
      </c>
      <c r="G29">
        <v>75</v>
      </c>
      <c r="H29">
        <v>18750</v>
      </c>
    </row>
    <row r="30" spans="2:8">
      <c r="B30">
        <v>10473</v>
      </c>
      <c r="C30" s="14">
        <v>45336</v>
      </c>
      <c r="D30" t="s">
        <v>57</v>
      </c>
      <c r="E30" t="s">
        <v>30</v>
      </c>
      <c r="F30" t="s">
        <v>34</v>
      </c>
      <c r="G30">
        <v>75</v>
      </c>
      <c r="H30">
        <v>18750</v>
      </c>
    </row>
    <row r="31" spans="2:8">
      <c r="B31">
        <v>10478</v>
      </c>
      <c r="C31" s="14">
        <f>C30+3</f>
        <v>45339</v>
      </c>
      <c r="D31" t="s">
        <v>58</v>
      </c>
      <c r="E31" t="s">
        <v>30</v>
      </c>
      <c r="F31" t="s">
        <v>32</v>
      </c>
      <c r="G31">
        <v>75</v>
      </c>
      <c r="H31">
        <v>18750</v>
      </c>
    </row>
  </sheetData>
  <conditionalFormatting sqref="C3:C31">
    <cfRule type="timePeriod" dxfId="0" priority="1" timePeriod="lastMonth">
      <formula>AND(MONTH(C3)=MONTH(EDATE(TODAY(),0-1)),YEAR(C3)=YEAR(EDATE(TODAY(),0-1)))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0310-EC17-284A-A0B1-22252D38A3A9}">
  <dimension ref="B2:F13"/>
  <sheetViews>
    <sheetView zoomScale="130" zoomScaleNormal="130" workbookViewId="0">
      <selection activeCell="E15" sqref="E15"/>
    </sheetView>
  </sheetViews>
  <sheetFormatPr defaultColWidth="10.69921875" defaultRowHeight="15.6"/>
  <cols>
    <col min="1" max="1" width="6" customWidth="1"/>
    <col min="2" max="2" width="8.69921875" customWidth="1"/>
    <col min="4" max="4" width="10" bestFit="1" customWidth="1"/>
    <col min="9" max="9" width="6.5" customWidth="1"/>
  </cols>
  <sheetData>
    <row r="2" spans="2:6">
      <c r="B2" s="7" t="s">
        <v>1</v>
      </c>
      <c r="C2" s="7" t="s">
        <v>3</v>
      </c>
      <c r="D2" s="7" t="s">
        <v>71</v>
      </c>
      <c r="E2" s="7" t="s">
        <v>72</v>
      </c>
      <c r="F2" s="7" t="s">
        <v>73</v>
      </c>
    </row>
    <row r="3" spans="2:6">
      <c r="B3" s="1" t="s">
        <v>5</v>
      </c>
      <c r="C3" s="1" t="s">
        <v>16</v>
      </c>
      <c r="D3" s="3">
        <v>25000</v>
      </c>
      <c r="E3" s="3">
        <v>50000</v>
      </c>
      <c r="F3" s="13">
        <f>E3/D3-1</f>
        <v>1</v>
      </c>
    </row>
    <row r="4" spans="2:6">
      <c r="B4" s="1" t="s">
        <v>6</v>
      </c>
      <c r="C4" s="1" t="s">
        <v>4</v>
      </c>
      <c r="D4" s="3">
        <v>45000</v>
      </c>
      <c r="E4" s="3">
        <v>45000</v>
      </c>
      <c r="F4" s="13">
        <f t="shared" ref="F4:F13" si="0">E4/D4-1</f>
        <v>0</v>
      </c>
    </row>
    <row r="5" spans="2:6">
      <c r="B5" s="1" t="s">
        <v>7</v>
      </c>
      <c r="C5" s="1" t="s">
        <v>4</v>
      </c>
      <c r="D5" s="3">
        <v>50000</v>
      </c>
      <c r="E5" s="3">
        <v>48500</v>
      </c>
      <c r="F5" s="13">
        <f t="shared" si="0"/>
        <v>-3.0000000000000027E-2</v>
      </c>
    </row>
    <row r="6" spans="2:6">
      <c r="B6" s="1" t="s">
        <v>8</v>
      </c>
      <c r="C6" s="1" t="s">
        <v>4</v>
      </c>
      <c r="D6" s="3">
        <v>65000</v>
      </c>
      <c r="E6" s="3">
        <v>55000</v>
      </c>
      <c r="F6" s="13">
        <f t="shared" si="0"/>
        <v>-0.15384615384615385</v>
      </c>
    </row>
    <row r="7" spans="2:6">
      <c r="B7" s="1" t="s">
        <v>9</v>
      </c>
      <c r="C7" s="1" t="s">
        <v>18</v>
      </c>
      <c r="D7" s="3">
        <v>50000</v>
      </c>
      <c r="E7" s="3">
        <v>62500</v>
      </c>
      <c r="F7" s="13">
        <f t="shared" si="0"/>
        <v>0.25</v>
      </c>
    </row>
    <row r="8" spans="2:6">
      <c r="B8" s="1" t="s">
        <v>10</v>
      </c>
      <c r="C8" s="1" t="s">
        <v>18</v>
      </c>
      <c r="D8" s="3">
        <v>34500</v>
      </c>
      <c r="E8" s="3">
        <v>41500</v>
      </c>
      <c r="F8" s="13">
        <f t="shared" si="0"/>
        <v>0.20289855072463769</v>
      </c>
    </row>
    <row r="9" spans="2:6">
      <c r="B9" s="1" t="s">
        <v>11</v>
      </c>
      <c r="C9" s="1" t="s">
        <v>17</v>
      </c>
      <c r="D9" s="3">
        <v>33800</v>
      </c>
      <c r="E9" s="3">
        <v>40000</v>
      </c>
      <c r="F9" s="13">
        <f t="shared" si="0"/>
        <v>0.18343195266272194</v>
      </c>
    </row>
    <row r="10" spans="2:6">
      <c r="B10" s="1" t="s">
        <v>12</v>
      </c>
      <c r="C10" s="1" t="s">
        <v>17</v>
      </c>
      <c r="D10" s="3">
        <v>29500</v>
      </c>
      <c r="E10" s="3">
        <v>32500</v>
      </c>
      <c r="F10" s="13">
        <f t="shared" si="0"/>
        <v>0.10169491525423724</v>
      </c>
    </row>
    <row r="11" spans="2:6">
      <c r="B11" s="1" t="s">
        <v>13</v>
      </c>
      <c r="C11" s="1" t="s">
        <v>17</v>
      </c>
      <c r="D11" s="3">
        <v>65800</v>
      </c>
      <c r="E11" s="3">
        <v>80000</v>
      </c>
      <c r="F11" s="13">
        <f t="shared" si="0"/>
        <v>0.21580547112462001</v>
      </c>
    </row>
    <row r="12" spans="2:6">
      <c r="B12" s="1" t="s">
        <v>14</v>
      </c>
      <c r="C12" s="1" t="s">
        <v>16</v>
      </c>
      <c r="D12" s="3">
        <v>70000</v>
      </c>
      <c r="E12" s="3">
        <v>64280</v>
      </c>
      <c r="F12" s="13">
        <f t="shared" si="0"/>
        <v>-8.1714285714285739E-2</v>
      </c>
    </row>
    <row r="13" spans="2:6">
      <c r="B13" s="1" t="s">
        <v>15</v>
      </c>
      <c r="C13" s="1" t="s">
        <v>16</v>
      </c>
      <c r="D13" s="3">
        <v>68000</v>
      </c>
      <c r="E13" s="3">
        <v>53250</v>
      </c>
      <c r="F13" s="13">
        <f t="shared" si="0"/>
        <v>-0.21691176470588236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B07B76E-54AD-46A8-B56B-318DEC79B64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F3:F13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8EF8-9761-7F41-B8D6-2377CD63A437}">
  <dimension ref="B2:K12"/>
  <sheetViews>
    <sheetView tabSelected="1" topLeftCell="D1" zoomScale="98" zoomScaleNormal="130" workbookViewId="0">
      <selection activeCell="J11" sqref="J11"/>
    </sheetView>
  </sheetViews>
  <sheetFormatPr defaultColWidth="10.69921875" defaultRowHeight="15.6"/>
  <cols>
    <col min="1" max="1" width="4.796875" customWidth="1"/>
  </cols>
  <sheetData>
    <row r="2" spans="2:11">
      <c r="B2" s="9" t="s">
        <v>59</v>
      </c>
      <c r="C2" s="10">
        <v>45292</v>
      </c>
      <c r="D2" s="10">
        <f>EDATE(C2,1)</f>
        <v>45323</v>
      </c>
      <c r="E2" s="10">
        <f t="shared" ref="E2:I2" si="0">EDATE(D2,1)</f>
        <v>45352</v>
      </c>
      <c r="F2" s="10">
        <f t="shared" si="0"/>
        <v>45383</v>
      </c>
      <c r="G2" s="10">
        <f t="shared" si="0"/>
        <v>45413</v>
      </c>
      <c r="H2" s="10">
        <f t="shared" si="0"/>
        <v>45444</v>
      </c>
      <c r="I2" s="10">
        <f t="shared" si="0"/>
        <v>45474</v>
      </c>
    </row>
    <row r="3" spans="2:11">
      <c r="B3" s="5" t="s">
        <v>60</v>
      </c>
      <c r="C3" s="6">
        <v>92799</v>
      </c>
      <c r="D3" s="6">
        <f>C3*1.08</f>
        <v>100222.92000000001</v>
      </c>
      <c r="E3" s="6">
        <f>D3*1.3</f>
        <v>130289.79600000002</v>
      </c>
      <c r="F3" s="6">
        <f>E3*0.85</f>
        <v>110746.32660000001</v>
      </c>
      <c r="G3" s="6">
        <f>F3*0.94</f>
        <v>104101.54700400001</v>
      </c>
      <c r="H3" s="6">
        <f>G3*1.12</f>
        <v>116593.73264448001</v>
      </c>
      <c r="I3" s="6">
        <f>H3*1.12</f>
        <v>130584.98056181763</v>
      </c>
      <c r="K3" s="4"/>
    </row>
    <row r="4" spans="2:11">
      <c r="B4" s="5" t="s">
        <v>61</v>
      </c>
      <c r="C4" s="6">
        <v>105558</v>
      </c>
      <c r="D4" s="6">
        <v>95880</v>
      </c>
      <c r="E4" s="6">
        <v>100255</v>
      </c>
      <c r="F4" s="6">
        <v>104255</v>
      </c>
      <c r="G4" s="6">
        <v>105669</v>
      </c>
      <c r="H4" s="6">
        <v>165220</v>
      </c>
      <c r="I4" s="6">
        <v>159200</v>
      </c>
      <c r="K4" s="4"/>
    </row>
    <row r="5" spans="2:11">
      <c r="B5" s="5" t="s">
        <v>62</v>
      </c>
      <c r="C5" s="6">
        <v>99127</v>
      </c>
      <c r="D5" s="6">
        <f t="shared" ref="D5:D11" si="1">C5*1.08</f>
        <v>107057.16</v>
      </c>
      <c r="E5" s="6">
        <f t="shared" ref="E5:E11" si="2">D5*1.3</f>
        <v>139174.30800000002</v>
      </c>
      <c r="F5" s="6">
        <f t="shared" ref="F5:F11" si="3">E5*0.85</f>
        <v>118298.16180000002</v>
      </c>
      <c r="G5" s="6">
        <f t="shared" ref="G5:G11" si="4">F5*0.94</f>
        <v>111200.27209200001</v>
      </c>
      <c r="H5" s="6">
        <f t="shared" ref="H5:H11" si="5">G5*1.12</f>
        <v>124544.30474304003</v>
      </c>
      <c r="I5" s="6">
        <f>D5</f>
        <v>107057.16</v>
      </c>
    </row>
    <row r="6" spans="2:11">
      <c r="B6" s="5" t="s">
        <v>63</v>
      </c>
      <c r="C6" s="6">
        <v>65468</v>
      </c>
      <c r="D6" s="6">
        <f t="shared" si="1"/>
        <v>70705.440000000002</v>
      </c>
      <c r="E6" s="6">
        <f t="shared" si="2"/>
        <v>91917.072</v>
      </c>
      <c r="F6" s="6">
        <f t="shared" si="3"/>
        <v>78129.511199999994</v>
      </c>
      <c r="G6" s="6">
        <f t="shared" si="4"/>
        <v>73441.740527999995</v>
      </c>
      <c r="H6" s="6">
        <f t="shared" si="5"/>
        <v>82254.749391360005</v>
      </c>
      <c r="I6" s="6">
        <f>H6*1.1</f>
        <v>90480.224330496014</v>
      </c>
    </row>
    <row r="7" spans="2:11">
      <c r="B7" s="5" t="s">
        <v>64</v>
      </c>
      <c r="C7" s="6">
        <v>18856</v>
      </c>
      <c r="D7" s="6">
        <f t="shared" si="1"/>
        <v>20364.48</v>
      </c>
      <c r="E7" s="6">
        <f t="shared" si="2"/>
        <v>26473.824000000001</v>
      </c>
      <c r="F7" s="6">
        <f t="shared" si="3"/>
        <v>22502.750400000001</v>
      </c>
      <c r="G7" s="6">
        <f t="shared" si="4"/>
        <v>21152.585375999999</v>
      </c>
      <c r="H7" s="6">
        <f t="shared" si="5"/>
        <v>23690.895621120002</v>
      </c>
      <c r="I7" s="6">
        <f>H7*0.85</f>
        <v>20137.261277952002</v>
      </c>
    </row>
    <row r="8" spans="2:11">
      <c r="B8" s="5" t="s">
        <v>65</v>
      </c>
      <c r="C8" s="6">
        <v>7648</v>
      </c>
      <c r="D8" s="6">
        <f t="shared" si="1"/>
        <v>8259.84</v>
      </c>
      <c r="E8" s="6">
        <f t="shared" si="2"/>
        <v>10737.792000000001</v>
      </c>
      <c r="F8" s="6">
        <f t="shared" si="3"/>
        <v>9127.1232</v>
      </c>
      <c r="G8" s="6">
        <f t="shared" si="4"/>
        <v>8579.4958079999997</v>
      </c>
      <c r="H8" s="6">
        <f t="shared" si="5"/>
        <v>9609.0353049599998</v>
      </c>
      <c r="I8" s="6">
        <f>H8*1.05</f>
        <v>10089.487070208001</v>
      </c>
    </row>
    <row r="9" spans="2:11">
      <c r="B9" s="5" t="s">
        <v>66</v>
      </c>
      <c r="C9" s="6">
        <v>9865</v>
      </c>
      <c r="D9" s="6">
        <f t="shared" si="1"/>
        <v>10654.2</v>
      </c>
      <c r="E9" s="6">
        <f t="shared" si="2"/>
        <v>13850.460000000001</v>
      </c>
      <c r="F9" s="6">
        <f t="shared" si="3"/>
        <v>11772.891</v>
      </c>
      <c r="G9" s="6">
        <f t="shared" si="4"/>
        <v>11066.517539999999</v>
      </c>
      <c r="H9" s="6">
        <f t="shared" si="5"/>
        <v>12394.4996448</v>
      </c>
      <c r="I9" s="6">
        <f>C9</f>
        <v>9865</v>
      </c>
    </row>
    <row r="10" spans="2:11">
      <c r="B10" s="5" t="s">
        <v>67</v>
      </c>
      <c r="C10" s="6">
        <v>11061</v>
      </c>
      <c r="D10" s="6">
        <f t="shared" si="1"/>
        <v>11945.880000000001</v>
      </c>
      <c r="E10" s="6">
        <f t="shared" si="2"/>
        <v>15529.644000000002</v>
      </c>
      <c r="F10" s="6">
        <f t="shared" si="3"/>
        <v>13200.197400000001</v>
      </c>
      <c r="G10" s="6">
        <f t="shared" si="4"/>
        <v>12408.185556</v>
      </c>
      <c r="H10" s="6">
        <f t="shared" si="5"/>
        <v>13897.167822720001</v>
      </c>
      <c r="I10" s="6">
        <f>C10</f>
        <v>11061</v>
      </c>
    </row>
    <row r="11" spans="2:11">
      <c r="B11" s="5" t="s">
        <v>68</v>
      </c>
      <c r="C11" s="6">
        <v>78305</v>
      </c>
      <c r="D11" s="6">
        <f t="shared" si="1"/>
        <v>84569.400000000009</v>
      </c>
      <c r="E11" s="6">
        <f t="shared" si="2"/>
        <v>109940.22000000002</v>
      </c>
      <c r="F11" s="6">
        <f t="shared" si="3"/>
        <v>93449.187000000005</v>
      </c>
      <c r="G11" s="6">
        <f t="shared" si="4"/>
        <v>87842.235780000003</v>
      </c>
      <c r="H11" s="6">
        <f t="shared" si="5"/>
        <v>98383.304073600011</v>
      </c>
      <c r="I11" s="6">
        <f>H11*0.98</f>
        <v>96415.637992128002</v>
      </c>
    </row>
    <row r="12" spans="2:11" ht="16.2" thickBot="1">
      <c r="B12" s="11" t="s">
        <v>69</v>
      </c>
      <c r="C12" s="12">
        <f t="shared" ref="C12:H12" si="6">SUM(C3:C11)</f>
        <v>488687</v>
      </c>
      <c r="D12" s="12">
        <f t="shared" si="6"/>
        <v>509659.32000000007</v>
      </c>
      <c r="E12" s="12">
        <f t="shared" si="6"/>
        <v>638168.11600000004</v>
      </c>
      <c r="F12" s="12">
        <f t="shared" si="6"/>
        <v>561481.14860000007</v>
      </c>
      <c r="G12" s="12">
        <f t="shared" si="6"/>
        <v>535461.57968399988</v>
      </c>
      <c r="H12" s="12">
        <f t="shared" si="6"/>
        <v>646587.68924608</v>
      </c>
      <c r="I12" s="12">
        <f t="shared" ref="I12" si="7">SUM(I3:I11)</f>
        <v>634890.7512326017</v>
      </c>
    </row>
  </sheetData>
  <conditionalFormatting sqref="C3:C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{01CF9A51-AAA4-4DBA-B3BF-7E3010F095E7}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CF9A51-AAA4-4DBA-B3BF-7E3010F095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negative="1" xr2:uid="{D1ACF344-28ED-4627-B8E9-02721CD53EF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'Pt3'!C3:I3</xm:f>
              <xm:sqref>J3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  <Tobereviewedby xmlns="6423d52d-cc33-4d55-a30a-79dd6b3aa391">
      <UserInfo>
        <DisplayName/>
        <AccountId xsi:nil="true"/>
        <AccountType/>
      </UserInfo>
    </Tobereviewedby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6" ma:contentTypeDescription="Create a new document." ma:contentTypeScope="" ma:versionID="5c944ca9f01d73e2ba6ff303c306403f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5ea1e34812647265e85500045e7e1a35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  <xsd:element ref="ns2:Tobereviewedby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obereviewedby" ma:index="28" nillable="true" ma:displayName="To be reviewed by" ma:format="Dropdown" ma:list="UserInfo" ma:SharePointGroup="0" ma:internalName="Tobereview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CDB4BD-313A-4631-9DDF-E0C32A9B86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055580-176D-4CEE-93BC-955ACF5C8C3B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3.xml><?xml version="1.0" encoding="utf-8"?>
<ds:datastoreItem xmlns:ds="http://schemas.openxmlformats.org/officeDocument/2006/customXml" ds:itemID="{EE2F4B43-23BD-4802-9B7F-7C789E5004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Pt1</vt:lpstr>
      <vt:lpstr>Pt2</vt:lpstr>
      <vt:lpstr>Pt3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Arvinkritik S.R</cp:lastModifiedBy>
  <dcterms:created xsi:type="dcterms:W3CDTF">2023-04-17T08:35:45Z</dcterms:created>
  <dcterms:modified xsi:type="dcterms:W3CDTF">2024-10-01T22:15:16Z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