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\Diploma in Data Science\Business Data Management\Capstone Project\Data\Sales\"/>
    </mc:Choice>
  </mc:AlternateContent>
  <xr:revisionPtr revIDLastSave="0" documentId="13_ncr:1_{5558A792-D0BE-4B4B-BC3A-48EFF21EB3B3}" xr6:coauthVersionLast="47" xr6:coauthVersionMax="47" xr10:uidLastSave="{00000000-0000-0000-0000-000000000000}"/>
  <bookViews>
    <workbookView xWindow="-110" yWindow="-110" windowWidth="19420" windowHeight="10420" xr2:uid="{66A4BA16-6963-4B2A-BCB3-DA9B459CE0FB}"/>
  </bookViews>
  <sheets>
    <sheet name="Monthly Sales" sheetId="1" r:id="rId1"/>
    <sheet name="Monthly Sales - Pivot" sheetId="2" r:id="rId2"/>
    <sheet name="Monthly Sales - Bauli 2021" sheetId="3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0" i="1" l="1"/>
  <c r="F125" i="1"/>
  <c r="F109" i="1"/>
  <c r="F97" i="1"/>
  <c r="F84" i="1"/>
  <c r="F70" i="1"/>
  <c r="F53" i="1"/>
  <c r="F38" i="1"/>
  <c r="F22" i="1"/>
  <c r="F9" i="1"/>
  <c r="F272" i="1"/>
  <c r="G272" i="1"/>
  <c r="F270" i="1"/>
  <c r="F258" i="1"/>
  <c r="G258" i="1"/>
  <c r="F244" i="1"/>
  <c r="G244" i="1"/>
  <c r="F231" i="1"/>
  <c r="G231" i="1"/>
  <c r="F218" i="1"/>
  <c r="G218" i="1"/>
  <c r="F205" i="1"/>
  <c r="G205" i="1"/>
  <c r="F188" i="1"/>
  <c r="G188" i="1"/>
  <c r="F172" i="1"/>
  <c r="G172" i="1"/>
  <c r="F156" i="1"/>
  <c r="G156" i="1"/>
  <c r="R25" i="2"/>
  <c r="O26" i="2"/>
  <c r="L26" i="2"/>
  <c r="I26" i="2"/>
  <c r="F26" i="2"/>
  <c r="O13" i="2"/>
  <c r="L13" i="2"/>
  <c r="I12" i="2"/>
  <c r="F13" i="2"/>
  <c r="F271" i="1"/>
  <c r="G271" i="1"/>
  <c r="F259" i="1"/>
  <c r="G259" i="1"/>
  <c r="F245" i="1"/>
  <c r="G245" i="1"/>
  <c r="F232" i="1"/>
  <c r="G232" i="1"/>
  <c r="F219" i="1"/>
  <c r="G219" i="1"/>
  <c r="F206" i="1"/>
  <c r="G206" i="1"/>
  <c r="F189" i="1"/>
  <c r="G189" i="1"/>
  <c r="F173" i="1"/>
  <c r="G173" i="1"/>
  <c r="F157" i="1"/>
  <c r="G157" i="1"/>
  <c r="F141" i="1"/>
  <c r="G141" i="1"/>
  <c r="F126" i="1"/>
  <c r="G126" i="1"/>
  <c r="F110" i="1"/>
  <c r="G110" i="1"/>
  <c r="F98" i="1"/>
  <c r="G98" i="1"/>
  <c r="F85" i="1"/>
  <c r="G85" i="1"/>
  <c r="F71" i="1"/>
  <c r="G71" i="1"/>
  <c r="F54" i="1"/>
  <c r="G54" i="1"/>
  <c r="F39" i="1"/>
  <c r="G39" i="1"/>
  <c r="F23" i="1"/>
  <c r="G23" i="1"/>
  <c r="F10" i="1"/>
  <c r="G10" i="1"/>
  <c r="G125" i="1"/>
  <c r="G97" i="1"/>
  <c r="G84" i="1"/>
  <c r="G70" i="1"/>
  <c r="G38" i="1"/>
  <c r="G22" i="1"/>
  <c r="G9" i="1"/>
  <c r="F269" i="1"/>
  <c r="G269" i="1"/>
  <c r="F257" i="1"/>
  <c r="G257" i="1"/>
  <c r="F243" i="1"/>
  <c r="G243" i="1"/>
  <c r="F230" i="1"/>
  <c r="G230" i="1"/>
  <c r="F217" i="1"/>
  <c r="G217" i="1"/>
  <c r="F204" i="1"/>
  <c r="G204" i="1"/>
  <c r="F187" i="1"/>
  <c r="G187" i="1"/>
  <c r="F171" i="1"/>
  <c r="G171" i="1"/>
  <c r="F155" i="1"/>
  <c r="G155" i="1"/>
  <c r="F139" i="1"/>
  <c r="G139" i="1"/>
  <c r="F124" i="1"/>
  <c r="G124" i="1"/>
  <c r="F108" i="1"/>
  <c r="G108" i="1"/>
  <c r="F96" i="1"/>
  <c r="G96" i="1"/>
  <c r="F83" i="1"/>
  <c r="G83" i="1"/>
  <c r="F69" i="1"/>
  <c r="G69" i="1"/>
  <c r="F52" i="1"/>
  <c r="G52" i="1"/>
  <c r="F37" i="1"/>
  <c r="G37" i="1"/>
  <c r="F21" i="1"/>
  <c r="G21" i="1"/>
  <c r="F8" i="1"/>
  <c r="G8" i="1"/>
  <c r="F268" i="1"/>
  <c r="G268" i="1"/>
  <c r="F256" i="1"/>
  <c r="G256" i="1"/>
  <c r="F242" i="1"/>
  <c r="G242" i="1"/>
  <c r="F229" i="1"/>
  <c r="G229" i="1"/>
  <c r="F216" i="1"/>
  <c r="G216" i="1"/>
  <c r="F203" i="1"/>
  <c r="G203" i="1"/>
  <c r="F186" i="1"/>
  <c r="G186" i="1"/>
  <c r="F170" i="1"/>
  <c r="G170" i="1"/>
  <c r="F154" i="1"/>
  <c r="G154" i="1"/>
  <c r="F138" i="1"/>
  <c r="G138" i="1"/>
  <c r="F123" i="1"/>
  <c r="G123" i="1"/>
  <c r="F107" i="1"/>
  <c r="G107" i="1"/>
  <c r="F95" i="1"/>
  <c r="G95" i="1"/>
  <c r="F82" i="1"/>
  <c r="G82" i="1"/>
  <c r="F68" i="1"/>
  <c r="G68" i="1"/>
  <c r="F51" i="1"/>
  <c r="G51" i="1"/>
  <c r="F36" i="1"/>
  <c r="G36" i="1"/>
  <c r="F20" i="1"/>
  <c r="G20" i="1"/>
  <c r="F7" i="1"/>
  <c r="G7" i="1"/>
  <c r="F267" i="1"/>
  <c r="G267" i="1"/>
  <c r="F255" i="1"/>
  <c r="G255" i="1"/>
  <c r="F241" i="1"/>
  <c r="G241" i="1"/>
  <c r="F228" i="1"/>
  <c r="G228" i="1"/>
  <c r="F215" i="1"/>
  <c r="G215" i="1"/>
  <c r="F202" i="1"/>
  <c r="G202" i="1"/>
  <c r="F185" i="1"/>
  <c r="G185" i="1"/>
  <c r="F169" i="1"/>
  <c r="G169" i="1"/>
  <c r="F153" i="1"/>
  <c r="G153" i="1"/>
  <c r="F137" i="1"/>
  <c r="G137" i="1"/>
  <c r="F122" i="1"/>
  <c r="G122" i="1"/>
  <c r="F106" i="1"/>
  <c r="G106" i="1"/>
  <c r="F94" i="1"/>
  <c r="G94" i="1"/>
  <c r="F81" i="1"/>
  <c r="G81" i="1"/>
  <c r="F67" i="1"/>
  <c r="G67" i="1"/>
  <c r="F50" i="1"/>
  <c r="G50" i="1"/>
  <c r="F35" i="1"/>
  <c r="G35" i="1"/>
  <c r="F19" i="1"/>
  <c r="G19" i="1"/>
  <c r="F6" i="1"/>
  <c r="F266" i="1"/>
  <c r="G266" i="1"/>
  <c r="F254" i="1"/>
  <c r="G254" i="1"/>
  <c r="F240" i="1"/>
  <c r="G240" i="1"/>
  <c r="F227" i="1"/>
  <c r="G227" i="1"/>
  <c r="F214" i="1"/>
  <c r="G214" i="1"/>
  <c r="F201" i="1"/>
  <c r="G201" i="1"/>
  <c r="F184" i="1"/>
  <c r="G184" i="1"/>
  <c r="F168" i="1"/>
  <c r="G168" i="1"/>
  <c r="F152" i="1"/>
  <c r="G152" i="1"/>
  <c r="F136" i="1"/>
  <c r="G136" i="1"/>
  <c r="F121" i="1"/>
  <c r="G121" i="1"/>
  <c r="F105" i="1"/>
  <c r="G105" i="1"/>
  <c r="F93" i="1"/>
  <c r="G93" i="1"/>
  <c r="F80" i="1"/>
  <c r="G80" i="1"/>
  <c r="F66" i="1"/>
  <c r="G66" i="1"/>
  <c r="F49" i="1"/>
  <c r="G49" i="1"/>
  <c r="F34" i="1"/>
  <c r="G34" i="1"/>
  <c r="F18" i="1"/>
  <c r="G18" i="1"/>
  <c r="F5" i="1"/>
  <c r="G5" i="1"/>
  <c r="F265" i="1"/>
  <c r="G265" i="1"/>
  <c r="F253" i="1"/>
  <c r="G253" i="1"/>
  <c r="F239" i="1"/>
  <c r="G239" i="1"/>
  <c r="F226" i="1"/>
  <c r="G226" i="1"/>
  <c r="F213" i="1"/>
  <c r="G213" i="1"/>
  <c r="F200" i="1"/>
  <c r="G200" i="1"/>
  <c r="F183" i="1"/>
  <c r="G183" i="1"/>
  <c r="F167" i="1"/>
  <c r="G167" i="1"/>
  <c r="F151" i="1"/>
  <c r="G151" i="1"/>
  <c r="F135" i="1"/>
  <c r="G135" i="1"/>
  <c r="F120" i="1"/>
  <c r="G120" i="1"/>
  <c r="F104" i="1"/>
  <c r="G104" i="1"/>
  <c r="F92" i="1"/>
  <c r="G92" i="1"/>
  <c r="F79" i="1"/>
  <c r="G79" i="1"/>
  <c r="F65" i="1"/>
  <c r="G65" i="1"/>
  <c r="F48" i="1"/>
  <c r="G48" i="1"/>
  <c r="F33" i="1"/>
  <c r="G33" i="1"/>
  <c r="F17" i="1"/>
  <c r="G17" i="1"/>
  <c r="F4" i="1"/>
  <c r="G4" i="1"/>
  <c r="G3" i="1"/>
  <c r="G6" i="1"/>
  <c r="G12" i="1"/>
  <c r="G13" i="1"/>
  <c r="G14" i="1"/>
  <c r="G15" i="1"/>
  <c r="G16" i="1"/>
  <c r="G24" i="1"/>
  <c r="G26" i="1"/>
  <c r="G27" i="1"/>
  <c r="G28" i="1"/>
  <c r="G29" i="1"/>
  <c r="G30" i="1"/>
  <c r="G31" i="1"/>
  <c r="G32" i="1"/>
  <c r="G40" i="1"/>
  <c r="G42" i="1"/>
  <c r="G43" i="1"/>
  <c r="G44" i="1"/>
  <c r="G45" i="1"/>
  <c r="G46" i="1"/>
  <c r="G47" i="1"/>
  <c r="G53" i="1"/>
  <c r="G55" i="1"/>
  <c r="G56" i="1"/>
  <c r="G59" i="1"/>
  <c r="G60" i="1"/>
  <c r="G61" i="1"/>
  <c r="G62" i="1"/>
  <c r="G63" i="1"/>
  <c r="G64" i="1"/>
  <c r="G72" i="1"/>
  <c r="G73" i="1"/>
  <c r="G76" i="1"/>
  <c r="G77" i="1"/>
  <c r="G78" i="1"/>
  <c r="G86" i="1"/>
  <c r="G87" i="1"/>
  <c r="G89" i="1"/>
  <c r="G90" i="1"/>
  <c r="G91" i="1"/>
  <c r="G99" i="1"/>
  <c r="G101" i="1"/>
  <c r="G102" i="1"/>
  <c r="G103" i="1"/>
  <c r="G109" i="1"/>
  <c r="G111" i="1"/>
  <c r="G112" i="1"/>
  <c r="G113" i="1"/>
  <c r="G116" i="1"/>
  <c r="G117" i="1"/>
  <c r="G118" i="1"/>
  <c r="G119" i="1"/>
  <c r="G129" i="1"/>
  <c r="G130" i="1"/>
  <c r="G131" i="1"/>
  <c r="G132" i="1"/>
  <c r="G133" i="1"/>
  <c r="G134" i="1"/>
  <c r="G140" i="1"/>
  <c r="G142" i="1"/>
  <c r="G145" i="1"/>
  <c r="G146" i="1"/>
  <c r="G147" i="1"/>
  <c r="G148" i="1"/>
  <c r="G149" i="1"/>
  <c r="G150" i="1"/>
  <c r="G160" i="1"/>
  <c r="G161" i="1"/>
  <c r="G162" i="1"/>
  <c r="G163" i="1"/>
  <c r="G164" i="1"/>
  <c r="G165" i="1"/>
  <c r="G166" i="1"/>
  <c r="G176" i="1"/>
  <c r="G177" i="1"/>
  <c r="G178" i="1"/>
  <c r="G179" i="1"/>
  <c r="G180" i="1"/>
  <c r="G181" i="1"/>
  <c r="G182" i="1"/>
  <c r="G190" i="1"/>
  <c r="G193" i="1"/>
  <c r="G194" i="1"/>
  <c r="G195" i="1"/>
  <c r="G196" i="1"/>
  <c r="G197" i="1"/>
  <c r="G198" i="1"/>
  <c r="G199" i="1"/>
  <c r="G209" i="1"/>
  <c r="G210" i="1"/>
  <c r="G211" i="1"/>
  <c r="G212" i="1"/>
  <c r="G221" i="1"/>
  <c r="G222" i="1"/>
  <c r="G223" i="1"/>
  <c r="G224" i="1"/>
  <c r="G225" i="1"/>
  <c r="G235" i="1"/>
  <c r="G236" i="1"/>
  <c r="G237" i="1"/>
  <c r="G238" i="1"/>
  <c r="G248" i="1"/>
  <c r="G249" i="1"/>
  <c r="G250" i="1"/>
  <c r="G251" i="1"/>
  <c r="G252" i="1"/>
  <c r="G262" i="1"/>
  <c r="G263" i="1"/>
  <c r="G264" i="1"/>
  <c r="G270" i="1"/>
  <c r="F261" i="1"/>
  <c r="G261" i="1"/>
  <c r="F247" i="1"/>
  <c r="G247" i="1"/>
  <c r="F234" i="1"/>
  <c r="G234" i="1"/>
  <c r="F208" i="1"/>
  <c r="G208" i="1"/>
  <c r="F192" i="1"/>
  <c r="G192" i="1"/>
  <c r="F175" i="1"/>
  <c r="G175" i="1"/>
  <c r="F159" i="1"/>
  <c r="G159" i="1"/>
  <c r="F144" i="1"/>
  <c r="G144" i="1"/>
  <c r="F128" i="1"/>
  <c r="G128" i="1"/>
  <c r="F115" i="1"/>
  <c r="G115" i="1"/>
  <c r="F100" i="1"/>
  <c r="G100" i="1"/>
  <c r="F88" i="1"/>
  <c r="G88" i="1"/>
  <c r="F75" i="1"/>
  <c r="G75" i="1"/>
  <c r="F58" i="1"/>
  <c r="G58" i="1"/>
  <c r="F260" i="1"/>
  <c r="G260" i="1"/>
  <c r="F246" i="1"/>
  <c r="G246" i="1"/>
  <c r="F233" i="1"/>
  <c r="G233" i="1"/>
  <c r="F220" i="1"/>
  <c r="G220" i="1"/>
  <c r="F207" i="1"/>
  <c r="G207" i="1"/>
  <c r="F191" i="1"/>
  <c r="G191" i="1"/>
  <c r="F174" i="1"/>
  <c r="G174" i="1"/>
  <c r="F158" i="1"/>
  <c r="G158" i="1"/>
  <c r="F143" i="1"/>
  <c r="G143" i="1"/>
  <c r="F127" i="1"/>
  <c r="G127" i="1"/>
  <c r="F114" i="1"/>
  <c r="G114" i="1"/>
  <c r="F74" i="1"/>
  <c r="G74" i="1"/>
  <c r="F57" i="1"/>
  <c r="G57" i="1"/>
  <c r="F41" i="1"/>
  <c r="G41" i="1"/>
  <c r="F25" i="1"/>
  <c r="G25" i="1"/>
  <c r="F11" i="1"/>
  <c r="G11" i="1"/>
  <c r="F2" i="1"/>
  <c r="G2" i="1"/>
  <c r="G2" i="3"/>
  <c r="H2" i="3"/>
  <c r="G3" i="3"/>
  <c r="E3" i="3"/>
  <c r="E4" i="3"/>
  <c r="E5" i="3"/>
  <c r="E6" i="3"/>
  <c r="E7" i="3"/>
  <c r="E8" i="3"/>
  <c r="E9" i="3"/>
  <c r="E10" i="3"/>
  <c r="E2" i="3"/>
  <c r="G4" i="3"/>
  <c r="H3" i="3"/>
  <c r="G5" i="3"/>
  <c r="H4" i="3"/>
  <c r="G6" i="3"/>
  <c r="H5" i="3"/>
  <c r="H6" i="3"/>
  <c r="G7" i="3"/>
  <c r="G8" i="3"/>
  <c r="H7" i="3"/>
  <c r="G9" i="3"/>
  <c r="H8" i="3"/>
  <c r="H9" i="3"/>
  <c r="G10" i="3"/>
  <c r="H10" i="3"/>
</calcChain>
</file>

<file path=xl/sharedStrings.xml><?xml version="1.0" encoding="utf-8"?>
<sst xmlns="http://schemas.openxmlformats.org/spreadsheetml/2006/main" count="831" uniqueCount="50">
  <si>
    <t>Year</t>
  </si>
  <si>
    <t>Month</t>
  </si>
  <si>
    <t>Item</t>
  </si>
  <si>
    <t>Volume</t>
  </si>
  <si>
    <t>Revenue</t>
  </si>
  <si>
    <t>Amul</t>
  </si>
  <si>
    <t>Cadbury</t>
  </si>
  <si>
    <t>Chips and Oats</t>
  </si>
  <si>
    <t>Egg</t>
  </si>
  <si>
    <t>Good Life</t>
  </si>
  <si>
    <t>Ice Cream</t>
  </si>
  <si>
    <t>Milky Mist</t>
  </si>
  <si>
    <t>Nestle</t>
  </si>
  <si>
    <t>Bisleri 1L</t>
  </si>
  <si>
    <t>Bisleri 20L</t>
  </si>
  <si>
    <t>Bisleri 2L</t>
  </si>
  <si>
    <t>Bisleri 500ml</t>
  </si>
  <si>
    <t>Bisleri 5L</t>
  </si>
  <si>
    <t>Water Can</t>
  </si>
  <si>
    <t>Bisleri 250ml</t>
  </si>
  <si>
    <t>Bisleri 300ml</t>
  </si>
  <si>
    <t>Thirumala</t>
  </si>
  <si>
    <t>April</t>
  </si>
  <si>
    <t>March</t>
  </si>
  <si>
    <t>February</t>
  </si>
  <si>
    <t>January</t>
  </si>
  <si>
    <t>May</t>
  </si>
  <si>
    <t>June</t>
  </si>
  <si>
    <t>Bauli</t>
  </si>
  <si>
    <t>July</t>
  </si>
  <si>
    <t>August</t>
  </si>
  <si>
    <t>September</t>
  </si>
  <si>
    <t>-</t>
  </si>
  <si>
    <t>October</t>
  </si>
  <si>
    <t>November</t>
  </si>
  <si>
    <t>Bisleri 10L</t>
  </si>
  <si>
    <t>December</t>
  </si>
  <si>
    <t>Grand Total</t>
  </si>
  <si>
    <t>x</t>
  </si>
  <si>
    <t>Total Revenue</t>
  </si>
  <si>
    <t>Leftover</t>
  </si>
  <si>
    <t>Percentage Leftover</t>
  </si>
  <si>
    <t>Quantity Bought</t>
  </si>
  <si>
    <t>Quantity Sold</t>
  </si>
  <si>
    <t>]</t>
  </si>
  <si>
    <t>Avg</t>
  </si>
  <si>
    <t>Column Labels</t>
  </si>
  <si>
    <t>Sum of Volume</t>
  </si>
  <si>
    <t>Estimated Cost Price</t>
  </si>
  <si>
    <t>Estimated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</si>
</sst>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[$-F800]dddd\,\ mmmm\ dd\,\ yyyy"/>
    <numFmt numFmtId="165" formatCode="&quot;₹&quot;\ #,##0.00"/>
    <numFmt numFmtId="166" formatCode="_ &quot;₹&quot;\ * #,##0_ ;_ &quot;₹&quot;\ * \-#,##0_ ;_ &quot;₹&quot;\ * &quot;-&quot;??_ ;_ @_ "/>
    <numFmt numFmtId="167" formatCode="&quot;₹&quot;\ 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1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44" fontId="6" fillId="3" borderId="4" xfId="1" applyNumberFormat="1" applyFont="1" applyFill="1" applyBorder="1" applyAlignment="1">
      <alignment horizontal="center"/>
    </xf>
    <xf numFmtId="9" fontId="6" fillId="3" borderId="4" xfId="3" applyFont="1" applyFill="1" applyBorder="1" applyAlignment="1">
      <alignment horizontal="center"/>
    </xf>
    <xf numFmtId="9" fontId="0" fillId="0" borderId="0" xfId="3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44" fontId="0" fillId="0" borderId="0" xfId="0" applyNumberFormat="1" applyFont="1" applyAlignment="1">
      <alignment horizontal="center" vertical="center"/>
    </xf>
    <xf numFmtId="44" fontId="0" fillId="0" borderId="6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6" fontId="0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166" fontId="0" fillId="0" borderId="8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0" pivotButton="1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2" fillId="0" borderId="0" xfId="0" applyNumberFormat="1" applyFont="1" applyAlignment="1">
      <alignment horizontal="center"/>
    </xf>
    <xf numFmtId="167" fontId="2" fillId="0" borderId="0" xfId="0" applyNumberFormat="1" applyFont="1"/>
    <xf numFmtId="167" fontId="0" fillId="0" borderId="0" xfId="1" applyNumberFormat="1" applyFont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7" fontId="0" fillId="0" borderId="0" xfId="1" applyNumberFormat="1" applyFont="1"/>
    <xf numFmtId="165" fontId="6" fillId="3" borderId="4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Currency" xfId="1" builtinId="4"/>
    <cellStyle name="Normal" xfId="0" builtinId="0"/>
    <cellStyle name="Normal 2" xfId="2" xr:uid="{CF5A00A7-7008-4603-97A9-83A46F27F0E7}"/>
    <cellStyle name="Per cent" xfId="3" builtinId="5"/>
  </cellStyles>
  <dxfs count="51"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0" formatCode="General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Sold of Main Sources of 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- Pivot'!$A$83</c:f>
              <c:strCache>
                <c:ptCount val="1"/>
                <c:pt idx="0">
                  <c:v>Bisleri 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Sales - Pivot'!$B$82:$J$82</c:f>
              <c:strCache>
                <c:ptCount val="9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Sales - Pivot'!$B$83:$J$83</c:f>
              <c:numCache>
                <c:formatCode>"₹"\ #,##0</c:formatCode>
                <c:ptCount val="9"/>
                <c:pt idx="0">
                  <c:v>10</c:v>
                </c:pt>
                <c:pt idx="1">
                  <c:v>235</c:v>
                </c:pt>
                <c:pt idx="2">
                  <c:v>12</c:v>
                </c:pt>
                <c:pt idx="3">
                  <c:v>17</c:v>
                </c:pt>
                <c:pt idx="4">
                  <c:v>35</c:v>
                </c:pt>
                <c:pt idx="5">
                  <c:v>13</c:v>
                </c:pt>
                <c:pt idx="6">
                  <c:v>48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E5E-9B1A-384A8666E5B1}"/>
            </c:ext>
          </c:extLst>
        </c:ser>
        <c:ser>
          <c:idx val="1"/>
          <c:order val="1"/>
          <c:tx>
            <c:strRef>
              <c:f>'Monthly Sales - Pivot'!$A$84</c:f>
              <c:strCache>
                <c:ptCount val="1"/>
                <c:pt idx="0">
                  <c:v>Bisleri 20L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Sales - Pivot'!$B$82:$J$82</c:f>
              <c:strCache>
                <c:ptCount val="9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Sales - Pivot'!$B$84:$J$84</c:f>
              <c:numCache>
                <c:formatCode>"₹"\ #,##0</c:formatCode>
                <c:ptCount val="9"/>
                <c:pt idx="0">
                  <c:v>35</c:v>
                </c:pt>
                <c:pt idx="1">
                  <c:v>81</c:v>
                </c:pt>
                <c:pt idx="2">
                  <c:v>55</c:v>
                </c:pt>
                <c:pt idx="3">
                  <c:v>49</c:v>
                </c:pt>
                <c:pt idx="4">
                  <c:v>60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E5E-9B1A-384A8666E5B1}"/>
            </c:ext>
          </c:extLst>
        </c:ser>
        <c:ser>
          <c:idx val="2"/>
          <c:order val="2"/>
          <c:tx>
            <c:strRef>
              <c:f>'Monthly Sales - Pivot'!$A$85</c:f>
              <c:strCache>
                <c:ptCount val="1"/>
                <c:pt idx="0">
                  <c:v>Water 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Sales - Pivot'!$B$82:$J$82</c:f>
              <c:strCache>
                <c:ptCount val="9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Sales - Pivot'!$B$85:$J$85</c:f>
              <c:numCache>
                <c:formatCode>"₹"\ #,##0</c:formatCode>
                <c:ptCount val="9"/>
                <c:pt idx="0">
                  <c:v>60</c:v>
                </c:pt>
                <c:pt idx="2">
                  <c:v>87</c:v>
                </c:pt>
                <c:pt idx="3">
                  <c:v>113</c:v>
                </c:pt>
                <c:pt idx="4">
                  <c:v>131</c:v>
                </c:pt>
                <c:pt idx="5">
                  <c:v>92</c:v>
                </c:pt>
                <c:pt idx="6">
                  <c:v>73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E5E-9B1A-384A8666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325568"/>
        <c:axId val="891331800"/>
      </c:lineChart>
      <c:catAx>
        <c:axId val="891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31800"/>
        <c:crosses val="autoZero"/>
        <c:auto val="1"/>
        <c:lblAlgn val="ctr"/>
        <c:lblOffset val="100"/>
        <c:noMultiLvlLbl val="0"/>
      </c:catAx>
      <c:valAx>
        <c:axId val="8913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Sales of Main Sources of Drinking Water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- Pivot'!$A$60</c:f>
              <c:strCache>
                <c:ptCount val="1"/>
                <c:pt idx="0">
                  <c:v>Bisleri 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Sales - Pivot'!$B$59:$J$59</c:f>
              <c:strCache>
                <c:ptCount val="9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Sales - Pivot'!$B$60:$J$60</c:f>
              <c:numCache>
                <c:formatCode>"₹"\ #,##0</c:formatCode>
                <c:ptCount val="9"/>
                <c:pt idx="0">
                  <c:v>741.00030800000002</c:v>
                </c:pt>
                <c:pt idx="1">
                  <c:v>7651</c:v>
                </c:pt>
                <c:pt idx="2">
                  <c:v>436</c:v>
                </c:pt>
                <c:pt idx="3">
                  <c:v>865.00000399999999</c:v>
                </c:pt>
                <c:pt idx="4">
                  <c:v>1065.9995979999999</c:v>
                </c:pt>
                <c:pt idx="5">
                  <c:v>291.99986899999999</c:v>
                </c:pt>
                <c:pt idx="6">
                  <c:v>1175</c:v>
                </c:pt>
                <c:pt idx="7">
                  <c:v>380</c:v>
                </c:pt>
                <c:pt idx="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862-9948-A7D45D986BD7}"/>
            </c:ext>
          </c:extLst>
        </c:ser>
        <c:ser>
          <c:idx val="1"/>
          <c:order val="1"/>
          <c:tx>
            <c:strRef>
              <c:f>'Monthly Sales - Pivot'!$A$61</c:f>
              <c:strCache>
                <c:ptCount val="1"/>
                <c:pt idx="0">
                  <c:v>Bisleri 20L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Sales - Pivot'!$B$59:$J$59</c:f>
              <c:strCache>
                <c:ptCount val="9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Sales - Pivot'!$B$61:$J$61</c:f>
              <c:numCache>
                <c:formatCode>"₹"\ #,##0</c:formatCode>
                <c:ptCount val="9"/>
                <c:pt idx="0">
                  <c:v>2625</c:v>
                </c:pt>
                <c:pt idx="1">
                  <c:v>6185</c:v>
                </c:pt>
                <c:pt idx="2">
                  <c:v>4125</c:v>
                </c:pt>
                <c:pt idx="3">
                  <c:v>3675</c:v>
                </c:pt>
                <c:pt idx="4">
                  <c:v>4425</c:v>
                </c:pt>
                <c:pt idx="5">
                  <c:v>3900</c:v>
                </c:pt>
                <c:pt idx="6">
                  <c:v>2925</c:v>
                </c:pt>
                <c:pt idx="7">
                  <c:v>1275</c:v>
                </c:pt>
                <c:pt idx="8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862-9948-A7D45D986BD7}"/>
            </c:ext>
          </c:extLst>
        </c:ser>
        <c:ser>
          <c:idx val="2"/>
          <c:order val="2"/>
          <c:tx>
            <c:strRef>
              <c:f>'Monthly Sales - Pivot'!$A$62</c:f>
              <c:strCache>
                <c:ptCount val="1"/>
                <c:pt idx="0">
                  <c:v>Water 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Sales - Pivot'!$B$59:$J$59</c:f>
              <c:strCache>
                <c:ptCount val="9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Sales - Pivot'!$B$62:$J$62</c:f>
              <c:numCache>
                <c:formatCode>"₹"\ #,##0</c:formatCode>
                <c:ptCount val="9"/>
                <c:pt idx="0">
                  <c:v>1820</c:v>
                </c:pt>
                <c:pt idx="2">
                  <c:v>2560</c:v>
                </c:pt>
                <c:pt idx="3">
                  <c:v>3495</c:v>
                </c:pt>
                <c:pt idx="4">
                  <c:v>3875</c:v>
                </c:pt>
                <c:pt idx="5">
                  <c:v>2679</c:v>
                </c:pt>
                <c:pt idx="6">
                  <c:v>2165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862-9948-A7D45D98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586056"/>
        <c:axId val="988581792"/>
      </c:lineChart>
      <c:catAx>
        <c:axId val="9885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81792"/>
        <c:crosses val="autoZero"/>
        <c:auto val="1"/>
        <c:lblAlgn val="ctr"/>
        <c:lblOffset val="100"/>
        <c:noMultiLvlLbl val="0"/>
      </c:catAx>
      <c:valAx>
        <c:axId val="9885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</a:t>
            </a:r>
            <a:r>
              <a:rPr lang="en-US" sz="1600" baseline="0"/>
              <a:t> Trend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- Pivot'!$B$106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8.5384478632702779E-2"/>
                  <c:y val="8.361911427605358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7F-43FD-99BF-B118EE14DDCE}"/>
                </c:ext>
              </c:extLst>
            </c:dLbl>
            <c:dLbl>
              <c:idx val="5"/>
              <c:layout>
                <c:manualLayout>
                  <c:x val="-6.4575500951560214E-2"/>
                  <c:y val="-2.0904778569013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7F-43FD-99BF-B118EE14DDCE}"/>
                </c:ext>
              </c:extLst>
            </c:dLbl>
            <c:dLbl>
              <c:idx val="6"/>
              <c:layout>
                <c:manualLayout>
                  <c:x val="-7.2899092024017162E-2"/>
                  <c:y val="1.672382285521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7F-43FD-99BF-B118EE14DDC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7F-43FD-99BF-B118EE14DDC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7F-43FD-99BF-B118EE14D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Pivot'!$A$107:$A$118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 - Pivot'!$B$107:$B$118</c:f>
              <c:numCache>
                <c:formatCode>"₹"\ #,##0</c:formatCode>
                <c:ptCount val="12"/>
                <c:pt idx="0">
                  <c:v>28573.508538000002</c:v>
                </c:pt>
                <c:pt idx="1">
                  <c:v>67573.990192871905</c:v>
                </c:pt>
                <c:pt idx="2">
                  <c:v>84180.010000000009</c:v>
                </c:pt>
                <c:pt idx="3">
                  <c:v>78943.62</c:v>
                </c:pt>
                <c:pt idx="4">
                  <c:v>51279.000076999997</c:v>
                </c:pt>
                <c:pt idx="5">
                  <c:v>51654.504351999989</c:v>
                </c:pt>
                <c:pt idx="6">
                  <c:v>47718.010629999997</c:v>
                </c:pt>
                <c:pt idx="7">
                  <c:v>34908</c:v>
                </c:pt>
                <c:pt idx="8">
                  <c:v>0</c:v>
                </c:pt>
                <c:pt idx="9">
                  <c:v>0</c:v>
                </c:pt>
                <c:pt idx="10">
                  <c:v>28436</c:v>
                </c:pt>
                <c:pt idx="11">
                  <c:v>80522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F-43FD-99BF-B118EE14DD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0470248"/>
        <c:axId val="980469264"/>
      </c:lineChart>
      <c:catAx>
        <c:axId val="98047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69264"/>
        <c:crosses val="autoZero"/>
        <c:auto val="1"/>
        <c:lblAlgn val="ctr"/>
        <c:lblOffset val="100"/>
        <c:noMultiLvlLbl val="0"/>
      </c:catAx>
      <c:valAx>
        <c:axId val="980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7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Trends - 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- Pivot'!$H$16:$H$24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'Monthly Sales - Pivot'!$I$16:$I$24</c:f>
              <c:numCache>
                <c:formatCode>"₹"\ #,##0</c:formatCode>
                <c:ptCount val="9"/>
                <c:pt idx="0">
                  <c:v>596.5</c:v>
                </c:pt>
                <c:pt idx="1">
                  <c:v>920</c:v>
                </c:pt>
                <c:pt idx="2">
                  <c:v>858</c:v>
                </c:pt>
                <c:pt idx="3">
                  <c:v>3001.5</c:v>
                </c:pt>
                <c:pt idx="4">
                  <c:v>1134.4994700000007</c:v>
                </c:pt>
                <c:pt idx="5">
                  <c:v>6.9999899999999968</c:v>
                </c:pt>
                <c:pt idx="6">
                  <c:v>416.49982499999896</c:v>
                </c:pt>
                <c:pt idx="7">
                  <c:v>535.49965500000098</c:v>
                </c:pt>
                <c:pt idx="8">
                  <c:v>379.99972500000013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5-4737-A54B-C2FFDAE9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401352"/>
        <c:axId val="1048393808"/>
      </c:lineChart>
      <c:catAx>
        <c:axId val="104840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93808"/>
        <c:crosses val="autoZero"/>
        <c:auto val="1"/>
        <c:lblAlgn val="ctr"/>
        <c:lblOffset val="100"/>
        <c:noMultiLvlLbl val="0"/>
      </c:catAx>
      <c:valAx>
        <c:axId val="1048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0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Trend - Milky Mist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Sales - Pivot'!$K$16:$K$24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'Monthly Sales - Pivot'!$L$16:$L$24</c:f>
              <c:numCache>
                <c:formatCode>"₹"\ #,##0</c:formatCode>
                <c:ptCount val="9"/>
                <c:pt idx="0">
                  <c:v>1511.6999999999989</c:v>
                </c:pt>
                <c:pt idx="1">
                  <c:v>1231.6000191999992</c:v>
                </c:pt>
                <c:pt idx="2">
                  <c:v>1471.6000394999992</c:v>
                </c:pt>
                <c:pt idx="3">
                  <c:v>1589.3999999999996</c:v>
                </c:pt>
                <c:pt idx="4">
                  <c:v>1346.5</c:v>
                </c:pt>
                <c:pt idx="5">
                  <c:v>998.79998799999885</c:v>
                </c:pt>
                <c:pt idx="6">
                  <c:v>717.20002430000022</c:v>
                </c:pt>
                <c:pt idx="7">
                  <c:v>1123.3999999999996</c:v>
                </c:pt>
                <c:pt idx="8">
                  <c:v>1245.6000000000004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395-83F7-491317EA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22536"/>
        <c:axId val="952423520"/>
      </c:lineChart>
      <c:catAx>
        <c:axId val="9524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23520"/>
        <c:crossesAt val="-4000"/>
        <c:auto val="1"/>
        <c:lblAlgn val="ctr"/>
        <c:lblOffset val="100"/>
        <c:noMultiLvlLbl val="0"/>
      </c:catAx>
      <c:valAx>
        <c:axId val="952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2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Trend - Nestle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- Pivot'!$N$16:$N$24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'Monthly Sales - Pivot'!$O$16:$O$24</c:f>
              <c:numCache>
                <c:formatCode>"₹"\ #,##0</c:formatCode>
                <c:ptCount val="9"/>
                <c:pt idx="0">
                  <c:v>560.27999999999975</c:v>
                </c:pt>
                <c:pt idx="1">
                  <c:v>357.07007580999925</c:v>
                </c:pt>
                <c:pt idx="2">
                  <c:v>376.04017520999969</c:v>
                </c:pt>
                <c:pt idx="3">
                  <c:v>379.05000000000018</c:v>
                </c:pt>
                <c:pt idx="4">
                  <c:v>429.37990619999982</c:v>
                </c:pt>
                <c:pt idx="5">
                  <c:v>517.01998354999978</c:v>
                </c:pt>
                <c:pt idx="6">
                  <c:v>362.03996898999958</c:v>
                </c:pt>
                <c:pt idx="7">
                  <c:v>339.50000258999989</c:v>
                </c:pt>
                <c:pt idx="8">
                  <c:v>405.36998382999991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3CA-98DE-57A60E6E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920992"/>
        <c:axId val="885923616"/>
      </c:lineChart>
      <c:catAx>
        <c:axId val="8859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3616"/>
        <c:crosses val="autoZero"/>
        <c:auto val="1"/>
        <c:lblAlgn val="ctr"/>
        <c:lblOffset val="100"/>
        <c:noMultiLvlLbl val="0"/>
      </c:catAx>
      <c:valAx>
        <c:axId val="8859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Trends - Egg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- Pivot'!$E$16:$E$24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'Monthly Sales - Pivot'!$F$16:$F$24</c:f>
              <c:numCache>
                <c:formatCode>"₹"\ #,##0</c:formatCode>
                <c:ptCount val="9"/>
                <c:pt idx="0">
                  <c:v>1255</c:v>
                </c:pt>
                <c:pt idx="1">
                  <c:v>1092</c:v>
                </c:pt>
                <c:pt idx="2">
                  <c:v>946.99999999999955</c:v>
                </c:pt>
                <c:pt idx="3">
                  <c:v>829.00000000000045</c:v>
                </c:pt>
                <c:pt idx="4">
                  <c:v>1205</c:v>
                </c:pt>
                <c:pt idx="5">
                  <c:v>911</c:v>
                </c:pt>
                <c:pt idx="6">
                  <c:v>856</c:v>
                </c:pt>
                <c:pt idx="7">
                  <c:v>494</c:v>
                </c:pt>
                <c:pt idx="8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9-49FC-B393-C33DA659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63488"/>
        <c:axId val="998960536"/>
      </c:lineChart>
      <c:catAx>
        <c:axId val="9989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60536"/>
        <c:crosses val="autoZero"/>
        <c:auto val="1"/>
        <c:lblAlgn val="ctr"/>
        <c:lblOffset val="100"/>
        <c:noMultiLvlLbl val="0"/>
      </c:catAx>
      <c:valAx>
        <c:axId val="9989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Trend in Volume of Food Items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- Pivot'!$N$69</c:f>
              <c:strCache>
                <c:ptCount val="1"/>
                <c:pt idx="0">
                  <c:v>Chips and Oats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1.0119340858328812E-2"/>
                  <c:y val="-3.5865663703856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52-4299-AB1C-429DA3171A72}"/>
                </c:ext>
              </c:extLst>
            </c:dLbl>
            <c:dLbl>
              <c:idx val="7"/>
              <c:layout>
                <c:manualLayout>
                  <c:x val="1.408252918404496E-2"/>
                  <c:y val="-4.2702089039326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52-4299-AB1C-429DA3171A72}"/>
                </c:ext>
              </c:extLst>
            </c:dLbl>
            <c:dLbl>
              <c:idx val="8"/>
              <c:layout>
                <c:manualLayout>
                  <c:x val="-2.1586165747401242E-2"/>
                  <c:y val="-3.2447451036122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752-4299-AB1C-429DA3171A72}"/>
                </c:ext>
              </c:extLst>
            </c:dLbl>
            <c:dLbl>
              <c:idx val="9"/>
              <c:layout>
                <c:manualLayout>
                  <c:x val="-8.3755379950138584E-3"/>
                  <c:y val="-1.8774600365183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752-4299-AB1C-429DA3171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Pivot'!$O$57:$X$57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'Monthly Sales - Pivot'!$O$69:$X$69</c:f>
              <c:numCache>
                <c:formatCode>General</c:formatCode>
                <c:ptCount val="10"/>
                <c:pt idx="0">
                  <c:v>329</c:v>
                </c:pt>
                <c:pt idx="1">
                  <c:v>471</c:v>
                </c:pt>
                <c:pt idx="2">
                  <c:v>592</c:v>
                </c:pt>
                <c:pt idx="3">
                  <c:v>586</c:v>
                </c:pt>
                <c:pt idx="4">
                  <c:v>388</c:v>
                </c:pt>
                <c:pt idx="5">
                  <c:v>368</c:v>
                </c:pt>
                <c:pt idx="6">
                  <c:v>300</c:v>
                </c:pt>
                <c:pt idx="7">
                  <c:v>126</c:v>
                </c:pt>
                <c:pt idx="8">
                  <c:v>135</c:v>
                </c:pt>
                <c:pt idx="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2-4299-AB1C-429DA3171A72}"/>
            </c:ext>
          </c:extLst>
        </c:ser>
        <c:ser>
          <c:idx val="1"/>
          <c:order val="1"/>
          <c:tx>
            <c:strRef>
              <c:f>'Monthly Sales - Pivot'!$N$71</c:f>
              <c:strCache>
                <c:ptCount val="1"/>
                <c:pt idx="0">
                  <c:v>Good Life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07228522639895E-2"/>
                  <c:y val="3.2498589650836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52-4299-AB1C-429DA3171A72}"/>
                </c:ext>
              </c:extLst>
            </c:dLbl>
            <c:dLbl>
              <c:idx val="1"/>
              <c:layout>
                <c:manualLayout>
                  <c:x val="1.0119340858328836E-2"/>
                  <c:y val="-2.5611025700652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52-4299-AB1C-429DA3171A72}"/>
                </c:ext>
              </c:extLst>
            </c:dLbl>
            <c:dLbl>
              <c:idx val="5"/>
              <c:layout>
                <c:manualLayout>
                  <c:x val="-2.0265102972162399E-2"/>
                  <c:y val="-3.2447451036122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52-4299-AB1C-429DA3171A72}"/>
                </c:ext>
              </c:extLst>
            </c:dLbl>
            <c:dLbl>
              <c:idx val="6"/>
              <c:layout>
                <c:manualLayout>
                  <c:x val="-2.1586165747401242E-2"/>
                  <c:y val="2.566216431536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52-4299-AB1C-429DA3171A72}"/>
                </c:ext>
              </c:extLst>
            </c:dLbl>
            <c:dLbl>
              <c:idx val="7"/>
              <c:layout>
                <c:manualLayout>
                  <c:x val="-1.4610954294140556E-2"/>
                  <c:y val="3.2498589650836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52-4299-AB1C-429DA3171A72}"/>
                </c:ext>
              </c:extLst>
            </c:dLbl>
            <c:dLbl>
              <c:idx val="8"/>
              <c:layout>
                <c:manualLayout>
                  <c:x val="1.0119340858328812E-2"/>
                  <c:y val="-8.51996236197957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752-4299-AB1C-429DA3171A72}"/>
                </c:ext>
              </c:extLst>
            </c:dLbl>
            <c:dLbl>
              <c:idx val="9"/>
              <c:layout>
                <c:manualLayout>
                  <c:x val="-7.0544752197751097E-3"/>
                  <c:y val="-1.5356387697448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752-4299-AB1C-429DA3171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Pivot'!$O$57:$X$57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'Monthly Sales - Pivot'!$O$71:$X$71</c:f>
              <c:numCache>
                <c:formatCode>General</c:formatCode>
                <c:ptCount val="10"/>
                <c:pt idx="0">
                  <c:v>155</c:v>
                </c:pt>
                <c:pt idx="1">
                  <c:v>329</c:v>
                </c:pt>
                <c:pt idx="2">
                  <c:v>267</c:v>
                </c:pt>
                <c:pt idx="3">
                  <c:v>339</c:v>
                </c:pt>
                <c:pt idx="4">
                  <c:v>174</c:v>
                </c:pt>
                <c:pt idx="5">
                  <c:v>199</c:v>
                </c:pt>
                <c:pt idx="6">
                  <c:v>106</c:v>
                </c:pt>
                <c:pt idx="7">
                  <c:v>86</c:v>
                </c:pt>
                <c:pt idx="8">
                  <c:v>123</c:v>
                </c:pt>
                <c:pt idx="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2-4299-AB1C-429DA3171A72}"/>
            </c:ext>
          </c:extLst>
        </c:ser>
        <c:ser>
          <c:idx val="2"/>
          <c:order val="2"/>
          <c:tx>
            <c:strRef>
              <c:f>'Monthly Sales - Pivot'!$N$73</c:f>
              <c:strCache>
                <c:ptCount val="1"/>
                <c:pt idx="0">
                  <c:v>Milky Mist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2.0265102972162399E-2"/>
                  <c:y val="3.928387637159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52-4299-AB1C-429DA3171A72}"/>
                </c:ext>
              </c:extLst>
            </c:dLbl>
            <c:dLbl>
              <c:idx val="6"/>
              <c:layout>
                <c:manualLayout>
                  <c:x val="-2.0265102972162496E-2"/>
                  <c:y val="-2.566216431536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52-4299-AB1C-429DA3171A72}"/>
                </c:ext>
              </c:extLst>
            </c:dLbl>
            <c:dLbl>
              <c:idx val="7"/>
              <c:layout>
                <c:manualLayout>
                  <c:x val="-3.611785627502738E-2"/>
                  <c:y val="1.5356387697448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52-4299-AB1C-429DA3171A72}"/>
                </c:ext>
              </c:extLst>
            </c:dLbl>
            <c:dLbl>
              <c:idx val="8"/>
              <c:layout>
                <c:manualLayout>
                  <c:x val="-1.4610954294140556E-2"/>
                  <c:y val="1.8774600365183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752-4299-AB1C-429DA3171A72}"/>
                </c:ext>
              </c:extLst>
            </c:dLbl>
            <c:dLbl>
              <c:idx val="9"/>
              <c:layout>
                <c:manualLayout>
                  <c:x val="-4.412349669297419E-3"/>
                  <c:y val="2.9029238368387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752-4299-AB1C-429DA3171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Pivot'!$O$57:$X$57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'Monthly Sales - Pivot'!$O$73:$X$73</c:f>
              <c:numCache>
                <c:formatCode>General</c:formatCode>
                <c:ptCount val="10"/>
                <c:pt idx="0">
                  <c:v>63</c:v>
                </c:pt>
                <c:pt idx="1">
                  <c:v>245</c:v>
                </c:pt>
                <c:pt idx="2">
                  <c:v>213</c:v>
                </c:pt>
                <c:pt idx="3">
                  <c:v>139</c:v>
                </c:pt>
                <c:pt idx="4">
                  <c:v>180</c:v>
                </c:pt>
                <c:pt idx="5">
                  <c:v>183</c:v>
                </c:pt>
                <c:pt idx="6">
                  <c:v>155</c:v>
                </c:pt>
                <c:pt idx="7">
                  <c:v>128</c:v>
                </c:pt>
                <c:pt idx="8">
                  <c:v>96</c:v>
                </c:pt>
                <c:pt idx="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2-4299-AB1C-429DA3171A72}"/>
            </c:ext>
          </c:extLst>
        </c:ser>
        <c:ser>
          <c:idx val="3"/>
          <c:order val="3"/>
          <c:tx>
            <c:strRef>
              <c:f>'Monthly Sales - Pivot'!$N$74</c:f>
              <c:strCache>
                <c:ptCount val="1"/>
                <c:pt idx="0">
                  <c:v>Nestle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6301914646446154E-2"/>
                  <c:y val="3.5916802318570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52-4299-AB1C-429DA3171A72}"/>
                </c:ext>
              </c:extLst>
            </c:dLbl>
            <c:dLbl>
              <c:idx val="3"/>
              <c:layout>
                <c:manualLayout>
                  <c:x val="-1.894404019692365E-2"/>
                  <c:y val="-6.3211365045734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52-4299-AB1C-429DA3171A72}"/>
                </c:ext>
              </c:extLst>
            </c:dLbl>
            <c:dLbl>
              <c:idx val="4"/>
              <c:layout>
                <c:manualLayout>
                  <c:x val="-2.7213893169918215E-3"/>
                  <c:y val="-5.10174969424491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52-4299-AB1C-429DA3171A72}"/>
                </c:ext>
              </c:extLst>
            </c:dLbl>
            <c:dLbl>
              <c:idx val="5"/>
              <c:layout>
                <c:manualLayout>
                  <c:x val="-3.0833605174072482E-2"/>
                  <c:y val="-8.51996236197957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52-4299-AB1C-429DA3171A72}"/>
                </c:ext>
              </c:extLst>
            </c:dLbl>
            <c:dLbl>
              <c:idx val="6"/>
              <c:layout>
                <c:manualLayout>
                  <c:x val="-3.3475730724549978E-2"/>
                  <c:y val="1.5407526312163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52-4299-AB1C-429DA3171A72}"/>
                </c:ext>
              </c:extLst>
            </c:dLbl>
            <c:dLbl>
              <c:idx val="7"/>
              <c:layout>
                <c:manualLayout>
                  <c:x val="-1.6301914646446251E-2"/>
                  <c:y val="-5.979315237799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752-4299-AB1C-429DA3171A72}"/>
                </c:ext>
              </c:extLst>
            </c:dLbl>
            <c:dLbl>
              <c:idx val="8"/>
              <c:layout>
                <c:manualLayout>
                  <c:x val="-1.7253079844618151E-2"/>
                  <c:y val="3.2498589650836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752-4299-AB1C-429DA3171A72}"/>
                </c:ext>
              </c:extLst>
            </c:dLbl>
            <c:dLbl>
              <c:idx val="9"/>
              <c:layout>
                <c:manualLayout>
                  <c:x val="-1.7622977421685095E-2"/>
                  <c:y val="3.9335014986305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752-4299-AB1C-429DA3171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Pivot'!$O$57:$X$57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'Monthly Sales - Pivot'!$O$74:$X$74</c:f>
              <c:numCache>
                <c:formatCode>General</c:formatCode>
                <c:ptCount val="10"/>
                <c:pt idx="0">
                  <c:v>180</c:v>
                </c:pt>
                <c:pt idx="1">
                  <c:v>353</c:v>
                </c:pt>
                <c:pt idx="2">
                  <c:v>533</c:v>
                </c:pt>
                <c:pt idx="3">
                  <c:v>585</c:v>
                </c:pt>
                <c:pt idx="4">
                  <c:v>57</c:v>
                </c:pt>
                <c:pt idx="5">
                  <c:v>325</c:v>
                </c:pt>
                <c:pt idx="6">
                  <c:v>256</c:v>
                </c:pt>
                <c:pt idx="7">
                  <c:v>148</c:v>
                </c:pt>
                <c:pt idx="8">
                  <c:v>54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2-4299-AB1C-429DA3171A72}"/>
            </c:ext>
          </c:extLst>
        </c:ser>
        <c:ser>
          <c:idx val="4"/>
          <c:order val="4"/>
          <c:tx>
            <c:strRef>
              <c:f>'Monthly Sales - Pivot'!$N$75</c:f>
              <c:strCache>
                <c:ptCount val="1"/>
                <c:pt idx="0">
                  <c:v>Thirumala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3105833147483131E-2"/>
                  <c:y val="1.1989313644428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52-4299-AB1C-429DA3171A72}"/>
                </c:ext>
              </c:extLst>
            </c:dLbl>
            <c:dLbl>
              <c:idx val="5"/>
              <c:layout>
                <c:manualLayout>
                  <c:x val="-4.0424520922305697E-3"/>
                  <c:y val="8.571100976693710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52-4299-AB1C-429DA3171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Pivot'!$O$57:$X$57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'Monthly Sales - Pivot'!$O$75:$X$75</c:f>
              <c:numCache>
                <c:formatCode>General</c:formatCode>
                <c:ptCount val="10"/>
                <c:pt idx="2">
                  <c:v>296</c:v>
                </c:pt>
                <c:pt idx="3">
                  <c:v>132</c:v>
                </c:pt>
                <c:pt idx="4">
                  <c:v>23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2-4299-AB1C-429DA3171A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6666872"/>
        <c:axId val="866664248"/>
      </c:lineChart>
      <c:catAx>
        <c:axId val="8666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64248"/>
        <c:crosses val="autoZero"/>
        <c:auto val="1"/>
        <c:lblAlgn val="ctr"/>
        <c:lblOffset val="100"/>
        <c:noMultiLvlLbl val="0"/>
      </c:catAx>
      <c:valAx>
        <c:axId val="8666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Trends of Leftover Stock (Bauli)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- Bauli 2021'!$H$1</c:f>
              <c:strCache>
                <c:ptCount val="1"/>
                <c:pt idx="0">
                  <c:v>Percentage Leftover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 - Bauli 2021'!$B$2:$B$10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'Monthly Sales - Bauli 2021'!$H$2:$H$10</c:f>
              <c:numCache>
                <c:formatCode>0%</c:formatCode>
                <c:ptCount val="9"/>
                <c:pt idx="0">
                  <c:v>0.59499999999999997</c:v>
                </c:pt>
                <c:pt idx="1">
                  <c:v>0.65500000000000003</c:v>
                </c:pt>
                <c:pt idx="2">
                  <c:v>0.54500000000000004</c:v>
                </c:pt>
                <c:pt idx="3">
                  <c:v>0.69499999999999995</c:v>
                </c:pt>
                <c:pt idx="4">
                  <c:v>0.70499999999999996</c:v>
                </c:pt>
                <c:pt idx="5">
                  <c:v>0.68</c:v>
                </c:pt>
                <c:pt idx="6">
                  <c:v>0.54</c:v>
                </c:pt>
                <c:pt idx="7">
                  <c:v>0.48</c:v>
                </c:pt>
                <c:pt idx="8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4F4D-9578-9BD049F348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3567760"/>
        <c:axId val="853563496"/>
      </c:lineChart>
      <c:catAx>
        <c:axId val="8535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63496"/>
        <c:crosses val="autoZero"/>
        <c:auto val="1"/>
        <c:lblAlgn val="ctr"/>
        <c:lblOffset val="100"/>
        <c:noMultiLvlLbl val="0"/>
      </c:catAx>
      <c:valAx>
        <c:axId val="8535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Leftover Stock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99889</xdr:rowOff>
    </xdr:from>
    <xdr:to>
      <xdr:col>9</xdr:col>
      <xdr:colOff>21403</xdr:colOff>
      <xdr:row>102</xdr:row>
      <xdr:rowOff>178372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41FD4-C6BF-4DF7-BCD8-87E5CED55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18549</xdr:colOff>
      <xdr:row>62</xdr:row>
      <xdr:rowOff>101740</xdr:rowOff>
    </xdr:from>
    <xdr:to>
      <xdr:col>9</xdr:col>
      <xdr:colOff>463763</xdr:colOff>
      <xdr:row>80</xdr:row>
      <xdr:rowOff>99886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0F09F3-1628-462A-9039-EA3BBFB9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171235</xdr:colOff>
      <xdr:row>107</xdr:row>
      <xdr:rowOff>42809</xdr:rowOff>
    </xdr:from>
    <xdr:to>
      <xdr:col>10</xdr:col>
      <xdr:colOff>849042</xdr:colOff>
      <xdr:row>120</xdr:row>
      <xdr:rowOff>135561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797D94-6D66-4BAC-9971-B6A0E92AB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542247</xdr:colOff>
      <xdr:row>159</xdr:row>
      <xdr:rowOff>149831</xdr:rowOff>
    </xdr:from>
    <xdr:to>
      <xdr:col>11</xdr:col>
      <xdr:colOff>840482</xdr:colOff>
      <xdr:row>174</xdr:row>
      <xdr:rowOff>110447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86EBF3-96DF-4889-8657-D4B9C36F9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760572</xdr:colOff>
      <xdr:row>176</xdr:row>
      <xdr:rowOff>185500</xdr:rowOff>
    </xdr:from>
    <xdr:to>
      <xdr:col>5</xdr:col>
      <xdr:colOff>88471</xdr:colOff>
      <xdr:row>191</xdr:row>
      <xdr:rowOff>146116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35DD5E-992F-4D3C-BA82-7C0514A0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642134</xdr:colOff>
      <xdr:row>160</xdr:row>
      <xdr:rowOff>99892</xdr:rowOff>
    </xdr:from>
    <xdr:to>
      <xdr:col>5</xdr:col>
      <xdr:colOff>212617</xdr:colOff>
      <xdr:row>175</xdr:row>
      <xdr:rowOff>60508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301756-96F7-4370-979B-C67CEB7EB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599326</xdr:colOff>
      <xdr:row>176</xdr:row>
      <xdr:rowOff>164100</xdr:rowOff>
    </xdr:from>
    <xdr:to>
      <xdr:col>11</xdr:col>
      <xdr:colOff>897561</xdr:colOff>
      <xdr:row>191</xdr:row>
      <xdr:rowOff>124716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C0ED91-928A-4C07-85C1-1D6F1FA46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717764</xdr:colOff>
      <xdr:row>64</xdr:row>
      <xdr:rowOff>58933</xdr:rowOff>
    </xdr:from>
    <xdr:to>
      <xdr:col>24</xdr:col>
      <xdr:colOff>121292</xdr:colOff>
      <xdr:row>84</xdr:row>
      <xdr:rowOff>64213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1E531-7E9E-4DE3-BFA8-EF74D6D1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212724</xdr:colOff>
      <xdr:row>2</xdr:row>
      <xdr:rowOff>50800</xdr:rowOff>
    </xdr:from>
    <xdr:to>
      <xdr:col>16</xdr:col>
      <xdr:colOff>120649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6ADC7-DCE5-4962-B1F6-B5C63B21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532.876572685185" createdVersion="7" refreshedVersion="7" minRefreshableVersion="3" recordCount="271" xr:uid="{1A9CDCF7-0E96-4291-86F9-6E0FD71DBCC3}">
  <cacheSource type="worksheet">
    <worksheetSource ref="A1:G272" sheet="Monthly Sales"/>
  </cacheSource>
  <cacheFields count="7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Feburary" u="1"/>
      </sharedItems>
    </cacheField>
    <cacheField name="Item" numFmtId="0">
      <sharedItems count="22">
        <s v="Amul"/>
        <s v="Bisleri 500ml"/>
        <s v="Cadbury"/>
        <s v="Chips and Oats"/>
        <s v="Egg"/>
        <s v="Good Life"/>
        <s v="Ice Cream"/>
        <s v="Milky Mist"/>
        <s v="Nestle"/>
        <s v="Bisleri 1L"/>
        <s v="Bisleri 20L"/>
        <s v="Bisleri 2L"/>
        <s v="Bisleri 5L"/>
        <s v="Water Can"/>
        <s v="Bisleri 250ml"/>
        <s v="Bisleri 300ml"/>
        <s v="Thirumala"/>
        <s v="Bauli"/>
        <s v="-"/>
        <s v="Bisleri 10L"/>
        <s v="Egg " u="1"/>
        <s v="Good Life " u="1"/>
      </sharedItems>
    </cacheField>
    <cacheField name="Volume" numFmtId="0">
      <sharedItems containsMixedTypes="1" containsNumber="1" containsInteger="1" minValue="1" maxValue="1477"/>
    </cacheField>
    <cacheField name="Revenue" numFmtId="0">
      <sharedItems containsMixedTypes="1" containsNumber="1" minValue="10" maxValue="16738"/>
    </cacheField>
    <cacheField name="Cost Price" numFmtId="0">
      <sharedItems containsString="0" containsBlank="1" containsNumber="1" minValue="10" maxValue="14883.357300000001"/>
    </cacheField>
    <cacheField name="Profit" numFmtId="0">
      <sharedItems containsMixedTypes="1" containsNumber="1" minValue="-6662.0000989999999" maxValue="7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x v="0"/>
    <x v="0"/>
    <n v="27"/>
    <n v="1634.9994720000002"/>
    <n v="1585.9494878400001"/>
    <n v="49.049984160000122"/>
  </r>
  <r>
    <x v="0"/>
    <x v="0"/>
    <x v="1"/>
    <n v="2"/>
    <n v="20.000056000000001"/>
    <n v="20.000056000000001"/>
    <n v="0"/>
  </r>
  <r>
    <x v="0"/>
    <x v="0"/>
    <x v="2"/>
    <n v="236"/>
    <n v="4563.5024800000001"/>
    <n v="4244.0573064"/>
    <n v="319.44517360000009"/>
  </r>
  <r>
    <x v="0"/>
    <x v="0"/>
    <x v="3"/>
    <n v="329"/>
    <n v="5549.0059170000013"/>
    <n v="4716.6550294500012"/>
    <n v="832.35088755000015"/>
  </r>
  <r>
    <x v="0"/>
    <x v="0"/>
    <x v="4"/>
    <n v="267"/>
    <n v="1360"/>
    <n v="1093"/>
    <n v="267"/>
  </r>
  <r>
    <x v="0"/>
    <x v="0"/>
    <x v="5"/>
    <n v="155"/>
    <n v="3551.9979599999997"/>
    <n v="3487.5"/>
    <n v="64.497959999999694"/>
  </r>
  <r>
    <x v="0"/>
    <x v="0"/>
    <x v="6"/>
    <n v="163"/>
    <n v="5413.0011979999999"/>
    <n v="4979.9611021600003"/>
    <n v="433.04009583999959"/>
  </r>
  <r>
    <x v="0"/>
    <x v="0"/>
    <x v="7"/>
    <n v="63"/>
    <n v="3337.9999010000001"/>
    <n v="10000"/>
    <n v="-6662.0000989999999"/>
  </r>
  <r>
    <x v="0"/>
    <x v="0"/>
    <x v="8"/>
    <n v="180"/>
    <n v="3143.001553999999"/>
    <n v="2922.9914452199992"/>
    <n v="220.01010877999988"/>
  </r>
  <r>
    <x v="0"/>
    <x v="1"/>
    <x v="0"/>
    <n v="41"/>
    <n v="2141.999354"/>
    <n v="2077.73937338"/>
    <n v="64.259980620000078"/>
  </r>
  <r>
    <x v="0"/>
    <x v="1"/>
    <x v="9"/>
    <n v="10"/>
    <n v="741.00030800000002"/>
    <n v="741.00030800000002"/>
    <n v="0"/>
  </r>
  <r>
    <x v="0"/>
    <x v="1"/>
    <x v="10"/>
    <n v="35"/>
    <n v="2625"/>
    <n v="2625"/>
    <n v="0"/>
  </r>
  <r>
    <x v="0"/>
    <x v="1"/>
    <x v="11"/>
    <n v="36"/>
    <n v="999"/>
    <n v="999"/>
    <n v="0"/>
  </r>
  <r>
    <x v="0"/>
    <x v="1"/>
    <x v="1"/>
    <n v="301"/>
    <n v="2699.9608898718975"/>
    <n v="2699.9608898718975"/>
    <n v="0"/>
  </r>
  <r>
    <x v="0"/>
    <x v="1"/>
    <x v="12"/>
    <n v="6"/>
    <n v="415"/>
    <n v="415"/>
    <n v="0"/>
  </r>
  <r>
    <x v="0"/>
    <x v="1"/>
    <x v="2"/>
    <n v="223"/>
    <n v="3830.0040540000005"/>
    <n v="3561.9037702200008"/>
    <n v="268.1002837799997"/>
  </r>
  <r>
    <x v="0"/>
    <x v="1"/>
    <x v="3"/>
    <n v="471"/>
    <n v="7981.0266820000024"/>
    <n v="6783.8726797000018"/>
    <n v="1197.1540023000007"/>
  </r>
  <r>
    <x v="0"/>
    <x v="1"/>
    <x v="4"/>
    <n v="1414"/>
    <n v="7062"/>
    <n v="5648"/>
    <n v="1414"/>
  </r>
  <r>
    <x v="0"/>
    <x v="1"/>
    <x v="5"/>
    <n v="329"/>
    <n v="7272.993419999998"/>
    <n v="7402.5"/>
    <n v="-129.50658000000203"/>
  </r>
  <r>
    <x v="0"/>
    <x v="1"/>
    <x v="6"/>
    <n v="387"/>
    <n v="11709.003474000001"/>
    <n v="10772.283196080001"/>
    <n v="936.72027791999972"/>
  </r>
  <r>
    <x v="0"/>
    <x v="1"/>
    <x v="7"/>
    <n v="245"/>
    <n v="11016.999234999999"/>
    <n v="10000"/>
    <n v="1016.9992349999993"/>
  </r>
  <r>
    <x v="0"/>
    <x v="1"/>
    <x v="8"/>
    <n v="353"/>
    <n v="7260.0027760000021"/>
    <n v="6751.8025816800027"/>
    <n v="508.20019431999935"/>
  </r>
  <r>
    <x v="0"/>
    <x v="1"/>
    <x v="13"/>
    <n v="60"/>
    <n v="1820"/>
    <m/>
    <n v="1820"/>
  </r>
  <r>
    <x v="0"/>
    <x v="2"/>
    <x v="0"/>
    <n v="33"/>
    <n v="1133"/>
    <n v="1099.01"/>
    <n v="33.990000000000009"/>
  </r>
  <r>
    <x v="0"/>
    <x v="2"/>
    <x v="9"/>
    <n v="235"/>
    <n v="7651"/>
    <n v="7651"/>
    <n v="0"/>
  </r>
  <r>
    <x v="0"/>
    <x v="2"/>
    <x v="10"/>
    <n v="81"/>
    <n v="6185"/>
    <n v="6185"/>
    <n v="0"/>
  </r>
  <r>
    <x v="0"/>
    <x v="2"/>
    <x v="14"/>
    <n v="1"/>
    <n v="10"/>
    <n v="10"/>
    <n v="0"/>
  </r>
  <r>
    <x v="0"/>
    <x v="2"/>
    <x v="11"/>
    <n v="6"/>
    <n v="290"/>
    <n v="290"/>
    <n v="0"/>
  </r>
  <r>
    <x v="0"/>
    <x v="2"/>
    <x v="15"/>
    <n v="1"/>
    <n v="10"/>
    <n v="10"/>
    <n v="0"/>
  </r>
  <r>
    <x v="0"/>
    <x v="2"/>
    <x v="1"/>
    <n v="4"/>
    <n v="220"/>
    <n v="220"/>
    <n v="0"/>
  </r>
  <r>
    <x v="0"/>
    <x v="2"/>
    <x v="12"/>
    <n v="15"/>
    <n v="1050"/>
    <n v="1050"/>
    <n v="0"/>
  </r>
  <r>
    <x v="0"/>
    <x v="2"/>
    <x v="2"/>
    <n v="460"/>
    <n v="6223.01"/>
    <n v="5787.3993000000009"/>
    <n v="435.61069999999927"/>
  </r>
  <r>
    <x v="0"/>
    <x v="2"/>
    <x v="3"/>
    <n v="592"/>
    <n v="10327"/>
    <n v="8777.9499999999989"/>
    <n v="1549.0500000000011"/>
  </r>
  <r>
    <x v="0"/>
    <x v="2"/>
    <x v="4"/>
    <n v="722"/>
    <n v="3617"/>
    <n v="2894.9999999999995"/>
    <n v="722.00000000000045"/>
  </r>
  <r>
    <x v="0"/>
    <x v="2"/>
    <x v="5"/>
    <n v="267"/>
    <n v="4588"/>
    <n v="6007.5"/>
    <n v="-1419.5"/>
  </r>
  <r>
    <x v="0"/>
    <x v="2"/>
    <x v="6"/>
    <n v="425"/>
    <n v="12373"/>
    <n v="11383.16"/>
    <n v="989.84000000000015"/>
  </r>
  <r>
    <x v="0"/>
    <x v="2"/>
    <x v="7"/>
    <n v="213"/>
    <n v="10550"/>
    <n v="10000"/>
    <n v="550"/>
  </r>
  <r>
    <x v="0"/>
    <x v="2"/>
    <x v="8"/>
    <n v="533"/>
    <n v="12310"/>
    <n v="11448.300000000001"/>
    <n v="861.69999999999891"/>
  </r>
  <r>
    <x v="0"/>
    <x v="2"/>
    <x v="16"/>
    <n v="296"/>
    <n v="7643"/>
    <m/>
    <n v="7643"/>
  </r>
  <r>
    <x v="0"/>
    <x v="3"/>
    <x v="0"/>
    <n v="149"/>
    <n v="7846"/>
    <n v="7610.62"/>
    <n v="235.38000000000011"/>
  </r>
  <r>
    <x v="0"/>
    <x v="3"/>
    <x v="9"/>
    <n v="12"/>
    <n v="436"/>
    <n v="436"/>
    <n v="0"/>
  </r>
  <r>
    <x v="0"/>
    <x v="3"/>
    <x v="10"/>
    <n v="55"/>
    <n v="4125"/>
    <n v="4125"/>
    <n v="0"/>
  </r>
  <r>
    <x v="0"/>
    <x v="3"/>
    <x v="14"/>
    <n v="1"/>
    <n v="10"/>
    <n v="10"/>
    <n v="0"/>
  </r>
  <r>
    <x v="0"/>
    <x v="3"/>
    <x v="15"/>
    <n v="1"/>
    <n v="10"/>
    <n v="10"/>
    <n v="0"/>
  </r>
  <r>
    <x v="0"/>
    <x v="3"/>
    <x v="1"/>
    <n v="6"/>
    <n v="70"/>
    <n v="70"/>
    <n v="0"/>
  </r>
  <r>
    <x v="0"/>
    <x v="3"/>
    <x v="12"/>
    <n v="3"/>
    <n v="210"/>
    <n v="210"/>
    <n v="0"/>
  </r>
  <r>
    <x v="0"/>
    <x v="3"/>
    <x v="2"/>
    <n v="525"/>
    <n v="5719"/>
    <n v="5318.67"/>
    <n v="400.32999999999993"/>
  </r>
  <r>
    <x v="0"/>
    <x v="3"/>
    <x v="3"/>
    <n v="586"/>
    <n v="10955.01"/>
    <n v="9311.7584999999999"/>
    <n v="1643.2515000000003"/>
  </r>
  <r>
    <x v="0"/>
    <x v="3"/>
    <x v="4"/>
    <n v="316"/>
    <n v="1580"/>
    <n v="1264"/>
    <n v="316"/>
  </r>
  <r>
    <x v="0"/>
    <x v="3"/>
    <x v="5"/>
    <n v="339"/>
    <n v="8245"/>
    <n v="7627.5"/>
    <n v="617.5"/>
  </r>
  <r>
    <x v="0"/>
    <x v="3"/>
    <x v="6"/>
    <n v="266"/>
    <n v="7528"/>
    <n v="6925.76"/>
    <n v="602.23999999999978"/>
  </r>
  <r>
    <x v="0"/>
    <x v="3"/>
    <x v="7"/>
    <n v="139"/>
    <n v="10463"/>
    <n v="10000"/>
    <n v="463"/>
  </r>
  <r>
    <x v="0"/>
    <x v="3"/>
    <x v="8"/>
    <n v="585"/>
    <n v="16003.61"/>
    <n v="14883.357300000001"/>
    <n v="1120.2526999999991"/>
  </r>
  <r>
    <x v="0"/>
    <x v="3"/>
    <x v="16"/>
    <n v="132"/>
    <n v="3183"/>
    <m/>
    <n v="3183"/>
  </r>
  <r>
    <x v="0"/>
    <x v="3"/>
    <x v="13"/>
    <n v="87"/>
    <n v="2560"/>
    <m/>
    <n v="2560"/>
  </r>
  <r>
    <x v="0"/>
    <x v="4"/>
    <x v="0"/>
    <n v="87"/>
    <n v="4352.99982"/>
    <n v="4222.4098254"/>
    <n v="130.58999459999995"/>
  </r>
  <r>
    <x v="0"/>
    <x v="4"/>
    <x v="17"/>
    <n v="66"/>
    <n v="990"/>
    <n v="891"/>
    <n v="99"/>
  </r>
  <r>
    <x v="0"/>
    <x v="4"/>
    <x v="9"/>
    <n v="17"/>
    <n v="865.00000399999999"/>
    <n v="865.00000399999999"/>
    <n v="0"/>
  </r>
  <r>
    <x v="0"/>
    <x v="4"/>
    <x v="10"/>
    <n v="49"/>
    <n v="3675"/>
    <n v="3675"/>
    <n v="0"/>
  </r>
  <r>
    <x v="0"/>
    <x v="4"/>
    <x v="11"/>
    <n v="1"/>
    <n v="30"/>
    <n v="30"/>
    <n v="0"/>
  </r>
  <r>
    <x v="0"/>
    <x v="4"/>
    <x v="15"/>
    <n v="2"/>
    <n v="20"/>
    <n v="20"/>
    <n v="0"/>
  </r>
  <r>
    <x v="0"/>
    <x v="4"/>
    <x v="1"/>
    <n v="1"/>
    <n v="10.000028"/>
    <n v="10.000028"/>
    <n v="0"/>
  </r>
  <r>
    <x v="0"/>
    <x v="4"/>
    <x v="12"/>
    <n v="2"/>
    <n v="140"/>
    <n v="140"/>
    <n v="0"/>
  </r>
  <r>
    <x v="0"/>
    <x v="4"/>
    <x v="2"/>
    <n v="382"/>
    <n v="5955.0000639999998"/>
    <n v="5538.1500595200005"/>
    <n v="416.85000447999937"/>
  </r>
  <r>
    <x v="0"/>
    <x v="4"/>
    <x v="3"/>
    <n v="388"/>
    <n v="6384.0001919999995"/>
    <n v="5426.400163199999"/>
    <n v="957.60002880000047"/>
  </r>
  <r>
    <x v="0"/>
    <x v="4"/>
    <x v="4"/>
    <n v="344"/>
    <n v="1705"/>
    <n v="1361"/>
    <n v="344"/>
  </r>
  <r>
    <x v="0"/>
    <x v="4"/>
    <x v="5"/>
    <n v="174"/>
    <n v="4814.9999250000001"/>
    <n v="3915"/>
    <n v="899.99992500000008"/>
  </r>
  <r>
    <x v="0"/>
    <x v="4"/>
    <x v="6"/>
    <n v="126"/>
    <n v="4269.9999699999998"/>
    <n v="3928.3999724"/>
    <n v="341.59999759999982"/>
  </r>
  <r>
    <x v="0"/>
    <x v="4"/>
    <x v="7"/>
    <n v="180"/>
    <n v="9835.0000099999997"/>
    <n v="10000"/>
    <n v="-164.99999000000025"/>
  </r>
  <r>
    <x v="0"/>
    <x v="4"/>
    <x v="8"/>
    <n v="57"/>
    <n v="4173.0000639999998"/>
    <n v="3880.8900595200002"/>
    <n v="292.11000447999959"/>
  </r>
  <r>
    <x v="0"/>
    <x v="4"/>
    <x v="16"/>
    <n v="23"/>
    <n v="564"/>
    <m/>
    <n v="564"/>
  </r>
  <r>
    <x v="0"/>
    <x v="4"/>
    <x v="13"/>
    <n v="113"/>
    <n v="3495"/>
    <m/>
    <n v="3495"/>
  </r>
  <r>
    <x v="0"/>
    <x v="5"/>
    <x v="0"/>
    <n v="6"/>
    <n v="310.99980800000003"/>
    <n v="301.66981376000001"/>
    <n v="9.3299942400000191"/>
  </r>
  <r>
    <x v="0"/>
    <x v="5"/>
    <x v="17"/>
    <n v="24"/>
    <n v="360.00100800000001"/>
    <n v="324.00090720000003"/>
    <n v="36.000100799999984"/>
  </r>
  <r>
    <x v="0"/>
    <x v="5"/>
    <x v="9"/>
    <n v="35"/>
    <n v="1065.9995979999999"/>
    <n v="1065.9995979999999"/>
    <n v="0"/>
  </r>
  <r>
    <x v="0"/>
    <x v="5"/>
    <x v="10"/>
    <n v="60"/>
    <n v="4425"/>
    <n v="4425"/>
    <n v="0"/>
  </r>
  <r>
    <x v="0"/>
    <x v="5"/>
    <x v="11"/>
    <n v="15"/>
    <n v="470"/>
    <n v="470"/>
    <n v="0"/>
  </r>
  <r>
    <x v="0"/>
    <x v="5"/>
    <x v="2"/>
    <n v="213"/>
    <n v="1788.0016760000001"/>
    <n v="1662.8415586800002"/>
    <n v="125.16011731999993"/>
  </r>
  <r>
    <x v="0"/>
    <x v="5"/>
    <x v="3"/>
    <n v="368"/>
    <n v="6506.0025509999996"/>
    <n v="5530.1021683499994"/>
    <n v="975.90038265000021"/>
  </r>
  <r>
    <x v="0"/>
    <x v="5"/>
    <x v="4"/>
    <n v="322"/>
    <n v="1654.5"/>
    <n v="1332.5"/>
    <n v="322"/>
  </r>
  <r>
    <x v="0"/>
    <x v="5"/>
    <x v="5"/>
    <n v="199"/>
    <n v="4582.9974749999983"/>
    <n v="4477.5"/>
    <n v="105.4974749999983"/>
  </r>
  <r>
    <x v="0"/>
    <x v="5"/>
    <x v="6"/>
    <n v="131"/>
    <n v="4700.00018"/>
    <n v="4324.0001656000004"/>
    <n v="376.0000143999996"/>
  </r>
  <r>
    <x v="0"/>
    <x v="5"/>
    <x v="7"/>
    <n v="183"/>
    <n v="12229.998733999997"/>
    <n v="10000"/>
    <n v="2229.9987339999971"/>
  </r>
  <r>
    <x v="0"/>
    <x v="5"/>
    <x v="8"/>
    <n v="325"/>
    <n v="7517.0033219999968"/>
    <n v="6990.8130894599972"/>
    <n v="526.19023253999967"/>
  </r>
  <r>
    <x v="0"/>
    <x v="5"/>
    <x v="16"/>
    <n v="87"/>
    <n v="2169"/>
    <m/>
    <n v="2169"/>
  </r>
  <r>
    <x v="0"/>
    <x v="5"/>
    <x v="13"/>
    <n v="131"/>
    <n v="3875"/>
    <m/>
    <n v="3875"/>
  </r>
  <r>
    <x v="0"/>
    <x v="6"/>
    <x v="17"/>
    <n v="63"/>
    <n v="930.00165400000014"/>
    <n v="837.00148860000013"/>
    <n v="93.000165400000014"/>
  </r>
  <r>
    <x v="0"/>
    <x v="6"/>
    <x v="9"/>
    <n v="13"/>
    <n v="291.99986899999999"/>
    <n v="291.99986899999999"/>
    <n v="0"/>
  </r>
  <r>
    <x v="0"/>
    <x v="6"/>
    <x v="10"/>
    <n v="52"/>
    <n v="3900"/>
    <n v="3900"/>
    <n v="0"/>
  </r>
  <r>
    <x v="0"/>
    <x v="6"/>
    <x v="12"/>
    <n v="4"/>
    <n v="280"/>
    <n v="280"/>
    <n v="0"/>
  </r>
  <r>
    <x v="0"/>
    <x v="6"/>
    <x v="2"/>
    <n v="494"/>
    <n v="10543.004326"/>
    <n v="9804.994023180001"/>
    <n v="738.0103028199992"/>
  </r>
  <r>
    <x v="0"/>
    <x v="6"/>
    <x v="3"/>
    <n v="300"/>
    <n v="5418.0018529999988"/>
    <n v="4605.301575049999"/>
    <n v="812.70027794999987"/>
  </r>
  <r>
    <x v="0"/>
    <x v="6"/>
    <x v="4"/>
    <n v="316"/>
    <n v="1580"/>
    <n v="1264"/>
    <n v="316"/>
  </r>
  <r>
    <x v="0"/>
    <x v="6"/>
    <x v="5"/>
    <n v="106"/>
    <n v="2624.9992649999999"/>
    <n v="2385"/>
    <n v="239.99926499999992"/>
  </r>
  <r>
    <x v="0"/>
    <x v="6"/>
    <x v="6"/>
    <n v="84"/>
    <n v="2780.0005860000001"/>
    <n v="2557.6005391200001"/>
    <n v="222.40004687999999"/>
  </r>
  <r>
    <x v="0"/>
    <x v="6"/>
    <x v="7"/>
    <n v="155"/>
    <n v="10120.000391000005"/>
    <n v="10000"/>
    <n v="120.00039100000504"/>
  </r>
  <r>
    <x v="0"/>
    <x v="6"/>
    <x v="8"/>
    <n v="256"/>
    <n v="6571.0026859999998"/>
    <n v="6111.0324979799998"/>
    <n v="459.97018802000002"/>
  </r>
  <r>
    <x v="0"/>
    <x v="6"/>
    <x v="13"/>
    <n v="92"/>
    <n v="2679"/>
    <m/>
    <n v="2679"/>
  </r>
  <r>
    <x v="0"/>
    <x v="7"/>
    <x v="17"/>
    <n v="45"/>
    <n v="650"/>
    <n v="585"/>
    <n v="65"/>
  </r>
  <r>
    <x v="0"/>
    <x v="7"/>
    <x v="9"/>
    <n v="48"/>
    <n v="1175"/>
    <n v="1175"/>
    <n v="0"/>
  </r>
  <r>
    <x v="0"/>
    <x v="7"/>
    <x v="10"/>
    <n v="39"/>
    <n v="2925"/>
    <n v="2925"/>
    <n v="0"/>
  </r>
  <r>
    <x v="0"/>
    <x v="7"/>
    <x v="12"/>
    <n v="3"/>
    <n v="210"/>
    <n v="210"/>
    <n v="0"/>
  </r>
  <r>
    <x v="0"/>
    <x v="7"/>
    <x v="2"/>
    <n v="402"/>
    <n v="6568"/>
    <n v="6108.2400000000007"/>
    <n v="459.75999999999931"/>
  </r>
  <r>
    <x v="0"/>
    <x v="7"/>
    <x v="3"/>
    <n v="126"/>
    <n v="2949"/>
    <n v="2506.65"/>
    <n v="442.34999999999991"/>
  </r>
  <r>
    <x v="0"/>
    <x v="7"/>
    <x v="4"/>
    <n v="160"/>
    <n v="825"/>
    <n v="665"/>
    <n v="160"/>
  </r>
  <r>
    <x v="0"/>
    <x v="7"/>
    <x v="5"/>
    <n v="86"/>
    <n v="2620"/>
    <n v="1935"/>
    <n v="685"/>
  </r>
  <r>
    <x v="0"/>
    <x v="7"/>
    <x v="6"/>
    <n v="83"/>
    <n v="2560"/>
    <n v="2355.2000000000003"/>
    <n v="204.79999999999973"/>
  </r>
  <r>
    <x v="0"/>
    <x v="7"/>
    <x v="7"/>
    <n v="128"/>
    <n v="8431"/>
    <n v="10000"/>
    <n v="-1569"/>
  </r>
  <r>
    <x v="0"/>
    <x v="7"/>
    <x v="8"/>
    <n v="148"/>
    <n v="3830"/>
    <n v="3561.9"/>
    <n v="268.09999999999991"/>
  </r>
  <r>
    <x v="0"/>
    <x v="7"/>
    <x v="13"/>
    <n v="73"/>
    <n v="2165"/>
    <m/>
    <n v="2165"/>
  </r>
  <r>
    <x v="0"/>
    <x v="8"/>
    <x v="18"/>
    <s v="-"/>
    <s v="-"/>
    <m/>
    <e v="#VALUE!"/>
  </r>
  <r>
    <x v="0"/>
    <x v="9"/>
    <x v="18"/>
    <s v="-"/>
    <s v="-"/>
    <m/>
    <e v="#VALUE!"/>
  </r>
  <r>
    <x v="0"/>
    <x v="10"/>
    <x v="0"/>
    <n v="35"/>
    <n v="2153"/>
    <n v="2088.41"/>
    <n v="64.590000000000146"/>
  </r>
  <r>
    <x v="0"/>
    <x v="10"/>
    <x v="17"/>
    <n v="26"/>
    <n v="390"/>
    <n v="351"/>
    <n v="39"/>
  </r>
  <r>
    <x v="0"/>
    <x v="10"/>
    <x v="19"/>
    <n v="5"/>
    <n v="375"/>
    <n v="375"/>
    <n v="0"/>
  </r>
  <r>
    <x v="0"/>
    <x v="10"/>
    <x v="9"/>
    <n v="19"/>
    <n v="380"/>
    <n v="380"/>
    <n v="0"/>
  </r>
  <r>
    <x v="0"/>
    <x v="10"/>
    <x v="10"/>
    <n v="17"/>
    <n v="1275"/>
    <n v="1275"/>
    <n v="0"/>
  </r>
  <r>
    <x v="0"/>
    <x v="10"/>
    <x v="1"/>
    <n v="25"/>
    <n v="250"/>
    <n v="250"/>
    <n v="0"/>
  </r>
  <r>
    <x v="0"/>
    <x v="10"/>
    <x v="2"/>
    <n v="221"/>
    <n v="4493"/>
    <n v="4178.49"/>
    <n v="314.51000000000022"/>
  </r>
  <r>
    <x v="0"/>
    <x v="10"/>
    <x v="3"/>
    <n v="135"/>
    <n v="2480"/>
    <n v="2108"/>
    <n v="372"/>
  </r>
  <r>
    <x v="0"/>
    <x v="10"/>
    <x v="4"/>
    <n v="445"/>
    <n v="2726"/>
    <n v="2281"/>
    <n v="445"/>
  </r>
  <r>
    <x v="0"/>
    <x v="10"/>
    <x v="5"/>
    <n v="123"/>
    <n v="4123"/>
    <n v="2767.5"/>
    <n v="1355.5"/>
  </r>
  <r>
    <x v="0"/>
    <x v="10"/>
    <x v="6"/>
    <n v="45"/>
    <n v="1069"/>
    <n v="983.48"/>
    <n v="85.519999999999982"/>
  </r>
  <r>
    <x v="0"/>
    <x v="10"/>
    <x v="7"/>
    <n v="96"/>
    <n v="4836"/>
    <n v="10000"/>
    <n v="-5164"/>
  </r>
  <r>
    <x v="0"/>
    <x v="10"/>
    <x v="8"/>
    <n v="54"/>
    <n v="1729"/>
    <n v="1607.97"/>
    <n v="121.02999999999997"/>
  </r>
  <r>
    <x v="0"/>
    <x v="11"/>
    <x v="0"/>
    <n v="95"/>
    <n v="4945"/>
    <n v="4796.6499999999996"/>
    <n v="148.35000000000036"/>
  </r>
  <r>
    <x v="0"/>
    <x v="11"/>
    <x v="17"/>
    <n v="94"/>
    <n v="1410"/>
    <n v="1269"/>
    <n v="141"/>
  </r>
  <r>
    <x v="0"/>
    <x v="11"/>
    <x v="19"/>
    <n v="46"/>
    <n v="3385"/>
    <n v="3385"/>
    <n v="0"/>
  </r>
  <r>
    <x v="0"/>
    <x v="11"/>
    <x v="9"/>
    <n v="19"/>
    <n v="380"/>
    <n v="380"/>
    <n v="0"/>
  </r>
  <r>
    <x v="0"/>
    <x v="11"/>
    <x v="10"/>
    <n v="22"/>
    <n v="1650"/>
    <n v="1650"/>
    <n v="0"/>
  </r>
  <r>
    <x v="0"/>
    <x v="11"/>
    <x v="11"/>
    <n v="8"/>
    <n v="2000"/>
    <n v="2000"/>
    <n v="0"/>
  </r>
  <r>
    <x v="0"/>
    <x v="11"/>
    <x v="15"/>
    <n v="5"/>
    <n v="50"/>
    <n v="50"/>
    <n v="0"/>
  </r>
  <r>
    <x v="0"/>
    <x v="11"/>
    <x v="1"/>
    <n v="19"/>
    <n v="190"/>
    <n v="190"/>
    <n v="0"/>
  </r>
  <r>
    <x v="0"/>
    <x v="11"/>
    <x v="2"/>
    <n v="435"/>
    <n v="9241"/>
    <n v="8594.130000000001"/>
    <n v="646.86999999999898"/>
  </r>
  <r>
    <x v="0"/>
    <x v="11"/>
    <x v="3"/>
    <n v="405"/>
    <n v="6751"/>
    <n v="5738.3499999999995"/>
    <n v="1012.6500000000005"/>
  </r>
  <r>
    <x v="0"/>
    <x v="11"/>
    <x v="4"/>
    <n v="1477"/>
    <n v="9073.5"/>
    <n v="7596.5000000000009"/>
    <n v="1476.9999999999991"/>
  </r>
  <r>
    <x v="0"/>
    <x v="11"/>
    <x v="5"/>
    <n v="301"/>
    <n v="8135"/>
    <n v="6772.5"/>
    <n v="1362.5"/>
  </r>
  <r>
    <x v="0"/>
    <x v="11"/>
    <x v="6"/>
    <n v="167"/>
    <n v="4661"/>
    <n v="4288.12"/>
    <n v="372.88000000000011"/>
  </r>
  <r>
    <x v="0"/>
    <x v="11"/>
    <x v="7"/>
    <n v="281"/>
    <n v="16738"/>
    <n v="10000"/>
    <n v="6738"/>
  </r>
  <r>
    <x v="0"/>
    <x v="11"/>
    <x v="8"/>
    <n v="211"/>
    <n v="6510"/>
    <n v="6054.3"/>
    <n v="455.69999999999982"/>
  </r>
  <r>
    <x v="0"/>
    <x v="11"/>
    <x v="13"/>
    <n v="1"/>
    <n v="75"/>
    <m/>
    <n v="75"/>
  </r>
  <r>
    <x v="1"/>
    <x v="0"/>
    <x v="0"/>
    <n v="72"/>
    <n v="6116"/>
    <n v="5932.5199999999995"/>
    <n v="183.48000000000047"/>
  </r>
  <r>
    <x v="1"/>
    <x v="0"/>
    <x v="17"/>
    <n v="81"/>
    <n v="1205"/>
    <n v="1084.5"/>
    <n v="120.5"/>
  </r>
  <r>
    <x v="1"/>
    <x v="0"/>
    <x v="19"/>
    <n v="48"/>
    <n v="3425"/>
    <n v="3425"/>
    <n v="0"/>
  </r>
  <r>
    <x v="1"/>
    <x v="0"/>
    <x v="9"/>
    <n v="33"/>
    <n v="636"/>
    <n v="636"/>
    <n v="0"/>
  </r>
  <r>
    <x v="1"/>
    <x v="0"/>
    <x v="10"/>
    <n v="41"/>
    <n v="3075"/>
    <n v="3075"/>
    <n v="0"/>
  </r>
  <r>
    <x v="1"/>
    <x v="0"/>
    <x v="11"/>
    <n v="5"/>
    <n v="1250"/>
    <n v="1250"/>
    <n v="0"/>
  </r>
  <r>
    <x v="1"/>
    <x v="0"/>
    <x v="15"/>
    <n v="8"/>
    <n v="80"/>
    <n v="80"/>
    <n v="0"/>
  </r>
  <r>
    <x v="1"/>
    <x v="0"/>
    <x v="1"/>
    <n v="19"/>
    <n v="200"/>
    <n v="200"/>
    <n v="0"/>
  </r>
  <r>
    <x v="1"/>
    <x v="0"/>
    <x v="2"/>
    <n v="518"/>
    <n v="11160"/>
    <n v="10378.800000000001"/>
    <n v="781.19999999999891"/>
  </r>
  <r>
    <x v="1"/>
    <x v="0"/>
    <x v="3"/>
    <n v="478"/>
    <n v="8022"/>
    <n v="6818.7"/>
    <n v="1203.3000000000002"/>
  </r>
  <r>
    <x v="1"/>
    <x v="0"/>
    <x v="4"/>
    <n v="1255"/>
    <n v="7212.7"/>
    <n v="5957.7"/>
    <n v="1255"/>
  </r>
  <r>
    <x v="1"/>
    <x v="0"/>
    <x v="5"/>
    <n v="59"/>
    <n v="1924"/>
    <n v="1327.5"/>
    <n v="596.5"/>
  </r>
  <r>
    <x v="1"/>
    <x v="0"/>
    <x v="6"/>
    <n v="331"/>
    <n v="9086"/>
    <n v="8359.1200000000008"/>
    <n v="726.8799999999992"/>
  </r>
  <r>
    <x v="1"/>
    <x v="0"/>
    <x v="7"/>
    <n v="259"/>
    <n v="15117"/>
    <n v="13605.300000000001"/>
    <n v="1511.6999999999989"/>
  </r>
  <r>
    <x v="1"/>
    <x v="0"/>
    <x v="8"/>
    <n v="215"/>
    <n v="8004"/>
    <n v="7443.72"/>
    <n v="560.27999999999975"/>
  </r>
  <r>
    <x v="1"/>
    <x v="1"/>
    <x v="0"/>
    <n v="63"/>
    <n v="2392.9997219999996"/>
    <n v="2321.2097303399996"/>
    <n v="71.789991659999941"/>
  </r>
  <r>
    <x v="1"/>
    <x v="1"/>
    <x v="17"/>
    <n v="69"/>
    <n v="1025.0023000000001"/>
    <n v="922.50207000000012"/>
    <n v="102.50022999999999"/>
  </r>
  <r>
    <x v="1"/>
    <x v="1"/>
    <x v="19"/>
    <n v="48"/>
    <n v="3599.9993419999992"/>
    <n v="3599.9993419999992"/>
    <n v="0"/>
  </r>
  <r>
    <x v="1"/>
    <x v="1"/>
    <x v="9"/>
    <n v="9"/>
    <n v="179.99992500000002"/>
    <n v="179.99992500000002"/>
    <n v="0"/>
  </r>
  <r>
    <x v="1"/>
    <x v="1"/>
    <x v="10"/>
    <n v="8"/>
    <n v="600"/>
    <n v="600"/>
    <n v="0"/>
  </r>
  <r>
    <x v="1"/>
    <x v="1"/>
    <x v="11"/>
    <n v="1"/>
    <n v="10"/>
    <n v="10"/>
    <n v="0"/>
  </r>
  <r>
    <x v="1"/>
    <x v="1"/>
    <x v="15"/>
    <n v="17"/>
    <n v="180.00038600000002"/>
    <n v="180.00038600000002"/>
    <n v="0"/>
  </r>
  <r>
    <x v="1"/>
    <x v="1"/>
    <x v="1"/>
    <n v="61"/>
    <n v="610.00100000000009"/>
    <n v="610.00100000000009"/>
    <n v="0"/>
  </r>
  <r>
    <x v="1"/>
    <x v="1"/>
    <x v="12"/>
    <n v="1"/>
    <n v="75"/>
    <n v="75"/>
    <n v="0"/>
  </r>
  <r>
    <x v="1"/>
    <x v="1"/>
    <x v="2"/>
    <n v="391"/>
    <n v="11327.003466"/>
    <n v="10534.11322338"/>
    <n v="792.89024262000021"/>
  </r>
  <r>
    <x v="1"/>
    <x v="1"/>
    <x v="3"/>
    <n v="418"/>
    <n v="6789.0052339999993"/>
    <n v="5770.6544488999989"/>
    <n v="1018.3507851000004"/>
  </r>
  <r>
    <x v="1"/>
    <x v="1"/>
    <x v="4"/>
    <n v="1092"/>
    <n v="5892.1"/>
    <n v="4800.1000000000004"/>
    <n v="1092"/>
  </r>
  <r>
    <x v="1"/>
    <x v="1"/>
    <x v="5"/>
    <n v="248"/>
    <n v="6500"/>
    <n v="5580"/>
    <n v="920"/>
  </r>
  <r>
    <x v="1"/>
    <x v="1"/>
    <x v="6"/>
    <n v="323"/>
    <n v="7350.0026000000007"/>
    <n v="6762.0023920000012"/>
    <n v="588.00020799999947"/>
  </r>
  <r>
    <x v="1"/>
    <x v="1"/>
    <x v="7"/>
    <n v="202"/>
    <n v="12316.000191999998"/>
    <n v="11084.400172799998"/>
    <n v="1231.6000191999992"/>
  </r>
  <r>
    <x v="1"/>
    <x v="1"/>
    <x v="8"/>
    <n v="167"/>
    <n v="5101.0010829999992"/>
    <n v="4743.9310071899999"/>
    <n v="357.07007580999925"/>
  </r>
  <r>
    <x v="1"/>
    <x v="2"/>
    <x v="0"/>
    <n v="95"/>
    <n v="4191.9996280000005"/>
    <n v="4066.2396391600005"/>
    <n v="125.75998884000001"/>
  </r>
  <r>
    <x v="1"/>
    <x v="2"/>
    <x v="17"/>
    <n v="91"/>
    <n v="1370.0030859999999"/>
    <n v="1233.0027774"/>
    <n v="137.00030859999993"/>
  </r>
  <r>
    <x v="1"/>
    <x v="2"/>
    <x v="19"/>
    <n v="24"/>
    <n v="1794.9995979999999"/>
    <n v="1794.9995979999999"/>
    <n v="0"/>
  </r>
  <r>
    <x v="1"/>
    <x v="2"/>
    <x v="9"/>
    <n v="23"/>
    <n v="641.99992500000008"/>
    <n v="641.99992500000008"/>
    <n v="0"/>
  </r>
  <r>
    <x v="1"/>
    <x v="2"/>
    <x v="10"/>
    <n v="51"/>
    <n v="3825"/>
    <n v="3825"/>
    <n v="0"/>
  </r>
  <r>
    <x v="1"/>
    <x v="2"/>
    <x v="11"/>
    <n v="11"/>
    <n v="2575"/>
    <n v="2575"/>
    <n v="0"/>
  </r>
  <r>
    <x v="1"/>
    <x v="2"/>
    <x v="15"/>
    <n v="17"/>
    <n v="170.00023999999999"/>
    <n v="170.00023999999999"/>
    <n v="0"/>
  </r>
  <r>
    <x v="1"/>
    <x v="2"/>
    <x v="12"/>
    <n v="9"/>
    <n v="626"/>
    <n v="626"/>
    <n v="0"/>
  </r>
  <r>
    <x v="1"/>
    <x v="2"/>
    <x v="1"/>
    <n v="27"/>
    <n v="270.00063799999992"/>
    <n v="270.00063799999992"/>
    <n v="0"/>
  </r>
  <r>
    <x v="1"/>
    <x v="2"/>
    <x v="2"/>
    <n v="423"/>
    <n v="8894.0049140000028"/>
    <n v="8271.4245700200026"/>
    <n v="622.58034398000018"/>
  </r>
  <r>
    <x v="1"/>
    <x v="2"/>
    <x v="3"/>
    <n v="443"/>
    <n v="7744.0038159999995"/>
    <n v="6582.4032435999998"/>
    <n v="1161.6005723999997"/>
  </r>
  <r>
    <x v="1"/>
    <x v="2"/>
    <x v="4"/>
    <n v="947"/>
    <n v="4969"/>
    <n v="4022.0000000000005"/>
    <n v="946.99999999999955"/>
  </r>
  <r>
    <x v="1"/>
    <x v="2"/>
    <x v="5"/>
    <n v="238"/>
    <n v="6213"/>
    <n v="5355"/>
    <n v="858"/>
  </r>
  <r>
    <x v="1"/>
    <x v="2"/>
    <x v="6"/>
    <n v="506"/>
    <n v="11785.004324000001"/>
    <n v="10842.203978080002"/>
    <n v="942.80034591999902"/>
  </r>
  <r>
    <x v="1"/>
    <x v="2"/>
    <x v="7"/>
    <n v="260"/>
    <n v="14716.000394999999"/>
    <n v="13244.4003555"/>
    <n v="1471.6000394999992"/>
  </r>
  <r>
    <x v="1"/>
    <x v="2"/>
    <x v="8"/>
    <n v="192"/>
    <n v="5372.0025029999997"/>
    <n v="4995.96232779"/>
    <n v="376.04017520999969"/>
  </r>
  <r>
    <x v="1"/>
    <x v="2"/>
    <x v="13"/>
    <n v="1"/>
    <n v="75"/>
    <n v="75"/>
    <n v="0"/>
  </r>
  <r>
    <x v="1"/>
    <x v="3"/>
    <x v="0"/>
    <n v="131"/>
    <n v="5381"/>
    <n v="5219.57"/>
    <n v="161.43000000000029"/>
  </r>
  <r>
    <x v="1"/>
    <x v="3"/>
    <x v="17"/>
    <n v="61"/>
    <n v="910"/>
    <n v="819"/>
    <n v="91"/>
  </r>
  <r>
    <x v="1"/>
    <x v="3"/>
    <x v="19"/>
    <n v="19"/>
    <n v="1420"/>
    <n v="1420"/>
    <n v="0"/>
  </r>
  <r>
    <x v="1"/>
    <x v="3"/>
    <x v="9"/>
    <n v="44"/>
    <n v="880"/>
    <n v="880"/>
    <n v="0"/>
  </r>
  <r>
    <x v="1"/>
    <x v="3"/>
    <x v="10"/>
    <n v="52"/>
    <n v="3900"/>
    <n v="3900"/>
    <n v="0"/>
  </r>
  <r>
    <x v="1"/>
    <x v="3"/>
    <x v="11"/>
    <n v="10"/>
    <n v="2500"/>
    <n v="2500"/>
    <n v="0"/>
  </r>
  <r>
    <x v="1"/>
    <x v="3"/>
    <x v="15"/>
    <n v="5"/>
    <n v="50"/>
    <n v="50"/>
    <n v="0"/>
  </r>
  <r>
    <x v="1"/>
    <x v="3"/>
    <x v="1"/>
    <n v="76"/>
    <n v="970"/>
    <n v="970"/>
    <n v="0"/>
  </r>
  <r>
    <x v="1"/>
    <x v="3"/>
    <x v="12"/>
    <n v="5"/>
    <n v="350"/>
    <n v="350"/>
    <n v="0"/>
  </r>
  <r>
    <x v="1"/>
    <x v="3"/>
    <x v="2"/>
    <n v="447"/>
    <n v="10951"/>
    <n v="10184.43"/>
    <n v="766.56999999999971"/>
  </r>
  <r>
    <x v="1"/>
    <x v="3"/>
    <x v="3"/>
    <n v="383"/>
    <n v="6485"/>
    <n v="5512.25"/>
    <n v="972.75"/>
  </r>
  <r>
    <x v="1"/>
    <x v="3"/>
    <x v="4"/>
    <n v="829"/>
    <n v="4520"/>
    <n v="3690.9999999999995"/>
    <n v="829.00000000000045"/>
  </r>
  <r>
    <x v="1"/>
    <x v="3"/>
    <x v="5"/>
    <n v="260"/>
    <n v="8851.5"/>
    <n v="5850"/>
    <n v="3001.5"/>
  </r>
  <r>
    <x v="1"/>
    <x v="3"/>
    <x v="6"/>
    <n v="467"/>
    <n v="14775"/>
    <n v="13593"/>
    <n v="1182"/>
  </r>
  <r>
    <x v="1"/>
    <x v="3"/>
    <x v="7"/>
    <n v="252"/>
    <n v="15894"/>
    <n v="14304.6"/>
    <n v="1589.3999999999996"/>
  </r>
  <r>
    <x v="1"/>
    <x v="3"/>
    <x v="8"/>
    <n v="134"/>
    <n v="5415"/>
    <n v="5035.95"/>
    <n v="379.05000000000018"/>
  </r>
  <r>
    <x v="1"/>
    <x v="4"/>
    <x v="0"/>
    <n v="131"/>
    <n v="5466.9996930000007"/>
    <n v="5302.9897022100004"/>
    <n v="164.0099907900003"/>
  </r>
  <r>
    <x v="1"/>
    <x v="4"/>
    <x v="17"/>
    <n v="59"/>
    <n v="885.00129799999991"/>
    <n v="796.50116819999994"/>
    <n v="88.500129799999968"/>
  </r>
  <r>
    <x v="1"/>
    <x v="4"/>
    <x v="9"/>
    <n v="29"/>
    <n v="780.40000500000008"/>
    <n v="780.40000500000008"/>
    <n v="0"/>
  </r>
  <r>
    <x v="1"/>
    <x v="4"/>
    <x v="10"/>
    <n v="60"/>
    <n v="4500"/>
    <n v="4500"/>
    <n v="0"/>
  </r>
  <r>
    <x v="1"/>
    <x v="4"/>
    <x v="15"/>
    <n v="24"/>
    <n v="229.20001400000001"/>
    <n v="229.20001400000001"/>
    <n v="0"/>
  </r>
  <r>
    <x v="1"/>
    <x v="4"/>
    <x v="1"/>
    <n v="37"/>
    <n v="357.99996400000003"/>
    <n v="357.99996400000003"/>
    <n v="0"/>
  </r>
  <r>
    <x v="1"/>
    <x v="4"/>
    <x v="2"/>
    <n v="310"/>
    <n v="7572.0028959999991"/>
    <n v="7041.9626932799993"/>
    <n v="530.0402027199998"/>
  </r>
  <r>
    <x v="1"/>
    <x v="4"/>
    <x v="3"/>
    <n v="311"/>
    <n v="5612.0024480000011"/>
    <n v="4770.2020808000007"/>
    <n v="841.80036720000044"/>
  </r>
  <r>
    <x v="1"/>
    <x v="4"/>
    <x v="4"/>
    <n v="1205"/>
    <n v="7419.6"/>
    <n v="6214.6"/>
    <n v="1205"/>
  </r>
  <r>
    <x v="1"/>
    <x v="4"/>
    <x v="5"/>
    <n v="255"/>
    <n v="6871.9994700000007"/>
    <n v="5737.5"/>
    <n v="1134.4994700000007"/>
  </r>
  <r>
    <x v="1"/>
    <x v="4"/>
    <x v="6"/>
    <n v="241"/>
    <n v="5831.0004440000002"/>
    <n v="5364.5204084800007"/>
    <n v="466.48003551999955"/>
  </r>
  <r>
    <x v="1"/>
    <x v="4"/>
    <x v="7"/>
    <n v="180"/>
    <n v="13465"/>
    <n v="12118.5"/>
    <n v="1346.5"/>
  </r>
  <r>
    <x v="1"/>
    <x v="4"/>
    <x v="8"/>
    <n v="139"/>
    <n v="6133.9986600000002"/>
    <n v="5704.6187538000004"/>
    <n v="429.37990619999982"/>
  </r>
  <r>
    <x v="1"/>
    <x v="5"/>
    <x v="0"/>
    <n v="109"/>
    <n v="5755.000082999999"/>
    <n v="5582.3500805099993"/>
    <n v="172.65000248999968"/>
  </r>
  <r>
    <x v="1"/>
    <x v="5"/>
    <x v="9"/>
    <n v="2"/>
    <n v="39.999960000000002"/>
    <n v="39.999960000000002"/>
    <n v="0"/>
  </r>
  <r>
    <x v="1"/>
    <x v="5"/>
    <x v="10"/>
    <n v="70"/>
    <n v="5590"/>
    <n v="5590"/>
    <n v="0"/>
  </r>
  <r>
    <x v="1"/>
    <x v="5"/>
    <x v="11"/>
    <n v="10"/>
    <n v="2500"/>
    <n v="2500"/>
    <n v="0"/>
  </r>
  <r>
    <x v="1"/>
    <x v="5"/>
    <x v="15"/>
    <n v="2"/>
    <n v="20.000056000000001"/>
    <n v="20.000056000000001"/>
    <n v="0"/>
  </r>
  <r>
    <x v="1"/>
    <x v="5"/>
    <x v="12"/>
    <n v="1"/>
    <n v="75"/>
    <n v="75"/>
    <n v="0"/>
  </r>
  <r>
    <x v="1"/>
    <x v="5"/>
    <x v="2"/>
    <n v="399"/>
    <n v="5929.0024100000001"/>
    <n v="5513.9722413"/>
    <n v="415.0301687000001"/>
  </r>
  <r>
    <x v="1"/>
    <x v="5"/>
    <x v="3"/>
    <n v="385"/>
    <n v="6528.0034420000002"/>
    <n v="5548.8029256999998"/>
    <n v="979.20051630000034"/>
  </r>
  <r>
    <x v="1"/>
    <x v="5"/>
    <x v="4"/>
    <n v="911"/>
    <n v="6168.1"/>
    <n v="5257.1"/>
    <n v="911"/>
  </r>
  <r>
    <x v="1"/>
    <x v="5"/>
    <x v="5"/>
    <n v="2"/>
    <n v="51.999989999999997"/>
    <n v="45"/>
    <n v="6.9999899999999968"/>
  </r>
  <r>
    <x v="1"/>
    <x v="5"/>
    <x v="6"/>
    <n v="150"/>
    <n v="4475.0009660000005"/>
    <n v="4117.0008887200011"/>
    <n v="358.00007727999946"/>
  </r>
  <r>
    <x v="1"/>
    <x v="5"/>
    <x v="7"/>
    <n v="118"/>
    <n v="9987.9998799999994"/>
    <n v="8989.1998920000005"/>
    <n v="998.79998799999885"/>
  </r>
  <r>
    <x v="1"/>
    <x v="5"/>
    <x v="8"/>
    <n v="166"/>
    <n v="7385.9997649999996"/>
    <n v="6868.9797814499998"/>
    <n v="517.01998354999978"/>
  </r>
  <r>
    <x v="1"/>
    <x v="6"/>
    <x v="0"/>
    <n v="36"/>
    <n v="1949.999728"/>
    <n v="1891.4997361599999"/>
    <n v="58.499991840000121"/>
  </r>
  <r>
    <x v="1"/>
    <x v="6"/>
    <x v="17"/>
    <n v="92"/>
    <n v="1380.0023300000005"/>
    <n v="1242.0020970000005"/>
    <n v="138.00023299999998"/>
  </r>
  <r>
    <x v="1"/>
    <x v="6"/>
    <x v="9"/>
    <n v="27"/>
    <n v="549.99997099999996"/>
    <n v="549.99997099999996"/>
    <n v="0"/>
  </r>
  <r>
    <x v="1"/>
    <x v="6"/>
    <x v="10"/>
    <n v="53"/>
    <n v="4505"/>
    <n v="4505"/>
    <n v="0"/>
  </r>
  <r>
    <x v="1"/>
    <x v="6"/>
    <x v="15"/>
    <n v="1"/>
    <n v="10.000028"/>
    <n v="10.000028"/>
    <n v="0"/>
  </r>
  <r>
    <x v="1"/>
    <x v="6"/>
    <x v="1"/>
    <n v="26"/>
    <n v="251.00027800000004"/>
    <n v="251.00027800000004"/>
    <n v="0"/>
  </r>
  <r>
    <x v="1"/>
    <x v="6"/>
    <x v="2"/>
    <n v="470"/>
    <n v="10517.004556"/>
    <n v="9780.8142370799997"/>
    <n v="736.19031892000021"/>
  </r>
  <r>
    <x v="1"/>
    <x v="6"/>
    <x v="3"/>
    <n v="390"/>
    <n v="8110.0039539999998"/>
    <n v="6893.5033608999993"/>
    <n v="1216.5005931000005"/>
  </r>
  <r>
    <x v="1"/>
    <x v="6"/>
    <x v="4"/>
    <n v="856"/>
    <n v="5518.5"/>
    <n v="4662.5"/>
    <n v="856"/>
  </r>
  <r>
    <x v="1"/>
    <x v="6"/>
    <x v="5"/>
    <n v="119"/>
    <n v="3093.999824999999"/>
    <n v="2677.5"/>
    <n v="416.49982499999896"/>
  </r>
  <r>
    <x v="1"/>
    <x v="6"/>
    <x v="6"/>
    <n v="263"/>
    <n v="9504.0010760000005"/>
    <n v="8743.6809899200016"/>
    <n v="760.32008607999887"/>
  </r>
  <r>
    <x v="1"/>
    <x v="6"/>
    <x v="7"/>
    <n v="108"/>
    <n v="7172.0002430000004"/>
    <n v="6454.8002187000002"/>
    <n v="717.20002430000022"/>
  </r>
  <r>
    <x v="1"/>
    <x v="6"/>
    <x v="8"/>
    <n v="127"/>
    <n v="5171.9995570000001"/>
    <n v="4809.9595880100005"/>
    <n v="362.03996898999958"/>
  </r>
  <r>
    <x v="1"/>
    <x v="7"/>
    <x v="0"/>
    <n v="101"/>
    <n v="5012.0003250000009"/>
    <n v="4861.6403152500006"/>
    <n v="150.36000975000024"/>
  </r>
  <r>
    <x v="1"/>
    <x v="7"/>
    <x v="17"/>
    <n v="104"/>
    <n v="1560.0035260000004"/>
    <n v="1404.0031734000004"/>
    <n v="156.00035260000004"/>
  </r>
  <r>
    <x v="1"/>
    <x v="7"/>
    <x v="9"/>
    <n v="14"/>
    <n v="279.99971999999997"/>
    <n v="279.99971999999997"/>
    <n v="0"/>
  </r>
  <r>
    <x v="1"/>
    <x v="7"/>
    <x v="10"/>
    <n v="61"/>
    <n v="5185"/>
    <n v="5185"/>
    <n v="0"/>
  </r>
  <r>
    <x v="1"/>
    <x v="7"/>
    <x v="11"/>
    <n v="10"/>
    <n v="2550"/>
    <n v="2550"/>
    <n v="0"/>
  </r>
  <r>
    <x v="1"/>
    <x v="7"/>
    <x v="15"/>
    <n v="4"/>
    <n v="40.000112000000001"/>
    <n v="40.000112000000001"/>
    <n v="0"/>
  </r>
  <r>
    <x v="1"/>
    <x v="7"/>
    <x v="1"/>
    <n v="2"/>
    <n v="22.000038000000004"/>
    <n v="22.000038000000004"/>
    <n v="0"/>
  </r>
  <r>
    <x v="1"/>
    <x v="7"/>
    <x v="2"/>
    <n v="477"/>
    <n v="9561.0055540000012"/>
    <n v="8891.7351652200014"/>
    <n v="669.27038877999985"/>
  </r>
  <r>
    <x v="1"/>
    <x v="7"/>
    <x v="3"/>
    <n v="471"/>
    <n v="8299.0049139999974"/>
    <n v="7054.1541768999978"/>
    <n v="1244.8507370999996"/>
  </r>
  <r>
    <x v="1"/>
    <x v="7"/>
    <x v="4"/>
    <n v="494"/>
    <n v="2932.7"/>
    <n v="2438.6999999999998"/>
    <n v="494"/>
  </r>
  <r>
    <x v="1"/>
    <x v="7"/>
    <x v="5"/>
    <n v="153"/>
    <n v="3977.999655000001"/>
    <n v="3442.5"/>
    <n v="535.49965500000098"/>
  </r>
  <r>
    <x v="1"/>
    <x v="7"/>
    <x v="6"/>
    <n v="386"/>
    <n v="8467.0019960000009"/>
    <n v="7789.6418363200009"/>
    <n v="677.36015967999992"/>
  </r>
  <r>
    <x v="1"/>
    <x v="7"/>
    <x v="7"/>
    <n v="111"/>
    <n v="11234"/>
    <n v="10110.6"/>
    <n v="1123.3999999999996"/>
  </r>
  <r>
    <x v="1"/>
    <x v="7"/>
    <x v="8"/>
    <n v="138"/>
    <n v="4850.0000369999998"/>
    <n v="4510.5000344099999"/>
    <n v="339.50000258999989"/>
  </r>
  <r>
    <x v="1"/>
    <x v="8"/>
    <x v="0"/>
    <n v="45"/>
    <n v="1616.0010440000001"/>
    <n v="1567.52101268"/>
    <n v="48.48003132000008"/>
  </r>
  <r>
    <x v="1"/>
    <x v="8"/>
    <x v="17"/>
    <n v="59"/>
    <n v="890.00237400000003"/>
    <n v="801.00213660000009"/>
    <n v="89.000237399999946"/>
  </r>
  <r>
    <x v="1"/>
    <x v="8"/>
    <x v="9"/>
    <n v="1"/>
    <n v="19.999980000000001"/>
    <n v="19.999980000000001"/>
    <n v="0"/>
  </r>
  <r>
    <x v="1"/>
    <x v="8"/>
    <x v="10"/>
    <n v="45"/>
    <n v="3825"/>
    <n v="3825"/>
    <n v="0"/>
  </r>
  <r>
    <x v="1"/>
    <x v="8"/>
    <x v="1"/>
    <n v="21"/>
    <n v="251.99997400000001"/>
    <n v="251.99997400000001"/>
    <n v="0"/>
  </r>
  <r>
    <x v="1"/>
    <x v="8"/>
    <x v="2"/>
    <n v="372"/>
    <n v="5765.0044739999985"/>
    <n v="5361.4541608199988"/>
    <n v="403.55031317999965"/>
  </r>
  <r>
    <x v="1"/>
    <x v="8"/>
    <x v="3"/>
    <n v="322"/>
    <n v="6024.003725999999"/>
    <n v="5120.4031670999993"/>
    <n v="903.60055889999967"/>
  </r>
  <r>
    <x v="1"/>
    <x v="8"/>
    <x v="4"/>
    <n v="564"/>
    <n v="3551.1"/>
    <n v="2987.1"/>
    <n v="564"/>
  </r>
  <r>
    <x v="1"/>
    <x v="8"/>
    <x v="5"/>
    <n v="112"/>
    <n v="2899.9997250000001"/>
    <n v="2520"/>
    <n v="379.99972500000013"/>
  </r>
  <r>
    <x v="1"/>
    <x v="8"/>
    <x v="6"/>
    <n v="174"/>
    <n v="3733.0019799999995"/>
    <n v="3434.3618215999995"/>
    <n v="298.64015840000002"/>
  </r>
  <r>
    <x v="1"/>
    <x v="8"/>
    <x v="7"/>
    <n v="51"/>
    <n v="12456"/>
    <n v="11210.4"/>
    <n v="1245.6000000000004"/>
  </r>
  <r>
    <x v="1"/>
    <x v="8"/>
    <x v="8"/>
    <n v="168"/>
    <n v="5790.999769"/>
    <n v="5385.6297851700001"/>
    <n v="405.36998382999991"/>
  </r>
  <r>
    <x v="1"/>
    <x v="9"/>
    <x v="7"/>
    <n v="198"/>
    <n v="14297.000002999999"/>
    <n v="12867.3000027"/>
    <n v="1429.7000002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BB80E-4C63-4A27-AEA6-112AEE14B92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1" rowHeaderCaption="Month">
  <location ref="N33:Y54" firstHeaderRow="1" firstDataRow="2" firstDataCol="1" rowPageCount="1" colPageCount="1"/>
  <pivotFields count="7">
    <pivotField axis="axisPage" showAll="0">
      <items count="3">
        <item x="0"/>
        <item x="1"/>
        <item t="default"/>
      </items>
    </pivotField>
    <pivotField axis="axisCol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axis="axisRow" multipleItemSelectionAllowed="1" showAll="0" sortType="ascending">
      <items count="23">
        <item h="1" x="18"/>
        <item x="0"/>
        <item x="17"/>
        <item x="19"/>
        <item x="9"/>
        <item x="10"/>
        <item x="14"/>
        <item x="11"/>
        <item x="15"/>
        <item x="1"/>
        <item x="12"/>
        <item x="2"/>
        <item x="3"/>
        <item x="4"/>
        <item m="1" x="20"/>
        <item x="5"/>
        <item m="1" x="21"/>
        <item x="6"/>
        <item x="7"/>
        <item x="8"/>
        <item x="16"/>
        <item x="13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 t="grand">
      <x/>
    </i>
  </colItems>
  <pageFields count="1">
    <pageField fld="0" item="0" hier="-1"/>
  </pageFields>
  <dataFields count="1">
    <dataField name="Sum of Volume" fld="3" baseField="2" baseItem="2"/>
  </dataFields>
  <formats count="14">
    <format dxfId="41">
      <pivotArea grandRow="1" grandCol="1" outline="0" collapsedLevelsAreSubtotals="1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1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grandRow="1" outline="0" fieldPosition="0"/>
    </format>
    <format dxfId="33">
      <pivotArea dataOnly="0" labelOnly="1" grandCol="1" outline="0" fieldPosition="0"/>
    </format>
    <format dxfId="32">
      <pivotArea type="all" dataOnly="0" outline="0" fieldPosition="0"/>
    </format>
    <format dxfId="31">
      <pivotArea field="1" type="button" dataOnly="0" labelOnly="1" outline="0" axis="axisCol" fieldPosition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0CBDB-41D3-49A1-A176-AC7F5568DA6D}" name="Table1" displayName="Table1" ref="A1:G272" totalsRowShown="0" headerRowDxfId="50" dataDxfId="49">
  <autoFilter ref="A1:G272" xr:uid="{A260CBDB-41D3-49A1-A176-AC7F5568DA6D}">
    <filterColumn colId="0">
      <filters>
        <filter val="2020"/>
      </filters>
    </filterColumn>
    <filterColumn colId="2">
      <filters>
        <filter val="Amul"/>
        <filter val="Bauli"/>
        <filter val="Bisleri 10L"/>
        <filter val="Bisleri 1L"/>
        <filter val="Bisleri 20L"/>
        <filter val="Bisleri 250ml"/>
        <filter val="Bisleri 2L"/>
        <filter val="Bisleri 300ml"/>
        <filter val="Bisleri 500ml"/>
        <filter val="Bisleri 5L"/>
        <filter val="Cadbury"/>
        <filter val="Chips and Oats"/>
        <filter val="Egg"/>
        <filter val="Good Life"/>
        <filter val="Ice Cream"/>
        <filter val="Milky Mist"/>
        <filter val="Nestle"/>
        <filter val="Thirumala"/>
        <filter val="Water Can"/>
      </filters>
    </filterColumn>
  </autoFilter>
  <tableColumns count="7">
    <tableColumn id="1" xr3:uid="{FECC55FF-FD12-4AED-AB2B-8D7EC77CBCA2}" name="Year" dataDxfId="48"/>
    <tableColumn id="2" xr3:uid="{2B284A50-6C53-45D9-A911-767EA0A18C67}" name="Month" dataDxfId="47"/>
    <tableColumn id="3" xr3:uid="{F3A1080D-E3B6-4E30-B057-E280FBA945D0}" name="Item" dataDxfId="46"/>
    <tableColumn id="4" xr3:uid="{5D6C5C7E-B3DA-4AEA-97CD-18B6AFAAEF88}" name="Volume" dataDxfId="45"/>
    <tableColumn id="5" xr3:uid="{0E6577EE-7AD7-4FD6-82D7-95DEFD1500F7}" name="Revenue" dataDxfId="44" dataCellStyle="Currency"/>
    <tableColumn id="6" xr3:uid="{5CA3BDEB-6B86-47D2-B93C-927A9CFF2464}" name="Estimated Cost Price" dataDxfId="43" dataCellStyle="Currency"/>
    <tableColumn id="7" xr3:uid="{4B041440-9FE3-4931-BF4A-97CF3508A2A9}" name="Estimated Profit" dataDxfId="42" dataCellStyle="Currency">
      <calculatedColumnFormula>Table1[[#This Row],[Revenue]]-Table1[[#This Row],[Estimated Cost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16AFD-4530-4957-963B-078043B47BD3}" name="Table2" displayName="Table2" ref="A59:J62" totalsRowShown="0" headerRowDxfId="27" dataDxfId="26">
  <autoFilter ref="A59:J62" xr:uid="{A1D16AFD-4530-4957-963B-078043B47BD3}"/>
  <tableColumns count="10">
    <tableColumn id="1" xr3:uid="{09F1337E-E7A5-4CEC-BEA4-C6420771BD37}" name="x" dataDxfId="25"/>
    <tableColumn id="2" xr3:uid="{03871BD4-04E9-4151-989B-8D466DF5A3FF}" name="February" dataDxfId="24" dataCellStyle="Currency"/>
    <tableColumn id="3" xr3:uid="{92FF191D-A57F-4125-999C-D1916BF5F473}" name="March" dataDxfId="23" dataCellStyle="Currency"/>
    <tableColumn id="4" xr3:uid="{AA81293C-C2F8-4434-A3B6-3EEE872CA98D}" name="April" dataDxfId="22" dataCellStyle="Currency"/>
    <tableColumn id="5" xr3:uid="{9F0BE47F-8F3D-4E4A-B24C-BE2EAD71A589}" name="May" dataDxfId="21" dataCellStyle="Currency"/>
    <tableColumn id="6" xr3:uid="{992EAE6E-E42E-47F1-9CD7-827A8D97E78C}" name="June" dataDxfId="20" dataCellStyle="Currency"/>
    <tableColumn id="7" xr3:uid="{F7EC3E5F-4CDA-4D69-98AD-FA3FAD59BBA6}" name="July" dataDxfId="19" dataCellStyle="Currency"/>
    <tableColumn id="8" xr3:uid="{CC0C3F5D-3473-4454-941D-AC5C2C194911}" name="August" dataDxfId="18" dataCellStyle="Currency"/>
    <tableColumn id="9" xr3:uid="{BDA77864-A43B-41E9-B34B-A9483536274E}" name="November" dataDxfId="17" dataCellStyle="Currency"/>
    <tableColumn id="10" xr3:uid="{3178208E-CCAE-4024-B3CB-303203F1925A}" name="December" dataDxfId="16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13A54-0FE7-4D2C-9C9A-A9FF111A9E7D}" name="Table3" displayName="Table3" ref="A82:J85" totalsRowShown="0" headerRowDxfId="15" dataDxfId="14">
  <autoFilter ref="A82:J85" xr:uid="{7DD13A54-0FE7-4D2C-9C9A-A9FF111A9E7D}"/>
  <tableColumns count="10">
    <tableColumn id="1" xr3:uid="{2A318BF0-70A4-4C6C-A9AC-94E82D564727}" name="Item" dataDxfId="13"/>
    <tableColumn id="3" xr3:uid="{3E1040B2-55FF-4DAA-9E1A-CF9A73F4762E}" name="February" dataDxfId="12"/>
    <tableColumn id="4" xr3:uid="{41A884D5-9133-4CE9-A127-310B8C879601}" name="March" dataDxfId="11"/>
    <tableColumn id="5" xr3:uid="{1F280676-CA6A-4EB5-A055-255F3BF5EBC0}" name="April" dataDxfId="10"/>
    <tableColumn id="6" xr3:uid="{64BB0DCD-5628-4038-90B6-2A28A712A62B}" name="May" dataDxfId="9"/>
    <tableColumn id="7" xr3:uid="{36F6D16B-A9C7-4E30-8933-C3C0292427DC}" name="June" dataDxfId="8"/>
    <tableColumn id="8" xr3:uid="{EA81DF42-3ADB-46B9-B344-3ECAB8C285D5}" name="July" dataDxfId="7"/>
    <tableColumn id="9" xr3:uid="{4DA54416-EAF3-4459-84A7-64EB24EC17F8}" name="August" dataDxfId="6"/>
    <tableColumn id="10" xr3:uid="{C2B97937-674F-44A3-8B86-FBC3687B897C}" name="November" dataDxfId="5"/>
    <tableColumn id="11" xr3:uid="{7E049A98-7511-4990-9358-6F3F4ED46970}" name="December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9DAA00-585A-4129-8698-EAB7813E6F75}" name="Table4" displayName="Table4" ref="A106:B118" totalsRowShown="0" headerRowDxfId="3" dataDxfId="2">
  <autoFilter ref="A106:B118" xr:uid="{4E9DAA00-585A-4129-8698-EAB7813E6F75}"/>
  <tableColumns count="2">
    <tableColumn id="1" xr3:uid="{78A85104-41D5-4950-9A8B-25E31996FFC2}" name="Item" dataDxfId="1"/>
    <tableColumn id="2" xr3:uid="{A7EACCDF-3F99-4039-9490-06BAE6757A23}" name="Total 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9CD2-DA60-4DDA-91AF-360DFE97DEA5}">
  <dimension ref="A1:H272"/>
  <sheetViews>
    <sheetView tabSelected="1" topLeftCell="A26" workbookViewId="0">
      <selection activeCell="F35" sqref="F35"/>
    </sheetView>
  </sheetViews>
  <sheetFormatPr defaultColWidth="9.14453125" defaultRowHeight="15"/>
  <cols>
    <col min="1" max="1" width="9.14453125" style="2" bestFit="1" customWidth="1"/>
    <col min="2" max="2" width="11.02734375" style="19" bestFit="1" customWidth="1"/>
    <col min="3" max="3" width="13.31640625" style="2" bestFit="1" customWidth="1"/>
    <col min="4" max="4" width="11.8359375" style="2" bestFit="1" customWidth="1"/>
    <col min="5" max="5" width="13.44921875" style="4" bestFit="1" customWidth="1"/>
    <col min="6" max="6" width="23.67578125" style="15" bestFit="1" customWidth="1"/>
    <col min="7" max="7" width="20.04296875" style="15" bestFit="1" customWidth="1"/>
    <col min="8" max="16384" width="9.14453125" style="2"/>
  </cols>
  <sheetData>
    <row r="1" spans="1:8" s="16" customFormat="1">
      <c r="A1" s="16" t="s">
        <v>0</v>
      </c>
      <c r="B1" s="17" t="s">
        <v>1</v>
      </c>
      <c r="C1" s="16" t="s">
        <v>2</v>
      </c>
      <c r="D1" s="16" t="s">
        <v>3</v>
      </c>
      <c r="E1" s="18" t="s">
        <v>4</v>
      </c>
      <c r="F1" s="18" t="s">
        <v>48</v>
      </c>
      <c r="G1" s="18" t="s">
        <v>49</v>
      </c>
    </row>
    <row r="2" spans="1:8">
      <c r="A2" s="14">
        <v>2020</v>
      </c>
      <c r="B2" s="14" t="s">
        <v>25</v>
      </c>
      <c r="C2" s="14" t="s">
        <v>5</v>
      </c>
      <c r="D2" s="14">
        <v>27</v>
      </c>
      <c r="E2" s="15">
        <v>1634.9994720000002</v>
      </c>
      <c r="F2" s="5">
        <f>0.97*Table1[[#This Row],[Revenue]]</f>
        <v>1585.9494878400001</v>
      </c>
      <c r="G2" s="15">
        <f>Table1[[#This Row],[Revenue]]-Table1[[#This Row],[Estimated Cost Price]]</f>
        <v>49.049984160000122</v>
      </c>
    </row>
    <row r="3" spans="1:8">
      <c r="A3" s="14">
        <v>2020</v>
      </c>
      <c r="B3" s="14" t="s">
        <v>25</v>
      </c>
      <c r="C3" s="14" t="s">
        <v>16</v>
      </c>
      <c r="D3" s="14">
        <v>2</v>
      </c>
      <c r="E3" s="15">
        <v>20.000056000000001</v>
      </c>
      <c r="F3" s="15">
        <v>20.000056000000001</v>
      </c>
      <c r="G3" s="15">
        <f>Table1[[#This Row],[Revenue]]-Table1[[#This Row],[Estimated Cost Price]]</f>
        <v>0</v>
      </c>
    </row>
    <row r="4" spans="1:8">
      <c r="A4" s="14">
        <v>2020</v>
      </c>
      <c r="B4" s="14" t="s">
        <v>25</v>
      </c>
      <c r="C4" s="14" t="s">
        <v>6</v>
      </c>
      <c r="D4" s="14">
        <v>236</v>
      </c>
      <c r="E4" s="15">
        <v>4563.5024800000001</v>
      </c>
      <c r="F4" s="5">
        <f>0.93*Table1[[#This Row],[Revenue]]</f>
        <v>4244.0573064</v>
      </c>
      <c r="G4" s="15">
        <f>Table1[[#This Row],[Revenue]]-Table1[[#This Row],[Estimated Cost Price]]</f>
        <v>319.44517360000009</v>
      </c>
    </row>
    <row r="5" spans="1:8">
      <c r="A5" s="14">
        <v>2020</v>
      </c>
      <c r="B5" s="14" t="s">
        <v>25</v>
      </c>
      <c r="C5" s="14" t="s">
        <v>7</v>
      </c>
      <c r="D5" s="14">
        <v>329</v>
      </c>
      <c r="E5" s="15">
        <v>5549.0059170000013</v>
      </c>
      <c r="F5" s="5">
        <f>0.85*Table1[[#This Row],[Revenue]]</f>
        <v>4716.6550294500012</v>
      </c>
      <c r="G5" s="15">
        <f>Table1[[#This Row],[Revenue]]-Table1[[#This Row],[Estimated Cost Price]]</f>
        <v>832.35088755000015</v>
      </c>
    </row>
    <row r="6" spans="1:8">
      <c r="A6" s="14">
        <v>2020</v>
      </c>
      <c r="B6" s="14" t="s">
        <v>25</v>
      </c>
      <c r="C6" s="14" t="s">
        <v>8</v>
      </c>
      <c r="D6" s="14">
        <v>267</v>
      </c>
      <c r="E6" s="15">
        <v>1360</v>
      </c>
      <c r="F6" s="5">
        <f>((Table1[[#This Row],[Revenue]]/Table1[[#This Row],[Volume]])-1)*Table1[[#This Row],[Volume]]</f>
        <v>1093</v>
      </c>
      <c r="G6" s="15">
        <f>Table1[[#This Row],[Revenue]]-Table1[[#This Row],[Estimated Cost Price]]</f>
        <v>267</v>
      </c>
      <c r="H6" s="21"/>
    </row>
    <row r="7" spans="1:8">
      <c r="A7" s="14">
        <v>2020</v>
      </c>
      <c r="B7" s="14" t="s">
        <v>25</v>
      </c>
      <c r="C7" s="14" t="s">
        <v>9</v>
      </c>
      <c r="D7" s="14">
        <v>155</v>
      </c>
      <c r="E7" s="15">
        <v>3551.9979599999997</v>
      </c>
      <c r="F7" s="5">
        <f>Table1[[#This Row],[Volume]]*22.5</f>
        <v>3487.5</v>
      </c>
      <c r="G7" s="15">
        <f>Table1[[#This Row],[Revenue]]-Table1[[#This Row],[Estimated Cost Price]]</f>
        <v>64.497959999999694</v>
      </c>
    </row>
    <row r="8" spans="1:8">
      <c r="A8" s="14">
        <v>2020</v>
      </c>
      <c r="B8" s="14" t="s">
        <v>25</v>
      </c>
      <c r="C8" s="14" t="s">
        <v>10</v>
      </c>
      <c r="D8" s="14">
        <v>163</v>
      </c>
      <c r="E8" s="15">
        <v>5413.0011979999999</v>
      </c>
      <c r="F8" s="5">
        <f>0.92*Table1[[#This Row],[Revenue]]</f>
        <v>4979.9611021600003</v>
      </c>
      <c r="G8" s="15">
        <f>Table1[[#This Row],[Revenue]]-Table1[[#This Row],[Estimated Cost Price]]</f>
        <v>433.04009583999959</v>
      </c>
    </row>
    <row r="9" spans="1:8">
      <c r="A9" s="14">
        <v>2020</v>
      </c>
      <c r="B9" s="14" t="s">
        <v>25</v>
      </c>
      <c r="C9" s="14" t="s">
        <v>11</v>
      </c>
      <c r="D9" s="14">
        <v>63</v>
      </c>
      <c r="E9" s="15">
        <v>3337.9999010000001</v>
      </c>
      <c r="F9" s="15">
        <f>0.9*Table1[[#This Row],[Revenue]]</f>
        <v>3004.1999109000003</v>
      </c>
      <c r="G9" s="15">
        <f>Table1[[#This Row],[Revenue]]-Table1[[#This Row],[Estimated Cost Price]]</f>
        <v>333.79999009999983</v>
      </c>
    </row>
    <row r="10" spans="1:8">
      <c r="A10" s="14">
        <v>2020</v>
      </c>
      <c r="B10" s="14" t="s">
        <v>25</v>
      </c>
      <c r="C10" s="14" t="s">
        <v>12</v>
      </c>
      <c r="D10" s="14">
        <v>180</v>
      </c>
      <c r="E10" s="15">
        <v>3143.001553999999</v>
      </c>
      <c r="F10" s="5">
        <f>0.93*Table1[[#This Row],[Revenue]]</f>
        <v>2922.9914452199992</v>
      </c>
      <c r="G10" s="15">
        <f>Table1[[#This Row],[Revenue]]-Table1[[#This Row],[Estimated Cost Price]]</f>
        <v>220.01010877999988</v>
      </c>
    </row>
    <row r="11" spans="1:8">
      <c r="A11" s="14">
        <v>2020</v>
      </c>
      <c r="B11" s="14" t="s">
        <v>24</v>
      </c>
      <c r="C11" s="14" t="s">
        <v>5</v>
      </c>
      <c r="D11" s="14">
        <v>41</v>
      </c>
      <c r="E11" s="15">
        <v>2141.999354</v>
      </c>
      <c r="F11" s="5">
        <f>0.97*Table1[[#This Row],[Revenue]]</f>
        <v>2077.73937338</v>
      </c>
      <c r="G11" s="15">
        <f>Table1[[#This Row],[Revenue]]-Table1[[#This Row],[Estimated Cost Price]]</f>
        <v>64.259980620000078</v>
      </c>
    </row>
    <row r="12" spans="1:8">
      <c r="A12" s="14">
        <v>2020</v>
      </c>
      <c r="B12" s="14" t="s">
        <v>24</v>
      </c>
      <c r="C12" s="14" t="s">
        <v>13</v>
      </c>
      <c r="D12" s="14">
        <v>10</v>
      </c>
      <c r="E12" s="15">
        <v>741.00030800000002</v>
      </c>
      <c r="F12" s="15">
        <v>741.00030800000002</v>
      </c>
      <c r="G12" s="15">
        <f>Table1[[#This Row],[Revenue]]-Table1[[#This Row],[Estimated Cost Price]]</f>
        <v>0</v>
      </c>
    </row>
    <row r="13" spans="1:8">
      <c r="A13" s="14">
        <v>2020</v>
      </c>
      <c r="B13" s="14" t="s">
        <v>24</v>
      </c>
      <c r="C13" s="14" t="s">
        <v>14</v>
      </c>
      <c r="D13" s="14">
        <v>35</v>
      </c>
      <c r="E13" s="15">
        <v>2625</v>
      </c>
      <c r="F13" s="15">
        <v>2625</v>
      </c>
      <c r="G13" s="15">
        <f>Table1[[#This Row],[Revenue]]-Table1[[#This Row],[Estimated Cost Price]]</f>
        <v>0</v>
      </c>
    </row>
    <row r="14" spans="1:8">
      <c r="A14" s="14">
        <v>2020</v>
      </c>
      <c r="B14" s="14" t="s">
        <v>24</v>
      </c>
      <c r="C14" s="14" t="s">
        <v>15</v>
      </c>
      <c r="D14" s="14">
        <v>36</v>
      </c>
      <c r="E14" s="15">
        <v>999</v>
      </c>
      <c r="F14" s="15">
        <v>999</v>
      </c>
      <c r="G14" s="15">
        <f>Table1[[#This Row],[Revenue]]-Table1[[#This Row],[Estimated Cost Price]]</f>
        <v>0</v>
      </c>
    </row>
    <row r="15" spans="1:8">
      <c r="A15" s="14">
        <v>2020</v>
      </c>
      <c r="B15" s="14" t="s">
        <v>24</v>
      </c>
      <c r="C15" s="14" t="s">
        <v>16</v>
      </c>
      <c r="D15" s="14">
        <v>301</v>
      </c>
      <c r="E15" s="15">
        <v>2699.9608898718975</v>
      </c>
      <c r="F15" s="15">
        <v>2699.9608898718975</v>
      </c>
      <c r="G15" s="15">
        <f>Table1[[#This Row],[Revenue]]-Table1[[#This Row],[Estimated Cost Price]]</f>
        <v>0</v>
      </c>
    </row>
    <row r="16" spans="1:8">
      <c r="A16" s="14">
        <v>2020</v>
      </c>
      <c r="B16" s="14" t="s">
        <v>24</v>
      </c>
      <c r="C16" s="14" t="s">
        <v>17</v>
      </c>
      <c r="D16" s="14">
        <v>6</v>
      </c>
      <c r="E16" s="15">
        <v>415</v>
      </c>
      <c r="F16" s="15">
        <v>415</v>
      </c>
      <c r="G16" s="15">
        <f>Table1[[#This Row],[Revenue]]-Table1[[#This Row],[Estimated Cost Price]]</f>
        <v>0</v>
      </c>
    </row>
    <row r="17" spans="1:7">
      <c r="A17" s="14">
        <v>2020</v>
      </c>
      <c r="B17" s="14" t="s">
        <v>24</v>
      </c>
      <c r="C17" s="14" t="s">
        <v>6</v>
      </c>
      <c r="D17" s="14">
        <v>223</v>
      </c>
      <c r="E17" s="15">
        <v>3830.0040540000005</v>
      </c>
      <c r="F17" s="5">
        <f>0.93*Table1[[#This Row],[Revenue]]</f>
        <v>3561.9037702200008</v>
      </c>
      <c r="G17" s="15">
        <f>Table1[[#This Row],[Revenue]]-Table1[[#This Row],[Estimated Cost Price]]</f>
        <v>268.1002837799997</v>
      </c>
    </row>
    <row r="18" spans="1:7">
      <c r="A18" s="14">
        <v>2020</v>
      </c>
      <c r="B18" s="14" t="s">
        <v>24</v>
      </c>
      <c r="C18" s="14" t="s">
        <v>7</v>
      </c>
      <c r="D18" s="14">
        <v>471</v>
      </c>
      <c r="E18" s="15">
        <v>7981.0266820000024</v>
      </c>
      <c r="F18" s="5">
        <f>0.85*Table1[[#This Row],[Revenue]]</f>
        <v>6783.8726797000018</v>
      </c>
      <c r="G18" s="15">
        <f>Table1[[#This Row],[Revenue]]-Table1[[#This Row],[Estimated Cost Price]]</f>
        <v>1197.1540023000007</v>
      </c>
    </row>
    <row r="19" spans="1:7">
      <c r="A19" s="14">
        <v>2020</v>
      </c>
      <c r="B19" s="14" t="s">
        <v>24</v>
      </c>
      <c r="C19" s="14" t="s">
        <v>8</v>
      </c>
      <c r="D19" s="14">
        <v>1414</v>
      </c>
      <c r="E19" s="15">
        <v>7062</v>
      </c>
      <c r="F19" s="5">
        <f>((Table1[[#This Row],[Revenue]]/Table1[[#This Row],[Volume]])-1)*Table1[[#This Row],[Volume]]</f>
        <v>5648</v>
      </c>
      <c r="G19" s="15">
        <f>Table1[[#This Row],[Revenue]]-Table1[[#This Row],[Estimated Cost Price]]</f>
        <v>1414</v>
      </c>
    </row>
    <row r="20" spans="1:7">
      <c r="A20" s="14">
        <v>2020</v>
      </c>
      <c r="B20" s="14" t="s">
        <v>24</v>
      </c>
      <c r="C20" s="14" t="s">
        <v>9</v>
      </c>
      <c r="D20" s="14">
        <v>329</v>
      </c>
      <c r="E20" s="15">
        <v>7272.993419999998</v>
      </c>
      <c r="F20" s="5">
        <f>Table1[[#This Row],[Volume]]*22.5</f>
        <v>7402.5</v>
      </c>
      <c r="G20" s="15">
        <f>Table1[[#This Row],[Revenue]]-Table1[[#This Row],[Estimated Cost Price]]</f>
        <v>-129.50658000000203</v>
      </c>
    </row>
    <row r="21" spans="1:7">
      <c r="A21" s="14">
        <v>2020</v>
      </c>
      <c r="B21" s="14" t="s">
        <v>24</v>
      </c>
      <c r="C21" s="14" t="s">
        <v>10</v>
      </c>
      <c r="D21" s="14">
        <v>387</v>
      </c>
      <c r="E21" s="15">
        <v>11709.003474000001</v>
      </c>
      <c r="F21" s="5">
        <f>0.92*Table1[[#This Row],[Revenue]]</f>
        <v>10772.283196080001</v>
      </c>
      <c r="G21" s="15">
        <f>Table1[[#This Row],[Revenue]]-Table1[[#This Row],[Estimated Cost Price]]</f>
        <v>936.72027791999972</v>
      </c>
    </row>
    <row r="22" spans="1:7">
      <c r="A22" s="14">
        <v>2020</v>
      </c>
      <c r="B22" s="14" t="s">
        <v>24</v>
      </c>
      <c r="C22" s="14" t="s">
        <v>11</v>
      </c>
      <c r="D22" s="14">
        <v>245</v>
      </c>
      <c r="E22" s="15">
        <v>11016.999234999999</v>
      </c>
      <c r="F22" s="15">
        <f>0.9*Table1[[#This Row],[Revenue]]</f>
        <v>9915.299311499999</v>
      </c>
      <c r="G22" s="15">
        <f>Table1[[#This Row],[Revenue]]-Table1[[#This Row],[Estimated Cost Price]]</f>
        <v>1101.6999235000003</v>
      </c>
    </row>
    <row r="23" spans="1:7">
      <c r="A23" s="14">
        <v>2020</v>
      </c>
      <c r="B23" s="14" t="s">
        <v>24</v>
      </c>
      <c r="C23" s="14" t="s">
        <v>12</v>
      </c>
      <c r="D23" s="14">
        <v>353</v>
      </c>
      <c r="E23" s="15">
        <v>7260.0027760000021</v>
      </c>
      <c r="F23" s="5">
        <f>0.93*Table1[[#This Row],[Revenue]]</f>
        <v>6751.8025816800027</v>
      </c>
      <c r="G23" s="15">
        <f>Table1[[#This Row],[Revenue]]-Table1[[#This Row],[Estimated Cost Price]]</f>
        <v>508.20019431999935</v>
      </c>
    </row>
    <row r="24" spans="1:7">
      <c r="A24" s="14">
        <v>2020</v>
      </c>
      <c r="B24" s="14" t="s">
        <v>24</v>
      </c>
      <c r="C24" s="14" t="s">
        <v>18</v>
      </c>
      <c r="D24" s="14">
        <v>60</v>
      </c>
      <c r="E24" s="15">
        <v>1820</v>
      </c>
      <c r="F24" s="4"/>
      <c r="G24" s="15">
        <f>Table1[[#This Row],[Revenue]]-Table1[[#This Row],[Estimated Cost Price]]</f>
        <v>1820</v>
      </c>
    </row>
    <row r="25" spans="1:7">
      <c r="A25" s="14">
        <v>2020</v>
      </c>
      <c r="B25" s="14" t="s">
        <v>23</v>
      </c>
      <c r="C25" s="14" t="s">
        <v>5</v>
      </c>
      <c r="D25" s="14">
        <v>33</v>
      </c>
      <c r="E25" s="15">
        <v>1133</v>
      </c>
      <c r="F25" s="5">
        <f>0.97*Table1[[#This Row],[Revenue]]</f>
        <v>1099.01</v>
      </c>
      <c r="G25" s="15">
        <f>Table1[[#This Row],[Revenue]]-Table1[[#This Row],[Estimated Cost Price]]</f>
        <v>33.990000000000009</v>
      </c>
    </row>
    <row r="26" spans="1:7">
      <c r="A26" s="14">
        <v>2020</v>
      </c>
      <c r="B26" s="14" t="s">
        <v>23</v>
      </c>
      <c r="C26" s="14" t="s">
        <v>13</v>
      </c>
      <c r="D26" s="14">
        <v>235</v>
      </c>
      <c r="E26" s="15">
        <v>7651</v>
      </c>
      <c r="F26" s="15">
        <v>7651</v>
      </c>
      <c r="G26" s="15">
        <f>Table1[[#This Row],[Revenue]]-Table1[[#This Row],[Estimated Cost Price]]</f>
        <v>0</v>
      </c>
    </row>
    <row r="27" spans="1:7">
      <c r="A27" s="14">
        <v>2020</v>
      </c>
      <c r="B27" s="14" t="s">
        <v>23</v>
      </c>
      <c r="C27" s="14" t="s">
        <v>14</v>
      </c>
      <c r="D27" s="14">
        <v>81</v>
      </c>
      <c r="E27" s="15">
        <v>6185</v>
      </c>
      <c r="F27" s="15">
        <v>6185</v>
      </c>
      <c r="G27" s="15">
        <f>Table1[[#This Row],[Revenue]]-Table1[[#This Row],[Estimated Cost Price]]</f>
        <v>0</v>
      </c>
    </row>
    <row r="28" spans="1:7">
      <c r="A28" s="14">
        <v>2020</v>
      </c>
      <c r="B28" s="14" t="s">
        <v>23</v>
      </c>
      <c r="C28" s="14" t="s">
        <v>19</v>
      </c>
      <c r="D28" s="14">
        <v>1</v>
      </c>
      <c r="E28" s="15">
        <v>10</v>
      </c>
      <c r="F28" s="15">
        <v>10</v>
      </c>
      <c r="G28" s="15">
        <f>Table1[[#This Row],[Revenue]]-Table1[[#This Row],[Estimated Cost Price]]</f>
        <v>0</v>
      </c>
    </row>
    <row r="29" spans="1:7">
      <c r="A29" s="14">
        <v>2020</v>
      </c>
      <c r="B29" s="14" t="s">
        <v>23</v>
      </c>
      <c r="C29" s="14" t="s">
        <v>15</v>
      </c>
      <c r="D29" s="14">
        <v>6</v>
      </c>
      <c r="E29" s="15">
        <v>290</v>
      </c>
      <c r="F29" s="15">
        <v>290</v>
      </c>
      <c r="G29" s="15">
        <f>Table1[[#This Row],[Revenue]]-Table1[[#This Row],[Estimated Cost Price]]</f>
        <v>0</v>
      </c>
    </row>
    <row r="30" spans="1:7">
      <c r="A30" s="14">
        <v>2020</v>
      </c>
      <c r="B30" s="14" t="s">
        <v>23</v>
      </c>
      <c r="C30" s="14" t="s">
        <v>20</v>
      </c>
      <c r="D30" s="14">
        <v>1</v>
      </c>
      <c r="E30" s="15">
        <v>10</v>
      </c>
      <c r="F30" s="15">
        <v>10</v>
      </c>
      <c r="G30" s="15">
        <f>Table1[[#This Row],[Revenue]]-Table1[[#This Row],[Estimated Cost Price]]</f>
        <v>0</v>
      </c>
    </row>
    <row r="31" spans="1:7">
      <c r="A31" s="14">
        <v>2020</v>
      </c>
      <c r="B31" s="14" t="s">
        <v>23</v>
      </c>
      <c r="C31" s="14" t="s">
        <v>16</v>
      </c>
      <c r="D31" s="14">
        <v>4</v>
      </c>
      <c r="E31" s="15">
        <v>220</v>
      </c>
      <c r="F31" s="15">
        <v>220</v>
      </c>
      <c r="G31" s="15">
        <f>Table1[[#This Row],[Revenue]]-Table1[[#This Row],[Estimated Cost Price]]</f>
        <v>0</v>
      </c>
    </row>
    <row r="32" spans="1:7">
      <c r="A32" s="14">
        <v>2020</v>
      </c>
      <c r="B32" s="14" t="s">
        <v>23</v>
      </c>
      <c r="C32" s="14" t="s">
        <v>17</v>
      </c>
      <c r="D32" s="14">
        <v>15</v>
      </c>
      <c r="E32" s="15">
        <v>1050</v>
      </c>
      <c r="F32" s="15">
        <v>1050</v>
      </c>
      <c r="G32" s="15">
        <f>Table1[[#This Row],[Revenue]]-Table1[[#This Row],[Estimated Cost Price]]</f>
        <v>0</v>
      </c>
    </row>
    <row r="33" spans="1:7">
      <c r="A33" s="14">
        <v>2020</v>
      </c>
      <c r="B33" s="14" t="s">
        <v>23</v>
      </c>
      <c r="C33" s="14" t="s">
        <v>6</v>
      </c>
      <c r="D33" s="14">
        <v>460</v>
      </c>
      <c r="E33" s="15">
        <v>6223.01</v>
      </c>
      <c r="F33" s="5">
        <f>0.93*Table1[[#This Row],[Revenue]]</f>
        <v>5787.3993000000009</v>
      </c>
      <c r="G33" s="15">
        <f>Table1[[#This Row],[Revenue]]-Table1[[#This Row],[Estimated Cost Price]]</f>
        <v>435.61069999999927</v>
      </c>
    </row>
    <row r="34" spans="1:7">
      <c r="A34" s="14">
        <v>2020</v>
      </c>
      <c r="B34" s="14" t="s">
        <v>23</v>
      </c>
      <c r="C34" s="14" t="s">
        <v>7</v>
      </c>
      <c r="D34" s="14">
        <v>592</v>
      </c>
      <c r="E34" s="15">
        <v>10327</v>
      </c>
      <c r="F34" s="5">
        <f>0.85*Table1[[#This Row],[Revenue]]</f>
        <v>8777.9499999999989</v>
      </c>
      <c r="G34" s="15">
        <f>Table1[[#This Row],[Revenue]]-Table1[[#This Row],[Estimated Cost Price]]</f>
        <v>1549.0500000000011</v>
      </c>
    </row>
    <row r="35" spans="1:7">
      <c r="A35" s="14">
        <v>2020</v>
      </c>
      <c r="B35" s="14" t="s">
        <v>23</v>
      </c>
      <c r="C35" s="14" t="s">
        <v>8</v>
      </c>
      <c r="D35" s="14">
        <v>722</v>
      </c>
      <c r="E35" s="15">
        <v>3617</v>
      </c>
      <c r="F35" s="5">
        <f>((Table1[[#This Row],[Revenue]]/Table1[[#This Row],[Volume]])-1)*Table1[[#This Row],[Volume]]</f>
        <v>2894.9999999999995</v>
      </c>
      <c r="G35" s="15">
        <f>Table1[[#This Row],[Revenue]]-Table1[[#This Row],[Estimated Cost Price]]</f>
        <v>722.00000000000045</v>
      </c>
    </row>
    <row r="36" spans="1:7">
      <c r="A36" s="14">
        <v>2020</v>
      </c>
      <c r="B36" s="14" t="s">
        <v>23</v>
      </c>
      <c r="C36" s="14" t="s">
        <v>9</v>
      </c>
      <c r="D36" s="14">
        <v>267</v>
      </c>
      <c r="E36" s="15">
        <v>4588</v>
      </c>
      <c r="F36" s="5">
        <f>Table1[[#This Row],[Volume]]*22.5</f>
        <v>6007.5</v>
      </c>
      <c r="G36" s="15">
        <f>Table1[[#This Row],[Revenue]]-Table1[[#This Row],[Estimated Cost Price]]</f>
        <v>-1419.5</v>
      </c>
    </row>
    <row r="37" spans="1:7">
      <c r="A37" s="14">
        <v>2020</v>
      </c>
      <c r="B37" s="14" t="s">
        <v>23</v>
      </c>
      <c r="C37" s="14" t="s">
        <v>10</v>
      </c>
      <c r="D37" s="14">
        <v>425</v>
      </c>
      <c r="E37" s="15">
        <v>12373</v>
      </c>
      <c r="F37" s="5">
        <f>0.92*Table1[[#This Row],[Revenue]]</f>
        <v>11383.16</v>
      </c>
      <c r="G37" s="15">
        <f>Table1[[#This Row],[Revenue]]-Table1[[#This Row],[Estimated Cost Price]]</f>
        <v>989.84000000000015</v>
      </c>
    </row>
    <row r="38" spans="1:7">
      <c r="A38" s="14">
        <v>2020</v>
      </c>
      <c r="B38" s="14" t="s">
        <v>23</v>
      </c>
      <c r="C38" s="14" t="s">
        <v>11</v>
      </c>
      <c r="D38" s="14">
        <v>213</v>
      </c>
      <c r="E38" s="15">
        <v>10550</v>
      </c>
      <c r="F38" s="15">
        <f>0.9*Table1[[#This Row],[Revenue]]</f>
        <v>9495</v>
      </c>
      <c r="G38" s="15">
        <f>Table1[[#This Row],[Revenue]]-Table1[[#This Row],[Estimated Cost Price]]</f>
        <v>1055</v>
      </c>
    </row>
    <row r="39" spans="1:7">
      <c r="A39" s="14">
        <v>2020</v>
      </c>
      <c r="B39" s="14" t="s">
        <v>23</v>
      </c>
      <c r="C39" s="14" t="s">
        <v>12</v>
      </c>
      <c r="D39" s="14">
        <v>533</v>
      </c>
      <c r="E39" s="15">
        <v>12310</v>
      </c>
      <c r="F39" s="5">
        <f>0.93*Table1[[#This Row],[Revenue]]</f>
        <v>11448.300000000001</v>
      </c>
      <c r="G39" s="15">
        <f>Table1[[#This Row],[Revenue]]-Table1[[#This Row],[Estimated Cost Price]]</f>
        <v>861.69999999999891</v>
      </c>
    </row>
    <row r="40" spans="1:7">
      <c r="A40" s="14">
        <v>2020</v>
      </c>
      <c r="B40" s="14" t="s">
        <v>23</v>
      </c>
      <c r="C40" s="14" t="s">
        <v>21</v>
      </c>
      <c r="D40" s="14">
        <v>296</v>
      </c>
      <c r="E40" s="15">
        <v>7643</v>
      </c>
      <c r="F40" s="4"/>
      <c r="G40" s="15">
        <f>Table1[[#This Row],[Revenue]]-Table1[[#This Row],[Estimated Cost Price]]</f>
        <v>7643</v>
      </c>
    </row>
    <row r="41" spans="1:7">
      <c r="A41" s="14">
        <v>2020</v>
      </c>
      <c r="B41" s="14" t="s">
        <v>22</v>
      </c>
      <c r="C41" s="14" t="s">
        <v>5</v>
      </c>
      <c r="D41" s="14">
        <v>149</v>
      </c>
      <c r="E41" s="15">
        <v>7846</v>
      </c>
      <c r="F41" s="5">
        <f>0.97*Table1[[#This Row],[Revenue]]</f>
        <v>7610.62</v>
      </c>
      <c r="G41" s="15">
        <f>Table1[[#This Row],[Revenue]]-Table1[[#This Row],[Estimated Cost Price]]</f>
        <v>235.38000000000011</v>
      </c>
    </row>
    <row r="42" spans="1:7">
      <c r="A42" s="14">
        <v>2020</v>
      </c>
      <c r="B42" s="14" t="s">
        <v>22</v>
      </c>
      <c r="C42" s="14" t="s">
        <v>13</v>
      </c>
      <c r="D42" s="14">
        <v>12</v>
      </c>
      <c r="E42" s="15">
        <v>436</v>
      </c>
      <c r="F42" s="15">
        <v>436</v>
      </c>
      <c r="G42" s="15">
        <f>Table1[[#This Row],[Revenue]]-Table1[[#This Row],[Estimated Cost Price]]</f>
        <v>0</v>
      </c>
    </row>
    <row r="43" spans="1:7">
      <c r="A43" s="14">
        <v>2020</v>
      </c>
      <c r="B43" s="14" t="s">
        <v>22</v>
      </c>
      <c r="C43" s="14" t="s">
        <v>14</v>
      </c>
      <c r="D43" s="14">
        <v>55</v>
      </c>
      <c r="E43" s="15">
        <v>4125</v>
      </c>
      <c r="F43" s="15">
        <v>4125</v>
      </c>
      <c r="G43" s="15">
        <f>Table1[[#This Row],[Revenue]]-Table1[[#This Row],[Estimated Cost Price]]</f>
        <v>0</v>
      </c>
    </row>
    <row r="44" spans="1:7">
      <c r="A44" s="14">
        <v>2020</v>
      </c>
      <c r="B44" s="14" t="s">
        <v>22</v>
      </c>
      <c r="C44" s="14" t="s">
        <v>19</v>
      </c>
      <c r="D44" s="14">
        <v>1</v>
      </c>
      <c r="E44" s="15">
        <v>10</v>
      </c>
      <c r="F44" s="15">
        <v>10</v>
      </c>
      <c r="G44" s="15">
        <f>Table1[[#This Row],[Revenue]]-Table1[[#This Row],[Estimated Cost Price]]</f>
        <v>0</v>
      </c>
    </row>
    <row r="45" spans="1:7">
      <c r="A45" s="14">
        <v>2020</v>
      </c>
      <c r="B45" s="14" t="s">
        <v>22</v>
      </c>
      <c r="C45" s="14" t="s">
        <v>20</v>
      </c>
      <c r="D45" s="14">
        <v>1</v>
      </c>
      <c r="E45" s="15">
        <v>10</v>
      </c>
      <c r="F45" s="15">
        <v>10</v>
      </c>
      <c r="G45" s="15">
        <f>Table1[[#This Row],[Revenue]]-Table1[[#This Row],[Estimated Cost Price]]</f>
        <v>0</v>
      </c>
    </row>
    <row r="46" spans="1:7">
      <c r="A46" s="14">
        <v>2020</v>
      </c>
      <c r="B46" s="14" t="s">
        <v>22</v>
      </c>
      <c r="C46" s="14" t="s">
        <v>16</v>
      </c>
      <c r="D46" s="14">
        <v>6</v>
      </c>
      <c r="E46" s="15">
        <v>70</v>
      </c>
      <c r="F46" s="15">
        <v>70</v>
      </c>
      <c r="G46" s="15">
        <f>Table1[[#This Row],[Revenue]]-Table1[[#This Row],[Estimated Cost Price]]</f>
        <v>0</v>
      </c>
    </row>
    <row r="47" spans="1:7">
      <c r="A47" s="14">
        <v>2020</v>
      </c>
      <c r="B47" s="14" t="s">
        <v>22</v>
      </c>
      <c r="C47" s="14" t="s">
        <v>17</v>
      </c>
      <c r="D47" s="14">
        <v>3</v>
      </c>
      <c r="E47" s="15">
        <v>210</v>
      </c>
      <c r="F47" s="15">
        <v>210</v>
      </c>
      <c r="G47" s="15">
        <f>Table1[[#This Row],[Revenue]]-Table1[[#This Row],[Estimated Cost Price]]</f>
        <v>0</v>
      </c>
    </row>
    <row r="48" spans="1:7">
      <c r="A48" s="14">
        <v>2020</v>
      </c>
      <c r="B48" s="14" t="s">
        <v>22</v>
      </c>
      <c r="C48" s="14" t="s">
        <v>6</v>
      </c>
      <c r="D48" s="14">
        <v>525</v>
      </c>
      <c r="E48" s="15">
        <v>5719</v>
      </c>
      <c r="F48" s="5">
        <f>0.93*Table1[[#This Row],[Revenue]]</f>
        <v>5318.67</v>
      </c>
      <c r="G48" s="15">
        <f>Table1[[#This Row],[Revenue]]-Table1[[#This Row],[Estimated Cost Price]]</f>
        <v>400.32999999999993</v>
      </c>
    </row>
    <row r="49" spans="1:7">
      <c r="A49" s="14">
        <v>2020</v>
      </c>
      <c r="B49" s="14" t="s">
        <v>22</v>
      </c>
      <c r="C49" s="14" t="s">
        <v>7</v>
      </c>
      <c r="D49" s="14">
        <v>586</v>
      </c>
      <c r="E49" s="15">
        <v>10955.01</v>
      </c>
      <c r="F49" s="5">
        <f>0.85*Table1[[#This Row],[Revenue]]</f>
        <v>9311.7584999999999</v>
      </c>
      <c r="G49" s="15">
        <f>Table1[[#This Row],[Revenue]]-Table1[[#This Row],[Estimated Cost Price]]</f>
        <v>1643.2515000000003</v>
      </c>
    </row>
    <row r="50" spans="1:7">
      <c r="A50" s="14">
        <v>2020</v>
      </c>
      <c r="B50" s="14" t="s">
        <v>22</v>
      </c>
      <c r="C50" s="14" t="s">
        <v>8</v>
      </c>
      <c r="D50" s="14">
        <v>316</v>
      </c>
      <c r="E50" s="15">
        <v>1580</v>
      </c>
      <c r="F50" s="5">
        <f>((Table1[[#This Row],[Revenue]]/Table1[[#This Row],[Volume]])-1)*Table1[[#This Row],[Volume]]</f>
        <v>1264</v>
      </c>
      <c r="G50" s="15">
        <f>Table1[[#This Row],[Revenue]]-Table1[[#This Row],[Estimated Cost Price]]</f>
        <v>316</v>
      </c>
    </row>
    <row r="51" spans="1:7">
      <c r="A51" s="14">
        <v>2020</v>
      </c>
      <c r="B51" s="14" t="s">
        <v>22</v>
      </c>
      <c r="C51" s="14" t="s">
        <v>9</v>
      </c>
      <c r="D51" s="14">
        <v>339</v>
      </c>
      <c r="E51" s="15">
        <v>8245</v>
      </c>
      <c r="F51" s="5">
        <f>Table1[[#This Row],[Volume]]*22.5</f>
        <v>7627.5</v>
      </c>
      <c r="G51" s="15">
        <f>Table1[[#This Row],[Revenue]]-Table1[[#This Row],[Estimated Cost Price]]</f>
        <v>617.5</v>
      </c>
    </row>
    <row r="52" spans="1:7">
      <c r="A52" s="14">
        <v>2020</v>
      </c>
      <c r="B52" s="14" t="s">
        <v>22</v>
      </c>
      <c r="C52" s="14" t="s">
        <v>10</v>
      </c>
      <c r="D52" s="14">
        <v>266</v>
      </c>
      <c r="E52" s="15">
        <v>7528</v>
      </c>
      <c r="F52" s="5">
        <f>0.92*Table1[[#This Row],[Revenue]]</f>
        <v>6925.76</v>
      </c>
      <c r="G52" s="15">
        <f>Table1[[#This Row],[Revenue]]-Table1[[#This Row],[Estimated Cost Price]]</f>
        <v>602.23999999999978</v>
      </c>
    </row>
    <row r="53" spans="1:7">
      <c r="A53" s="14">
        <v>2020</v>
      </c>
      <c r="B53" s="14" t="s">
        <v>22</v>
      </c>
      <c r="C53" s="14" t="s">
        <v>11</v>
      </c>
      <c r="D53" s="14">
        <v>139</v>
      </c>
      <c r="E53" s="15">
        <v>10463</v>
      </c>
      <c r="F53" s="15">
        <f>0.9*Table1[[#This Row],[Revenue]]</f>
        <v>9416.7000000000007</v>
      </c>
      <c r="G53" s="15">
        <f>Table1[[#This Row],[Revenue]]-Table1[[#This Row],[Estimated Cost Price]]</f>
        <v>1046.2999999999993</v>
      </c>
    </row>
    <row r="54" spans="1:7">
      <c r="A54" s="14">
        <v>2020</v>
      </c>
      <c r="B54" s="14" t="s">
        <v>22</v>
      </c>
      <c r="C54" s="14" t="s">
        <v>12</v>
      </c>
      <c r="D54" s="14">
        <v>585</v>
      </c>
      <c r="E54" s="15">
        <v>16003.61</v>
      </c>
      <c r="F54" s="5">
        <f>0.93*Table1[[#This Row],[Revenue]]</f>
        <v>14883.357300000001</v>
      </c>
      <c r="G54" s="15">
        <f>Table1[[#This Row],[Revenue]]-Table1[[#This Row],[Estimated Cost Price]]</f>
        <v>1120.2526999999991</v>
      </c>
    </row>
    <row r="55" spans="1:7">
      <c r="A55" s="14">
        <v>2020</v>
      </c>
      <c r="B55" s="14" t="s">
        <v>22</v>
      </c>
      <c r="C55" s="14" t="s">
        <v>21</v>
      </c>
      <c r="D55" s="14">
        <v>132</v>
      </c>
      <c r="E55" s="15">
        <v>3183</v>
      </c>
      <c r="F55" s="4"/>
      <c r="G55" s="15">
        <f>Table1[[#This Row],[Revenue]]-Table1[[#This Row],[Estimated Cost Price]]</f>
        <v>3183</v>
      </c>
    </row>
    <row r="56" spans="1:7">
      <c r="A56" s="14">
        <v>2020</v>
      </c>
      <c r="B56" s="14" t="s">
        <v>22</v>
      </c>
      <c r="C56" s="14" t="s">
        <v>18</v>
      </c>
      <c r="D56" s="14">
        <v>87</v>
      </c>
      <c r="E56" s="15">
        <v>2560</v>
      </c>
      <c r="F56" s="4"/>
      <c r="G56" s="15">
        <f>Table1[[#This Row],[Revenue]]-Table1[[#This Row],[Estimated Cost Price]]</f>
        <v>2560</v>
      </c>
    </row>
    <row r="57" spans="1:7">
      <c r="A57" s="14">
        <v>2020</v>
      </c>
      <c r="B57" s="14" t="s">
        <v>26</v>
      </c>
      <c r="C57" s="14" t="s">
        <v>5</v>
      </c>
      <c r="D57" s="14">
        <v>87</v>
      </c>
      <c r="E57" s="15">
        <v>4352.99982</v>
      </c>
      <c r="F57" s="5">
        <f>0.97*Table1[[#This Row],[Revenue]]</f>
        <v>4222.4098254</v>
      </c>
      <c r="G57" s="15">
        <f>Table1[[#This Row],[Revenue]]-Table1[[#This Row],[Estimated Cost Price]]</f>
        <v>130.58999459999995</v>
      </c>
    </row>
    <row r="58" spans="1:7">
      <c r="A58" s="14">
        <v>2020</v>
      </c>
      <c r="B58" s="14" t="s">
        <v>26</v>
      </c>
      <c r="C58" s="14" t="s">
        <v>28</v>
      </c>
      <c r="D58" s="14">
        <v>66</v>
      </c>
      <c r="E58" s="15">
        <v>990</v>
      </c>
      <c r="F58" s="4">
        <f>0.9*Table1[[#This Row],[Revenue]]</f>
        <v>891</v>
      </c>
      <c r="G58" s="15">
        <f>Table1[[#This Row],[Revenue]]-Table1[[#This Row],[Estimated Cost Price]]</f>
        <v>99</v>
      </c>
    </row>
    <row r="59" spans="1:7">
      <c r="A59" s="14">
        <v>2020</v>
      </c>
      <c r="B59" s="14" t="s">
        <v>26</v>
      </c>
      <c r="C59" s="14" t="s">
        <v>13</v>
      </c>
      <c r="D59" s="14">
        <v>17</v>
      </c>
      <c r="E59" s="15">
        <v>865.00000399999999</v>
      </c>
      <c r="F59" s="15">
        <v>865.00000399999999</v>
      </c>
      <c r="G59" s="15">
        <f>Table1[[#This Row],[Revenue]]-Table1[[#This Row],[Estimated Cost Price]]</f>
        <v>0</v>
      </c>
    </row>
    <row r="60" spans="1:7">
      <c r="A60" s="14">
        <v>2020</v>
      </c>
      <c r="B60" s="14" t="s">
        <v>26</v>
      </c>
      <c r="C60" s="14" t="s">
        <v>14</v>
      </c>
      <c r="D60" s="14">
        <v>49</v>
      </c>
      <c r="E60" s="15">
        <v>3675</v>
      </c>
      <c r="F60" s="15">
        <v>3675</v>
      </c>
      <c r="G60" s="15">
        <f>Table1[[#This Row],[Revenue]]-Table1[[#This Row],[Estimated Cost Price]]</f>
        <v>0</v>
      </c>
    </row>
    <row r="61" spans="1:7">
      <c r="A61" s="14">
        <v>2020</v>
      </c>
      <c r="B61" s="14" t="s">
        <v>26</v>
      </c>
      <c r="C61" s="14" t="s">
        <v>15</v>
      </c>
      <c r="D61" s="14">
        <v>1</v>
      </c>
      <c r="E61" s="15">
        <v>30</v>
      </c>
      <c r="F61" s="15">
        <v>30</v>
      </c>
      <c r="G61" s="15">
        <f>Table1[[#This Row],[Revenue]]-Table1[[#This Row],[Estimated Cost Price]]</f>
        <v>0</v>
      </c>
    </row>
    <row r="62" spans="1:7">
      <c r="A62" s="14">
        <v>2020</v>
      </c>
      <c r="B62" s="14" t="s">
        <v>26</v>
      </c>
      <c r="C62" s="14" t="s">
        <v>20</v>
      </c>
      <c r="D62" s="14">
        <v>2</v>
      </c>
      <c r="E62" s="15">
        <v>20</v>
      </c>
      <c r="F62" s="15">
        <v>20</v>
      </c>
      <c r="G62" s="15">
        <f>Table1[[#This Row],[Revenue]]-Table1[[#This Row],[Estimated Cost Price]]</f>
        <v>0</v>
      </c>
    </row>
    <row r="63" spans="1:7">
      <c r="A63" s="14">
        <v>2020</v>
      </c>
      <c r="B63" s="14" t="s">
        <v>26</v>
      </c>
      <c r="C63" s="14" t="s">
        <v>16</v>
      </c>
      <c r="D63" s="14">
        <v>1</v>
      </c>
      <c r="E63" s="15">
        <v>10.000028</v>
      </c>
      <c r="F63" s="15">
        <v>10.000028</v>
      </c>
      <c r="G63" s="15">
        <f>Table1[[#This Row],[Revenue]]-Table1[[#This Row],[Estimated Cost Price]]</f>
        <v>0</v>
      </c>
    </row>
    <row r="64" spans="1:7">
      <c r="A64" s="14">
        <v>2020</v>
      </c>
      <c r="B64" s="14" t="s">
        <v>26</v>
      </c>
      <c r="C64" s="14" t="s">
        <v>17</v>
      </c>
      <c r="D64" s="14">
        <v>2</v>
      </c>
      <c r="E64" s="15">
        <v>140</v>
      </c>
      <c r="F64" s="15">
        <v>140</v>
      </c>
      <c r="G64" s="15">
        <f>Table1[[#This Row],[Revenue]]-Table1[[#This Row],[Estimated Cost Price]]</f>
        <v>0</v>
      </c>
    </row>
    <row r="65" spans="1:7">
      <c r="A65" s="14">
        <v>2020</v>
      </c>
      <c r="B65" s="14" t="s">
        <v>26</v>
      </c>
      <c r="C65" s="14" t="s">
        <v>6</v>
      </c>
      <c r="D65" s="14">
        <v>382</v>
      </c>
      <c r="E65" s="15">
        <v>5955.0000639999998</v>
      </c>
      <c r="F65" s="5">
        <f>0.93*Table1[[#This Row],[Revenue]]</f>
        <v>5538.1500595200005</v>
      </c>
      <c r="G65" s="15">
        <f>Table1[[#This Row],[Revenue]]-Table1[[#This Row],[Estimated Cost Price]]</f>
        <v>416.85000447999937</v>
      </c>
    </row>
    <row r="66" spans="1:7">
      <c r="A66" s="14">
        <v>2020</v>
      </c>
      <c r="B66" s="14" t="s">
        <v>26</v>
      </c>
      <c r="C66" s="14" t="s">
        <v>7</v>
      </c>
      <c r="D66" s="14">
        <v>388</v>
      </c>
      <c r="E66" s="15">
        <v>6384.0001919999995</v>
      </c>
      <c r="F66" s="5">
        <f>0.85*Table1[[#This Row],[Revenue]]</f>
        <v>5426.400163199999</v>
      </c>
      <c r="G66" s="15">
        <f>Table1[[#This Row],[Revenue]]-Table1[[#This Row],[Estimated Cost Price]]</f>
        <v>957.60002880000047</v>
      </c>
    </row>
    <row r="67" spans="1:7">
      <c r="A67" s="14">
        <v>2020</v>
      </c>
      <c r="B67" s="14" t="s">
        <v>26</v>
      </c>
      <c r="C67" s="14" t="s">
        <v>8</v>
      </c>
      <c r="D67" s="14">
        <v>344</v>
      </c>
      <c r="E67" s="15">
        <v>1705</v>
      </c>
      <c r="F67" s="5">
        <f>((Table1[[#This Row],[Revenue]]/Table1[[#This Row],[Volume]])-1)*Table1[[#This Row],[Volume]]</f>
        <v>1361</v>
      </c>
      <c r="G67" s="15">
        <f>Table1[[#This Row],[Revenue]]-Table1[[#This Row],[Estimated Cost Price]]</f>
        <v>344</v>
      </c>
    </row>
    <row r="68" spans="1:7">
      <c r="A68" s="14">
        <v>2020</v>
      </c>
      <c r="B68" s="14" t="s">
        <v>26</v>
      </c>
      <c r="C68" s="14" t="s">
        <v>9</v>
      </c>
      <c r="D68" s="14">
        <v>174</v>
      </c>
      <c r="E68" s="15">
        <v>4814.9999250000001</v>
      </c>
      <c r="F68" s="5">
        <f>Table1[[#This Row],[Volume]]*22.5</f>
        <v>3915</v>
      </c>
      <c r="G68" s="15">
        <f>Table1[[#This Row],[Revenue]]-Table1[[#This Row],[Estimated Cost Price]]</f>
        <v>899.99992500000008</v>
      </c>
    </row>
    <row r="69" spans="1:7">
      <c r="A69" s="14">
        <v>2020</v>
      </c>
      <c r="B69" s="14" t="s">
        <v>26</v>
      </c>
      <c r="C69" s="14" t="s">
        <v>10</v>
      </c>
      <c r="D69" s="14">
        <v>126</v>
      </c>
      <c r="E69" s="15">
        <v>4269.9999699999998</v>
      </c>
      <c r="F69" s="5">
        <f>0.92*Table1[[#This Row],[Revenue]]</f>
        <v>3928.3999724</v>
      </c>
      <c r="G69" s="15">
        <f>Table1[[#This Row],[Revenue]]-Table1[[#This Row],[Estimated Cost Price]]</f>
        <v>341.59999759999982</v>
      </c>
    </row>
    <row r="70" spans="1:7">
      <c r="A70" s="14">
        <v>2020</v>
      </c>
      <c r="B70" s="14" t="s">
        <v>26</v>
      </c>
      <c r="C70" s="14" t="s">
        <v>11</v>
      </c>
      <c r="D70" s="14">
        <v>180</v>
      </c>
      <c r="E70" s="15">
        <v>9835.0000099999997</v>
      </c>
      <c r="F70" s="15">
        <f>0.9*Table1[[#This Row],[Revenue]]</f>
        <v>8851.5000089999994</v>
      </c>
      <c r="G70" s="15">
        <f>Table1[[#This Row],[Revenue]]-Table1[[#This Row],[Estimated Cost Price]]</f>
        <v>983.50000100000034</v>
      </c>
    </row>
    <row r="71" spans="1:7">
      <c r="A71" s="14">
        <v>2020</v>
      </c>
      <c r="B71" s="14" t="s">
        <v>26</v>
      </c>
      <c r="C71" s="14" t="s">
        <v>12</v>
      </c>
      <c r="D71" s="14">
        <v>57</v>
      </c>
      <c r="E71" s="15">
        <v>4173.0000639999998</v>
      </c>
      <c r="F71" s="5">
        <f>0.93*Table1[[#This Row],[Revenue]]</f>
        <v>3880.8900595200002</v>
      </c>
      <c r="G71" s="15">
        <f>Table1[[#This Row],[Revenue]]-Table1[[#This Row],[Estimated Cost Price]]</f>
        <v>292.11000447999959</v>
      </c>
    </row>
    <row r="72" spans="1:7">
      <c r="A72" s="14">
        <v>2020</v>
      </c>
      <c r="B72" s="14" t="s">
        <v>26</v>
      </c>
      <c r="C72" s="14" t="s">
        <v>21</v>
      </c>
      <c r="D72" s="14">
        <v>23</v>
      </c>
      <c r="E72" s="15">
        <v>564</v>
      </c>
      <c r="F72" s="4"/>
      <c r="G72" s="15">
        <f>Table1[[#This Row],[Revenue]]-Table1[[#This Row],[Estimated Cost Price]]</f>
        <v>564</v>
      </c>
    </row>
    <row r="73" spans="1:7">
      <c r="A73" s="14">
        <v>2020</v>
      </c>
      <c r="B73" s="14" t="s">
        <v>26</v>
      </c>
      <c r="C73" s="14" t="s">
        <v>18</v>
      </c>
      <c r="D73" s="14">
        <v>113</v>
      </c>
      <c r="E73" s="15">
        <v>3495</v>
      </c>
      <c r="F73" s="4"/>
      <c r="G73" s="15">
        <f>Table1[[#This Row],[Revenue]]-Table1[[#This Row],[Estimated Cost Price]]</f>
        <v>3495</v>
      </c>
    </row>
    <row r="74" spans="1:7">
      <c r="A74" s="14">
        <v>2020</v>
      </c>
      <c r="B74" s="14" t="s">
        <v>27</v>
      </c>
      <c r="C74" s="14" t="s">
        <v>5</v>
      </c>
      <c r="D74" s="14">
        <v>6</v>
      </c>
      <c r="E74" s="15">
        <v>310.99980800000003</v>
      </c>
      <c r="F74" s="5">
        <f>0.97*Table1[[#This Row],[Revenue]]</f>
        <v>301.66981376000001</v>
      </c>
      <c r="G74" s="15">
        <f>Table1[[#This Row],[Revenue]]-Table1[[#This Row],[Estimated Cost Price]]</f>
        <v>9.3299942400000191</v>
      </c>
    </row>
    <row r="75" spans="1:7">
      <c r="A75" s="14">
        <v>2020</v>
      </c>
      <c r="B75" s="14" t="s">
        <v>27</v>
      </c>
      <c r="C75" s="14" t="s">
        <v>28</v>
      </c>
      <c r="D75" s="14">
        <v>24</v>
      </c>
      <c r="E75" s="15">
        <v>360.00100800000001</v>
      </c>
      <c r="F75" s="4">
        <f>0.9*Table1[[#This Row],[Revenue]]</f>
        <v>324.00090720000003</v>
      </c>
      <c r="G75" s="15">
        <f>Table1[[#This Row],[Revenue]]-Table1[[#This Row],[Estimated Cost Price]]</f>
        <v>36.000100799999984</v>
      </c>
    </row>
    <row r="76" spans="1:7">
      <c r="A76" s="14">
        <v>2020</v>
      </c>
      <c r="B76" s="14" t="s">
        <v>27</v>
      </c>
      <c r="C76" s="14" t="s">
        <v>13</v>
      </c>
      <c r="D76" s="14">
        <v>35</v>
      </c>
      <c r="E76" s="15">
        <v>1065.9995979999999</v>
      </c>
      <c r="F76" s="15">
        <v>1065.9995979999999</v>
      </c>
      <c r="G76" s="15">
        <f>Table1[[#This Row],[Revenue]]-Table1[[#This Row],[Estimated Cost Price]]</f>
        <v>0</v>
      </c>
    </row>
    <row r="77" spans="1:7">
      <c r="A77" s="14">
        <v>2020</v>
      </c>
      <c r="B77" s="14" t="s">
        <v>27</v>
      </c>
      <c r="C77" s="14" t="s">
        <v>14</v>
      </c>
      <c r="D77" s="14">
        <v>60</v>
      </c>
      <c r="E77" s="15">
        <v>4425</v>
      </c>
      <c r="F77" s="15">
        <v>4425</v>
      </c>
      <c r="G77" s="15">
        <f>Table1[[#This Row],[Revenue]]-Table1[[#This Row],[Estimated Cost Price]]</f>
        <v>0</v>
      </c>
    </row>
    <row r="78" spans="1:7">
      <c r="A78" s="14">
        <v>2020</v>
      </c>
      <c r="B78" s="14" t="s">
        <v>27</v>
      </c>
      <c r="C78" s="14" t="s">
        <v>15</v>
      </c>
      <c r="D78" s="14">
        <v>15</v>
      </c>
      <c r="E78" s="15">
        <v>470</v>
      </c>
      <c r="F78" s="15">
        <v>470</v>
      </c>
      <c r="G78" s="15">
        <f>Table1[[#This Row],[Revenue]]-Table1[[#This Row],[Estimated Cost Price]]</f>
        <v>0</v>
      </c>
    </row>
    <row r="79" spans="1:7">
      <c r="A79" s="14">
        <v>2020</v>
      </c>
      <c r="B79" s="14" t="s">
        <v>27</v>
      </c>
      <c r="C79" s="14" t="s">
        <v>6</v>
      </c>
      <c r="D79" s="14">
        <v>213</v>
      </c>
      <c r="E79" s="15">
        <v>1788.0016760000001</v>
      </c>
      <c r="F79" s="5">
        <f>0.93*Table1[[#This Row],[Revenue]]</f>
        <v>1662.8415586800002</v>
      </c>
      <c r="G79" s="15">
        <f>Table1[[#This Row],[Revenue]]-Table1[[#This Row],[Estimated Cost Price]]</f>
        <v>125.16011731999993</v>
      </c>
    </row>
    <row r="80" spans="1:7">
      <c r="A80" s="14">
        <v>2020</v>
      </c>
      <c r="B80" s="14" t="s">
        <v>27</v>
      </c>
      <c r="C80" s="14" t="s">
        <v>7</v>
      </c>
      <c r="D80" s="14">
        <v>368</v>
      </c>
      <c r="E80" s="15">
        <v>6506.0025509999996</v>
      </c>
      <c r="F80" s="5">
        <f>0.85*Table1[[#This Row],[Revenue]]</f>
        <v>5530.1021683499994</v>
      </c>
      <c r="G80" s="15">
        <f>Table1[[#This Row],[Revenue]]-Table1[[#This Row],[Estimated Cost Price]]</f>
        <v>975.90038265000021</v>
      </c>
    </row>
    <row r="81" spans="1:7">
      <c r="A81" s="14">
        <v>2020</v>
      </c>
      <c r="B81" s="14" t="s">
        <v>27</v>
      </c>
      <c r="C81" s="14" t="s">
        <v>8</v>
      </c>
      <c r="D81" s="14">
        <v>322</v>
      </c>
      <c r="E81" s="15">
        <v>1654.5</v>
      </c>
      <c r="F81" s="5">
        <f>((Table1[[#This Row],[Revenue]]/Table1[[#This Row],[Volume]])-1)*Table1[[#This Row],[Volume]]</f>
        <v>1332.5</v>
      </c>
      <c r="G81" s="15">
        <f>Table1[[#This Row],[Revenue]]-Table1[[#This Row],[Estimated Cost Price]]</f>
        <v>322</v>
      </c>
    </row>
    <row r="82" spans="1:7">
      <c r="A82" s="14">
        <v>2020</v>
      </c>
      <c r="B82" s="14" t="s">
        <v>27</v>
      </c>
      <c r="C82" s="14" t="s">
        <v>9</v>
      </c>
      <c r="D82" s="14">
        <v>199</v>
      </c>
      <c r="E82" s="15">
        <v>4582.9974749999983</v>
      </c>
      <c r="F82" s="5">
        <f>Table1[[#This Row],[Volume]]*22.5</f>
        <v>4477.5</v>
      </c>
      <c r="G82" s="15">
        <f>Table1[[#This Row],[Revenue]]-Table1[[#This Row],[Estimated Cost Price]]</f>
        <v>105.4974749999983</v>
      </c>
    </row>
    <row r="83" spans="1:7">
      <c r="A83" s="14">
        <v>2020</v>
      </c>
      <c r="B83" s="14" t="s">
        <v>27</v>
      </c>
      <c r="C83" s="14" t="s">
        <v>10</v>
      </c>
      <c r="D83" s="14">
        <v>131</v>
      </c>
      <c r="E83" s="15">
        <v>4700.00018</v>
      </c>
      <c r="F83" s="5">
        <f>0.92*Table1[[#This Row],[Revenue]]</f>
        <v>4324.0001656000004</v>
      </c>
      <c r="G83" s="15">
        <f>Table1[[#This Row],[Revenue]]-Table1[[#This Row],[Estimated Cost Price]]</f>
        <v>376.0000143999996</v>
      </c>
    </row>
    <row r="84" spans="1:7">
      <c r="A84" s="14">
        <v>2020</v>
      </c>
      <c r="B84" s="14" t="s">
        <v>27</v>
      </c>
      <c r="C84" s="14" t="s">
        <v>11</v>
      </c>
      <c r="D84" s="14">
        <v>183</v>
      </c>
      <c r="E84" s="15">
        <v>12229.998733999997</v>
      </c>
      <c r="F84" s="15">
        <f>0.9*Table1[[#This Row],[Revenue]]</f>
        <v>11006.998860599997</v>
      </c>
      <c r="G84" s="15">
        <f>Table1[[#This Row],[Revenue]]-Table1[[#This Row],[Estimated Cost Price]]</f>
        <v>1222.9998734000001</v>
      </c>
    </row>
    <row r="85" spans="1:7">
      <c r="A85" s="14">
        <v>2020</v>
      </c>
      <c r="B85" s="14" t="s">
        <v>27</v>
      </c>
      <c r="C85" s="14" t="s">
        <v>12</v>
      </c>
      <c r="D85" s="14">
        <v>325</v>
      </c>
      <c r="E85" s="15">
        <v>7517.0033219999968</v>
      </c>
      <c r="F85" s="5">
        <f>0.93*Table1[[#This Row],[Revenue]]</f>
        <v>6990.8130894599972</v>
      </c>
      <c r="G85" s="15">
        <f>Table1[[#This Row],[Revenue]]-Table1[[#This Row],[Estimated Cost Price]]</f>
        <v>526.19023253999967</v>
      </c>
    </row>
    <row r="86" spans="1:7">
      <c r="A86" s="14">
        <v>2020</v>
      </c>
      <c r="B86" s="14" t="s">
        <v>27</v>
      </c>
      <c r="C86" s="14" t="s">
        <v>21</v>
      </c>
      <c r="D86" s="14">
        <v>87</v>
      </c>
      <c r="E86" s="15">
        <v>2169</v>
      </c>
      <c r="F86" s="5"/>
      <c r="G86" s="15">
        <f>Table1[[#This Row],[Revenue]]-Table1[[#This Row],[Estimated Cost Price]]</f>
        <v>2169</v>
      </c>
    </row>
    <row r="87" spans="1:7">
      <c r="A87" s="14">
        <v>2020</v>
      </c>
      <c r="B87" s="14" t="s">
        <v>27</v>
      </c>
      <c r="C87" s="14" t="s">
        <v>18</v>
      </c>
      <c r="D87" s="14">
        <v>131</v>
      </c>
      <c r="E87" s="15">
        <v>3875</v>
      </c>
      <c r="F87" s="5"/>
      <c r="G87" s="15">
        <f>Table1[[#This Row],[Revenue]]-Table1[[#This Row],[Estimated Cost Price]]</f>
        <v>3875</v>
      </c>
    </row>
    <row r="88" spans="1:7">
      <c r="A88" s="14">
        <v>2020</v>
      </c>
      <c r="B88" s="14" t="s">
        <v>29</v>
      </c>
      <c r="C88" s="14" t="s">
        <v>28</v>
      </c>
      <c r="D88" s="14">
        <v>63</v>
      </c>
      <c r="E88" s="15">
        <v>930.00165400000014</v>
      </c>
      <c r="F88" s="4">
        <f>0.9*Table1[[#This Row],[Revenue]]</f>
        <v>837.00148860000013</v>
      </c>
      <c r="G88" s="15">
        <f>Table1[[#This Row],[Revenue]]-Table1[[#This Row],[Estimated Cost Price]]</f>
        <v>93.000165400000014</v>
      </c>
    </row>
    <row r="89" spans="1:7">
      <c r="A89" s="14">
        <v>2020</v>
      </c>
      <c r="B89" s="14" t="s">
        <v>29</v>
      </c>
      <c r="C89" s="14" t="s">
        <v>13</v>
      </c>
      <c r="D89" s="14">
        <v>13</v>
      </c>
      <c r="E89" s="15">
        <v>291.99986899999999</v>
      </c>
      <c r="F89" s="15">
        <v>291.99986899999999</v>
      </c>
      <c r="G89" s="15">
        <f>Table1[[#This Row],[Revenue]]-Table1[[#This Row],[Estimated Cost Price]]</f>
        <v>0</v>
      </c>
    </row>
    <row r="90" spans="1:7">
      <c r="A90" s="14">
        <v>2020</v>
      </c>
      <c r="B90" s="14" t="s">
        <v>29</v>
      </c>
      <c r="C90" s="14" t="s">
        <v>14</v>
      </c>
      <c r="D90" s="14">
        <v>52</v>
      </c>
      <c r="E90" s="15">
        <v>3900</v>
      </c>
      <c r="F90" s="15">
        <v>3900</v>
      </c>
      <c r="G90" s="15">
        <f>Table1[[#This Row],[Revenue]]-Table1[[#This Row],[Estimated Cost Price]]</f>
        <v>0</v>
      </c>
    </row>
    <row r="91" spans="1:7">
      <c r="A91" s="14">
        <v>2020</v>
      </c>
      <c r="B91" s="14" t="s">
        <v>29</v>
      </c>
      <c r="C91" s="14" t="s">
        <v>17</v>
      </c>
      <c r="D91" s="14">
        <v>4</v>
      </c>
      <c r="E91" s="15">
        <v>280</v>
      </c>
      <c r="F91" s="15">
        <v>280</v>
      </c>
      <c r="G91" s="15">
        <f>Table1[[#This Row],[Revenue]]-Table1[[#This Row],[Estimated Cost Price]]</f>
        <v>0</v>
      </c>
    </row>
    <row r="92" spans="1:7">
      <c r="A92" s="14">
        <v>2020</v>
      </c>
      <c r="B92" s="14" t="s">
        <v>29</v>
      </c>
      <c r="C92" s="14" t="s">
        <v>6</v>
      </c>
      <c r="D92" s="14">
        <v>494</v>
      </c>
      <c r="E92" s="15">
        <v>10543.004326</v>
      </c>
      <c r="F92" s="5">
        <f>0.93*Table1[[#This Row],[Revenue]]</f>
        <v>9804.994023180001</v>
      </c>
      <c r="G92" s="15">
        <f>Table1[[#This Row],[Revenue]]-Table1[[#This Row],[Estimated Cost Price]]</f>
        <v>738.0103028199992</v>
      </c>
    </row>
    <row r="93" spans="1:7">
      <c r="A93" s="14">
        <v>2020</v>
      </c>
      <c r="B93" s="14" t="s">
        <v>29</v>
      </c>
      <c r="C93" s="14" t="s">
        <v>7</v>
      </c>
      <c r="D93" s="14">
        <v>300</v>
      </c>
      <c r="E93" s="15">
        <v>5418.0018529999988</v>
      </c>
      <c r="F93" s="5">
        <f>0.85*Table1[[#This Row],[Revenue]]</f>
        <v>4605.301575049999</v>
      </c>
      <c r="G93" s="15">
        <f>Table1[[#This Row],[Revenue]]-Table1[[#This Row],[Estimated Cost Price]]</f>
        <v>812.70027794999987</v>
      </c>
    </row>
    <row r="94" spans="1:7">
      <c r="A94" s="14">
        <v>2020</v>
      </c>
      <c r="B94" s="14" t="s">
        <v>29</v>
      </c>
      <c r="C94" s="14" t="s">
        <v>8</v>
      </c>
      <c r="D94" s="14">
        <v>316</v>
      </c>
      <c r="E94" s="15">
        <v>1580</v>
      </c>
      <c r="F94" s="5">
        <f>((Table1[[#This Row],[Revenue]]/Table1[[#This Row],[Volume]])-1)*Table1[[#This Row],[Volume]]</f>
        <v>1264</v>
      </c>
      <c r="G94" s="15">
        <f>Table1[[#This Row],[Revenue]]-Table1[[#This Row],[Estimated Cost Price]]</f>
        <v>316</v>
      </c>
    </row>
    <row r="95" spans="1:7">
      <c r="A95" s="14">
        <v>2020</v>
      </c>
      <c r="B95" s="14" t="s">
        <v>29</v>
      </c>
      <c r="C95" s="14" t="s">
        <v>9</v>
      </c>
      <c r="D95" s="14">
        <v>106</v>
      </c>
      <c r="E95" s="15">
        <v>2624.9992649999999</v>
      </c>
      <c r="F95" s="5">
        <f>Table1[[#This Row],[Volume]]*22.5</f>
        <v>2385</v>
      </c>
      <c r="G95" s="15">
        <f>Table1[[#This Row],[Revenue]]-Table1[[#This Row],[Estimated Cost Price]]</f>
        <v>239.99926499999992</v>
      </c>
    </row>
    <row r="96" spans="1:7">
      <c r="A96" s="14">
        <v>2020</v>
      </c>
      <c r="B96" s="14" t="s">
        <v>29</v>
      </c>
      <c r="C96" s="14" t="s">
        <v>10</v>
      </c>
      <c r="D96" s="14">
        <v>84</v>
      </c>
      <c r="E96" s="15">
        <v>2780.0005860000001</v>
      </c>
      <c r="F96" s="5">
        <f>0.92*Table1[[#This Row],[Revenue]]</f>
        <v>2557.6005391200001</v>
      </c>
      <c r="G96" s="15">
        <f>Table1[[#This Row],[Revenue]]-Table1[[#This Row],[Estimated Cost Price]]</f>
        <v>222.40004687999999</v>
      </c>
    </row>
    <row r="97" spans="1:7">
      <c r="A97" s="14">
        <v>2020</v>
      </c>
      <c r="B97" s="14" t="s">
        <v>29</v>
      </c>
      <c r="C97" s="14" t="s">
        <v>11</v>
      </c>
      <c r="D97" s="14">
        <v>155</v>
      </c>
      <c r="E97" s="15">
        <v>10120.000391000005</v>
      </c>
      <c r="F97" s="15">
        <f>0.9*Table1[[#This Row],[Revenue]]</f>
        <v>9108.0003519000056</v>
      </c>
      <c r="G97" s="15">
        <f>Table1[[#This Row],[Revenue]]-Table1[[#This Row],[Estimated Cost Price]]</f>
        <v>1012.0000390999994</v>
      </c>
    </row>
    <row r="98" spans="1:7">
      <c r="A98" s="14">
        <v>2020</v>
      </c>
      <c r="B98" s="14" t="s">
        <v>29</v>
      </c>
      <c r="C98" s="14" t="s">
        <v>12</v>
      </c>
      <c r="D98" s="14">
        <v>256</v>
      </c>
      <c r="E98" s="15">
        <v>6571.0026859999998</v>
      </c>
      <c r="F98" s="5">
        <f>0.93*Table1[[#This Row],[Revenue]]</f>
        <v>6111.0324979799998</v>
      </c>
      <c r="G98" s="15">
        <f>Table1[[#This Row],[Revenue]]-Table1[[#This Row],[Estimated Cost Price]]</f>
        <v>459.97018802000002</v>
      </c>
    </row>
    <row r="99" spans="1:7">
      <c r="A99" s="14">
        <v>2020</v>
      </c>
      <c r="B99" s="14" t="s">
        <v>29</v>
      </c>
      <c r="C99" s="14" t="s">
        <v>18</v>
      </c>
      <c r="D99" s="14">
        <v>92</v>
      </c>
      <c r="E99" s="15">
        <v>2679</v>
      </c>
      <c r="F99" s="4"/>
      <c r="G99" s="15">
        <f>Table1[[#This Row],[Revenue]]-Table1[[#This Row],[Estimated Cost Price]]</f>
        <v>2679</v>
      </c>
    </row>
    <row r="100" spans="1:7">
      <c r="A100" s="14">
        <v>2020</v>
      </c>
      <c r="B100" s="14" t="s">
        <v>30</v>
      </c>
      <c r="C100" s="14" t="s">
        <v>28</v>
      </c>
      <c r="D100" s="14">
        <v>45</v>
      </c>
      <c r="E100" s="15">
        <v>650</v>
      </c>
      <c r="F100" s="4">
        <f>0.9*Table1[[#This Row],[Revenue]]</f>
        <v>585</v>
      </c>
      <c r="G100" s="15">
        <f>Table1[[#This Row],[Revenue]]-Table1[[#This Row],[Estimated Cost Price]]</f>
        <v>65</v>
      </c>
    </row>
    <row r="101" spans="1:7">
      <c r="A101" s="14">
        <v>2020</v>
      </c>
      <c r="B101" s="14" t="s">
        <v>30</v>
      </c>
      <c r="C101" s="14" t="s">
        <v>13</v>
      </c>
      <c r="D101" s="14">
        <v>48</v>
      </c>
      <c r="E101" s="15">
        <v>1175</v>
      </c>
      <c r="F101" s="15">
        <v>1175</v>
      </c>
      <c r="G101" s="15">
        <f>Table1[[#This Row],[Revenue]]-Table1[[#This Row],[Estimated Cost Price]]</f>
        <v>0</v>
      </c>
    </row>
    <row r="102" spans="1:7">
      <c r="A102" s="14">
        <v>2020</v>
      </c>
      <c r="B102" s="14" t="s">
        <v>30</v>
      </c>
      <c r="C102" s="14" t="s">
        <v>14</v>
      </c>
      <c r="D102" s="14">
        <v>39</v>
      </c>
      <c r="E102" s="15">
        <v>2925</v>
      </c>
      <c r="F102" s="15">
        <v>2925</v>
      </c>
      <c r="G102" s="15">
        <f>Table1[[#This Row],[Revenue]]-Table1[[#This Row],[Estimated Cost Price]]</f>
        <v>0</v>
      </c>
    </row>
    <row r="103" spans="1:7">
      <c r="A103" s="14">
        <v>2020</v>
      </c>
      <c r="B103" s="14" t="s">
        <v>30</v>
      </c>
      <c r="C103" s="14" t="s">
        <v>17</v>
      </c>
      <c r="D103" s="14">
        <v>3</v>
      </c>
      <c r="E103" s="15">
        <v>210</v>
      </c>
      <c r="F103" s="15">
        <v>210</v>
      </c>
      <c r="G103" s="15">
        <f>Table1[[#This Row],[Revenue]]-Table1[[#This Row],[Estimated Cost Price]]</f>
        <v>0</v>
      </c>
    </row>
    <row r="104" spans="1:7">
      <c r="A104" s="14">
        <v>2020</v>
      </c>
      <c r="B104" s="14" t="s">
        <v>30</v>
      </c>
      <c r="C104" s="14" t="s">
        <v>6</v>
      </c>
      <c r="D104" s="14">
        <v>402</v>
      </c>
      <c r="E104" s="15">
        <v>6568</v>
      </c>
      <c r="F104" s="5">
        <f>0.93*Table1[[#This Row],[Revenue]]</f>
        <v>6108.2400000000007</v>
      </c>
      <c r="G104" s="15">
        <f>Table1[[#This Row],[Revenue]]-Table1[[#This Row],[Estimated Cost Price]]</f>
        <v>459.75999999999931</v>
      </c>
    </row>
    <row r="105" spans="1:7">
      <c r="A105" s="14">
        <v>2020</v>
      </c>
      <c r="B105" s="14" t="s">
        <v>30</v>
      </c>
      <c r="C105" s="14" t="s">
        <v>7</v>
      </c>
      <c r="D105" s="14">
        <v>126</v>
      </c>
      <c r="E105" s="15">
        <v>2949</v>
      </c>
      <c r="F105" s="5">
        <f>0.85*Table1[[#This Row],[Revenue]]</f>
        <v>2506.65</v>
      </c>
      <c r="G105" s="15">
        <f>Table1[[#This Row],[Revenue]]-Table1[[#This Row],[Estimated Cost Price]]</f>
        <v>442.34999999999991</v>
      </c>
    </row>
    <row r="106" spans="1:7">
      <c r="A106" s="14">
        <v>2020</v>
      </c>
      <c r="B106" s="14" t="s">
        <v>30</v>
      </c>
      <c r="C106" s="14" t="s">
        <v>8</v>
      </c>
      <c r="D106" s="14">
        <v>160</v>
      </c>
      <c r="E106" s="15">
        <v>825</v>
      </c>
      <c r="F106" s="5">
        <f>((Table1[[#This Row],[Revenue]]/Table1[[#This Row],[Volume]])-1)*Table1[[#This Row],[Volume]]</f>
        <v>665</v>
      </c>
      <c r="G106" s="15">
        <f>Table1[[#This Row],[Revenue]]-Table1[[#This Row],[Estimated Cost Price]]</f>
        <v>160</v>
      </c>
    </row>
    <row r="107" spans="1:7">
      <c r="A107" s="14">
        <v>2020</v>
      </c>
      <c r="B107" s="14" t="s">
        <v>30</v>
      </c>
      <c r="C107" s="14" t="s">
        <v>9</v>
      </c>
      <c r="D107" s="14">
        <v>86</v>
      </c>
      <c r="E107" s="15">
        <v>2620</v>
      </c>
      <c r="F107" s="5">
        <f>Table1[[#This Row],[Volume]]*22.5</f>
        <v>1935</v>
      </c>
      <c r="G107" s="15">
        <f>Table1[[#This Row],[Revenue]]-Table1[[#This Row],[Estimated Cost Price]]</f>
        <v>685</v>
      </c>
    </row>
    <row r="108" spans="1:7">
      <c r="A108" s="14">
        <v>2020</v>
      </c>
      <c r="B108" s="14" t="s">
        <v>30</v>
      </c>
      <c r="C108" s="14" t="s">
        <v>10</v>
      </c>
      <c r="D108" s="14">
        <v>83</v>
      </c>
      <c r="E108" s="15">
        <v>2560</v>
      </c>
      <c r="F108" s="5">
        <f>0.92*Table1[[#This Row],[Revenue]]</f>
        <v>2355.2000000000003</v>
      </c>
      <c r="G108" s="15">
        <f>Table1[[#This Row],[Revenue]]-Table1[[#This Row],[Estimated Cost Price]]</f>
        <v>204.79999999999973</v>
      </c>
    </row>
    <row r="109" spans="1:7">
      <c r="A109" s="14">
        <v>2020</v>
      </c>
      <c r="B109" s="14" t="s">
        <v>30</v>
      </c>
      <c r="C109" s="14" t="s">
        <v>11</v>
      </c>
      <c r="D109" s="14">
        <v>128</v>
      </c>
      <c r="E109" s="15">
        <v>8431</v>
      </c>
      <c r="F109" s="15">
        <f>0.9*Table1[[#This Row],[Revenue]]</f>
        <v>7587.9000000000005</v>
      </c>
      <c r="G109" s="15">
        <f>Table1[[#This Row],[Revenue]]-Table1[[#This Row],[Estimated Cost Price]]</f>
        <v>843.09999999999945</v>
      </c>
    </row>
    <row r="110" spans="1:7">
      <c r="A110" s="14">
        <v>2020</v>
      </c>
      <c r="B110" s="14" t="s">
        <v>30</v>
      </c>
      <c r="C110" s="14" t="s">
        <v>12</v>
      </c>
      <c r="D110" s="14">
        <v>148</v>
      </c>
      <c r="E110" s="15">
        <v>3830</v>
      </c>
      <c r="F110" s="5">
        <f>0.93*Table1[[#This Row],[Revenue]]</f>
        <v>3561.9</v>
      </c>
      <c r="G110" s="15">
        <f>Table1[[#This Row],[Revenue]]-Table1[[#This Row],[Estimated Cost Price]]</f>
        <v>268.09999999999991</v>
      </c>
    </row>
    <row r="111" spans="1:7">
      <c r="A111" s="14">
        <v>2020</v>
      </c>
      <c r="B111" s="14" t="s">
        <v>30</v>
      </c>
      <c r="C111" s="14" t="s">
        <v>18</v>
      </c>
      <c r="D111" s="14">
        <v>73</v>
      </c>
      <c r="E111" s="15">
        <v>2165</v>
      </c>
      <c r="F111" s="4"/>
      <c r="G111" s="15">
        <f>Table1[[#This Row],[Revenue]]-Table1[[#This Row],[Estimated Cost Price]]</f>
        <v>2165</v>
      </c>
    </row>
    <row r="112" spans="1:7" hidden="1">
      <c r="A112" s="14">
        <v>2020</v>
      </c>
      <c r="B112" s="14" t="s">
        <v>31</v>
      </c>
      <c r="C112" s="14" t="s">
        <v>32</v>
      </c>
      <c r="D112" s="14" t="s">
        <v>32</v>
      </c>
      <c r="E112" s="15" t="s">
        <v>32</v>
      </c>
      <c r="F112" s="4"/>
      <c r="G112" s="15" t="e">
        <f>Table1[[#This Row],[Revenue]]-Table1[[#This Row],[Estimated Cost Price]]</f>
        <v>#VALUE!</v>
      </c>
    </row>
    <row r="113" spans="1:7" hidden="1">
      <c r="A113" s="14">
        <v>2020</v>
      </c>
      <c r="B113" s="14" t="s">
        <v>33</v>
      </c>
      <c r="C113" s="14" t="s">
        <v>32</v>
      </c>
      <c r="D113" s="14" t="s">
        <v>32</v>
      </c>
      <c r="E113" s="15" t="s">
        <v>32</v>
      </c>
      <c r="F113" s="4"/>
      <c r="G113" s="15" t="e">
        <f>Table1[[#This Row],[Revenue]]-Table1[[#This Row],[Estimated Cost Price]]</f>
        <v>#VALUE!</v>
      </c>
    </row>
    <row r="114" spans="1:7">
      <c r="A114" s="14">
        <v>2020</v>
      </c>
      <c r="B114" s="14" t="s">
        <v>34</v>
      </c>
      <c r="C114" s="14" t="s">
        <v>5</v>
      </c>
      <c r="D114" s="14">
        <v>35</v>
      </c>
      <c r="E114" s="15">
        <v>2153</v>
      </c>
      <c r="F114" s="5">
        <f>0.97*Table1[[#This Row],[Revenue]]</f>
        <v>2088.41</v>
      </c>
      <c r="G114" s="15">
        <f>Table1[[#This Row],[Revenue]]-Table1[[#This Row],[Estimated Cost Price]]</f>
        <v>64.590000000000146</v>
      </c>
    </row>
    <row r="115" spans="1:7">
      <c r="A115" s="14">
        <v>2020</v>
      </c>
      <c r="B115" s="14" t="s">
        <v>34</v>
      </c>
      <c r="C115" s="14" t="s">
        <v>28</v>
      </c>
      <c r="D115" s="14">
        <v>26</v>
      </c>
      <c r="E115" s="15">
        <v>390</v>
      </c>
      <c r="F115" s="4">
        <f>0.9*Table1[[#This Row],[Revenue]]</f>
        <v>351</v>
      </c>
      <c r="G115" s="15">
        <f>Table1[[#This Row],[Revenue]]-Table1[[#This Row],[Estimated Cost Price]]</f>
        <v>39</v>
      </c>
    </row>
    <row r="116" spans="1:7">
      <c r="A116" s="14">
        <v>2020</v>
      </c>
      <c r="B116" s="14" t="s">
        <v>34</v>
      </c>
      <c r="C116" s="14" t="s">
        <v>35</v>
      </c>
      <c r="D116" s="14">
        <v>5</v>
      </c>
      <c r="E116" s="15">
        <v>375</v>
      </c>
      <c r="F116" s="15">
        <v>375</v>
      </c>
      <c r="G116" s="15">
        <f>Table1[[#This Row],[Revenue]]-Table1[[#This Row],[Estimated Cost Price]]</f>
        <v>0</v>
      </c>
    </row>
    <row r="117" spans="1:7">
      <c r="A117" s="14">
        <v>2020</v>
      </c>
      <c r="B117" s="14" t="s">
        <v>34</v>
      </c>
      <c r="C117" s="14" t="s">
        <v>13</v>
      </c>
      <c r="D117" s="14">
        <v>19</v>
      </c>
      <c r="E117" s="15">
        <v>380</v>
      </c>
      <c r="F117" s="15">
        <v>380</v>
      </c>
      <c r="G117" s="15">
        <f>Table1[[#This Row],[Revenue]]-Table1[[#This Row],[Estimated Cost Price]]</f>
        <v>0</v>
      </c>
    </row>
    <row r="118" spans="1:7">
      <c r="A118" s="14">
        <v>2020</v>
      </c>
      <c r="B118" s="14" t="s">
        <v>34</v>
      </c>
      <c r="C118" s="14" t="s">
        <v>14</v>
      </c>
      <c r="D118" s="14">
        <v>17</v>
      </c>
      <c r="E118" s="15">
        <v>1275</v>
      </c>
      <c r="F118" s="15">
        <v>1275</v>
      </c>
      <c r="G118" s="15">
        <f>Table1[[#This Row],[Revenue]]-Table1[[#This Row],[Estimated Cost Price]]</f>
        <v>0</v>
      </c>
    </row>
    <row r="119" spans="1:7">
      <c r="A119" s="14">
        <v>2020</v>
      </c>
      <c r="B119" s="14" t="s">
        <v>34</v>
      </c>
      <c r="C119" s="14" t="s">
        <v>16</v>
      </c>
      <c r="D119" s="14">
        <v>25</v>
      </c>
      <c r="E119" s="15">
        <v>250</v>
      </c>
      <c r="F119" s="15">
        <v>250</v>
      </c>
      <c r="G119" s="15">
        <f>Table1[[#This Row],[Revenue]]-Table1[[#This Row],[Estimated Cost Price]]</f>
        <v>0</v>
      </c>
    </row>
    <row r="120" spans="1:7">
      <c r="A120" s="14">
        <v>2020</v>
      </c>
      <c r="B120" s="14" t="s">
        <v>34</v>
      </c>
      <c r="C120" s="14" t="s">
        <v>6</v>
      </c>
      <c r="D120" s="14">
        <v>221</v>
      </c>
      <c r="E120" s="15">
        <v>4493</v>
      </c>
      <c r="F120" s="5">
        <f>0.93*Table1[[#This Row],[Revenue]]</f>
        <v>4178.49</v>
      </c>
      <c r="G120" s="15">
        <f>Table1[[#This Row],[Revenue]]-Table1[[#This Row],[Estimated Cost Price]]</f>
        <v>314.51000000000022</v>
      </c>
    </row>
    <row r="121" spans="1:7">
      <c r="A121" s="14">
        <v>2020</v>
      </c>
      <c r="B121" s="14" t="s">
        <v>34</v>
      </c>
      <c r="C121" s="14" t="s">
        <v>7</v>
      </c>
      <c r="D121" s="14">
        <v>135</v>
      </c>
      <c r="E121" s="15">
        <v>2480</v>
      </c>
      <c r="F121" s="5">
        <f>0.85*Table1[[#This Row],[Revenue]]</f>
        <v>2108</v>
      </c>
      <c r="G121" s="15">
        <f>Table1[[#This Row],[Revenue]]-Table1[[#This Row],[Estimated Cost Price]]</f>
        <v>372</v>
      </c>
    </row>
    <row r="122" spans="1:7">
      <c r="A122" s="14">
        <v>2020</v>
      </c>
      <c r="B122" s="14" t="s">
        <v>34</v>
      </c>
      <c r="C122" s="14" t="s">
        <v>8</v>
      </c>
      <c r="D122" s="14">
        <v>445</v>
      </c>
      <c r="E122" s="15">
        <v>2726</v>
      </c>
      <c r="F122" s="5">
        <f>((Table1[[#This Row],[Revenue]]/Table1[[#This Row],[Volume]])-1)*Table1[[#This Row],[Volume]]</f>
        <v>2281</v>
      </c>
      <c r="G122" s="15">
        <f>Table1[[#This Row],[Revenue]]-Table1[[#This Row],[Estimated Cost Price]]</f>
        <v>445</v>
      </c>
    </row>
    <row r="123" spans="1:7">
      <c r="A123" s="14">
        <v>2020</v>
      </c>
      <c r="B123" s="14" t="s">
        <v>34</v>
      </c>
      <c r="C123" s="14" t="s">
        <v>9</v>
      </c>
      <c r="D123" s="14">
        <v>123</v>
      </c>
      <c r="E123" s="15">
        <v>4123</v>
      </c>
      <c r="F123" s="5">
        <f>Table1[[#This Row],[Volume]]*22.5</f>
        <v>2767.5</v>
      </c>
      <c r="G123" s="15">
        <f>Table1[[#This Row],[Revenue]]-Table1[[#This Row],[Estimated Cost Price]]</f>
        <v>1355.5</v>
      </c>
    </row>
    <row r="124" spans="1:7">
      <c r="A124" s="14">
        <v>2020</v>
      </c>
      <c r="B124" s="14" t="s">
        <v>34</v>
      </c>
      <c r="C124" s="14" t="s">
        <v>10</v>
      </c>
      <c r="D124" s="14">
        <v>45</v>
      </c>
      <c r="E124" s="15">
        <v>1069</v>
      </c>
      <c r="F124" s="5">
        <f>0.92*Table1[[#This Row],[Revenue]]</f>
        <v>983.48</v>
      </c>
      <c r="G124" s="15">
        <f>Table1[[#This Row],[Revenue]]-Table1[[#This Row],[Estimated Cost Price]]</f>
        <v>85.519999999999982</v>
      </c>
    </row>
    <row r="125" spans="1:7">
      <c r="A125" s="14">
        <v>2020</v>
      </c>
      <c r="B125" s="14" t="s">
        <v>34</v>
      </c>
      <c r="C125" s="14" t="s">
        <v>11</v>
      </c>
      <c r="D125" s="14">
        <v>96</v>
      </c>
      <c r="E125" s="15">
        <v>4836</v>
      </c>
      <c r="F125" s="15">
        <f>0.9*Table1[[#This Row],[Revenue]]</f>
        <v>4352.4000000000005</v>
      </c>
      <c r="G125" s="15">
        <f>Table1[[#This Row],[Revenue]]-Table1[[#This Row],[Estimated Cost Price]]</f>
        <v>483.59999999999945</v>
      </c>
    </row>
    <row r="126" spans="1:7">
      <c r="A126" s="14">
        <v>2020</v>
      </c>
      <c r="B126" s="14" t="s">
        <v>34</v>
      </c>
      <c r="C126" s="14" t="s">
        <v>12</v>
      </c>
      <c r="D126" s="14">
        <v>54</v>
      </c>
      <c r="E126" s="15">
        <v>1729</v>
      </c>
      <c r="F126" s="5">
        <f>0.93*Table1[[#This Row],[Revenue]]</f>
        <v>1607.97</v>
      </c>
      <c r="G126" s="15">
        <f>Table1[[#This Row],[Revenue]]-Table1[[#This Row],[Estimated Cost Price]]</f>
        <v>121.02999999999997</v>
      </c>
    </row>
    <row r="127" spans="1:7">
      <c r="A127" s="14">
        <v>2020</v>
      </c>
      <c r="B127" s="14" t="s">
        <v>36</v>
      </c>
      <c r="C127" s="14" t="s">
        <v>5</v>
      </c>
      <c r="D127" s="14">
        <v>95</v>
      </c>
      <c r="E127" s="15">
        <v>4945</v>
      </c>
      <c r="F127" s="5">
        <f>0.97*Table1[[#This Row],[Revenue]]</f>
        <v>4796.6499999999996</v>
      </c>
      <c r="G127" s="15">
        <f>Table1[[#This Row],[Revenue]]-Table1[[#This Row],[Estimated Cost Price]]</f>
        <v>148.35000000000036</v>
      </c>
    </row>
    <row r="128" spans="1:7">
      <c r="A128" s="14">
        <v>2020</v>
      </c>
      <c r="B128" s="14" t="s">
        <v>36</v>
      </c>
      <c r="C128" s="14" t="s">
        <v>28</v>
      </c>
      <c r="D128" s="14">
        <v>94</v>
      </c>
      <c r="E128" s="15">
        <v>1410</v>
      </c>
      <c r="F128" s="4">
        <f>0.9*Table1[[#This Row],[Revenue]]</f>
        <v>1269</v>
      </c>
      <c r="G128" s="15">
        <f>Table1[[#This Row],[Revenue]]-Table1[[#This Row],[Estimated Cost Price]]</f>
        <v>141</v>
      </c>
    </row>
    <row r="129" spans="1:7">
      <c r="A129" s="14">
        <v>2020</v>
      </c>
      <c r="B129" s="14" t="s">
        <v>36</v>
      </c>
      <c r="C129" s="14" t="s">
        <v>35</v>
      </c>
      <c r="D129" s="14">
        <v>46</v>
      </c>
      <c r="E129" s="15">
        <v>3385</v>
      </c>
      <c r="F129" s="15">
        <v>3385</v>
      </c>
      <c r="G129" s="15">
        <f>Table1[[#This Row],[Revenue]]-Table1[[#This Row],[Estimated Cost Price]]</f>
        <v>0</v>
      </c>
    </row>
    <row r="130" spans="1:7">
      <c r="A130" s="14">
        <v>2020</v>
      </c>
      <c r="B130" s="14" t="s">
        <v>36</v>
      </c>
      <c r="C130" s="14" t="s">
        <v>13</v>
      </c>
      <c r="D130" s="14">
        <v>19</v>
      </c>
      <c r="E130" s="15">
        <v>380</v>
      </c>
      <c r="F130" s="15">
        <v>380</v>
      </c>
      <c r="G130" s="15">
        <f>Table1[[#This Row],[Revenue]]-Table1[[#This Row],[Estimated Cost Price]]</f>
        <v>0</v>
      </c>
    </row>
    <row r="131" spans="1:7">
      <c r="A131" s="14">
        <v>2020</v>
      </c>
      <c r="B131" s="14" t="s">
        <v>36</v>
      </c>
      <c r="C131" s="14" t="s">
        <v>14</v>
      </c>
      <c r="D131" s="14">
        <v>22</v>
      </c>
      <c r="E131" s="15">
        <v>1650</v>
      </c>
      <c r="F131" s="15">
        <v>1650</v>
      </c>
      <c r="G131" s="15">
        <f>Table1[[#This Row],[Revenue]]-Table1[[#This Row],[Estimated Cost Price]]</f>
        <v>0</v>
      </c>
    </row>
    <row r="132" spans="1:7">
      <c r="A132" s="14">
        <v>2020</v>
      </c>
      <c r="B132" s="14" t="s">
        <v>36</v>
      </c>
      <c r="C132" s="14" t="s">
        <v>15</v>
      </c>
      <c r="D132" s="14">
        <v>8</v>
      </c>
      <c r="E132" s="15">
        <v>2000</v>
      </c>
      <c r="F132" s="15">
        <v>2000</v>
      </c>
      <c r="G132" s="15">
        <f>Table1[[#This Row],[Revenue]]-Table1[[#This Row],[Estimated Cost Price]]</f>
        <v>0</v>
      </c>
    </row>
    <row r="133" spans="1:7">
      <c r="A133" s="14">
        <v>2020</v>
      </c>
      <c r="B133" s="14" t="s">
        <v>36</v>
      </c>
      <c r="C133" s="14" t="s">
        <v>20</v>
      </c>
      <c r="D133" s="14">
        <v>5</v>
      </c>
      <c r="E133" s="15">
        <v>50</v>
      </c>
      <c r="F133" s="15">
        <v>50</v>
      </c>
      <c r="G133" s="15">
        <f>Table1[[#This Row],[Revenue]]-Table1[[#This Row],[Estimated Cost Price]]</f>
        <v>0</v>
      </c>
    </row>
    <row r="134" spans="1:7">
      <c r="A134" s="14">
        <v>2020</v>
      </c>
      <c r="B134" s="14" t="s">
        <v>36</v>
      </c>
      <c r="C134" s="14" t="s">
        <v>16</v>
      </c>
      <c r="D134" s="14">
        <v>19</v>
      </c>
      <c r="E134" s="15">
        <v>190</v>
      </c>
      <c r="F134" s="15">
        <v>190</v>
      </c>
      <c r="G134" s="15">
        <f>Table1[[#This Row],[Revenue]]-Table1[[#This Row],[Estimated Cost Price]]</f>
        <v>0</v>
      </c>
    </row>
    <row r="135" spans="1:7">
      <c r="A135" s="14">
        <v>2020</v>
      </c>
      <c r="B135" s="14" t="s">
        <v>36</v>
      </c>
      <c r="C135" s="14" t="s">
        <v>6</v>
      </c>
      <c r="D135" s="14">
        <v>435</v>
      </c>
      <c r="E135" s="15">
        <v>9241</v>
      </c>
      <c r="F135" s="5">
        <f>0.93*Table1[[#This Row],[Revenue]]</f>
        <v>8594.130000000001</v>
      </c>
      <c r="G135" s="15">
        <f>Table1[[#This Row],[Revenue]]-Table1[[#This Row],[Estimated Cost Price]]</f>
        <v>646.86999999999898</v>
      </c>
    </row>
    <row r="136" spans="1:7">
      <c r="A136" s="14">
        <v>2020</v>
      </c>
      <c r="B136" s="14" t="s">
        <v>36</v>
      </c>
      <c r="C136" s="14" t="s">
        <v>7</v>
      </c>
      <c r="D136" s="14">
        <v>405</v>
      </c>
      <c r="E136" s="15">
        <v>6751</v>
      </c>
      <c r="F136" s="5">
        <f>0.85*Table1[[#This Row],[Revenue]]</f>
        <v>5738.3499999999995</v>
      </c>
      <c r="G136" s="15">
        <f>Table1[[#This Row],[Revenue]]-Table1[[#This Row],[Estimated Cost Price]]</f>
        <v>1012.6500000000005</v>
      </c>
    </row>
    <row r="137" spans="1:7">
      <c r="A137" s="14">
        <v>2020</v>
      </c>
      <c r="B137" s="14" t="s">
        <v>36</v>
      </c>
      <c r="C137" s="14" t="s">
        <v>8</v>
      </c>
      <c r="D137" s="14">
        <v>1477</v>
      </c>
      <c r="E137" s="15">
        <v>9073.5</v>
      </c>
      <c r="F137" s="5">
        <f>((Table1[[#This Row],[Revenue]]/Table1[[#This Row],[Volume]])-1)*Table1[[#This Row],[Volume]]</f>
        <v>7596.5000000000009</v>
      </c>
      <c r="G137" s="15">
        <f>Table1[[#This Row],[Revenue]]-Table1[[#This Row],[Estimated Cost Price]]</f>
        <v>1476.9999999999991</v>
      </c>
    </row>
    <row r="138" spans="1:7">
      <c r="A138" s="14">
        <v>2020</v>
      </c>
      <c r="B138" s="14" t="s">
        <v>36</v>
      </c>
      <c r="C138" s="14" t="s">
        <v>9</v>
      </c>
      <c r="D138" s="14">
        <v>301</v>
      </c>
      <c r="E138" s="15">
        <v>8135</v>
      </c>
      <c r="F138" s="5">
        <f>Table1[[#This Row],[Volume]]*22.5</f>
        <v>6772.5</v>
      </c>
      <c r="G138" s="15">
        <f>Table1[[#This Row],[Revenue]]-Table1[[#This Row],[Estimated Cost Price]]</f>
        <v>1362.5</v>
      </c>
    </row>
    <row r="139" spans="1:7">
      <c r="A139" s="14">
        <v>2020</v>
      </c>
      <c r="B139" s="14" t="s">
        <v>36</v>
      </c>
      <c r="C139" s="14" t="s">
        <v>10</v>
      </c>
      <c r="D139" s="14">
        <v>167</v>
      </c>
      <c r="E139" s="15">
        <v>4661</v>
      </c>
      <c r="F139" s="5">
        <f>0.92*Table1[[#This Row],[Revenue]]</f>
        <v>4288.12</v>
      </c>
      <c r="G139" s="15">
        <f>Table1[[#This Row],[Revenue]]-Table1[[#This Row],[Estimated Cost Price]]</f>
        <v>372.88000000000011</v>
      </c>
    </row>
    <row r="140" spans="1:7">
      <c r="A140" s="14">
        <v>2020</v>
      </c>
      <c r="B140" s="14" t="s">
        <v>36</v>
      </c>
      <c r="C140" s="14" t="s">
        <v>11</v>
      </c>
      <c r="D140" s="14">
        <v>281</v>
      </c>
      <c r="E140" s="15">
        <v>16738</v>
      </c>
      <c r="F140" s="15">
        <f>0.9*Table1[[#This Row],[Revenue]]</f>
        <v>15064.2</v>
      </c>
      <c r="G140" s="15">
        <f>Table1[[#This Row],[Revenue]]-Table1[[#This Row],[Estimated Cost Price]]</f>
        <v>1673.7999999999993</v>
      </c>
    </row>
    <row r="141" spans="1:7">
      <c r="A141" s="14">
        <v>2020</v>
      </c>
      <c r="B141" s="14" t="s">
        <v>36</v>
      </c>
      <c r="C141" s="14" t="s">
        <v>12</v>
      </c>
      <c r="D141" s="14">
        <v>211</v>
      </c>
      <c r="E141" s="15">
        <v>6510</v>
      </c>
      <c r="F141" s="5">
        <f>0.93*Table1[[#This Row],[Revenue]]</f>
        <v>6054.3</v>
      </c>
      <c r="G141" s="15">
        <f>Table1[[#This Row],[Revenue]]-Table1[[#This Row],[Estimated Cost Price]]</f>
        <v>455.69999999999982</v>
      </c>
    </row>
    <row r="142" spans="1:7">
      <c r="A142" s="14">
        <v>2020</v>
      </c>
      <c r="B142" s="14" t="s">
        <v>36</v>
      </c>
      <c r="C142" s="14" t="s">
        <v>18</v>
      </c>
      <c r="D142" s="14">
        <v>1</v>
      </c>
      <c r="E142" s="15">
        <v>75</v>
      </c>
      <c r="F142" s="4"/>
      <c r="G142" s="15">
        <f>Table1[[#This Row],[Revenue]]-Table1[[#This Row],[Estimated Cost Price]]</f>
        <v>75</v>
      </c>
    </row>
    <row r="143" spans="1:7" hidden="1">
      <c r="A143" s="14">
        <v>2021</v>
      </c>
      <c r="B143" s="14" t="s">
        <v>25</v>
      </c>
      <c r="C143" s="14" t="s">
        <v>5</v>
      </c>
      <c r="D143" s="14">
        <v>72</v>
      </c>
      <c r="E143" s="15">
        <v>6116</v>
      </c>
      <c r="F143" s="5">
        <f>0.97*Table1[[#This Row],[Revenue]]</f>
        <v>5932.5199999999995</v>
      </c>
      <c r="G143" s="15">
        <f>Table1[[#This Row],[Revenue]]-Table1[[#This Row],[Estimated Cost Price]]</f>
        <v>183.48000000000047</v>
      </c>
    </row>
    <row r="144" spans="1:7" hidden="1">
      <c r="A144" s="14">
        <v>2021</v>
      </c>
      <c r="B144" s="14" t="s">
        <v>25</v>
      </c>
      <c r="C144" s="2" t="s">
        <v>28</v>
      </c>
      <c r="D144" s="2">
        <v>81</v>
      </c>
      <c r="E144" s="4">
        <v>1205</v>
      </c>
      <c r="F144" s="4">
        <f>0.9*Table1[[#This Row],[Revenue]]</f>
        <v>1084.5</v>
      </c>
      <c r="G144" s="15">
        <f>Table1[[#This Row],[Revenue]]-Table1[[#This Row],[Estimated Cost Price]]</f>
        <v>120.5</v>
      </c>
    </row>
    <row r="145" spans="1:7" hidden="1">
      <c r="A145" s="14">
        <v>2021</v>
      </c>
      <c r="B145" s="14" t="s">
        <v>25</v>
      </c>
      <c r="C145" s="2" t="s">
        <v>35</v>
      </c>
      <c r="D145" s="2">
        <v>48</v>
      </c>
      <c r="E145" s="4">
        <v>3425</v>
      </c>
      <c r="F145" s="4">
        <v>3425</v>
      </c>
      <c r="G145" s="15">
        <f>Table1[[#This Row],[Revenue]]-Table1[[#This Row],[Estimated Cost Price]]</f>
        <v>0</v>
      </c>
    </row>
    <row r="146" spans="1:7" hidden="1">
      <c r="A146" s="14">
        <v>2021</v>
      </c>
      <c r="B146" s="14" t="s">
        <v>25</v>
      </c>
      <c r="C146" s="2" t="s">
        <v>13</v>
      </c>
      <c r="D146" s="2">
        <v>33</v>
      </c>
      <c r="E146" s="4">
        <v>636</v>
      </c>
      <c r="F146" s="4">
        <v>636</v>
      </c>
      <c r="G146" s="15">
        <f>Table1[[#This Row],[Revenue]]-Table1[[#This Row],[Estimated Cost Price]]</f>
        <v>0</v>
      </c>
    </row>
    <row r="147" spans="1:7" hidden="1">
      <c r="A147" s="14">
        <v>2021</v>
      </c>
      <c r="B147" s="14" t="s">
        <v>25</v>
      </c>
      <c r="C147" s="2" t="s">
        <v>14</v>
      </c>
      <c r="D147" s="2">
        <v>41</v>
      </c>
      <c r="E147" s="4">
        <v>3075</v>
      </c>
      <c r="F147" s="4">
        <v>3075</v>
      </c>
      <c r="G147" s="15">
        <f>Table1[[#This Row],[Revenue]]-Table1[[#This Row],[Estimated Cost Price]]</f>
        <v>0</v>
      </c>
    </row>
    <row r="148" spans="1:7" hidden="1">
      <c r="A148" s="14">
        <v>2021</v>
      </c>
      <c r="B148" s="14" t="s">
        <v>25</v>
      </c>
      <c r="C148" s="2" t="s">
        <v>15</v>
      </c>
      <c r="D148" s="2">
        <v>5</v>
      </c>
      <c r="E148" s="4">
        <v>1250</v>
      </c>
      <c r="F148" s="4">
        <v>1250</v>
      </c>
      <c r="G148" s="15">
        <f>Table1[[#This Row],[Revenue]]-Table1[[#This Row],[Estimated Cost Price]]</f>
        <v>0</v>
      </c>
    </row>
    <row r="149" spans="1:7" hidden="1">
      <c r="A149" s="14">
        <v>2021</v>
      </c>
      <c r="B149" s="14" t="s">
        <v>25</v>
      </c>
      <c r="C149" s="2" t="s">
        <v>20</v>
      </c>
      <c r="D149" s="2">
        <v>8</v>
      </c>
      <c r="E149" s="4">
        <v>80</v>
      </c>
      <c r="F149" s="4">
        <v>80</v>
      </c>
      <c r="G149" s="15">
        <f>Table1[[#This Row],[Revenue]]-Table1[[#This Row],[Estimated Cost Price]]</f>
        <v>0</v>
      </c>
    </row>
    <row r="150" spans="1:7" hidden="1">
      <c r="A150" s="14">
        <v>2021</v>
      </c>
      <c r="B150" s="14" t="s">
        <v>25</v>
      </c>
      <c r="C150" s="2" t="s">
        <v>16</v>
      </c>
      <c r="D150" s="2">
        <v>19</v>
      </c>
      <c r="E150" s="4">
        <v>200</v>
      </c>
      <c r="F150" s="4">
        <v>200</v>
      </c>
      <c r="G150" s="15">
        <f>Table1[[#This Row],[Revenue]]-Table1[[#This Row],[Estimated Cost Price]]</f>
        <v>0</v>
      </c>
    </row>
    <row r="151" spans="1:7" hidden="1">
      <c r="A151" s="14">
        <v>2021</v>
      </c>
      <c r="B151" s="14" t="s">
        <v>25</v>
      </c>
      <c r="C151" s="2" t="s">
        <v>6</v>
      </c>
      <c r="D151" s="2">
        <v>518</v>
      </c>
      <c r="E151" s="4">
        <v>11160</v>
      </c>
      <c r="F151" s="5">
        <f>0.93*Table1[[#This Row],[Revenue]]</f>
        <v>10378.800000000001</v>
      </c>
      <c r="G151" s="15">
        <f>Table1[[#This Row],[Revenue]]-Table1[[#This Row],[Estimated Cost Price]]</f>
        <v>781.19999999999891</v>
      </c>
    </row>
    <row r="152" spans="1:7" hidden="1">
      <c r="A152" s="14">
        <v>2021</v>
      </c>
      <c r="B152" s="14" t="s">
        <v>25</v>
      </c>
      <c r="C152" s="2" t="s">
        <v>7</v>
      </c>
      <c r="D152" s="2">
        <v>478</v>
      </c>
      <c r="E152" s="4">
        <v>8022</v>
      </c>
      <c r="F152" s="5">
        <f>0.85*Table1[[#This Row],[Revenue]]</f>
        <v>6818.7</v>
      </c>
      <c r="G152" s="15">
        <f>Table1[[#This Row],[Revenue]]-Table1[[#This Row],[Estimated Cost Price]]</f>
        <v>1203.3000000000002</v>
      </c>
    </row>
    <row r="153" spans="1:7" hidden="1">
      <c r="A153" s="14">
        <v>2021</v>
      </c>
      <c r="B153" s="14" t="s">
        <v>25</v>
      </c>
      <c r="C153" s="2" t="s">
        <v>8</v>
      </c>
      <c r="D153" s="2">
        <v>1255</v>
      </c>
      <c r="E153" s="4">
        <v>7212.7</v>
      </c>
      <c r="F153" s="5">
        <f>((Table1[[#This Row],[Revenue]]/Table1[[#This Row],[Volume]])-1)*Table1[[#This Row],[Volume]]</f>
        <v>5957.7</v>
      </c>
      <c r="G153" s="15">
        <f>Table1[[#This Row],[Revenue]]-Table1[[#This Row],[Estimated Cost Price]]</f>
        <v>1255</v>
      </c>
    </row>
    <row r="154" spans="1:7" hidden="1">
      <c r="A154" s="14">
        <v>2021</v>
      </c>
      <c r="B154" s="14" t="s">
        <v>25</v>
      </c>
      <c r="C154" s="2" t="s">
        <v>9</v>
      </c>
      <c r="D154" s="2">
        <v>59</v>
      </c>
      <c r="E154" s="4">
        <v>1924</v>
      </c>
      <c r="F154" s="5">
        <f>Table1[[#This Row],[Volume]]*22.5</f>
        <v>1327.5</v>
      </c>
      <c r="G154" s="15">
        <f>Table1[[#This Row],[Revenue]]-Table1[[#This Row],[Estimated Cost Price]]</f>
        <v>596.5</v>
      </c>
    </row>
    <row r="155" spans="1:7" hidden="1">
      <c r="A155" s="14">
        <v>2021</v>
      </c>
      <c r="B155" s="14" t="s">
        <v>25</v>
      </c>
      <c r="C155" s="2" t="s">
        <v>10</v>
      </c>
      <c r="D155" s="2">
        <v>331</v>
      </c>
      <c r="E155" s="4">
        <v>9086</v>
      </c>
      <c r="F155" s="5">
        <f>0.92*Table1[[#This Row],[Revenue]]</f>
        <v>8359.1200000000008</v>
      </c>
      <c r="G155" s="15">
        <f>Table1[[#This Row],[Revenue]]-Table1[[#This Row],[Estimated Cost Price]]</f>
        <v>726.8799999999992</v>
      </c>
    </row>
    <row r="156" spans="1:7" hidden="1">
      <c r="A156" s="14">
        <v>2021</v>
      </c>
      <c r="B156" s="14" t="s">
        <v>25</v>
      </c>
      <c r="C156" s="2" t="s">
        <v>11</v>
      </c>
      <c r="D156" s="2">
        <v>259</v>
      </c>
      <c r="E156" s="25">
        <v>15117</v>
      </c>
      <c r="F156" s="24">
        <f>0.9*Table1[[#This Row],[Revenue]]</f>
        <v>13605.300000000001</v>
      </c>
      <c r="G156" s="24">
        <f>Table1[[#This Row],[Revenue]]-Table1[[#This Row],[Estimated Cost Price]]</f>
        <v>1511.6999999999989</v>
      </c>
    </row>
    <row r="157" spans="1:7" hidden="1">
      <c r="A157" s="14">
        <v>2021</v>
      </c>
      <c r="B157" s="14" t="s">
        <v>25</v>
      </c>
      <c r="C157" s="2" t="s">
        <v>12</v>
      </c>
      <c r="D157" s="2">
        <v>215</v>
      </c>
      <c r="E157" s="4">
        <v>8004</v>
      </c>
      <c r="F157" s="5">
        <f>0.93*Table1[[#This Row],[Revenue]]</f>
        <v>7443.72</v>
      </c>
      <c r="G157" s="15">
        <f>Table1[[#This Row],[Revenue]]-Table1[[#This Row],[Estimated Cost Price]]</f>
        <v>560.27999999999975</v>
      </c>
    </row>
    <row r="158" spans="1:7" hidden="1">
      <c r="A158" s="14">
        <v>2021</v>
      </c>
      <c r="B158" s="19" t="s">
        <v>24</v>
      </c>
      <c r="C158" s="14" t="s">
        <v>5</v>
      </c>
      <c r="D158" s="14">
        <v>63</v>
      </c>
      <c r="E158" s="15">
        <v>2392.9997219999996</v>
      </c>
      <c r="F158" s="5">
        <f>0.97*Table1[[#This Row],[Revenue]]</f>
        <v>2321.2097303399996</v>
      </c>
      <c r="G158" s="15">
        <f>Table1[[#This Row],[Revenue]]-Table1[[#This Row],[Estimated Cost Price]]</f>
        <v>71.789991659999941</v>
      </c>
    </row>
    <row r="159" spans="1:7" hidden="1">
      <c r="A159" s="14">
        <v>2021</v>
      </c>
      <c r="B159" s="19" t="s">
        <v>24</v>
      </c>
      <c r="C159" s="14" t="s">
        <v>28</v>
      </c>
      <c r="D159" s="14">
        <v>69</v>
      </c>
      <c r="E159" s="15">
        <v>1025.0023000000001</v>
      </c>
      <c r="F159" s="4">
        <f>0.9*Table1[[#This Row],[Revenue]]</f>
        <v>922.50207000000012</v>
      </c>
      <c r="G159" s="15">
        <f>Table1[[#This Row],[Revenue]]-Table1[[#This Row],[Estimated Cost Price]]</f>
        <v>102.50022999999999</v>
      </c>
    </row>
    <row r="160" spans="1:7" hidden="1">
      <c r="A160" s="14">
        <v>2021</v>
      </c>
      <c r="B160" s="19" t="s">
        <v>24</v>
      </c>
      <c r="C160" s="14" t="s">
        <v>35</v>
      </c>
      <c r="D160" s="14">
        <v>48</v>
      </c>
      <c r="E160" s="15">
        <v>3599.9993419999992</v>
      </c>
      <c r="F160" s="15">
        <v>3599.9993419999992</v>
      </c>
      <c r="G160" s="15">
        <f>Table1[[#This Row],[Revenue]]-Table1[[#This Row],[Estimated Cost Price]]</f>
        <v>0</v>
      </c>
    </row>
    <row r="161" spans="1:7" hidden="1">
      <c r="A161" s="14">
        <v>2021</v>
      </c>
      <c r="B161" s="19" t="s">
        <v>24</v>
      </c>
      <c r="C161" s="14" t="s">
        <v>13</v>
      </c>
      <c r="D161" s="14">
        <v>9</v>
      </c>
      <c r="E161" s="15">
        <v>179.99992500000002</v>
      </c>
      <c r="F161" s="15">
        <v>179.99992500000002</v>
      </c>
      <c r="G161" s="15">
        <f>Table1[[#This Row],[Revenue]]-Table1[[#This Row],[Estimated Cost Price]]</f>
        <v>0</v>
      </c>
    </row>
    <row r="162" spans="1:7" hidden="1">
      <c r="A162" s="14">
        <v>2021</v>
      </c>
      <c r="B162" s="19" t="s">
        <v>24</v>
      </c>
      <c r="C162" s="14" t="s">
        <v>14</v>
      </c>
      <c r="D162" s="14">
        <v>8</v>
      </c>
      <c r="E162" s="15">
        <v>600</v>
      </c>
      <c r="F162" s="15">
        <v>600</v>
      </c>
      <c r="G162" s="15">
        <f>Table1[[#This Row],[Revenue]]-Table1[[#This Row],[Estimated Cost Price]]</f>
        <v>0</v>
      </c>
    </row>
    <row r="163" spans="1:7" hidden="1">
      <c r="A163" s="14">
        <v>2021</v>
      </c>
      <c r="B163" s="19" t="s">
        <v>24</v>
      </c>
      <c r="C163" s="14" t="s">
        <v>15</v>
      </c>
      <c r="D163" s="14">
        <v>1</v>
      </c>
      <c r="E163" s="15">
        <v>10</v>
      </c>
      <c r="F163" s="15">
        <v>10</v>
      </c>
      <c r="G163" s="15">
        <f>Table1[[#This Row],[Revenue]]-Table1[[#This Row],[Estimated Cost Price]]</f>
        <v>0</v>
      </c>
    </row>
    <row r="164" spans="1:7" hidden="1">
      <c r="A164" s="14">
        <v>2021</v>
      </c>
      <c r="B164" s="19" t="s">
        <v>24</v>
      </c>
      <c r="C164" s="14" t="s">
        <v>20</v>
      </c>
      <c r="D164" s="14">
        <v>17</v>
      </c>
      <c r="E164" s="15">
        <v>180.00038600000002</v>
      </c>
      <c r="F164" s="15">
        <v>180.00038600000002</v>
      </c>
      <c r="G164" s="15">
        <f>Table1[[#This Row],[Revenue]]-Table1[[#This Row],[Estimated Cost Price]]</f>
        <v>0</v>
      </c>
    </row>
    <row r="165" spans="1:7" hidden="1">
      <c r="A165" s="14">
        <v>2021</v>
      </c>
      <c r="B165" s="19" t="s">
        <v>24</v>
      </c>
      <c r="C165" s="14" t="s">
        <v>16</v>
      </c>
      <c r="D165" s="14">
        <v>61</v>
      </c>
      <c r="E165" s="15">
        <v>610.00100000000009</v>
      </c>
      <c r="F165" s="15">
        <v>610.00100000000009</v>
      </c>
      <c r="G165" s="15">
        <f>Table1[[#This Row],[Revenue]]-Table1[[#This Row],[Estimated Cost Price]]</f>
        <v>0</v>
      </c>
    </row>
    <row r="166" spans="1:7" hidden="1">
      <c r="A166" s="14">
        <v>2021</v>
      </c>
      <c r="B166" s="19" t="s">
        <v>24</v>
      </c>
      <c r="C166" s="14" t="s">
        <v>17</v>
      </c>
      <c r="D166" s="14">
        <v>1</v>
      </c>
      <c r="E166" s="15">
        <v>75</v>
      </c>
      <c r="F166" s="15">
        <v>75</v>
      </c>
      <c r="G166" s="15">
        <f>Table1[[#This Row],[Revenue]]-Table1[[#This Row],[Estimated Cost Price]]</f>
        <v>0</v>
      </c>
    </row>
    <row r="167" spans="1:7" hidden="1">
      <c r="A167" s="14">
        <v>2021</v>
      </c>
      <c r="B167" s="19" t="s">
        <v>24</v>
      </c>
      <c r="C167" s="14" t="s">
        <v>6</v>
      </c>
      <c r="D167" s="14">
        <v>391</v>
      </c>
      <c r="E167" s="15">
        <v>11327.003466</v>
      </c>
      <c r="F167" s="5">
        <f>0.93*Table1[[#This Row],[Revenue]]</f>
        <v>10534.11322338</v>
      </c>
      <c r="G167" s="15">
        <f>Table1[[#This Row],[Revenue]]-Table1[[#This Row],[Estimated Cost Price]]</f>
        <v>792.89024262000021</v>
      </c>
    </row>
    <row r="168" spans="1:7" hidden="1">
      <c r="A168" s="14">
        <v>2021</v>
      </c>
      <c r="B168" s="19" t="s">
        <v>24</v>
      </c>
      <c r="C168" s="14" t="s">
        <v>7</v>
      </c>
      <c r="D168" s="14">
        <v>418</v>
      </c>
      <c r="E168" s="15">
        <v>6789.0052339999993</v>
      </c>
      <c r="F168" s="5">
        <f>0.85*Table1[[#This Row],[Revenue]]</f>
        <v>5770.6544488999989</v>
      </c>
      <c r="G168" s="15">
        <f>Table1[[#This Row],[Revenue]]-Table1[[#This Row],[Estimated Cost Price]]</f>
        <v>1018.3507851000004</v>
      </c>
    </row>
    <row r="169" spans="1:7" hidden="1">
      <c r="A169" s="14">
        <v>2021</v>
      </c>
      <c r="B169" s="19" t="s">
        <v>24</v>
      </c>
      <c r="C169" s="14" t="s">
        <v>8</v>
      </c>
      <c r="D169" s="14">
        <v>1092</v>
      </c>
      <c r="E169" s="15">
        <v>5892.1</v>
      </c>
      <c r="F169" s="5">
        <f>((Table1[[#This Row],[Revenue]]/Table1[[#This Row],[Volume]])-1)*Table1[[#This Row],[Volume]]</f>
        <v>4800.1000000000004</v>
      </c>
      <c r="G169" s="15">
        <f>Table1[[#This Row],[Revenue]]-Table1[[#This Row],[Estimated Cost Price]]</f>
        <v>1092</v>
      </c>
    </row>
    <row r="170" spans="1:7" hidden="1">
      <c r="A170" s="14">
        <v>2021</v>
      </c>
      <c r="B170" s="19" t="s">
        <v>24</v>
      </c>
      <c r="C170" s="14" t="s">
        <v>9</v>
      </c>
      <c r="D170" s="14">
        <v>248</v>
      </c>
      <c r="E170" s="15">
        <v>6500</v>
      </c>
      <c r="F170" s="5">
        <f>Table1[[#This Row],[Volume]]*22.5</f>
        <v>5580</v>
      </c>
      <c r="G170" s="15">
        <f>Table1[[#This Row],[Revenue]]-Table1[[#This Row],[Estimated Cost Price]]</f>
        <v>920</v>
      </c>
    </row>
    <row r="171" spans="1:7" hidden="1">
      <c r="A171" s="14">
        <v>2021</v>
      </c>
      <c r="B171" s="19" t="s">
        <v>24</v>
      </c>
      <c r="C171" s="14" t="s">
        <v>10</v>
      </c>
      <c r="D171" s="14">
        <v>323</v>
      </c>
      <c r="E171" s="15">
        <v>7350.0026000000007</v>
      </c>
      <c r="F171" s="5">
        <f>0.92*Table1[[#This Row],[Revenue]]</f>
        <v>6762.0023920000012</v>
      </c>
      <c r="G171" s="15">
        <f>Table1[[#This Row],[Revenue]]-Table1[[#This Row],[Estimated Cost Price]]</f>
        <v>588.00020799999947</v>
      </c>
    </row>
    <row r="172" spans="1:7" hidden="1">
      <c r="A172" s="14">
        <v>2021</v>
      </c>
      <c r="B172" s="19" t="s">
        <v>24</v>
      </c>
      <c r="C172" s="14" t="s">
        <v>11</v>
      </c>
      <c r="D172" s="14">
        <v>202</v>
      </c>
      <c r="E172" s="24">
        <v>12316.000191999998</v>
      </c>
      <c r="F172" s="24">
        <f>0.9*Table1[[#This Row],[Revenue]]</f>
        <v>11084.400172799998</v>
      </c>
      <c r="G172" s="24">
        <f>Table1[[#This Row],[Revenue]]-Table1[[#This Row],[Estimated Cost Price]]</f>
        <v>1231.6000191999992</v>
      </c>
    </row>
    <row r="173" spans="1:7" hidden="1">
      <c r="A173" s="14">
        <v>2021</v>
      </c>
      <c r="B173" s="19" t="s">
        <v>24</v>
      </c>
      <c r="C173" s="14" t="s">
        <v>12</v>
      </c>
      <c r="D173" s="14">
        <v>167</v>
      </c>
      <c r="E173" s="15">
        <v>5101.0010829999992</v>
      </c>
      <c r="F173" s="5">
        <f>0.93*Table1[[#This Row],[Revenue]]</f>
        <v>4743.9310071899999</v>
      </c>
      <c r="G173" s="15">
        <f>Table1[[#This Row],[Revenue]]-Table1[[#This Row],[Estimated Cost Price]]</f>
        <v>357.07007580999925</v>
      </c>
    </row>
    <row r="174" spans="1:7" hidden="1">
      <c r="A174" s="14">
        <v>2021</v>
      </c>
      <c r="B174" s="19" t="s">
        <v>23</v>
      </c>
      <c r="C174" s="14" t="s">
        <v>5</v>
      </c>
      <c r="D174" s="14">
        <v>95</v>
      </c>
      <c r="E174" s="15">
        <v>4191.9996280000005</v>
      </c>
      <c r="F174" s="5">
        <f>0.97*Table1[[#This Row],[Revenue]]</f>
        <v>4066.2396391600005</v>
      </c>
      <c r="G174" s="15">
        <f>Table1[[#This Row],[Revenue]]-Table1[[#This Row],[Estimated Cost Price]]</f>
        <v>125.75998884000001</v>
      </c>
    </row>
    <row r="175" spans="1:7" hidden="1">
      <c r="A175" s="14">
        <v>2021</v>
      </c>
      <c r="B175" s="19" t="s">
        <v>23</v>
      </c>
      <c r="C175" s="14" t="s">
        <v>28</v>
      </c>
      <c r="D175" s="14">
        <v>91</v>
      </c>
      <c r="E175" s="15">
        <v>1370.0030859999999</v>
      </c>
      <c r="F175" s="4">
        <f>0.9*Table1[[#This Row],[Revenue]]</f>
        <v>1233.0027774</v>
      </c>
      <c r="G175" s="15">
        <f>Table1[[#This Row],[Revenue]]-Table1[[#This Row],[Estimated Cost Price]]</f>
        <v>137.00030859999993</v>
      </c>
    </row>
    <row r="176" spans="1:7" hidden="1">
      <c r="A176" s="14">
        <v>2021</v>
      </c>
      <c r="B176" s="19" t="s">
        <v>23</v>
      </c>
      <c r="C176" s="14" t="s">
        <v>35</v>
      </c>
      <c r="D176" s="14">
        <v>24</v>
      </c>
      <c r="E176" s="15">
        <v>1794.9995979999999</v>
      </c>
      <c r="F176" s="15">
        <v>1794.9995979999999</v>
      </c>
      <c r="G176" s="15">
        <f>Table1[[#This Row],[Revenue]]-Table1[[#This Row],[Estimated Cost Price]]</f>
        <v>0</v>
      </c>
    </row>
    <row r="177" spans="1:7" hidden="1">
      <c r="A177" s="14">
        <v>2021</v>
      </c>
      <c r="B177" s="19" t="s">
        <v>23</v>
      </c>
      <c r="C177" s="14" t="s">
        <v>13</v>
      </c>
      <c r="D177" s="14">
        <v>23</v>
      </c>
      <c r="E177" s="15">
        <v>641.99992500000008</v>
      </c>
      <c r="F177" s="15">
        <v>641.99992500000008</v>
      </c>
      <c r="G177" s="15">
        <f>Table1[[#This Row],[Revenue]]-Table1[[#This Row],[Estimated Cost Price]]</f>
        <v>0</v>
      </c>
    </row>
    <row r="178" spans="1:7" hidden="1">
      <c r="A178" s="14">
        <v>2021</v>
      </c>
      <c r="B178" s="19" t="s">
        <v>23</v>
      </c>
      <c r="C178" s="14" t="s">
        <v>14</v>
      </c>
      <c r="D178" s="14">
        <v>51</v>
      </c>
      <c r="E178" s="15">
        <v>3825</v>
      </c>
      <c r="F178" s="15">
        <v>3825</v>
      </c>
      <c r="G178" s="15">
        <f>Table1[[#This Row],[Revenue]]-Table1[[#This Row],[Estimated Cost Price]]</f>
        <v>0</v>
      </c>
    </row>
    <row r="179" spans="1:7" hidden="1">
      <c r="A179" s="14">
        <v>2021</v>
      </c>
      <c r="B179" s="19" t="s">
        <v>23</v>
      </c>
      <c r="C179" s="14" t="s">
        <v>15</v>
      </c>
      <c r="D179" s="14">
        <v>11</v>
      </c>
      <c r="E179" s="15">
        <v>2575</v>
      </c>
      <c r="F179" s="15">
        <v>2575</v>
      </c>
      <c r="G179" s="15">
        <f>Table1[[#This Row],[Revenue]]-Table1[[#This Row],[Estimated Cost Price]]</f>
        <v>0</v>
      </c>
    </row>
    <row r="180" spans="1:7" hidden="1">
      <c r="A180" s="14">
        <v>2021</v>
      </c>
      <c r="B180" s="19" t="s">
        <v>23</v>
      </c>
      <c r="C180" s="14" t="s">
        <v>20</v>
      </c>
      <c r="D180" s="14">
        <v>17</v>
      </c>
      <c r="E180" s="15">
        <v>170.00023999999999</v>
      </c>
      <c r="F180" s="15">
        <v>170.00023999999999</v>
      </c>
      <c r="G180" s="15">
        <f>Table1[[#This Row],[Revenue]]-Table1[[#This Row],[Estimated Cost Price]]</f>
        <v>0</v>
      </c>
    </row>
    <row r="181" spans="1:7" hidden="1">
      <c r="A181" s="14">
        <v>2021</v>
      </c>
      <c r="B181" s="19" t="s">
        <v>23</v>
      </c>
      <c r="C181" s="14" t="s">
        <v>17</v>
      </c>
      <c r="D181" s="14">
        <v>9</v>
      </c>
      <c r="E181" s="15">
        <v>626</v>
      </c>
      <c r="F181" s="15">
        <v>626</v>
      </c>
      <c r="G181" s="15">
        <f>Table1[[#This Row],[Revenue]]-Table1[[#This Row],[Estimated Cost Price]]</f>
        <v>0</v>
      </c>
    </row>
    <row r="182" spans="1:7" hidden="1">
      <c r="A182" s="14">
        <v>2021</v>
      </c>
      <c r="B182" s="19" t="s">
        <v>23</v>
      </c>
      <c r="C182" s="14" t="s">
        <v>16</v>
      </c>
      <c r="D182" s="14">
        <v>27</v>
      </c>
      <c r="E182" s="15">
        <v>270.00063799999992</v>
      </c>
      <c r="F182" s="15">
        <v>270.00063799999992</v>
      </c>
      <c r="G182" s="15">
        <f>Table1[[#This Row],[Revenue]]-Table1[[#This Row],[Estimated Cost Price]]</f>
        <v>0</v>
      </c>
    </row>
    <row r="183" spans="1:7" hidden="1">
      <c r="A183" s="14">
        <v>2021</v>
      </c>
      <c r="B183" s="19" t="s">
        <v>23</v>
      </c>
      <c r="C183" s="14" t="s">
        <v>6</v>
      </c>
      <c r="D183" s="14">
        <v>423</v>
      </c>
      <c r="E183" s="15">
        <v>8894.0049140000028</v>
      </c>
      <c r="F183" s="5">
        <f>0.93*Table1[[#This Row],[Revenue]]</f>
        <v>8271.4245700200026</v>
      </c>
      <c r="G183" s="15">
        <f>Table1[[#This Row],[Revenue]]-Table1[[#This Row],[Estimated Cost Price]]</f>
        <v>622.58034398000018</v>
      </c>
    </row>
    <row r="184" spans="1:7" hidden="1">
      <c r="A184" s="14">
        <v>2021</v>
      </c>
      <c r="B184" s="19" t="s">
        <v>23</v>
      </c>
      <c r="C184" s="14" t="s">
        <v>7</v>
      </c>
      <c r="D184" s="14">
        <v>443</v>
      </c>
      <c r="E184" s="15">
        <v>7744.0038159999995</v>
      </c>
      <c r="F184" s="5">
        <f>0.85*Table1[[#This Row],[Revenue]]</f>
        <v>6582.4032435999998</v>
      </c>
      <c r="G184" s="15">
        <f>Table1[[#This Row],[Revenue]]-Table1[[#This Row],[Estimated Cost Price]]</f>
        <v>1161.6005723999997</v>
      </c>
    </row>
    <row r="185" spans="1:7" hidden="1">
      <c r="A185" s="14">
        <v>2021</v>
      </c>
      <c r="B185" s="19" t="s">
        <v>23</v>
      </c>
      <c r="C185" s="14" t="s">
        <v>8</v>
      </c>
      <c r="D185" s="14">
        <v>947</v>
      </c>
      <c r="E185" s="15">
        <v>4969</v>
      </c>
      <c r="F185" s="5">
        <f>((Table1[[#This Row],[Revenue]]/Table1[[#This Row],[Volume]])-1)*Table1[[#This Row],[Volume]]</f>
        <v>4022.0000000000005</v>
      </c>
      <c r="G185" s="15">
        <f>Table1[[#This Row],[Revenue]]-Table1[[#This Row],[Estimated Cost Price]]</f>
        <v>946.99999999999955</v>
      </c>
    </row>
    <row r="186" spans="1:7" hidden="1">
      <c r="A186" s="14">
        <v>2021</v>
      </c>
      <c r="B186" s="19" t="s">
        <v>23</v>
      </c>
      <c r="C186" s="14" t="s">
        <v>9</v>
      </c>
      <c r="D186" s="14">
        <v>238</v>
      </c>
      <c r="E186" s="15">
        <v>6213</v>
      </c>
      <c r="F186" s="5">
        <f>Table1[[#This Row],[Volume]]*22.5</f>
        <v>5355</v>
      </c>
      <c r="G186" s="15">
        <f>Table1[[#This Row],[Revenue]]-Table1[[#This Row],[Estimated Cost Price]]</f>
        <v>858</v>
      </c>
    </row>
    <row r="187" spans="1:7" hidden="1">
      <c r="A187" s="14">
        <v>2021</v>
      </c>
      <c r="B187" s="19" t="s">
        <v>23</v>
      </c>
      <c r="C187" s="14" t="s">
        <v>10</v>
      </c>
      <c r="D187" s="14">
        <v>506</v>
      </c>
      <c r="E187" s="15">
        <v>11785.004324000001</v>
      </c>
      <c r="F187" s="5">
        <f>0.92*Table1[[#This Row],[Revenue]]</f>
        <v>10842.203978080002</v>
      </c>
      <c r="G187" s="15">
        <f>Table1[[#This Row],[Revenue]]-Table1[[#This Row],[Estimated Cost Price]]</f>
        <v>942.80034591999902</v>
      </c>
    </row>
    <row r="188" spans="1:7" hidden="1">
      <c r="A188" s="14">
        <v>2021</v>
      </c>
      <c r="B188" s="19" t="s">
        <v>23</v>
      </c>
      <c r="C188" s="14" t="s">
        <v>11</v>
      </c>
      <c r="D188" s="14">
        <v>260</v>
      </c>
      <c r="E188" s="24">
        <v>14716.000394999999</v>
      </c>
      <c r="F188" s="24">
        <f>0.9*Table1[[#This Row],[Revenue]]</f>
        <v>13244.4003555</v>
      </c>
      <c r="G188" s="24">
        <f>Table1[[#This Row],[Revenue]]-Table1[[#This Row],[Estimated Cost Price]]</f>
        <v>1471.6000394999992</v>
      </c>
    </row>
    <row r="189" spans="1:7" hidden="1">
      <c r="A189" s="14">
        <v>2021</v>
      </c>
      <c r="B189" s="19" t="s">
        <v>23</v>
      </c>
      <c r="C189" s="14" t="s">
        <v>12</v>
      </c>
      <c r="D189" s="14">
        <v>192</v>
      </c>
      <c r="E189" s="15">
        <v>5372.0025029999997</v>
      </c>
      <c r="F189" s="5">
        <f>0.93*Table1[[#This Row],[Revenue]]</f>
        <v>4995.96232779</v>
      </c>
      <c r="G189" s="15">
        <f>Table1[[#This Row],[Revenue]]-Table1[[#This Row],[Estimated Cost Price]]</f>
        <v>376.04017520999969</v>
      </c>
    </row>
    <row r="190" spans="1:7" hidden="1">
      <c r="A190" s="14">
        <v>2021</v>
      </c>
      <c r="B190" s="19" t="s">
        <v>23</v>
      </c>
      <c r="C190" s="14" t="s">
        <v>18</v>
      </c>
      <c r="D190" s="14">
        <v>1</v>
      </c>
      <c r="E190" s="15">
        <v>75</v>
      </c>
      <c r="F190" s="15">
        <v>75</v>
      </c>
      <c r="G190" s="15">
        <f>Table1[[#This Row],[Revenue]]-Table1[[#This Row],[Estimated Cost Price]]</f>
        <v>0</v>
      </c>
    </row>
    <row r="191" spans="1:7" hidden="1">
      <c r="A191" s="14">
        <v>2021</v>
      </c>
      <c r="B191" s="19" t="s">
        <v>22</v>
      </c>
      <c r="C191" s="2" t="s">
        <v>5</v>
      </c>
      <c r="D191" s="2">
        <v>131</v>
      </c>
      <c r="E191" s="4">
        <v>5381</v>
      </c>
      <c r="F191" s="5">
        <f>0.97*Table1[[#This Row],[Revenue]]</f>
        <v>5219.57</v>
      </c>
      <c r="G191" s="15">
        <f>Table1[[#This Row],[Revenue]]-Table1[[#This Row],[Estimated Cost Price]]</f>
        <v>161.43000000000029</v>
      </c>
    </row>
    <row r="192" spans="1:7" hidden="1">
      <c r="A192" s="14">
        <v>2021</v>
      </c>
      <c r="B192" s="19" t="s">
        <v>22</v>
      </c>
      <c r="C192" s="2" t="s">
        <v>28</v>
      </c>
      <c r="D192" s="2">
        <v>61</v>
      </c>
      <c r="E192" s="4">
        <v>910</v>
      </c>
      <c r="F192" s="4">
        <f>0.9*Table1[[#This Row],[Revenue]]</f>
        <v>819</v>
      </c>
      <c r="G192" s="15">
        <f>Table1[[#This Row],[Revenue]]-Table1[[#This Row],[Estimated Cost Price]]</f>
        <v>91</v>
      </c>
    </row>
    <row r="193" spans="1:7" hidden="1">
      <c r="A193" s="14">
        <v>2021</v>
      </c>
      <c r="B193" s="19" t="s">
        <v>22</v>
      </c>
      <c r="C193" s="2" t="s">
        <v>35</v>
      </c>
      <c r="D193" s="2">
        <v>19</v>
      </c>
      <c r="E193" s="4">
        <v>1420</v>
      </c>
      <c r="F193" s="4">
        <v>1420</v>
      </c>
      <c r="G193" s="15">
        <f>Table1[[#This Row],[Revenue]]-Table1[[#This Row],[Estimated Cost Price]]</f>
        <v>0</v>
      </c>
    </row>
    <row r="194" spans="1:7" hidden="1">
      <c r="A194" s="14">
        <v>2021</v>
      </c>
      <c r="B194" s="19" t="s">
        <v>22</v>
      </c>
      <c r="C194" s="2" t="s">
        <v>13</v>
      </c>
      <c r="D194" s="2">
        <v>44</v>
      </c>
      <c r="E194" s="4">
        <v>880</v>
      </c>
      <c r="F194" s="4">
        <v>880</v>
      </c>
      <c r="G194" s="15">
        <f>Table1[[#This Row],[Revenue]]-Table1[[#This Row],[Estimated Cost Price]]</f>
        <v>0</v>
      </c>
    </row>
    <row r="195" spans="1:7" hidden="1">
      <c r="A195" s="14">
        <v>2021</v>
      </c>
      <c r="B195" s="19" t="s">
        <v>22</v>
      </c>
      <c r="C195" s="2" t="s">
        <v>14</v>
      </c>
      <c r="D195" s="2">
        <v>52</v>
      </c>
      <c r="E195" s="4">
        <v>3900</v>
      </c>
      <c r="F195" s="4">
        <v>3900</v>
      </c>
      <c r="G195" s="15">
        <f>Table1[[#This Row],[Revenue]]-Table1[[#This Row],[Estimated Cost Price]]</f>
        <v>0</v>
      </c>
    </row>
    <row r="196" spans="1:7" hidden="1">
      <c r="A196" s="14">
        <v>2021</v>
      </c>
      <c r="B196" s="19" t="s">
        <v>22</v>
      </c>
      <c r="C196" s="2" t="s">
        <v>15</v>
      </c>
      <c r="D196" s="2">
        <v>10</v>
      </c>
      <c r="E196" s="4">
        <v>2500</v>
      </c>
      <c r="F196" s="4">
        <v>2500</v>
      </c>
      <c r="G196" s="15">
        <f>Table1[[#This Row],[Revenue]]-Table1[[#This Row],[Estimated Cost Price]]</f>
        <v>0</v>
      </c>
    </row>
    <row r="197" spans="1:7" hidden="1">
      <c r="A197" s="14">
        <v>2021</v>
      </c>
      <c r="B197" s="19" t="s">
        <v>22</v>
      </c>
      <c r="C197" s="2" t="s">
        <v>20</v>
      </c>
      <c r="D197" s="2">
        <v>5</v>
      </c>
      <c r="E197" s="4">
        <v>50</v>
      </c>
      <c r="F197" s="4">
        <v>50</v>
      </c>
      <c r="G197" s="15">
        <f>Table1[[#This Row],[Revenue]]-Table1[[#This Row],[Estimated Cost Price]]</f>
        <v>0</v>
      </c>
    </row>
    <row r="198" spans="1:7" hidden="1">
      <c r="A198" s="14">
        <v>2021</v>
      </c>
      <c r="B198" s="19" t="s">
        <v>22</v>
      </c>
      <c r="C198" s="2" t="s">
        <v>16</v>
      </c>
      <c r="D198" s="2">
        <v>76</v>
      </c>
      <c r="E198" s="4">
        <v>970</v>
      </c>
      <c r="F198" s="4">
        <v>970</v>
      </c>
      <c r="G198" s="15">
        <f>Table1[[#This Row],[Revenue]]-Table1[[#This Row],[Estimated Cost Price]]</f>
        <v>0</v>
      </c>
    </row>
    <row r="199" spans="1:7" hidden="1">
      <c r="A199" s="14">
        <v>2021</v>
      </c>
      <c r="B199" s="19" t="s">
        <v>22</v>
      </c>
      <c r="C199" s="2" t="s">
        <v>17</v>
      </c>
      <c r="D199" s="2">
        <v>5</v>
      </c>
      <c r="E199" s="4">
        <v>350</v>
      </c>
      <c r="F199" s="4">
        <v>350</v>
      </c>
      <c r="G199" s="15">
        <f>Table1[[#This Row],[Revenue]]-Table1[[#This Row],[Estimated Cost Price]]</f>
        <v>0</v>
      </c>
    </row>
    <row r="200" spans="1:7" hidden="1">
      <c r="A200" s="14">
        <v>2021</v>
      </c>
      <c r="B200" s="19" t="s">
        <v>22</v>
      </c>
      <c r="C200" s="2" t="s">
        <v>6</v>
      </c>
      <c r="D200" s="2">
        <v>447</v>
      </c>
      <c r="E200" s="4">
        <v>10951</v>
      </c>
      <c r="F200" s="5">
        <f>0.93*Table1[[#This Row],[Revenue]]</f>
        <v>10184.43</v>
      </c>
      <c r="G200" s="15">
        <f>Table1[[#This Row],[Revenue]]-Table1[[#This Row],[Estimated Cost Price]]</f>
        <v>766.56999999999971</v>
      </c>
    </row>
    <row r="201" spans="1:7" hidden="1">
      <c r="A201" s="14">
        <v>2021</v>
      </c>
      <c r="B201" s="19" t="s">
        <v>22</v>
      </c>
      <c r="C201" s="2" t="s">
        <v>7</v>
      </c>
      <c r="D201" s="2">
        <v>383</v>
      </c>
      <c r="E201" s="4">
        <v>6485</v>
      </c>
      <c r="F201" s="5">
        <f>0.85*Table1[[#This Row],[Revenue]]</f>
        <v>5512.25</v>
      </c>
      <c r="G201" s="15">
        <f>Table1[[#This Row],[Revenue]]-Table1[[#This Row],[Estimated Cost Price]]</f>
        <v>972.75</v>
      </c>
    </row>
    <row r="202" spans="1:7" hidden="1">
      <c r="A202" s="14">
        <v>2021</v>
      </c>
      <c r="B202" s="19" t="s">
        <v>22</v>
      </c>
      <c r="C202" s="14" t="s">
        <v>8</v>
      </c>
      <c r="D202" s="2">
        <v>829</v>
      </c>
      <c r="E202" s="4">
        <v>4520</v>
      </c>
      <c r="F202" s="5">
        <f>((Table1[[#This Row],[Revenue]]/Table1[[#This Row],[Volume]])-1)*Table1[[#This Row],[Volume]]</f>
        <v>3690.9999999999995</v>
      </c>
      <c r="G202" s="15">
        <f>Table1[[#This Row],[Revenue]]-Table1[[#This Row],[Estimated Cost Price]]</f>
        <v>829.00000000000045</v>
      </c>
    </row>
    <row r="203" spans="1:7" hidden="1">
      <c r="A203" s="14">
        <v>2021</v>
      </c>
      <c r="B203" s="19" t="s">
        <v>22</v>
      </c>
      <c r="C203" s="14" t="s">
        <v>9</v>
      </c>
      <c r="D203" s="2">
        <v>260</v>
      </c>
      <c r="E203" s="4">
        <v>8851.5</v>
      </c>
      <c r="F203" s="5">
        <f>Table1[[#This Row],[Volume]]*22.5</f>
        <v>5850</v>
      </c>
      <c r="G203" s="15">
        <f>Table1[[#This Row],[Revenue]]-Table1[[#This Row],[Estimated Cost Price]]</f>
        <v>3001.5</v>
      </c>
    </row>
    <row r="204" spans="1:7" hidden="1">
      <c r="A204" s="14">
        <v>2021</v>
      </c>
      <c r="B204" s="19" t="s">
        <v>22</v>
      </c>
      <c r="C204" s="2" t="s">
        <v>10</v>
      </c>
      <c r="D204" s="2">
        <v>467</v>
      </c>
      <c r="E204" s="4">
        <v>14775</v>
      </c>
      <c r="F204" s="5">
        <f>0.92*Table1[[#This Row],[Revenue]]</f>
        <v>13593</v>
      </c>
      <c r="G204" s="15">
        <f>Table1[[#This Row],[Revenue]]-Table1[[#This Row],[Estimated Cost Price]]</f>
        <v>1182</v>
      </c>
    </row>
    <row r="205" spans="1:7" hidden="1">
      <c r="A205" s="14">
        <v>2021</v>
      </c>
      <c r="B205" s="19" t="s">
        <v>22</v>
      </c>
      <c r="C205" s="2" t="s">
        <v>11</v>
      </c>
      <c r="D205" s="2">
        <v>252</v>
      </c>
      <c r="E205" s="25">
        <v>15894</v>
      </c>
      <c r="F205" s="24">
        <f>0.9*Table1[[#This Row],[Revenue]]</f>
        <v>14304.6</v>
      </c>
      <c r="G205" s="24">
        <f>Table1[[#This Row],[Revenue]]-Table1[[#This Row],[Estimated Cost Price]]</f>
        <v>1589.3999999999996</v>
      </c>
    </row>
    <row r="206" spans="1:7" hidden="1">
      <c r="A206" s="14">
        <v>2021</v>
      </c>
      <c r="B206" s="19" t="s">
        <v>22</v>
      </c>
      <c r="C206" s="2" t="s">
        <v>12</v>
      </c>
      <c r="D206" s="2">
        <v>134</v>
      </c>
      <c r="E206" s="4">
        <v>5415</v>
      </c>
      <c r="F206" s="5">
        <f>0.93*Table1[[#This Row],[Revenue]]</f>
        <v>5035.95</v>
      </c>
      <c r="G206" s="15">
        <f>Table1[[#This Row],[Revenue]]-Table1[[#This Row],[Estimated Cost Price]]</f>
        <v>379.05000000000018</v>
      </c>
    </row>
    <row r="207" spans="1:7" hidden="1">
      <c r="A207" s="14">
        <v>2021</v>
      </c>
      <c r="B207" s="19" t="s">
        <v>26</v>
      </c>
      <c r="C207" s="13" t="s">
        <v>5</v>
      </c>
      <c r="D207" s="13">
        <v>131</v>
      </c>
      <c r="E207" s="22">
        <v>5466.9996930000007</v>
      </c>
      <c r="F207" s="5">
        <f>0.97*Table1[[#This Row],[Revenue]]</f>
        <v>5302.9897022100004</v>
      </c>
      <c r="G207" s="15">
        <f>Table1[[#This Row],[Revenue]]-Table1[[#This Row],[Estimated Cost Price]]</f>
        <v>164.0099907900003</v>
      </c>
    </row>
    <row r="208" spans="1:7" hidden="1">
      <c r="A208" s="14">
        <v>2021</v>
      </c>
      <c r="B208" s="19" t="s">
        <v>26</v>
      </c>
      <c r="C208" s="20" t="s">
        <v>28</v>
      </c>
      <c r="D208" s="20">
        <v>59</v>
      </c>
      <c r="E208" s="23">
        <v>885.00129799999991</v>
      </c>
      <c r="F208" s="4">
        <f>0.9*Table1[[#This Row],[Revenue]]</f>
        <v>796.50116819999994</v>
      </c>
      <c r="G208" s="15">
        <f>Table1[[#This Row],[Revenue]]-Table1[[#This Row],[Estimated Cost Price]]</f>
        <v>88.500129799999968</v>
      </c>
    </row>
    <row r="209" spans="1:7" hidden="1">
      <c r="A209" s="14">
        <v>2021</v>
      </c>
      <c r="B209" s="19" t="s">
        <v>26</v>
      </c>
      <c r="C209" s="20" t="s">
        <v>13</v>
      </c>
      <c r="D209" s="20">
        <v>29</v>
      </c>
      <c r="E209" s="23">
        <v>780.40000500000008</v>
      </c>
      <c r="F209" s="23">
        <v>780.40000500000008</v>
      </c>
      <c r="G209" s="15">
        <f>Table1[[#This Row],[Revenue]]-Table1[[#This Row],[Estimated Cost Price]]</f>
        <v>0</v>
      </c>
    </row>
    <row r="210" spans="1:7" hidden="1">
      <c r="A210" s="14">
        <v>2021</v>
      </c>
      <c r="B210" s="19" t="s">
        <v>26</v>
      </c>
      <c r="C210" s="20" t="s">
        <v>14</v>
      </c>
      <c r="D210" s="20">
        <v>60</v>
      </c>
      <c r="E210" s="23">
        <v>4500</v>
      </c>
      <c r="F210" s="23">
        <v>4500</v>
      </c>
      <c r="G210" s="15">
        <f>Table1[[#This Row],[Revenue]]-Table1[[#This Row],[Estimated Cost Price]]</f>
        <v>0</v>
      </c>
    </row>
    <row r="211" spans="1:7" hidden="1">
      <c r="A211" s="14">
        <v>2021</v>
      </c>
      <c r="B211" s="19" t="s">
        <v>26</v>
      </c>
      <c r="C211" s="20" t="s">
        <v>20</v>
      </c>
      <c r="D211" s="20">
        <v>24</v>
      </c>
      <c r="E211" s="23">
        <v>229.20001400000001</v>
      </c>
      <c r="F211" s="23">
        <v>229.20001400000001</v>
      </c>
      <c r="G211" s="15">
        <f>Table1[[#This Row],[Revenue]]-Table1[[#This Row],[Estimated Cost Price]]</f>
        <v>0</v>
      </c>
    </row>
    <row r="212" spans="1:7" hidden="1">
      <c r="A212" s="14">
        <v>2021</v>
      </c>
      <c r="B212" s="19" t="s">
        <v>26</v>
      </c>
      <c r="C212" s="20" t="s">
        <v>16</v>
      </c>
      <c r="D212" s="20">
        <v>37</v>
      </c>
      <c r="E212" s="23">
        <v>357.99996400000003</v>
      </c>
      <c r="F212" s="23">
        <v>357.99996400000003</v>
      </c>
      <c r="G212" s="15">
        <f>Table1[[#This Row],[Revenue]]-Table1[[#This Row],[Estimated Cost Price]]</f>
        <v>0</v>
      </c>
    </row>
    <row r="213" spans="1:7" hidden="1">
      <c r="A213" s="14">
        <v>2021</v>
      </c>
      <c r="B213" s="19" t="s">
        <v>26</v>
      </c>
      <c r="C213" s="20" t="s">
        <v>6</v>
      </c>
      <c r="D213" s="20">
        <v>310</v>
      </c>
      <c r="E213" s="23">
        <v>7572.0028959999991</v>
      </c>
      <c r="F213" s="5">
        <f>0.93*Table1[[#This Row],[Revenue]]</f>
        <v>7041.9626932799993</v>
      </c>
      <c r="G213" s="15">
        <f>Table1[[#This Row],[Revenue]]-Table1[[#This Row],[Estimated Cost Price]]</f>
        <v>530.0402027199998</v>
      </c>
    </row>
    <row r="214" spans="1:7" hidden="1">
      <c r="A214" s="14">
        <v>2021</v>
      </c>
      <c r="B214" s="19" t="s">
        <v>26</v>
      </c>
      <c r="C214" s="20" t="s">
        <v>7</v>
      </c>
      <c r="D214" s="20">
        <v>311</v>
      </c>
      <c r="E214" s="23">
        <v>5612.0024480000011</v>
      </c>
      <c r="F214" s="5">
        <f>0.85*Table1[[#This Row],[Revenue]]</f>
        <v>4770.2020808000007</v>
      </c>
      <c r="G214" s="15">
        <f>Table1[[#This Row],[Revenue]]-Table1[[#This Row],[Estimated Cost Price]]</f>
        <v>841.80036720000044</v>
      </c>
    </row>
    <row r="215" spans="1:7" hidden="1">
      <c r="A215" s="14">
        <v>2021</v>
      </c>
      <c r="B215" s="19" t="s">
        <v>26</v>
      </c>
      <c r="C215" s="14" t="s">
        <v>8</v>
      </c>
      <c r="D215" s="20">
        <v>1205</v>
      </c>
      <c r="E215" s="23">
        <v>7419.6</v>
      </c>
      <c r="F215" s="5">
        <f>((Table1[[#This Row],[Revenue]]/Table1[[#This Row],[Volume]])-1)*Table1[[#This Row],[Volume]]</f>
        <v>6214.6</v>
      </c>
      <c r="G215" s="15">
        <f>Table1[[#This Row],[Revenue]]-Table1[[#This Row],[Estimated Cost Price]]</f>
        <v>1205</v>
      </c>
    </row>
    <row r="216" spans="1:7" hidden="1">
      <c r="A216" s="14">
        <v>2021</v>
      </c>
      <c r="B216" s="19" t="s">
        <v>26</v>
      </c>
      <c r="C216" s="14" t="s">
        <v>9</v>
      </c>
      <c r="D216" s="20">
        <v>255</v>
      </c>
      <c r="E216" s="23">
        <v>6871.9994700000007</v>
      </c>
      <c r="F216" s="5">
        <f>Table1[[#This Row],[Volume]]*22.5</f>
        <v>5737.5</v>
      </c>
      <c r="G216" s="15">
        <f>Table1[[#This Row],[Revenue]]-Table1[[#This Row],[Estimated Cost Price]]</f>
        <v>1134.4994700000007</v>
      </c>
    </row>
    <row r="217" spans="1:7" hidden="1">
      <c r="A217" s="14">
        <v>2021</v>
      </c>
      <c r="B217" s="19" t="s">
        <v>26</v>
      </c>
      <c r="C217" s="20" t="s">
        <v>10</v>
      </c>
      <c r="D217" s="20">
        <v>241</v>
      </c>
      <c r="E217" s="23">
        <v>5831.0004440000002</v>
      </c>
      <c r="F217" s="5">
        <f>0.92*Table1[[#This Row],[Revenue]]</f>
        <v>5364.5204084800007</v>
      </c>
      <c r="G217" s="15">
        <f>Table1[[#This Row],[Revenue]]-Table1[[#This Row],[Estimated Cost Price]]</f>
        <v>466.48003551999955</v>
      </c>
    </row>
    <row r="218" spans="1:7" hidden="1">
      <c r="A218" s="14">
        <v>2021</v>
      </c>
      <c r="B218" s="19" t="s">
        <v>26</v>
      </c>
      <c r="C218" s="20" t="s">
        <v>11</v>
      </c>
      <c r="D218" s="20">
        <v>180</v>
      </c>
      <c r="E218" s="26">
        <v>13465</v>
      </c>
      <c r="F218" s="24">
        <f>0.9*Table1[[#This Row],[Revenue]]</f>
        <v>12118.5</v>
      </c>
      <c r="G218" s="24">
        <f>Table1[[#This Row],[Revenue]]-Table1[[#This Row],[Estimated Cost Price]]</f>
        <v>1346.5</v>
      </c>
    </row>
    <row r="219" spans="1:7" hidden="1">
      <c r="A219" s="14">
        <v>2021</v>
      </c>
      <c r="B219" s="19" t="s">
        <v>26</v>
      </c>
      <c r="C219" s="20" t="s">
        <v>12</v>
      </c>
      <c r="D219" s="20">
        <v>139</v>
      </c>
      <c r="E219" s="23">
        <v>6133.9986600000002</v>
      </c>
      <c r="F219" s="5">
        <f>0.93*Table1[[#This Row],[Revenue]]</f>
        <v>5704.6187538000004</v>
      </c>
      <c r="G219" s="15">
        <f>Table1[[#This Row],[Revenue]]-Table1[[#This Row],[Estimated Cost Price]]</f>
        <v>429.37990619999982</v>
      </c>
    </row>
    <row r="220" spans="1:7" hidden="1">
      <c r="A220" s="14">
        <v>2021</v>
      </c>
      <c r="B220" s="19" t="s">
        <v>27</v>
      </c>
      <c r="C220" s="1" t="s">
        <v>5</v>
      </c>
      <c r="D220" s="1">
        <v>109</v>
      </c>
      <c r="E220" s="3">
        <v>5755.000082999999</v>
      </c>
      <c r="F220" s="5">
        <f>0.97*Table1[[#This Row],[Revenue]]</f>
        <v>5582.3500805099993</v>
      </c>
      <c r="G220" s="15">
        <f>Table1[[#This Row],[Revenue]]-Table1[[#This Row],[Estimated Cost Price]]</f>
        <v>172.65000248999968</v>
      </c>
    </row>
    <row r="221" spans="1:7" hidden="1">
      <c r="A221" s="14">
        <v>2021</v>
      </c>
      <c r="B221" s="19" t="s">
        <v>27</v>
      </c>
      <c r="C221" s="1" t="s">
        <v>13</v>
      </c>
      <c r="D221" s="1">
        <v>2</v>
      </c>
      <c r="E221" s="3">
        <v>39.999960000000002</v>
      </c>
      <c r="F221" s="3">
        <v>39.999960000000002</v>
      </c>
      <c r="G221" s="15">
        <f>Table1[[#This Row],[Revenue]]-Table1[[#This Row],[Estimated Cost Price]]</f>
        <v>0</v>
      </c>
    </row>
    <row r="222" spans="1:7" hidden="1">
      <c r="A222" s="14">
        <v>2021</v>
      </c>
      <c r="B222" s="19" t="s">
        <v>27</v>
      </c>
      <c r="C222" s="1" t="s">
        <v>14</v>
      </c>
      <c r="D222" s="1">
        <v>70</v>
      </c>
      <c r="E222" s="3">
        <v>5590</v>
      </c>
      <c r="F222" s="3">
        <v>5590</v>
      </c>
      <c r="G222" s="15">
        <f>Table1[[#This Row],[Revenue]]-Table1[[#This Row],[Estimated Cost Price]]</f>
        <v>0</v>
      </c>
    </row>
    <row r="223" spans="1:7" hidden="1">
      <c r="A223" s="14">
        <v>2021</v>
      </c>
      <c r="B223" s="19" t="s">
        <v>27</v>
      </c>
      <c r="C223" s="1" t="s">
        <v>15</v>
      </c>
      <c r="D223" s="1">
        <v>10</v>
      </c>
      <c r="E223" s="3">
        <v>2500</v>
      </c>
      <c r="F223" s="3">
        <v>2500</v>
      </c>
      <c r="G223" s="15">
        <f>Table1[[#This Row],[Revenue]]-Table1[[#This Row],[Estimated Cost Price]]</f>
        <v>0</v>
      </c>
    </row>
    <row r="224" spans="1:7" hidden="1">
      <c r="A224" s="14">
        <v>2021</v>
      </c>
      <c r="B224" s="19" t="s">
        <v>27</v>
      </c>
      <c r="C224" s="1" t="s">
        <v>20</v>
      </c>
      <c r="D224" s="1">
        <v>2</v>
      </c>
      <c r="E224" s="3">
        <v>20.000056000000001</v>
      </c>
      <c r="F224" s="3">
        <v>20.000056000000001</v>
      </c>
      <c r="G224" s="15">
        <f>Table1[[#This Row],[Revenue]]-Table1[[#This Row],[Estimated Cost Price]]</f>
        <v>0</v>
      </c>
    </row>
    <row r="225" spans="1:7" hidden="1">
      <c r="A225" s="14">
        <v>2021</v>
      </c>
      <c r="B225" s="19" t="s">
        <v>27</v>
      </c>
      <c r="C225" s="1" t="s">
        <v>17</v>
      </c>
      <c r="D225" s="1">
        <v>1</v>
      </c>
      <c r="E225" s="3">
        <v>75</v>
      </c>
      <c r="F225" s="3">
        <v>75</v>
      </c>
      <c r="G225" s="15">
        <f>Table1[[#This Row],[Revenue]]-Table1[[#This Row],[Estimated Cost Price]]</f>
        <v>0</v>
      </c>
    </row>
    <row r="226" spans="1:7" hidden="1">
      <c r="A226" s="14">
        <v>2021</v>
      </c>
      <c r="B226" s="19" t="s">
        <v>27</v>
      </c>
      <c r="C226" s="1" t="s">
        <v>6</v>
      </c>
      <c r="D226" s="1">
        <v>399</v>
      </c>
      <c r="E226" s="3">
        <v>5929.0024100000001</v>
      </c>
      <c r="F226" s="5">
        <f>0.93*Table1[[#This Row],[Revenue]]</f>
        <v>5513.9722413</v>
      </c>
      <c r="G226" s="15">
        <f>Table1[[#This Row],[Revenue]]-Table1[[#This Row],[Estimated Cost Price]]</f>
        <v>415.0301687000001</v>
      </c>
    </row>
    <row r="227" spans="1:7" hidden="1">
      <c r="A227" s="14">
        <v>2021</v>
      </c>
      <c r="B227" s="19" t="s">
        <v>27</v>
      </c>
      <c r="C227" s="1" t="s">
        <v>7</v>
      </c>
      <c r="D227" s="1">
        <v>385</v>
      </c>
      <c r="E227" s="3">
        <v>6528.0034420000002</v>
      </c>
      <c r="F227" s="5">
        <f>0.85*Table1[[#This Row],[Revenue]]</f>
        <v>5548.8029256999998</v>
      </c>
      <c r="G227" s="15">
        <f>Table1[[#This Row],[Revenue]]-Table1[[#This Row],[Estimated Cost Price]]</f>
        <v>979.20051630000034</v>
      </c>
    </row>
    <row r="228" spans="1:7" hidden="1">
      <c r="A228" s="14">
        <v>2021</v>
      </c>
      <c r="B228" s="19" t="s">
        <v>27</v>
      </c>
      <c r="C228" s="14" t="s">
        <v>8</v>
      </c>
      <c r="D228" s="1">
        <v>911</v>
      </c>
      <c r="E228" s="3">
        <v>6168.1</v>
      </c>
      <c r="F228" s="5">
        <f>((Table1[[#This Row],[Revenue]]/Table1[[#This Row],[Volume]])-1)*Table1[[#This Row],[Volume]]</f>
        <v>5257.1</v>
      </c>
      <c r="G228" s="15">
        <f>Table1[[#This Row],[Revenue]]-Table1[[#This Row],[Estimated Cost Price]]</f>
        <v>911</v>
      </c>
    </row>
    <row r="229" spans="1:7" hidden="1">
      <c r="A229" s="14">
        <v>2021</v>
      </c>
      <c r="B229" s="19" t="s">
        <v>27</v>
      </c>
      <c r="C229" s="14" t="s">
        <v>9</v>
      </c>
      <c r="D229" s="1">
        <v>2</v>
      </c>
      <c r="E229" s="3">
        <v>51.999989999999997</v>
      </c>
      <c r="F229" s="5">
        <f>Table1[[#This Row],[Volume]]*22.5</f>
        <v>45</v>
      </c>
      <c r="G229" s="15">
        <f>Table1[[#This Row],[Revenue]]-Table1[[#This Row],[Estimated Cost Price]]</f>
        <v>6.9999899999999968</v>
      </c>
    </row>
    <row r="230" spans="1:7" hidden="1">
      <c r="A230" s="14">
        <v>2021</v>
      </c>
      <c r="B230" s="19" t="s">
        <v>27</v>
      </c>
      <c r="C230" s="1" t="s">
        <v>10</v>
      </c>
      <c r="D230" s="1">
        <v>150</v>
      </c>
      <c r="E230" s="3">
        <v>4475.0009660000005</v>
      </c>
      <c r="F230" s="5">
        <f>0.92*Table1[[#This Row],[Revenue]]</f>
        <v>4117.0008887200011</v>
      </c>
      <c r="G230" s="15">
        <f>Table1[[#This Row],[Revenue]]-Table1[[#This Row],[Estimated Cost Price]]</f>
        <v>358.00007727999946</v>
      </c>
    </row>
    <row r="231" spans="1:7" hidden="1">
      <c r="A231" s="14">
        <v>2021</v>
      </c>
      <c r="B231" s="19" t="s">
        <v>27</v>
      </c>
      <c r="C231" s="1" t="s">
        <v>11</v>
      </c>
      <c r="D231" s="1">
        <v>118</v>
      </c>
      <c r="E231" s="27">
        <v>9987.9998799999994</v>
      </c>
      <c r="F231" s="24">
        <f>0.9*Table1[[#This Row],[Revenue]]</f>
        <v>8989.1998920000005</v>
      </c>
      <c r="G231" s="24">
        <f>Table1[[#This Row],[Revenue]]-Table1[[#This Row],[Estimated Cost Price]]</f>
        <v>998.79998799999885</v>
      </c>
    </row>
    <row r="232" spans="1:7" hidden="1">
      <c r="A232" s="14">
        <v>2021</v>
      </c>
      <c r="B232" s="19" t="s">
        <v>27</v>
      </c>
      <c r="C232" s="1" t="s">
        <v>12</v>
      </c>
      <c r="D232" s="1">
        <v>166</v>
      </c>
      <c r="E232" s="3">
        <v>7385.9997649999996</v>
      </c>
      <c r="F232" s="5">
        <f>0.93*Table1[[#This Row],[Revenue]]</f>
        <v>6868.9797814499998</v>
      </c>
      <c r="G232" s="15">
        <f>Table1[[#This Row],[Revenue]]-Table1[[#This Row],[Estimated Cost Price]]</f>
        <v>517.01998354999978</v>
      </c>
    </row>
    <row r="233" spans="1:7" hidden="1">
      <c r="A233" s="14">
        <v>2021</v>
      </c>
      <c r="B233" s="19" t="s">
        <v>29</v>
      </c>
      <c r="C233" s="13" t="s">
        <v>5</v>
      </c>
      <c r="D233" s="13">
        <v>36</v>
      </c>
      <c r="E233" s="22">
        <v>1949.999728</v>
      </c>
      <c r="F233" s="5">
        <f>0.97*Table1[[#This Row],[Revenue]]</f>
        <v>1891.4997361599999</v>
      </c>
      <c r="G233" s="15">
        <f>Table1[[#This Row],[Revenue]]-Table1[[#This Row],[Estimated Cost Price]]</f>
        <v>58.499991840000121</v>
      </c>
    </row>
    <row r="234" spans="1:7" hidden="1">
      <c r="A234" s="14">
        <v>2021</v>
      </c>
      <c r="B234" s="19" t="s">
        <v>29</v>
      </c>
      <c r="C234" s="20" t="s">
        <v>28</v>
      </c>
      <c r="D234" s="20">
        <v>92</v>
      </c>
      <c r="E234" s="23">
        <v>1380.0023300000005</v>
      </c>
      <c r="F234" s="4">
        <f>0.9*Table1[[#This Row],[Revenue]]</f>
        <v>1242.0020970000005</v>
      </c>
      <c r="G234" s="15">
        <f>Table1[[#This Row],[Revenue]]-Table1[[#This Row],[Estimated Cost Price]]</f>
        <v>138.00023299999998</v>
      </c>
    </row>
    <row r="235" spans="1:7" hidden="1">
      <c r="A235" s="14">
        <v>2021</v>
      </c>
      <c r="B235" s="19" t="s">
        <v>29</v>
      </c>
      <c r="C235" s="20" t="s">
        <v>13</v>
      </c>
      <c r="D235" s="20">
        <v>27</v>
      </c>
      <c r="E235" s="23">
        <v>549.99997099999996</v>
      </c>
      <c r="F235" s="23">
        <v>549.99997099999996</v>
      </c>
      <c r="G235" s="15">
        <f>Table1[[#This Row],[Revenue]]-Table1[[#This Row],[Estimated Cost Price]]</f>
        <v>0</v>
      </c>
    </row>
    <row r="236" spans="1:7" hidden="1">
      <c r="A236" s="14">
        <v>2021</v>
      </c>
      <c r="B236" s="19" t="s">
        <v>29</v>
      </c>
      <c r="C236" s="20" t="s">
        <v>14</v>
      </c>
      <c r="D236" s="20">
        <v>53</v>
      </c>
      <c r="E236" s="23">
        <v>4505</v>
      </c>
      <c r="F236" s="23">
        <v>4505</v>
      </c>
      <c r="G236" s="15">
        <f>Table1[[#This Row],[Revenue]]-Table1[[#This Row],[Estimated Cost Price]]</f>
        <v>0</v>
      </c>
    </row>
    <row r="237" spans="1:7" hidden="1">
      <c r="A237" s="14">
        <v>2021</v>
      </c>
      <c r="B237" s="19" t="s">
        <v>29</v>
      </c>
      <c r="C237" s="20" t="s">
        <v>20</v>
      </c>
      <c r="D237" s="20">
        <v>1</v>
      </c>
      <c r="E237" s="23">
        <v>10.000028</v>
      </c>
      <c r="F237" s="23">
        <v>10.000028</v>
      </c>
      <c r="G237" s="15">
        <f>Table1[[#This Row],[Revenue]]-Table1[[#This Row],[Estimated Cost Price]]</f>
        <v>0</v>
      </c>
    </row>
    <row r="238" spans="1:7" hidden="1">
      <c r="A238" s="14">
        <v>2021</v>
      </c>
      <c r="B238" s="19" t="s">
        <v>29</v>
      </c>
      <c r="C238" s="20" t="s">
        <v>16</v>
      </c>
      <c r="D238" s="20">
        <v>26</v>
      </c>
      <c r="E238" s="23">
        <v>251.00027800000004</v>
      </c>
      <c r="F238" s="23">
        <v>251.00027800000004</v>
      </c>
      <c r="G238" s="15">
        <f>Table1[[#This Row],[Revenue]]-Table1[[#This Row],[Estimated Cost Price]]</f>
        <v>0</v>
      </c>
    </row>
    <row r="239" spans="1:7" hidden="1">
      <c r="A239" s="14">
        <v>2021</v>
      </c>
      <c r="B239" s="19" t="s">
        <v>29</v>
      </c>
      <c r="C239" s="20" t="s">
        <v>6</v>
      </c>
      <c r="D239" s="20">
        <v>470</v>
      </c>
      <c r="E239" s="23">
        <v>10517.004556</v>
      </c>
      <c r="F239" s="5">
        <f>0.93*Table1[[#This Row],[Revenue]]</f>
        <v>9780.8142370799997</v>
      </c>
      <c r="G239" s="15">
        <f>Table1[[#This Row],[Revenue]]-Table1[[#This Row],[Estimated Cost Price]]</f>
        <v>736.19031892000021</v>
      </c>
    </row>
    <row r="240" spans="1:7" hidden="1">
      <c r="A240" s="14">
        <v>2021</v>
      </c>
      <c r="B240" s="19" t="s">
        <v>29</v>
      </c>
      <c r="C240" s="20" t="s">
        <v>7</v>
      </c>
      <c r="D240" s="20">
        <v>390</v>
      </c>
      <c r="E240" s="23">
        <v>8110.0039539999998</v>
      </c>
      <c r="F240" s="5">
        <f>0.85*Table1[[#This Row],[Revenue]]</f>
        <v>6893.5033608999993</v>
      </c>
      <c r="G240" s="15">
        <f>Table1[[#This Row],[Revenue]]-Table1[[#This Row],[Estimated Cost Price]]</f>
        <v>1216.5005931000005</v>
      </c>
    </row>
    <row r="241" spans="1:7" hidden="1">
      <c r="A241" s="14">
        <v>2021</v>
      </c>
      <c r="B241" s="19" t="s">
        <v>29</v>
      </c>
      <c r="C241" s="14" t="s">
        <v>8</v>
      </c>
      <c r="D241" s="20">
        <v>856</v>
      </c>
      <c r="E241" s="23">
        <v>5518.5</v>
      </c>
      <c r="F241" s="5">
        <f>((Table1[[#This Row],[Revenue]]/Table1[[#This Row],[Volume]])-1)*Table1[[#This Row],[Volume]]</f>
        <v>4662.5</v>
      </c>
      <c r="G241" s="15">
        <f>Table1[[#This Row],[Revenue]]-Table1[[#This Row],[Estimated Cost Price]]</f>
        <v>856</v>
      </c>
    </row>
    <row r="242" spans="1:7" hidden="1">
      <c r="A242" s="14">
        <v>2021</v>
      </c>
      <c r="B242" s="19" t="s">
        <v>29</v>
      </c>
      <c r="C242" s="14" t="s">
        <v>9</v>
      </c>
      <c r="D242" s="20">
        <v>119</v>
      </c>
      <c r="E242" s="23">
        <v>3093.999824999999</v>
      </c>
      <c r="F242" s="5">
        <f>Table1[[#This Row],[Volume]]*22.5</f>
        <v>2677.5</v>
      </c>
      <c r="G242" s="15">
        <f>Table1[[#This Row],[Revenue]]-Table1[[#This Row],[Estimated Cost Price]]</f>
        <v>416.49982499999896</v>
      </c>
    </row>
    <row r="243" spans="1:7" hidden="1">
      <c r="A243" s="14">
        <v>2021</v>
      </c>
      <c r="B243" s="19" t="s">
        <v>29</v>
      </c>
      <c r="C243" s="20" t="s">
        <v>10</v>
      </c>
      <c r="D243" s="20">
        <v>263</v>
      </c>
      <c r="E243" s="23">
        <v>9504.0010760000005</v>
      </c>
      <c r="F243" s="5">
        <f>0.92*Table1[[#This Row],[Revenue]]</f>
        <v>8743.6809899200016</v>
      </c>
      <c r="G243" s="15">
        <f>Table1[[#This Row],[Revenue]]-Table1[[#This Row],[Estimated Cost Price]]</f>
        <v>760.32008607999887</v>
      </c>
    </row>
    <row r="244" spans="1:7" hidden="1">
      <c r="A244" s="14">
        <v>2021</v>
      </c>
      <c r="B244" s="19" t="s">
        <v>29</v>
      </c>
      <c r="C244" s="20" t="s">
        <v>11</v>
      </c>
      <c r="D244" s="20">
        <v>108</v>
      </c>
      <c r="E244" s="26">
        <v>7172.0002430000004</v>
      </c>
      <c r="F244" s="24">
        <f>0.9*Table1[[#This Row],[Revenue]]</f>
        <v>6454.8002187000002</v>
      </c>
      <c r="G244" s="24">
        <f>Table1[[#This Row],[Revenue]]-Table1[[#This Row],[Estimated Cost Price]]</f>
        <v>717.20002430000022</v>
      </c>
    </row>
    <row r="245" spans="1:7" hidden="1">
      <c r="A245" s="14">
        <v>2021</v>
      </c>
      <c r="B245" s="19" t="s">
        <v>29</v>
      </c>
      <c r="C245" s="20" t="s">
        <v>12</v>
      </c>
      <c r="D245" s="20">
        <v>127</v>
      </c>
      <c r="E245" s="23">
        <v>5171.9995570000001</v>
      </c>
      <c r="F245" s="5">
        <f>0.93*Table1[[#This Row],[Revenue]]</f>
        <v>4809.9595880100005</v>
      </c>
      <c r="G245" s="15">
        <f>Table1[[#This Row],[Revenue]]-Table1[[#This Row],[Estimated Cost Price]]</f>
        <v>362.03996898999958</v>
      </c>
    </row>
    <row r="246" spans="1:7" hidden="1">
      <c r="A246" s="14">
        <v>2021</v>
      </c>
      <c r="B246" s="19" t="s">
        <v>30</v>
      </c>
      <c r="C246" s="1" t="s">
        <v>5</v>
      </c>
      <c r="D246" s="1">
        <v>101</v>
      </c>
      <c r="E246" s="3">
        <v>5012.0003250000009</v>
      </c>
      <c r="F246" s="5">
        <f>0.97*Table1[[#This Row],[Revenue]]</f>
        <v>4861.6403152500006</v>
      </c>
      <c r="G246" s="15">
        <f>Table1[[#This Row],[Revenue]]-Table1[[#This Row],[Estimated Cost Price]]</f>
        <v>150.36000975000024</v>
      </c>
    </row>
    <row r="247" spans="1:7" hidden="1">
      <c r="A247" s="14">
        <v>2021</v>
      </c>
      <c r="B247" s="19" t="s">
        <v>30</v>
      </c>
      <c r="C247" s="1" t="s">
        <v>28</v>
      </c>
      <c r="D247" s="1">
        <v>104</v>
      </c>
      <c r="E247" s="3">
        <v>1560.0035260000004</v>
      </c>
      <c r="F247" s="4">
        <f>0.9*Table1[[#This Row],[Revenue]]</f>
        <v>1404.0031734000004</v>
      </c>
      <c r="G247" s="15">
        <f>Table1[[#This Row],[Revenue]]-Table1[[#This Row],[Estimated Cost Price]]</f>
        <v>156.00035260000004</v>
      </c>
    </row>
    <row r="248" spans="1:7" hidden="1">
      <c r="A248" s="14">
        <v>2021</v>
      </c>
      <c r="B248" s="19" t="s">
        <v>30</v>
      </c>
      <c r="C248" s="1" t="s">
        <v>13</v>
      </c>
      <c r="D248" s="1">
        <v>14</v>
      </c>
      <c r="E248" s="3">
        <v>279.99971999999997</v>
      </c>
      <c r="F248" s="3">
        <v>279.99971999999997</v>
      </c>
      <c r="G248" s="15">
        <f>Table1[[#This Row],[Revenue]]-Table1[[#This Row],[Estimated Cost Price]]</f>
        <v>0</v>
      </c>
    </row>
    <row r="249" spans="1:7" hidden="1">
      <c r="A249" s="14">
        <v>2021</v>
      </c>
      <c r="B249" s="19" t="s">
        <v>30</v>
      </c>
      <c r="C249" s="1" t="s">
        <v>14</v>
      </c>
      <c r="D249" s="1">
        <v>61</v>
      </c>
      <c r="E249" s="3">
        <v>5185</v>
      </c>
      <c r="F249" s="3">
        <v>5185</v>
      </c>
      <c r="G249" s="15">
        <f>Table1[[#This Row],[Revenue]]-Table1[[#This Row],[Estimated Cost Price]]</f>
        <v>0</v>
      </c>
    </row>
    <row r="250" spans="1:7" hidden="1">
      <c r="A250" s="14">
        <v>2021</v>
      </c>
      <c r="B250" s="19" t="s">
        <v>30</v>
      </c>
      <c r="C250" s="1" t="s">
        <v>15</v>
      </c>
      <c r="D250" s="1">
        <v>10</v>
      </c>
      <c r="E250" s="3">
        <v>2550</v>
      </c>
      <c r="F250" s="3">
        <v>2550</v>
      </c>
      <c r="G250" s="15">
        <f>Table1[[#This Row],[Revenue]]-Table1[[#This Row],[Estimated Cost Price]]</f>
        <v>0</v>
      </c>
    </row>
    <row r="251" spans="1:7" hidden="1">
      <c r="A251" s="14">
        <v>2021</v>
      </c>
      <c r="B251" s="19" t="s">
        <v>30</v>
      </c>
      <c r="C251" s="1" t="s">
        <v>20</v>
      </c>
      <c r="D251" s="1">
        <v>4</v>
      </c>
      <c r="E251" s="3">
        <v>40.000112000000001</v>
      </c>
      <c r="F251" s="3">
        <v>40.000112000000001</v>
      </c>
      <c r="G251" s="15">
        <f>Table1[[#This Row],[Revenue]]-Table1[[#This Row],[Estimated Cost Price]]</f>
        <v>0</v>
      </c>
    </row>
    <row r="252" spans="1:7" hidden="1">
      <c r="A252" s="14">
        <v>2021</v>
      </c>
      <c r="B252" s="19" t="s">
        <v>30</v>
      </c>
      <c r="C252" s="1" t="s">
        <v>16</v>
      </c>
      <c r="D252" s="1">
        <v>2</v>
      </c>
      <c r="E252" s="3">
        <v>22.000038000000004</v>
      </c>
      <c r="F252" s="3">
        <v>22.000038000000004</v>
      </c>
      <c r="G252" s="15">
        <f>Table1[[#This Row],[Revenue]]-Table1[[#This Row],[Estimated Cost Price]]</f>
        <v>0</v>
      </c>
    </row>
    <row r="253" spans="1:7" hidden="1">
      <c r="A253" s="14">
        <v>2021</v>
      </c>
      <c r="B253" s="19" t="s">
        <v>30</v>
      </c>
      <c r="C253" s="1" t="s">
        <v>6</v>
      </c>
      <c r="D253" s="1">
        <v>477</v>
      </c>
      <c r="E253" s="3">
        <v>9561.0055540000012</v>
      </c>
      <c r="F253" s="5">
        <f>0.93*Table1[[#This Row],[Revenue]]</f>
        <v>8891.7351652200014</v>
      </c>
      <c r="G253" s="15">
        <f>Table1[[#This Row],[Revenue]]-Table1[[#This Row],[Estimated Cost Price]]</f>
        <v>669.27038877999985</v>
      </c>
    </row>
    <row r="254" spans="1:7" hidden="1">
      <c r="A254" s="14">
        <v>2021</v>
      </c>
      <c r="B254" s="19" t="s">
        <v>30</v>
      </c>
      <c r="C254" s="1" t="s">
        <v>7</v>
      </c>
      <c r="D254" s="1">
        <v>471</v>
      </c>
      <c r="E254" s="3">
        <v>8299.0049139999974</v>
      </c>
      <c r="F254" s="5">
        <f>0.85*Table1[[#This Row],[Revenue]]</f>
        <v>7054.1541768999978</v>
      </c>
      <c r="G254" s="15">
        <f>Table1[[#This Row],[Revenue]]-Table1[[#This Row],[Estimated Cost Price]]</f>
        <v>1244.8507370999996</v>
      </c>
    </row>
    <row r="255" spans="1:7" hidden="1">
      <c r="A255" s="14">
        <v>2021</v>
      </c>
      <c r="B255" s="19" t="s">
        <v>30</v>
      </c>
      <c r="C255" s="14" t="s">
        <v>8</v>
      </c>
      <c r="D255" s="1">
        <v>494</v>
      </c>
      <c r="E255" s="3">
        <v>2932.7</v>
      </c>
      <c r="F255" s="5">
        <f>((Table1[[#This Row],[Revenue]]/Table1[[#This Row],[Volume]])-1)*Table1[[#This Row],[Volume]]</f>
        <v>2438.6999999999998</v>
      </c>
      <c r="G255" s="15">
        <f>Table1[[#This Row],[Revenue]]-Table1[[#This Row],[Estimated Cost Price]]</f>
        <v>494</v>
      </c>
    </row>
    <row r="256" spans="1:7" hidden="1">
      <c r="A256" s="14">
        <v>2021</v>
      </c>
      <c r="B256" s="19" t="s">
        <v>30</v>
      </c>
      <c r="C256" s="14" t="s">
        <v>9</v>
      </c>
      <c r="D256" s="1">
        <v>153</v>
      </c>
      <c r="E256" s="3">
        <v>3977.999655000001</v>
      </c>
      <c r="F256" s="5">
        <f>Table1[[#This Row],[Volume]]*22.5</f>
        <v>3442.5</v>
      </c>
      <c r="G256" s="15">
        <f>Table1[[#This Row],[Revenue]]-Table1[[#This Row],[Estimated Cost Price]]</f>
        <v>535.49965500000098</v>
      </c>
    </row>
    <row r="257" spans="1:7" hidden="1">
      <c r="A257" s="14">
        <v>2021</v>
      </c>
      <c r="B257" s="19" t="s">
        <v>30</v>
      </c>
      <c r="C257" s="1" t="s">
        <v>10</v>
      </c>
      <c r="D257" s="1">
        <v>386</v>
      </c>
      <c r="E257" s="3">
        <v>8467.0019960000009</v>
      </c>
      <c r="F257" s="5">
        <f>0.92*Table1[[#This Row],[Revenue]]</f>
        <v>7789.6418363200009</v>
      </c>
      <c r="G257" s="15">
        <f>Table1[[#This Row],[Revenue]]-Table1[[#This Row],[Estimated Cost Price]]</f>
        <v>677.36015967999992</v>
      </c>
    </row>
    <row r="258" spans="1:7" hidden="1">
      <c r="A258" s="14">
        <v>2021</v>
      </c>
      <c r="B258" s="19" t="s">
        <v>30</v>
      </c>
      <c r="C258" s="1" t="s">
        <v>11</v>
      </c>
      <c r="D258" s="1">
        <v>111</v>
      </c>
      <c r="E258" s="27">
        <v>11234</v>
      </c>
      <c r="F258" s="24">
        <f>0.9*Table1[[#This Row],[Revenue]]</f>
        <v>10110.6</v>
      </c>
      <c r="G258" s="24">
        <f>Table1[[#This Row],[Revenue]]-Table1[[#This Row],[Estimated Cost Price]]</f>
        <v>1123.3999999999996</v>
      </c>
    </row>
    <row r="259" spans="1:7" hidden="1">
      <c r="A259" s="14">
        <v>2021</v>
      </c>
      <c r="B259" s="19" t="s">
        <v>30</v>
      </c>
      <c r="C259" s="1" t="s">
        <v>12</v>
      </c>
      <c r="D259" s="1">
        <v>138</v>
      </c>
      <c r="E259" s="3">
        <v>4850.0000369999998</v>
      </c>
      <c r="F259" s="5">
        <f>0.93*Table1[[#This Row],[Revenue]]</f>
        <v>4510.5000344099999</v>
      </c>
      <c r="G259" s="15">
        <f>Table1[[#This Row],[Revenue]]-Table1[[#This Row],[Estimated Cost Price]]</f>
        <v>339.50000258999989</v>
      </c>
    </row>
    <row r="260" spans="1:7" hidden="1">
      <c r="A260" s="14">
        <v>2021</v>
      </c>
      <c r="B260" s="19" t="s">
        <v>31</v>
      </c>
      <c r="C260" s="14" t="s">
        <v>5</v>
      </c>
      <c r="D260" s="14">
        <v>45</v>
      </c>
      <c r="E260" s="15">
        <v>1616.0010440000001</v>
      </c>
      <c r="F260" s="5">
        <f>0.97*Table1[[#This Row],[Revenue]]</f>
        <v>1567.52101268</v>
      </c>
      <c r="G260" s="15">
        <f>Table1[[#This Row],[Revenue]]-Table1[[#This Row],[Estimated Cost Price]]</f>
        <v>48.48003132000008</v>
      </c>
    </row>
    <row r="261" spans="1:7" hidden="1">
      <c r="A261" s="14">
        <v>2021</v>
      </c>
      <c r="B261" s="19" t="s">
        <v>31</v>
      </c>
      <c r="C261" s="14" t="s">
        <v>28</v>
      </c>
      <c r="D261" s="14">
        <v>59</v>
      </c>
      <c r="E261" s="15">
        <v>890.00237400000003</v>
      </c>
      <c r="F261" s="4">
        <f>0.9*Table1[[#This Row],[Revenue]]</f>
        <v>801.00213660000009</v>
      </c>
      <c r="G261" s="15">
        <f>Table1[[#This Row],[Revenue]]-Table1[[#This Row],[Estimated Cost Price]]</f>
        <v>89.000237399999946</v>
      </c>
    </row>
    <row r="262" spans="1:7" hidden="1">
      <c r="A262" s="14">
        <v>2021</v>
      </c>
      <c r="B262" s="19" t="s">
        <v>31</v>
      </c>
      <c r="C262" s="14" t="s">
        <v>13</v>
      </c>
      <c r="D262" s="14">
        <v>1</v>
      </c>
      <c r="E262" s="15">
        <v>19.999980000000001</v>
      </c>
      <c r="F262" s="15">
        <v>19.999980000000001</v>
      </c>
      <c r="G262" s="15">
        <f>Table1[[#This Row],[Revenue]]-Table1[[#This Row],[Estimated Cost Price]]</f>
        <v>0</v>
      </c>
    </row>
    <row r="263" spans="1:7" hidden="1">
      <c r="A263" s="14">
        <v>2021</v>
      </c>
      <c r="B263" s="19" t="s">
        <v>31</v>
      </c>
      <c r="C263" s="14" t="s">
        <v>14</v>
      </c>
      <c r="D263" s="14">
        <v>45</v>
      </c>
      <c r="E263" s="15">
        <v>3825</v>
      </c>
      <c r="F263" s="15">
        <v>3825</v>
      </c>
      <c r="G263" s="15">
        <f>Table1[[#This Row],[Revenue]]-Table1[[#This Row],[Estimated Cost Price]]</f>
        <v>0</v>
      </c>
    </row>
    <row r="264" spans="1:7" hidden="1">
      <c r="A264" s="14">
        <v>2021</v>
      </c>
      <c r="B264" s="19" t="s">
        <v>31</v>
      </c>
      <c r="C264" s="14" t="s">
        <v>16</v>
      </c>
      <c r="D264" s="14">
        <v>21</v>
      </c>
      <c r="E264" s="15">
        <v>251.99997400000001</v>
      </c>
      <c r="F264" s="15">
        <v>251.99997400000001</v>
      </c>
      <c r="G264" s="15">
        <f>Table1[[#This Row],[Revenue]]-Table1[[#This Row],[Estimated Cost Price]]</f>
        <v>0</v>
      </c>
    </row>
    <row r="265" spans="1:7" hidden="1">
      <c r="A265" s="14">
        <v>2021</v>
      </c>
      <c r="B265" s="19" t="s">
        <v>31</v>
      </c>
      <c r="C265" s="14" t="s">
        <v>6</v>
      </c>
      <c r="D265" s="14">
        <v>372</v>
      </c>
      <c r="E265" s="15">
        <v>5765.0044739999985</v>
      </c>
      <c r="F265" s="5">
        <f>0.93*Table1[[#This Row],[Revenue]]</f>
        <v>5361.4541608199988</v>
      </c>
      <c r="G265" s="15">
        <f>Table1[[#This Row],[Revenue]]-Table1[[#This Row],[Estimated Cost Price]]</f>
        <v>403.55031317999965</v>
      </c>
    </row>
    <row r="266" spans="1:7" hidden="1">
      <c r="A266" s="14">
        <v>2021</v>
      </c>
      <c r="B266" s="19" t="s">
        <v>31</v>
      </c>
      <c r="C266" s="14" t="s">
        <v>7</v>
      </c>
      <c r="D266" s="14">
        <v>322</v>
      </c>
      <c r="E266" s="15">
        <v>6024.003725999999</v>
      </c>
      <c r="F266" s="5">
        <f>0.85*Table1[[#This Row],[Revenue]]</f>
        <v>5120.4031670999993</v>
      </c>
      <c r="G266" s="15">
        <f>Table1[[#This Row],[Revenue]]-Table1[[#This Row],[Estimated Cost Price]]</f>
        <v>903.60055889999967</v>
      </c>
    </row>
    <row r="267" spans="1:7" hidden="1">
      <c r="A267" s="14">
        <v>2021</v>
      </c>
      <c r="B267" s="19" t="s">
        <v>31</v>
      </c>
      <c r="C267" s="14" t="s">
        <v>8</v>
      </c>
      <c r="D267" s="14">
        <v>564</v>
      </c>
      <c r="E267" s="15">
        <v>3551.1</v>
      </c>
      <c r="F267" s="5">
        <f>((Table1[[#This Row],[Revenue]]/Table1[[#This Row],[Volume]])-1)*Table1[[#This Row],[Volume]]</f>
        <v>2987.1</v>
      </c>
      <c r="G267" s="15">
        <f>Table1[[#This Row],[Revenue]]-Table1[[#This Row],[Estimated Cost Price]]</f>
        <v>564</v>
      </c>
    </row>
    <row r="268" spans="1:7" hidden="1">
      <c r="A268" s="14">
        <v>2021</v>
      </c>
      <c r="B268" s="19" t="s">
        <v>31</v>
      </c>
      <c r="C268" s="14" t="s">
        <v>9</v>
      </c>
      <c r="D268" s="14">
        <v>112</v>
      </c>
      <c r="E268" s="15">
        <v>2899.9997250000001</v>
      </c>
      <c r="F268" s="5">
        <f>Table1[[#This Row],[Volume]]*22.5</f>
        <v>2520</v>
      </c>
      <c r="G268" s="15">
        <f>Table1[[#This Row],[Revenue]]-Table1[[#This Row],[Estimated Cost Price]]</f>
        <v>379.99972500000013</v>
      </c>
    </row>
    <row r="269" spans="1:7" hidden="1">
      <c r="A269" s="14">
        <v>2021</v>
      </c>
      <c r="B269" s="19" t="s">
        <v>31</v>
      </c>
      <c r="C269" s="14" t="s">
        <v>10</v>
      </c>
      <c r="D269" s="14">
        <v>174</v>
      </c>
      <c r="E269" s="15">
        <v>3733.0019799999995</v>
      </c>
      <c r="F269" s="5">
        <f>0.92*Table1[[#This Row],[Revenue]]</f>
        <v>3434.3618215999995</v>
      </c>
      <c r="G269" s="15">
        <f>Table1[[#This Row],[Revenue]]-Table1[[#This Row],[Estimated Cost Price]]</f>
        <v>298.64015840000002</v>
      </c>
    </row>
    <row r="270" spans="1:7" hidden="1">
      <c r="A270" s="14">
        <v>2021</v>
      </c>
      <c r="B270" s="19" t="s">
        <v>31</v>
      </c>
      <c r="C270" s="14" t="s">
        <v>11</v>
      </c>
      <c r="D270" s="14">
        <v>51</v>
      </c>
      <c r="E270" s="24">
        <v>12456</v>
      </c>
      <c r="F270" s="24">
        <f>0.9*Table1[[#This Row],[Revenue]]</f>
        <v>11210.4</v>
      </c>
      <c r="G270" s="24">
        <f>Table1[[#This Row],[Revenue]]-Table1[[#This Row],[Estimated Cost Price]]</f>
        <v>1245.6000000000004</v>
      </c>
    </row>
    <row r="271" spans="1:7" hidden="1">
      <c r="A271" s="14">
        <v>2021</v>
      </c>
      <c r="B271" s="19" t="s">
        <v>31</v>
      </c>
      <c r="C271" s="14" t="s">
        <v>12</v>
      </c>
      <c r="D271" s="14">
        <v>168</v>
      </c>
      <c r="E271" s="15">
        <v>5790.999769</v>
      </c>
      <c r="F271" s="5">
        <f>0.93*Table1[[#This Row],[Revenue]]</f>
        <v>5385.6297851700001</v>
      </c>
      <c r="G271" s="15">
        <f>Table1[[#This Row],[Revenue]]-Table1[[#This Row],[Estimated Cost Price]]</f>
        <v>405.36998382999991</v>
      </c>
    </row>
    <row r="272" spans="1:7" hidden="1">
      <c r="A272" s="2">
        <v>2021</v>
      </c>
      <c r="B272" s="19" t="s">
        <v>33</v>
      </c>
      <c r="C272" s="2" t="s">
        <v>11</v>
      </c>
      <c r="D272" s="20">
        <v>198</v>
      </c>
      <c r="E272" s="26">
        <v>14297.000002999999</v>
      </c>
      <c r="F272" s="24">
        <f>0.9*Table1[[#This Row],[Revenue]]</f>
        <v>12867.3000027</v>
      </c>
      <c r="G272" s="24">
        <f>Table1[[#This Row],[Revenue]]-Table1[[#This Row],[Estimated Cost Price]]</f>
        <v>1429.7000002999994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1DD6-0757-4207-938F-8C312E26A0A2}">
  <dimension ref="A1:Y186"/>
  <sheetViews>
    <sheetView topLeftCell="A28" zoomScale="89" zoomScaleNormal="89" workbookViewId="0">
      <selection activeCell="F51" sqref="F51"/>
    </sheetView>
  </sheetViews>
  <sheetFormatPr defaultColWidth="14.9296875" defaultRowHeight="15"/>
  <cols>
    <col min="1" max="1" width="13.85546875" style="29" bestFit="1" customWidth="1"/>
    <col min="2" max="2" width="14.796875" style="29" bestFit="1" customWidth="1"/>
    <col min="3" max="8" width="10.625" style="29" bestFit="1" customWidth="1"/>
    <col min="9" max="9" width="13.31640625" style="29" bestFit="1" customWidth="1"/>
    <col min="10" max="10" width="13.1796875" style="29" bestFit="1" customWidth="1"/>
    <col min="11" max="11" width="10.625" style="29" bestFit="1" customWidth="1"/>
    <col min="12" max="12" width="11.1640625" style="29" bestFit="1" customWidth="1"/>
    <col min="13" max="13" width="8.47265625" style="29" bestFit="1" customWidth="1"/>
    <col min="14" max="14" width="14.125" style="29" bestFit="1" customWidth="1"/>
    <col min="15" max="15" width="18.5625" style="29" bestFit="1" customWidth="1"/>
    <col min="16" max="16" width="8.47265625" style="29" bestFit="1" customWidth="1"/>
    <col min="17" max="22" width="6.9921875" style="29" bestFit="1" customWidth="1"/>
    <col min="23" max="23" width="9.81640625" style="29" bestFit="1" customWidth="1"/>
    <col min="24" max="24" width="9.55078125" style="29" bestFit="1" customWidth="1"/>
    <col min="25" max="25" width="11.02734375" style="29" bestFit="1" customWidth="1"/>
    <col min="26" max="16384" width="14.9296875" style="29"/>
  </cols>
  <sheetData>
    <row r="1" spans="1:23">
      <c r="A1"/>
      <c r="B1"/>
    </row>
    <row r="3" spans="1:23">
      <c r="C3" s="30"/>
      <c r="D3" s="30"/>
      <c r="E3" s="29" t="s">
        <v>25</v>
      </c>
      <c r="F3" s="29">
        <v>183.48000000000047</v>
      </c>
      <c r="G3" s="30"/>
      <c r="H3" s="29" t="s">
        <v>25</v>
      </c>
      <c r="I3" s="29">
        <v>120.5</v>
      </c>
      <c r="J3" s="30"/>
      <c r="K3" s="29" t="s">
        <v>25</v>
      </c>
      <c r="L3" s="29">
        <v>781.19999999999891</v>
      </c>
      <c r="M3" s="30"/>
      <c r="N3" s="29" t="s">
        <v>25</v>
      </c>
      <c r="O3" s="29">
        <v>1203.3000000000002</v>
      </c>
      <c r="P3" s="30"/>
      <c r="Q3" s="29" t="s">
        <v>5</v>
      </c>
      <c r="R3" s="29">
        <v>4209.1111358888893</v>
      </c>
      <c r="S3" s="30">
        <v>130.31700105300015</v>
      </c>
      <c r="T3" s="30"/>
      <c r="U3" s="30"/>
      <c r="V3" s="30"/>
      <c r="W3" s="30"/>
    </row>
    <row r="4" spans="1:23">
      <c r="C4"/>
      <c r="E4" s="29" t="s">
        <v>24</v>
      </c>
      <c r="F4" s="29">
        <v>71.789991659999941</v>
      </c>
      <c r="G4" s="30"/>
      <c r="H4" s="29" t="s">
        <v>24</v>
      </c>
      <c r="I4" s="29">
        <v>102.50022999999999</v>
      </c>
      <c r="J4" s="30"/>
      <c r="K4" s="29" t="s">
        <v>24</v>
      </c>
      <c r="L4" s="29">
        <v>792.89024262000021</v>
      </c>
      <c r="M4" s="30"/>
      <c r="N4" s="29" t="s">
        <v>24</v>
      </c>
      <c r="O4" s="29">
        <v>1018.3507851000004</v>
      </c>
      <c r="P4" s="30"/>
      <c r="Q4" s="29" t="s">
        <v>28</v>
      </c>
      <c r="R4" s="29">
        <v>1153.1268642500002</v>
      </c>
      <c r="S4" s="30">
        <v>112.33350146666665</v>
      </c>
      <c r="T4" s="30"/>
      <c r="U4" s="30"/>
      <c r="V4" s="30"/>
      <c r="W4" s="30"/>
    </row>
    <row r="5" spans="1:23">
      <c r="C5"/>
      <c r="E5" s="29" t="s">
        <v>23</v>
      </c>
      <c r="F5" s="29">
        <v>125.75998884000001</v>
      </c>
      <c r="G5" s="30"/>
      <c r="H5" s="29" t="s">
        <v>23</v>
      </c>
      <c r="I5" s="29">
        <v>137.00030859999993</v>
      </c>
      <c r="J5" s="30"/>
      <c r="K5" s="29" t="s">
        <v>23</v>
      </c>
      <c r="L5" s="29">
        <v>622.58034398000018</v>
      </c>
      <c r="M5" s="30"/>
      <c r="N5" s="29" t="s">
        <v>23</v>
      </c>
      <c r="O5" s="29">
        <v>1161.6005723999997</v>
      </c>
      <c r="P5" s="30"/>
      <c r="Q5" s="29" t="s">
        <v>6</v>
      </c>
      <c r="R5" s="29">
        <v>9075.1142522222235</v>
      </c>
      <c r="S5" s="30">
        <v>624.31620407799983</v>
      </c>
      <c r="T5" s="30"/>
      <c r="U5" s="30"/>
      <c r="V5" s="30"/>
      <c r="W5" s="30"/>
    </row>
    <row r="6" spans="1:23">
      <c r="C6"/>
      <c r="E6" s="29" t="s">
        <v>22</v>
      </c>
      <c r="F6" s="29">
        <v>161.43000000000029</v>
      </c>
      <c r="G6" s="30"/>
      <c r="H6" s="29" t="s">
        <v>22</v>
      </c>
      <c r="I6" s="29">
        <v>91</v>
      </c>
      <c r="J6" s="30"/>
      <c r="K6" s="29" t="s">
        <v>22</v>
      </c>
      <c r="L6" s="29">
        <v>766.56999999999971</v>
      </c>
      <c r="M6" s="30"/>
      <c r="N6" s="29" t="s">
        <v>22</v>
      </c>
      <c r="O6" s="29">
        <v>972.75</v>
      </c>
      <c r="P6" s="30"/>
      <c r="Q6" s="29" t="s">
        <v>7</v>
      </c>
      <c r="R6" s="29">
        <v>7068.1141704444435</v>
      </c>
      <c r="S6" s="30">
        <v>1038.8254130099999</v>
      </c>
      <c r="T6" s="30"/>
      <c r="U6" s="30"/>
      <c r="V6" s="30"/>
      <c r="W6" s="30"/>
    </row>
    <row r="7" spans="1:23">
      <c r="C7"/>
      <c r="E7" s="29" t="s">
        <v>26</v>
      </c>
      <c r="F7" s="29">
        <v>164.0099907900003</v>
      </c>
      <c r="G7" s="30"/>
      <c r="H7" s="29" t="s">
        <v>26</v>
      </c>
      <c r="I7" s="29">
        <v>88.500129799999968</v>
      </c>
      <c r="J7" s="30"/>
      <c r="K7" s="29" t="s">
        <v>26</v>
      </c>
      <c r="L7" s="29">
        <v>530.0402027199998</v>
      </c>
      <c r="M7" s="30"/>
      <c r="N7" s="29" t="s">
        <v>26</v>
      </c>
      <c r="O7" s="29">
        <v>841.80036720000044</v>
      </c>
      <c r="P7" s="30"/>
      <c r="Q7" s="29" t="s">
        <v>8</v>
      </c>
      <c r="R7" s="29">
        <v>5353.7555555555555</v>
      </c>
      <c r="S7" s="30">
        <v>938.9</v>
      </c>
      <c r="T7" s="30"/>
      <c r="U7" s="30"/>
      <c r="V7" s="30"/>
      <c r="W7" s="30"/>
    </row>
    <row r="8" spans="1:23">
      <c r="C8"/>
      <c r="E8" s="29" t="s">
        <v>27</v>
      </c>
      <c r="F8" s="29">
        <v>172.65000248999968</v>
      </c>
      <c r="G8" s="30"/>
      <c r="H8" s="29" t="s">
        <v>29</v>
      </c>
      <c r="I8" s="29">
        <v>138.00023299999998</v>
      </c>
      <c r="J8" s="30"/>
      <c r="K8" s="29" t="s">
        <v>27</v>
      </c>
      <c r="L8" s="29">
        <v>415.0301687000001</v>
      </c>
      <c r="M8" s="30"/>
      <c r="N8" s="29" t="s">
        <v>27</v>
      </c>
      <c r="O8" s="29">
        <v>979.20051630000034</v>
      </c>
      <c r="P8" s="30"/>
      <c r="Q8" s="29" t="s">
        <v>9</v>
      </c>
      <c r="R8" s="29">
        <v>4487.1665183333334</v>
      </c>
      <c r="S8" s="30">
        <v>850.93086650000009</v>
      </c>
      <c r="T8" s="30"/>
      <c r="U8" s="30"/>
      <c r="V8" s="30"/>
      <c r="W8" s="30"/>
    </row>
    <row r="9" spans="1:23">
      <c r="C9"/>
      <c r="E9" s="29" t="s">
        <v>29</v>
      </c>
      <c r="F9" s="29">
        <v>58.499991840000121</v>
      </c>
      <c r="G9" s="30"/>
      <c r="H9" s="29" t="s">
        <v>30</v>
      </c>
      <c r="I9" s="29">
        <v>156.00035260000004</v>
      </c>
      <c r="J9" s="30"/>
      <c r="K9" s="29" t="s">
        <v>29</v>
      </c>
      <c r="L9" s="29">
        <v>736.19031892000021</v>
      </c>
      <c r="M9" s="30"/>
      <c r="N9" s="29" t="s">
        <v>29</v>
      </c>
      <c r="O9" s="29">
        <v>1216.5005931000005</v>
      </c>
      <c r="P9" s="30"/>
      <c r="Q9" s="29" t="s">
        <v>11</v>
      </c>
      <c r="R9" s="29">
        <v>12576.666745888888</v>
      </c>
      <c r="S9" s="30">
        <v>2740.2000712999993</v>
      </c>
      <c r="T9" s="30"/>
      <c r="U9" s="30"/>
      <c r="V9" s="30"/>
      <c r="W9" s="30"/>
    </row>
    <row r="10" spans="1:23">
      <c r="C10"/>
      <c r="E10" s="29" t="s">
        <v>30</v>
      </c>
      <c r="F10" s="29">
        <v>150.36000975000024</v>
      </c>
      <c r="G10" s="30"/>
      <c r="H10" s="29" t="s">
        <v>31</v>
      </c>
      <c r="I10" s="29">
        <v>89.000237399999946</v>
      </c>
      <c r="J10" s="30"/>
      <c r="K10" s="29" t="s">
        <v>30</v>
      </c>
      <c r="L10" s="29">
        <v>669.27038877999985</v>
      </c>
      <c r="M10" s="30"/>
      <c r="N10" s="29" t="s">
        <v>30</v>
      </c>
      <c r="O10" s="29">
        <v>1244.8507370999996</v>
      </c>
      <c r="P10" s="30"/>
      <c r="Q10" s="29" t="s">
        <v>12</v>
      </c>
      <c r="R10" s="29">
        <v>5913.8890415555552</v>
      </c>
      <c r="S10" s="30">
        <v>416.00300961799974</v>
      </c>
      <c r="T10" s="30"/>
      <c r="U10" s="30"/>
      <c r="V10" s="30"/>
      <c r="W10" s="30"/>
    </row>
    <row r="11" spans="1:23">
      <c r="C11"/>
      <c r="E11" s="29" t="s">
        <v>31</v>
      </c>
      <c r="F11" s="29">
        <v>48.48003132000008</v>
      </c>
      <c r="G11" s="30"/>
      <c r="H11" s="29" t="s">
        <v>33</v>
      </c>
      <c r="I11" s="30">
        <v>88.500021800000013</v>
      </c>
      <c r="J11" s="30"/>
      <c r="K11" s="29" t="s">
        <v>31</v>
      </c>
      <c r="L11" s="29">
        <v>403.55031317999965</v>
      </c>
      <c r="M11" s="30"/>
      <c r="N11" s="29" t="s">
        <v>31</v>
      </c>
      <c r="O11" s="29">
        <v>903.60055889999967</v>
      </c>
      <c r="P11" s="30"/>
      <c r="Q11" s="29" t="s">
        <v>10</v>
      </c>
      <c r="R11" s="29">
        <v>8334.0014873333348</v>
      </c>
      <c r="S11" s="30">
        <v>666.72011898666619</v>
      </c>
      <c r="T11" s="30"/>
      <c r="U11" s="30"/>
      <c r="V11" s="30"/>
      <c r="W11" s="30"/>
    </row>
    <row r="12" spans="1:23">
      <c r="C12"/>
      <c r="E12" s="29" t="s">
        <v>33</v>
      </c>
      <c r="F12" s="30">
        <v>166.71000384000035</v>
      </c>
      <c r="G12" s="30"/>
      <c r="H12" s="31" t="s">
        <v>45</v>
      </c>
      <c r="I12" s="32">
        <f>AVERAGE(I2:I11)</f>
        <v>112.33350146666665</v>
      </c>
      <c r="J12" s="30"/>
      <c r="K12" s="29" t="s">
        <v>33</v>
      </c>
      <c r="L12" s="30">
        <v>525.84006187999967</v>
      </c>
      <c r="M12" s="30"/>
      <c r="N12" s="29" t="s">
        <v>33</v>
      </c>
      <c r="O12" s="29">
        <v>846.3</v>
      </c>
      <c r="P12" s="30"/>
      <c r="Q12" s="30"/>
      <c r="R12" s="30"/>
      <c r="S12" s="30"/>
      <c r="T12" s="30"/>
      <c r="U12" s="30"/>
      <c r="V12" s="30"/>
      <c r="W12" s="30"/>
    </row>
    <row r="13" spans="1:23">
      <c r="C13"/>
      <c r="E13" s="31" t="s">
        <v>45</v>
      </c>
      <c r="F13" s="32">
        <f>AVERAGE(F3:F12)</f>
        <v>130.31700105300015</v>
      </c>
      <c r="G13" s="30"/>
      <c r="H13" s="30"/>
      <c r="I13" s="30"/>
      <c r="J13" s="30"/>
      <c r="K13" s="31" t="s">
        <v>45</v>
      </c>
      <c r="L13" s="32">
        <f>AVERAGE(L3:L12)</f>
        <v>624.31620407799983</v>
      </c>
      <c r="M13" s="30"/>
      <c r="N13" s="31" t="s">
        <v>45</v>
      </c>
      <c r="O13" s="32">
        <f>AVERAGE(O3:O12)</f>
        <v>1038.8254130099999</v>
      </c>
      <c r="P13" s="30"/>
      <c r="Q13" s="30"/>
      <c r="R13" s="30"/>
      <c r="S13" s="30"/>
      <c r="T13" s="30"/>
      <c r="U13" s="30"/>
      <c r="V13" s="30"/>
      <c r="W13" s="30"/>
    </row>
    <row r="14" spans="1:23">
      <c r="C14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>
      <c r="C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>
      <c r="C16"/>
      <c r="D16" s="30"/>
      <c r="E16" s="29" t="s">
        <v>25</v>
      </c>
      <c r="F16" s="29">
        <v>1255</v>
      </c>
      <c r="G16" s="30"/>
      <c r="H16" s="29" t="s">
        <v>25</v>
      </c>
      <c r="I16" s="29">
        <v>596.5</v>
      </c>
      <c r="J16" s="30"/>
      <c r="K16" s="29" t="s">
        <v>25</v>
      </c>
      <c r="L16" s="29">
        <v>1511.6999999999989</v>
      </c>
      <c r="M16" s="30"/>
      <c r="N16" s="29" t="s">
        <v>25</v>
      </c>
      <c r="O16" s="29">
        <v>560.27999999999975</v>
      </c>
      <c r="P16" s="30"/>
      <c r="Q16" s="29" t="s">
        <v>25</v>
      </c>
      <c r="R16" s="29">
        <v>726.8799999999992</v>
      </c>
      <c r="S16" s="30"/>
      <c r="T16" s="29" t="s">
        <v>25</v>
      </c>
      <c r="U16" s="29">
        <v>183.48000000000047</v>
      </c>
      <c r="V16" s="29">
        <v>1511.6999999999989</v>
      </c>
      <c r="W16" s="30"/>
    </row>
    <row r="17" spans="1:23">
      <c r="C17"/>
      <c r="D17" s="30"/>
      <c r="E17" s="29" t="s">
        <v>24</v>
      </c>
      <c r="F17" s="29">
        <v>1092</v>
      </c>
      <c r="G17" s="30"/>
      <c r="H17" s="29" t="s">
        <v>24</v>
      </c>
      <c r="I17" s="29">
        <v>920</v>
      </c>
      <c r="J17" s="30"/>
      <c r="K17" s="29" t="s">
        <v>24</v>
      </c>
      <c r="L17" s="29">
        <v>1231.6000191999992</v>
      </c>
      <c r="M17" s="30"/>
      <c r="N17" s="29" t="s">
        <v>24</v>
      </c>
      <c r="O17" s="29">
        <v>357.07007580999925</v>
      </c>
      <c r="P17" s="30"/>
      <c r="Q17" s="29" t="s">
        <v>24</v>
      </c>
      <c r="R17" s="29">
        <v>588.00020799999947</v>
      </c>
      <c r="S17" s="30"/>
      <c r="T17" s="29" t="s">
        <v>24</v>
      </c>
      <c r="U17" s="29">
        <v>71.789991659999941</v>
      </c>
      <c r="V17" s="29">
        <v>1231.6000191999992</v>
      </c>
      <c r="W17" s="30"/>
    </row>
    <row r="18" spans="1:23">
      <c r="C18"/>
      <c r="D18" s="30"/>
      <c r="E18" s="29" t="s">
        <v>23</v>
      </c>
      <c r="F18" s="29">
        <v>946.99999999999955</v>
      </c>
      <c r="G18" s="30"/>
      <c r="H18" s="29" t="s">
        <v>23</v>
      </c>
      <c r="I18" s="29">
        <v>858</v>
      </c>
      <c r="J18" s="30"/>
      <c r="K18" s="29" t="s">
        <v>23</v>
      </c>
      <c r="L18" s="29">
        <v>1471.6000394999992</v>
      </c>
      <c r="M18" s="30"/>
      <c r="N18" s="29" t="s">
        <v>23</v>
      </c>
      <c r="O18" s="29">
        <v>376.04017520999969</v>
      </c>
      <c r="P18" s="30"/>
      <c r="Q18" s="29" t="s">
        <v>23</v>
      </c>
      <c r="R18" s="29">
        <v>942.80034591999902</v>
      </c>
      <c r="S18" s="30"/>
      <c r="T18" s="29" t="s">
        <v>23</v>
      </c>
      <c r="U18" s="29">
        <v>125.75998884000001</v>
      </c>
      <c r="V18" s="29">
        <v>1471.6000394999992</v>
      </c>
      <c r="W18" s="30"/>
    </row>
    <row r="19" spans="1:23">
      <c r="C19"/>
      <c r="D19" s="30"/>
      <c r="E19" s="29" t="s">
        <v>22</v>
      </c>
      <c r="F19" s="29">
        <v>829.00000000000045</v>
      </c>
      <c r="G19" s="30"/>
      <c r="H19" s="29" t="s">
        <v>22</v>
      </c>
      <c r="I19" s="29">
        <v>3001.5</v>
      </c>
      <c r="J19" s="30"/>
      <c r="K19" s="29" t="s">
        <v>22</v>
      </c>
      <c r="L19" s="29">
        <v>1589.3999999999996</v>
      </c>
      <c r="M19" s="30"/>
      <c r="N19" s="29" t="s">
        <v>22</v>
      </c>
      <c r="O19" s="29">
        <v>379.05000000000018</v>
      </c>
      <c r="P19" s="30"/>
      <c r="Q19" s="29" t="s">
        <v>22</v>
      </c>
      <c r="R19" s="29">
        <v>1182</v>
      </c>
      <c r="S19" s="30"/>
      <c r="T19" s="29" t="s">
        <v>22</v>
      </c>
      <c r="U19" s="29">
        <v>161.43000000000029</v>
      </c>
      <c r="V19" s="29">
        <v>1589.3999999999996</v>
      </c>
      <c r="W19" s="30"/>
    </row>
    <row r="20" spans="1:23">
      <c r="C20"/>
      <c r="D20" s="30"/>
      <c r="E20" s="29" t="s">
        <v>26</v>
      </c>
      <c r="F20" s="29">
        <v>1205</v>
      </c>
      <c r="G20" s="30"/>
      <c r="H20" s="29" t="s">
        <v>26</v>
      </c>
      <c r="I20" s="29">
        <v>1134.4994700000007</v>
      </c>
      <c r="J20" s="30"/>
      <c r="K20" s="29" t="s">
        <v>26</v>
      </c>
      <c r="L20" s="29">
        <v>1346.5</v>
      </c>
      <c r="M20" s="30"/>
      <c r="N20" s="29" t="s">
        <v>26</v>
      </c>
      <c r="O20" s="29">
        <v>429.37990619999982</v>
      </c>
      <c r="P20" s="30"/>
      <c r="Q20" s="29" t="s">
        <v>26</v>
      </c>
      <c r="R20" s="29">
        <v>466.48003551999955</v>
      </c>
      <c r="S20" s="30"/>
      <c r="T20" s="29" t="s">
        <v>26</v>
      </c>
      <c r="U20" s="29">
        <v>164.0099907900003</v>
      </c>
      <c r="V20" s="29">
        <v>1346.5</v>
      </c>
      <c r="W20" s="30"/>
    </row>
    <row r="21" spans="1:23">
      <c r="C21"/>
      <c r="D21" s="30"/>
      <c r="E21" s="29" t="s">
        <v>27</v>
      </c>
      <c r="F21" s="29">
        <v>911</v>
      </c>
      <c r="G21" s="30"/>
      <c r="H21" s="29" t="s">
        <v>27</v>
      </c>
      <c r="I21" s="29">
        <v>6.9999899999999968</v>
      </c>
      <c r="J21" s="30"/>
      <c r="K21" s="29" t="s">
        <v>27</v>
      </c>
      <c r="L21" s="29">
        <v>998.79998799999885</v>
      </c>
      <c r="M21" s="30"/>
      <c r="N21" s="29" t="s">
        <v>27</v>
      </c>
      <c r="O21" s="29">
        <v>517.01998354999978</v>
      </c>
      <c r="P21" s="30"/>
      <c r="Q21" s="29" t="s">
        <v>27</v>
      </c>
      <c r="R21" s="29">
        <v>358.00007727999946</v>
      </c>
      <c r="S21" s="30"/>
      <c r="T21" s="29" t="s">
        <v>27</v>
      </c>
      <c r="U21" s="29">
        <v>172.65000248999968</v>
      </c>
      <c r="V21" s="29">
        <v>998.79998799999885</v>
      </c>
      <c r="W21" s="30"/>
    </row>
    <row r="22" spans="1:23">
      <c r="C22" s="30"/>
      <c r="D22" s="30"/>
      <c r="E22" s="29" t="s">
        <v>29</v>
      </c>
      <c r="F22" s="29">
        <v>856</v>
      </c>
      <c r="G22" s="30"/>
      <c r="H22" s="29" t="s">
        <v>29</v>
      </c>
      <c r="I22" s="29">
        <v>416.49982499999896</v>
      </c>
      <c r="J22" s="30"/>
      <c r="K22" s="29" t="s">
        <v>29</v>
      </c>
      <c r="L22" s="29">
        <v>717.20002430000022</v>
      </c>
      <c r="M22" s="30"/>
      <c r="N22" s="29" t="s">
        <v>29</v>
      </c>
      <c r="O22" s="29">
        <v>362.03996898999958</v>
      </c>
      <c r="P22" s="30"/>
      <c r="Q22" s="29" t="s">
        <v>29</v>
      </c>
      <c r="R22" s="29">
        <v>760.32008607999887</v>
      </c>
      <c r="S22" s="30"/>
      <c r="T22" s="29" t="s">
        <v>29</v>
      </c>
      <c r="U22" s="29">
        <v>58.499991840000121</v>
      </c>
      <c r="V22" s="29">
        <v>717.20002430000022</v>
      </c>
      <c r="W22" s="30"/>
    </row>
    <row r="23" spans="1:23">
      <c r="C23" s="30"/>
      <c r="D23" s="30"/>
      <c r="E23" s="29" t="s">
        <v>30</v>
      </c>
      <c r="F23" s="29">
        <v>494</v>
      </c>
      <c r="G23" s="30"/>
      <c r="H23" s="29" t="s">
        <v>30</v>
      </c>
      <c r="I23" s="29">
        <v>535.49965500000098</v>
      </c>
      <c r="J23" s="30"/>
      <c r="K23" s="29" t="s">
        <v>30</v>
      </c>
      <c r="L23" s="29">
        <v>1123.3999999999996</v>
      </c>
      <c r="M23" s="30"/>
      <c r="N23" s="29" t="s">
        <v>30</v>
      </c>
      <c r="O23" s="29">
        <v>339.50000258999989</v>
      </c>
      <c r="P23" s="30"/>
      <c r="Q23" s="29" t="s">
        <v>30</v>
      </c>
      <c r="R23" s="29">
        <v>677.36015967999992</v>
      </c>
      <c r="S23" s="30"/>
      <c r="T23" s="29" t="s">
        <v>30</v>
      </c>
      <c r="U23" s="29">
        <v>150.36000975000024</v>
      </c>
      <c r="V23" s="29">
        <v>1123.3999999999996</v>
      </c>
      <c r="W23" s="30"/>
    </row>
    <row r="24" spans="1:23">
      <c r="C24" s="30"/>
      <c r="D24" s="30"/>
      <c r="E24" s="29" t="s">
        <v>31</v>
      </c>
      <c r="F24" s="29">
        <v>564</v>
      </c>
      <c r="G24" s="30"/>
      <c r="H24" s="29" t="s">
        <v>31</v>
      </c>
      <c r="I24" s="29">
        <v>379.99972500000013</v>
      </c>
      <c r="J24" s="30"/>
      <c r="K24" s="29" t="s">
        <v>31</v>
      </c>
      <c r="L24" s="29">
        <v>1245.6000000000004</v>
      </c>
      <c r="M24" s="30"/>
      <c r="N24" s="29" t="s">
        <v>31</v>
      </c>
      <c r="O24" s="29">
        <v>405.36998382999991</v>
      </c>
      <c r="P24" s="30"/>
      <c r="Q24" s="29" t="s">
        <v>31</v>
      </c>
      <c r="R24" s="29">
        <v>298.64015840000002</v>
      </c>
      <c r="S24" s="30"/>
      <c r="T24" s="29" t="s">
        <v>31</v>
      </c>
      <c r="U24" s="29">
        <v>48.48003132000008</v>
      </c>
      <c r="V24" s="29">
        <v>1245.6000000000004</v>
      </c>
      <c r="W24" s="30"/>
    </row>
    <row r="25" spans="1:23">
      <c r="A25" s="30"/>
      <c r="B25" s="30"/>
      <c r="C25" s="30"/>
      <c r="D25" s="30"/>
      <c r="E25" s="29" t="s">
        <v>33</v>
      </c>
      <c r="F25" s="33">
        <v>1236</v>
      </c>
      <c r="G25" s="30"/>
      <c r="H25" s="29" t="s">
        <v>33</v>
      </c>
      <c r="I25" s="29">
        <v>659.81</v>
      </c>
      <c r="J25" s="30"/>
      <c r="K25" s="29" t="s">
        <v>33</v>
      </c>
      <c r="L25" s="29">
        <v>1429.7000002999994</v>
      </c>
      <c r="M25" s="30"/>
      <c r="N25" s="29" t="s">
        <v>33</v>
      </c>
      <c r="O25" s="29">
        <v>434.28</v>
      </c>
      <c r="P25" s="30"/>
      <c r="Q25" s="31" t="s">
        <v>45</v>
      </c>
      <c r="R25" s="32">
        <f>AVERAGE(R15:R24)</f>
        <v>666.72011898666619</v>
      </c>
      <c r="S25" s="30"/>
      <c r="T25" s="29" t="s">
        <v>33</v>
      </c>
      <c r="U25" s="30">
        <v>166.71000384000035</v>
      </c>
      <c r="V25" s="29">
        <v>1429.7000002999994</v>
      </c>
      <c r="W25" s="30"/>
    </row>
    <row r="26" spans="1:23">
      <c r="A26" s="30"/>
      <c r="B26" s="30"/>
      <c r="C26" s="30"/>
      <c r="D26" s="30"/>
      <c r="E26" s="31" t="s">
        <v>45</v>
      </c>
      <c r="F26" s="32">
        <f>AVERAGE(F16:F25)</f>
        <v>938.9</v>
      </c>
      <c r="G26" s="30"/>
      <c r="H26" s="31" t="s">
        <v>45</v>
      </c>
      <c r="I26" s="32">
        <f>AVERAGE(I16:I25)</f>
        <v>850.93086650000009</v>
      </c>
      <c r="J26" s="30"/>
      <c r="K26" s="31" t="s">
        <v>45</v>
      </c>
      <c r="L26" s="32">
        <f>AVERAGE(L16:L25)</f>
        <v>1266.5500071299996</v>
      </c>
      <c r="M26" s="30"/>
      <c r="N26" s="31" t="s">
        <v>45</v>
      </c>
      <c r="O26" s="32">
        <f>AVERAGE(O16:O25)</f>
        <v>416.00300961799974</v>
      </c>
      <c r="P26" s="30"/>
      <c r="Q26" s="30"/>
      <c r="R26" s="30"/>
      <c r="S26" s="30"/>
      <c r="T26" s="30"/>
      <c r="U26" s="30"/>
      <c r="V26" s="30"/>
      <c r="W26" s="30"/>
    </row>
    <row r="27" spans="1:23">
      <c r="A27" s="34" t="s">
        <v>2</v>
      </c>
      <c r="B27" s="34" t="s">
        <v>25</v>
      </c>
      <c r="C27" s="34" t="s">
        <v>24</v>
      </c>
      <c r="D27" s="34" t="s">
        <v>23</v>
      </c>
      <c r="E27" s="34" t="s">
        <v>22</v>
      </c>
      <c r="F27" s="34" t="s">
        <v>26</v>
      </c>
      <c r="G27" s="34" t="s">
        <v>27</v>
      </c>
      <c r="H27" s="34" t="s">
        <v>29</v>
      </c>
      <c r="I27" s="34" t="s">
        <v>30</v>
      </c>
      <c r="J27" s="34" t="s">
        <v>34</v>
      </c>
      <c r="K27" s="34" t="s">
        <v>36</v>
      </c>
    </row>
    <row r="28" spans="1:23">
      <c r="A28" s="29" t="s">
        <v>5</v>
      </c>
      <c r="B28" s="29">
        <v>1634.9994720000002</v>
      </c>
      <c r="C28" s="29">
        <v>2141.999354</v>
      </c>
      <c r="D28" s="29">
        <v>1133</v>
      </c>
      <c r="E28" s="29">
        <v>7846</v>
      </c>
      <c r="F28" s="29">
        <v>4352.99982</v>
      </c>
      <c r="G28" s="29">
        <v>310.99980800000003</v>
      </c>
      <c r="J28" s="29">
        <v>2153</v>
      </c>
      <c r="K28" s="29">
        <v>4945</v>
      </c>
    </row>
    <row r="29" spans="1:23">
      <c r="A29" s="29" t="s">
        <v>28</v>
      </c>
      <c r="F29" s="29">
        <v>990</v>
      </c>
      <c r="G29" s="29">
        <v>360.00100800000001</v>
      </c>
      <c r="H29" s="29">
        <v>930.00165400000014</v>
      </c>
      <c r="I29" s="29">
        <v>650</v>
      </c>
      <c r="J29" s="29">
        <v>390</v>
      </c>
      <c r="K29" s="29">
        <v>1410</v>
      </c>
    </row>
    <row r="30" spans="1:23">
      <c r="A30" s="29" t="s">
        <v>35</v>
      </c>
      <c r="J30" s="29">
        <v>375</v>
      </c>
      <c r="K30" s="29">
        <v>3385</v>
      </c>
    </row>
    <row r="31" spans="1:23">
      <c r="A31" s="29" t="s">
        <v>13</v>
      </c>
      <c r="C31" s="29">
        <v>741.00030800000002</v>
      </c>
      <c r="D31" s="29">
        <v>7651</v>
      </c>
      <c r="E31" s="29">
        <v>436</v>
      </c>
      <c r="F31" s="29">
        <v>865.00000399999999</v>
      </c>
      <c r="G31" s="29">
        <v>1065.9995979999999</v>
      </c>
      <c r="H31" s="29">
        <v>291.99986899999999</v>
      </c>
      <c r="I31" s="29">
        <v>1175</v>
      </c>
      <c r="J31" s="29">
        <v>380</v>
      </c>
      <c r="K31" s="29">
        <v>380</v>
      </c>
      <c r="N31" s="28" t="s">
        <v>0</v>
      </c>
      <c r="O31" s="29">
        <v>2020</v>
      </c>
    </row>
    <row r="32" spans="1:23">
      <c r="A32" s="29" t="s">
        <v>14</v>
      </c>
      <c r="C32" s="29">
        <v>2625</v>
      </c>
      <c r="D32" s="29">
        <v>6185</v>
      </c>
      <c r="E32" s="29">
        <v>4125</v>
      </c>
      <c r="F32" s="29">
        <v>3675</v>
      </c>
      <c r="G32" s="29">
        <v>4425</v>
      </c>
      <c r="H32" s="29">
        <v>3900</v>
      </c>
      <c r="I32" s="29">
        <v>2925</v>
      </c>
      <c r="J32" s="29">
        <v>1275</v>
      </c>
      <c r="K32" s="29">
        <v>1650</v>
      </c>
      <c r="N32" s="30"/>
      <c r="O32" s="30"/>
    </row>
    <row r="33" spans="1:25">
      <c r="A33" s="29" t="s">
        <v>19</v>
      </c>
      <c r="D33" s="29">
        <v>10</v>
      </c>
      <c r="E33" s="29">
        <v>10</v>
      </c>
      <c r="N33" s="28" t="s">
        <v>47</v>
      </c>
      <c r="O33" s="28" t="s">
        <v>46</v>
      </c>
    </row>
    <row r="34" spans="1:25">
      <c r="A34" s="29" t="s">
        <v>15</v>
      </c>
      <c r="C34" s="29">
        <v>999</v>
      </c>
      <c r="D34" s="29">
        <v>290</v>
      </c>
      <c r="F34" s="29">
        <v>30</v>
      </c>
      <c r="G34" s="29">
        <v>470</v>
      </c>
      <c r="K34" s="29">
        <v>2000</v>
      </c>
      <c r="N34" s="28" t="s">
        <v>1</v>
      </c>
      <c r="O34" s="29" t="s">
        <v>25</v>
      </c>
      <c r="P34" s="29" t="s">
        <v>24</v>
      </c>
      <c r="Q34" s="29" t="s">
        <v>23</v>
      </c>
      <c r="R34" s="29" t="s">
        <v>22</v>
      </c>
      <c r="S34" s="29" t="s">
        <v>26</v>
      </c>
      <c r="T34" s="29" t="s">
        <v>27</v>
      </c>
      <c r="U34" s="29" t="s">
        <v>29</v>
      </c>
      <c r="V34" s="29" t="s">
        <v>30</v>
      </c>
      <c r="W34" s="29" t="s">
        <v>34</v>
      </c>
      <c r="X34" s="29" t="s">
        <v>36</v>
      </c>
      <c r="Y34" s="29" t="s">
        <v>37</v>
      </c>
    </row>
    <row r="35" spans="1:25">
      <c r="A35" s="29" t="s">
        <v>20</v>
      </c>
      <c r="D35" s="29">
        <v>10</v>
      </c>
      <c r="E35" s="29">
        <v>10</v>
      </c>
      <c r="F35" s="29">
        <v>20</v>
      </c>
      <c r="K35" s="29">
        <v>50</v>
      </c>
      <c r="N35" s="29" t="s">
        <v>5</v>
      </c>
      <c r="O35" s="37">
        <v>27</v>
      </c>
      <c r="P35" s="37">
        <v>41</v>
      </c>
      <c r="Q35" s="37">
        <v>33</v>
      </c>
      <c r="R35" s="37">
        <v>149</v>
      </c>
      <c r="S35" s="37">
        <v>87</v>
      </c>
      <c r="T35" s="37">
        <v>6</v>
      </c>
      <c r="U35" s="37"/>
      <c r="V35" s="37"/>
      <c r="W35" s="37">
        <v>35</v>
      </c>
      <c r="X35" s="37">
        <v>95</v>
      </c>
      <c r="Y35" s="37">
        <v>473</v>
      </c>
    </row>
    <row r="36" spans="1:25">
      <c r="A36" s="29" t="s">
        <v>16</v>
      </c>
      <c r="B36" s="29">
        <v>20.000056000000001</v>
      </c>
      <c r="C36" s="29">
        <v>2699.9608898718975</v>
      </c>
      <c r="D36" s="29">
        <v>220</v>
      </c>
      <c r="E36" s="29">
        <v>70</v>
      </c>
      <c r="F36" s="29">
        <v>10.000028</v>
      </c>
      <c r="J36" s="29">
        <v>250</v>
      </c>
      <c r="K36" s="29">
        <v>190</v>
      </c>
      <c r="N36" s="29" t="s">
        <v>28</v>
      </c>
      <c r="O36" s="37"/>
      <c r="P36" s="37"/>
      <c r="Q36" s="37"/>
      <c r="R36" s="37"/>
      <c r="S36" s="37">
        <v>66</v>
      </c>
      <c r="T36" s="37">
        <v>24</v>
      </c>
      <c r="U36" s="37">
        <v>63</v>
      </c>
      <c r="V36" s="37">
        <v>45</v>
      </c>
      <c r="W36" s="37">
        <v>26</v>
      </c>
      <c r="X36" s="37">
        <v>94</v>
      </c>
      <c r="Y36" s="37">
        <v>318</v>
      </c>
    </row>
    <row r="37" spans="1:25">
      <c r="A37" s="29" t="s">
        <v>17</v>
      </c>
      <c r="C37" s="29">
        <v>415</v>
      </c>
      <c r="D37" s="29">
        <v>1050</v>
      </c>
      <c r="E37" s="29">
        <v>210</v>
      </c>
      <c r="F37" s="29">
        <v>140</v>
      </c>
      <c r="H37" s="29">
        <v>280</v>
      </c>
      <c r="I37" s="29">
        <v>210</v>
      </c>
      <c r="N37" s="29" t="s">
        <v>35</v>
      </c>
      <c r="O37" s="37"/>
      <c r="P37" s="37"/>
      <c r="Q37" s="37"/>
      <c r="R37" s="37"/>
      <c r="S37" s="37"/>
      <c r="T37" s="37"/>
      <c r="U37" s="37"/>
      <c r="V37" s="37"/>
      <c r="W37" s="37">
        <v>5</v>
      </c>
      <c r="X37" s="37">
        <v>46</v>
      </c>
      <c r="Y37" s="37">
        <v>51</v>
      </c>
    </row>
    <row r="38" spans="1:25">
      <c r="A38" s="29" t="s">
        <v>6</v>
      </c>
      <c r="B38" s="29">
        <v>4563.5024800000001</v>
      </c>
      <c r="C38" s="29">
        <v>3830.0040540000005</v>
      </c>
      <c r="D38" s="29">
        <v>6223.01</v>
      </c>
      <c r="E38" s="29">
        <v>5719</v>
      </c>
      <c r="F38" s="29">
        <v>5955.0000639999998</v>
      </c>
      <c r="G38" s="29">
        <v>1788.0016760000001</v>
      </c>
      <c r="H38" s="29">
        <v>10543.004326</v>
      </c>
      <c r="I38" s="29">
        <v>6568</v>
      </c>
      <c r="J38" s="29">
        <v>4493</v>
      </c>
      <c r="K38" s="29">
        <v>9241</v>
      </c>
      <c r="N38" s="29" t="s">
        <v>13</v>
      </c>
      <c r="O38" s="37"/>
      <c r="P38" s="37">
        <v>10</v>
      </c>
      <c r="Q38" s="37">
        <v>235</v>
      </c>
      <c r="R38" s="37">
        <v>12</v>
      </c>
      <c r="S38" s="37">
        <v>17</v>
      </c>
      <c r="T38" s="37">
        <v>35</v>
      </c>
      <c r="U38" s="37">
        <v>13</v>
      </c>
      <c r="V38" s="37">
        <v>48</v>
      </c>
      <c r="W38" s="37">
        <v>19</v>
      </c>
      <c r="X38" s="37">
        <v>19</v>
      </c>
      <c r="Y38" s="37">
        <v>408</v>
      </c>
    </row>
    <row r="39" spans="1:25">
      <c r="A39" s="29" t="s">
        <v>7</v>
      </c>
      <c r="B39" s="29">
        <v>5549.0059170000013</v>
      </c>
      <c r="C39" s="29">
        <v>7981.0266820000024</v>
      </c>
      <c r="D39" s="29">
        <v>10327</v>
      </c>
      <c r="E39" s="29">
        <v>10955.01</v>
      </c>
      <c r="F39" s="29">
        <v>6384.0001919999995</v>
      </c>
      <c r="G39" s="29">
        <v>6506.0025509999996</v>
      </c>
      <c r="H39" s="29">
        <v>5418.0018529999988</v>
      </c>
      <c r="I39" s="29">
        <v>2949</v>
      </c>
      <c r="J39" s="29">
        <v>2480</v>
      </c>
      <c r="K39" s="29">
        <v>6751</v>
      </c>
      <c r="N39" s="29" t="s">
        <v>14</v>
      </c>
      <c r="O39" s="37"/>
      <c r="P39" s="37">
        <v>35</v>
      </c>
      <c r="Q39" s="37">
        <v>81</v>
      </c>
      <c r="R39" s="37">
        <v>55</v>
      </c>
      <c r="S39" s="37">
        <v>49</v>
      </c>
      <c r="T39" s="37">
        <v>60</v>
      </c>
      <c r="U39" s="37">
        <v>52</v>
      </c>
      <c r="V39" s="37">
        <v>39</v>
      </c>
      <c r="W39" s="37">
        <v>17</v>
      </c>
      <c r="X39" s="37">
        <v>22</v>
      </c>
      <c r="Y39" s="37">
        <v>410</v>
      </c>
    </row>
    <row r="40" spans="1:25">
      <c r="A40" s="29" t="s">
        <v>8</v>
      </c>
      <c r="B40" s="29">
        <v>1360</v>
      </c>
      <c r="C40" s="29">
        <v>7062</v>
      </c>
      <c r="D40" s="29">
        <v>3617</v>
      </c>
      <c r="E40" s="29">
        <v>1580</v>
      </c>
      <c r="F40" s="29">
        <v>1705</v>
      </c>
      <c r="G40" s="29">
        <v>1654.5</v>
      </c>
      <c r="H40" s="29">
        <v>1580</v>
      </c>
      <c r="I40" s="29">
        <v>825</v>
      </c>
      <c r="J40" s="29">
        <v>2726</v>
      </c>
      <c r="K40" s="29">
        <v>9073.5</v>
      </c>
      <c r="N40" s="29" t="s">
        <v>19</v>
      </c>
      <c r="O40" s="37"/>
      <c r="P40" s="37"/>
      <c r="Q40" s="37">
        <v>1</v>
      </c>
      <c r="R40" s="37">
        <v>1</v>
      </c>
      <c r="S40" s="37"/>
      <c r="T40" s="37"/>
      <c r="U40" s="37"/>
      <c r="V40" s="37"/>
      <c r="W40" s="37"/>
      <c r="X40" s="37"/>
      <c r="Y40" s="37">
        <v>2</v>
      </c>
    </row>
    <row r="41" spans="1:25">
      <c r="A41" s="29" t="s">
        <v>9</v>
      </c>
      <c r="B41" s="29">
        <v>3551.9979599999997</v>
      </c>
      <c r="C41" s="29">
        <v>7272.993419999998</v>
      </c>
      <c r="D41" s="29">
        <v>4588</v>
      </c>
      <c r="E41" s="29">
        <v>8245</v>
      </c>
      <c r="F41" s="29">
        <v>4814.9999250000001</v>
      </c>
      <c r="G41" s="29">
        <v>4582.9974749999983</v>
      </c>
      <c r="H41" s="29">
        <v>2624.9992649999999</v>
      </c>
      <c r="I41" s="29">
        <v>2620</v>
      </c>
      <c r="J41" s="29">
        <v>6280</v>
      </c>
      <c r="K41" s="29">
        <v>13462.5</v>
      </c>
      <c r="N41" s="29" t="s">
        <v>15</v>
      </c>
      <c r="O41" s="37"/>
      <c r="P41" s="37">
        <v>36</v>
      </c>
      <c r="Q41" s="37">
        <v>6</v>
      </c>
      <c r="R41" s="37"/>
      <c r="S41" s="37">
        <v>1</v>
      </c>
      <c r="T41" s="37">
        <v>15</v>
      </c>
      <c r="U41" s="37"/>
      <c r="V41" s="37"/>
      <c r="W41" s="37"/>
      <c r="X41" s="37">
        <v>8</v>
      </c>
      <c r="Y41" s="37">
        <v>66</v>
      </c>
    </row>
    <row r="42" spans="1:25">
      <c r="A42" s="29" t="s">
        <v>10</v>
      </c>
      <c r="B42" s="29">
        <v>5413.0011979999999</v>
      </c>
      <c r="C42" s="29">
        <v>11709.003474000001</v>
      </c>
      <c r="D42" s="29">
        <v>12373</v>
      </c>
      <c r="E42" s="29">
        <v>7528</v>
      </c>
      <c r="F42" s="29">
        <v>4269.9999699999998</v>
      </c>
      <c r="G42" s="29">
        <v>4700.00018</v>
      </c>
      <c r="H42" s="29">
        <v>2780.0005860000001</v>
      </c>
      <c r="I42" s="29">
        <v>2560</v>
      </c>
      <c r="J42" s="29">
        <v>1069</v>
      </c>
      <c r="K42" s="29">
        <v>4661</v>
      </c>
      <c r="N42" s="29" t="s">
        <v>20</v>
      </c>
      <c r="O42" s="37"/>
      <c r="P42" s="37"/>
      <c r="Q42" s="37">
        <v>1</v>
      </c>
      <c r="R42" s="37">
        <v>1</v>
      </c>
      <c r="S42" s="37">
        <v>2</v>
      </c>
      <c r="T42" s="37"/>
      <c r="U42" s="37"/>
      <c r="V42" s="37"/>
      <c r="W42" s="37"/>
      <c r="X42" s="37">
        <v>5</v>
      </c>
      <c r="Y42" s="37">
        <v>9</v>
      </c>
    </row>
    <row r="43" spans="1:25">
      <c r="A43" s="29" t="s">
        <v>11</v>
      </c>
      <c r="B43" s="29">
        <v>3337.9999010000001</v>
      </c>
      <c r="C43" s="29">
        <v>11016.999234999999</v>
      </c>
      <c r="D43" s="29">
        <v>10550</v>
      </c>
      <c r="E43" s="29">
        <v>10463</v>
      </c>
      <c r="F43" s="29">
        <v>9835.0000099999997</v>
      </c>
      <c r="G43" s="29">
        <v>12229.998733999997</v>
      </c>
      <c r="H43" s="29">
        <v>10120.000391000005</v>
      </c>
      <c r="I43" s="29">
        <v>8431</v>
      </c>
      <c r="J43" s="29">
        <v>4836</v>
      </c>
      <c r="K43" s="29">
        <v>16738</v>
      </c>
      <c r="N43" s="29" t="s">
        <v>16</v>
      </c>
      <c r="O43" s="37">
        <v>2</v>
      </c>
      <c r="P43" s="37">
        <v>301</v>
      </c>
      <c r="Q43" s="37">
        <v>4</v>
      </c>
      <c r="R43" s="37">
        <v>6</v>
      </c>
      <c r="S43" s="37">
        <v>1</v>
      </c>
      <c r="T43" s="37"/>
      <c r="U43" s="37"/>
      <c r="V43" s="37"/>
      <c r="W43" s="37">
        <v>25</v>
      </c>
      <c r="X43" s="37">
        <v>19</v>
      </c>
      <c r="Y43" s="37">
        <v>358</v>
      </c>
    </row>
    <row r="44" spans="1:25">
      <c r="A44" s="29" t="s">
        <v>12</v>
      </c>
      <c r="B44" s="29">
        <v>3143.001553999999</v>
      </c>
      <c r="C44" s="29">
        <v>7260.0027760000021</v>
      </c>
      <c r="D44" s="29">
        <v>12310</v>
      </c>
      <c r="E44" s="29">
        <v>16003.61</v>
      </c>
      <c r="F44" s="29">
        <v>4173.0000639999998</v>
      </c>
      <c r="G44" s="29">
        <v>7517.0033219999968</v>
      </c>
      <c r="H44" s="29">
        <v>6571.0026859999998</v>
      </c>
      <c r="I44" s="29">
        <v>3830</v>
      </c>
      <c r="J44" s="29">
        <v>1729</v>
      </c>
      <c r="K44" s="29">
        <v>6510</v>
      </c>
      <c r="N44" s="29" t="s">
        <v>17</v>
      </c>
      <c r="O44" s="37"/>
      <c r="P44" s="37">
        <v>6</v>
      </c>
      <c r="Q44" s="37">
        <v>15</v>
      </c>
      <c r="R44" s="37">
        <v>3</v>
      </c>
      <c r="S44" s="37">
        <v>2</v>
      </c>
      <c r="T44" s="37"/>
      <c r="U44" s="37">
        <v>4</v>
      </c>
      <c r="V44" s="37">
        <v>3</v>
      </c>
      <c r="W44" s="37"/>
      <c r="X44" s="37"/>
      <c r="Y44" s="37">
        <v>33</v>
      </c>
    </row>
    <row r="45" spans="1:25">
      <c r="A45" s="29" t="s">
        <v>21</v>
      </c>
      <c r="D45" s="29">
        <v>7643</v>
      </c>
      <c r="E45" s="29">
        <v>3183</v>
      </c>
      <c r="F45" s="29">
        <v>564</v>
      </c>
      <c r="G45" s="29">
        <v>2169</v>
      </c>
      <c r="N45" s="29" t="s">
        <v>6</v>
      </c>
      <c r="O45" s="37">
        <v>236</v>
      </c>
      <c r="P45" s="37">
        <v>223</v>
      </c>
      <c r="Q45" s="37">
        <v>460</v>
      </c>
      <c r="R45" s="37">
        <v>525</v>
      </c>
      <c r="S45" s="37">
        <v>382</v>
      </c>
      <c r="T45" s="37">
        <v>213</v>
      </c>
      <c r="U45" s="37">
        <v>494</v>
      </c>
      <c r="V45" s="37">
        <v>402</v>
      </c>
      <c r="W45" s="37">
        <v>221</v>
      </c>
      <c r="X45" s="37">
        <v>435</v>
      </c>
      <c r="Y45" s="37">
        <v>3591</v>
      </c>
    </row>
    <row r="46" spans="1:25">
      <c r="A46" s="29" t="s">
        <v>18</v>
      </c>
      <c r="C46" s="29">
        <v>1820</v>
      </c>
      <c r="E46" s="29">
        <v>2560</v>
      </c>
      <c r="F46" s="29">
        <v>3495</v>
      </c>
      <c r="G46" s="29">
        <v>3875</v>
      </c>
      <c r="H46" s="29">
        <v>2679</v>
      </c>
      <c r="I46" s="29">
        <v>2165</v>
      </c>
      <c r="K46" s="29">
        <v>75</v>
      </c>
      <c r="N46" s="29" t="s">
        <v>7</v>
      </c>
      <c r="O46" s="37">
        <v>329</v>
      </c>
      <c r="P46" s="37">
        <v>471</v>
      </c>
      <c r="Q46" s="37">
        <v>592</v>
      </c>
      <c r="R46" s="37">
        <v>586</v>
      </c>
      <c r="S46" s="37">
        <v>388</v>
      </c>
      <c r="T46" s="37">
        <v>368</v>
      </c>
      <c r="U46" s="37">
        <v>300</v>
      </c>
      <c r="V46" s="37">
        <v>126</v>
      </c>
      <c r="W46" s="37">
        <v>135</v>
      </c>
      <c r="X46" s="37">
        <v>405</v>
      </c>
      <c r="Y46" s="37">
        <v>3700</v>
      </c>
    </row>
    <row r="47" spans="1:25">
      <c r="N47" s="29" t="s">
        <v>8</v>
      </c>
      <c r="O47" s="37">
        <v>267</v>
      </c>
      <c r="P47" s="37">
        <v>1414</v>
      </c>
      <c r="Q47" s="37">
        <v>722</v>
      </c>
      <c r="R47" s="37">
        <v>316</v>
      </c>
      <c r="S47" s="37">
        <v>344</v>
      </c>
      <c r="T47" s="37">
        <v>322</v>
      </c>
      <c r="U47" s="37">
        <v>316</v>
      </c>
      <c r="V47" s="37">
        <v>160</v>
      </c>
      <c r="W47" s="37">
        <v>445</v>
      </c>
      <c r="X47" s="37">
        <v>1477</v>
      </c>
      <c r="Y47" s="37">
        <v>5783</v>
      </c>
    </row>
    <row r="48" spans="1:25">
      <c r="N48" s="29" t="s">
        <v>9</v>
      </c>
      <c r="O48" s="37">
        <v>155</v>
      </c>
      <c r="P48" s="37">
        <v>329</v>
      </c>
      <c r="Q48" s="37">
        <v>267</v>
      </c>
      <c r="R48" s="37">
        <v>339</v>
      </c>
      <c r="S48" s="37">
        <v>174</v>
      </c>
      <c r="T48" s="37">
        <v>199</v>
      </c>
      <c r="U48" s="37">
        <v>106</v>
      </c>
      <c r="V48" s="37">
        <v>86</v>
      </c>
      <c r="W48" s="37">
        <v>123</v>
      </c>
      <c r="X48" s="37">
        <v>301</v>
      </c>
      <c r="Y48" s="37">
        <v>2079</v>
      </c>
    </row>
    <row r="49" spans="1:25">
      <c r="N49" s="29" t="s">
        <v>10</v>
      </c>
      <c r="O49" s="37">
        <v>163</v>
      </c>
      <c r="P49" s="37">
        <v>387</v>
      </c>
      <c r="Q49" s="37">
        <v>425</v>
      </c>
      <c r="R49" s="37">
        <v>266</v>
      </c>
      <c r="S49" s="37">
        <v>126</v>
      </c>
      <c r="T49" s="37">
        <v>131</v>
      </c>
      <c r="U49" s="37">
        <v>84</v>
      </c>
      <c r="V49" s="37">
        <v>83</v>
      </c>
      <c r="W49" s="37">
        <v>45</v>
      </c>
      <c r="X49" s="37">
        <v>167</v>
      </c>
      <c r="Y49" s="37">
        <v>1877</v>
      </c>
    </row>
    <row r="50" spans="1:25">
      <c r="N50" s="29" t="s">
        <v>11</v>
      </c>
      <c r="O50" s="37">
        <v>63</v>
      </c>
      <c r="P50" s="37">
        <v>245</v>
      </c>
      <c r="Q50" s="37">
        <v>213</v>
      </c>
      <c r="R50" s="37">
        <v>139</v>
      </c>
      <c r="S50" s="37">
        <v>180</v>
      </c>
      <c r="T50" s="37">
        <v>183</v>
      </c>
      <c r="U50" s="37">
        <v>155</v>
      </c>
      <c r="V50" s="37">
        <v>128</v>
      </c>
      <c r="W50" s="37">
        <v>96</v>
      </c>
      <c r="X50" s="37">
        <v>281</v>
      </c>
      <c r="Y50" s="37">
        <v>1683</v>
      </c>
    </row>
    <row r="51" spans="1:25">
      <c r="N51" s="29" t="s">
        <v>12</v>
      </c>
      <c r="O51" s="37">
        <v>180</v>
      </c>
      <c r="P51" s="37">
        <v>353</v>
      </c>
      <c r="Q51" s="37">
        <v>533</v>
      </c>
      <c r="R51" s="37">
        <v>585</v>
      </c>
      <c r="S51" s="37">
        <v>57</v>
      </c>
      <c r="T51" s="37">
        <v>325</v>
      </c>
      <c r="U51" s="37">
        <v>256</v>
      </c>
      <c r="V51" s="37">
        <v>148</v>
      </c>
      <c r="W51" s="37">
        <v>54</v>
      </c>
      <c r="X51" s="37">
        <v>211</v>
      </c>
      <c r="Y51" s="37">
        <v>2702</v>
      </c>
    </row>
    <row r="52" spans="1:25">
      <c r="N52" s="29" t="s">
        <v>21</v>
      </c>
      <c r="O52" s="37"/>
      <c r="P52" s="37"/>
      <c r="Q52" s="37">
        <v>296</v>
      </c>
      <c r="R52" s="37">
        <v>132</v>
      </c>
      <c r="S52" s="37">
        <v>23</v>
      </c>
      <c r="T52" s="37">
        <v>87</v>
      </c>
      <c r="U52" s="37"/>
      <c r="V52" s="37"/>
      <c r="W52" s="37"/>
      <c r="X52" s="37"/>
      <c r="Y52" s="37">
        <v>538</v>
      </c>
    </row>
    <row r="53" spans="1:25">
      <c r="N53" s="29" t="s">
        <v>18</v>
      </c>
      <c r="O53" s="37"/>
      <c r="P53" s="37">
        <v>60</v>
      </c>
      <c r="Q53" s="37"/>
      <c r="R53" s="37">
        <v>87</v>
      </c>
      <c r="S53" s="37">
        <v>113</v>
      </c>
      <c r="T53" s="37">
        <v>131</v>
      </c>
      <c r="U53" s="37">
        <v>92</v>
      </c>
      <c r="V53" s="37">
        <v>73</v>
      </c>
      <c r="W53" s="37"/>
      <c r="X53" s="37">
        <v>1</v>
      </c>
      <c r="Y53" s="37">
        <v>557</v>
      </c>
    </row>
    <row r="54" spans="1:25">
      <c r="N54" s="29" t="s">
        <v>37</v>
      </c>
      <c r="O54" s="37">
        <v>1422</v>
      </c>
      <c r="P54" s="37">
        <v>3911</v>
      </c>
      <c r="Q54" s="37">
        <v>3884</v>
      </c>
      <c r="R54" s="37">
        <v>3202</v>
      </c>
      <c r="S54" s="37">
        <v>2012</v>
      </c>
      <c r="T54" s="37">
        <v>2099</v>
      </c>
      <c r="U54" s="37">
        <v>1935</v>
      </c>
      <c r="V54" s="37">
        <v>1341</v>
      </c>
      <c r="W54" s="37">
        <v>1246</v>
      </c>
      <c r="X54" s="37">
        <v>3586</v>
      </c>
      <c r="Y54" s="37">
        <v>24638</v>
      </c>
    </row>
    <row r="57" spans="1:25">
      <c r="N57" s="34" t="s">
        <v>1</v>
      </c>
      <c r="O57" s="34" t="s">
        <v>25</v>
      </c>
      <c r="P57" s="34" t="s">
        <v>24</v>
      </c>
      <c r="Q57" s="34" t="s">
        <v>23</v>
      </c>
      <c r="R57" s="34" t="s">
        <v>22</v>
      </c>
      <c r="S57" s="34" t="s">
        <v>26</v>
      </c>
      <c r="T57" s="34" t="s">
        <v>27</v>
      </c>
      <c r="U57" s="34" t="s">
        <v>29</v>
      </c>
      <c r="V57" s="34" t="s">
        <v>30</v>
      </c>
      <c r="W57" s="34" t="s">
        <v>34</v>
      </c>
      <c r="X57" s="34" t="s">
        <v>36</v>
      </c>
    </row>
    <row r="58" spans="1:25">
      <c r="N58" s="29" t="s">
        <v>5</v>
      </c>
      <c r="O58" s="37">
        <v>27</v>
      </c>
      <c r="P58" s="37">
        <v>41</v>
      </c>
      <c r="Q58" s="37">
        <v>33</v>
      </c>
      <c r="R58" s="37">
        <v>149</v>
      </c>
      <c r="S58" s="37">
        <v>87</v>
      </c>
      <c r="T58" s="37">
        <v>6</v>
      </c>
      <c r="U58" s="37"/>
      <c r="V58" s="37"/>
      <c r="W58" s="37">
        <v>35</v>
      </c>
      <c r="X58" s="37">
        <v>95</v>
      </c>
      <c r="Y58" s="37">
        <v>473</v>
      </c>
    </row>
    <row r="59" spans="1:25">
      <c r="A59" s="30" t="s">
        <v>38</v>
      </c>
      <c r="B59" s="35" t="s">
        <v>24</v>
      </c>
      <c r="C59" s="35" t="s">
        <v>23</v>
      </c>
      <c r="D59" s="35" t="s">
        <v>22</v>
      </c>
      <c r="E59" s="35" t="s">
        <v>26</v>
      </c>
      <c r="F59" s="35" t="s">
        <v>27</v>
      </c>
      <c r="G59" s="35" t="s">
        <v>29</v>
      </c>
      <c r="H59" s="35" t="s">
        <v>30</v>
      </c>
      <c r="I59" s="35" t="s">
        <v>34</v>
      </c>
      <c r="J59" s="35" t="s">
        <v>36</v>
      </c>
      <c r="N59" s="29" t="s">
        <v>28</v>
      </c>
      <c r="O59" s="37"/>
      <c r="P59" s="37"/>
      <c r="Q59" s="37"/>
      <c r="R59" s="37"/>
      <c r="S59" s="37">
        <v>66</v>
      </c>
      <c r="T59" s="37">
        <v>24</v>
      </c>
      <c r="U59" s="37">
        <v>63</v>
      </c>
      <c r="V59" s="37">
        <v>45</v>
      </c>
      <c r="W59" s="37">
        <v>26</v>
      </c>
      <c r="X59" s="37">
        <v>94</v>
      </c>
      <c r="Y59" s="37">
        <v>318</v>
      </c>
    </row>
    <row r="60" spans="1:25">
      <c r="A60" s="30" t="s">
        <v>13</v>
      </c>
      <c r="B60" s="35">
        <v>741.00030800000002</v>
      </c>
      <c r="C60" s="35">
        <v>7651</v>
      </c>
      <c r="D60" s="35">
        <v>436</v>
      </c>
      <c r="E60" s="35">
        <v>865.00000399999999</v>
      </c>
      <c r="F60" s="35">
        <v>1065.9995979999999</v>
      </c>
      <c r="G60" s="35">
        <v>291.99986899999999</v>
      </c>
      <c r="H60" s="35">
        <v>1175</v>
      </c>
      <c r="I60" s="35">
        <v>380</v>
      </c>
      <c r="J60" s="35">
        <v>380</v>
      </c>
      <c r="N60" s="29" t="s">
        <v>35</v>
      </c>
      <c r="O60" s="37"/>
      <c r="P60" s="37"/>
      <c r="Q60" s="37"/>
      <c r="R60" s="37"/>
      <c r="S60" s="37"/>
      <c r="T60" s="37"/>
      <c r="U60" s="37"/>
      <c r="V60" s="37"/>
      <c r="W60" s="37">
        <v>5</v>
      </c>
      <c r="X60" s="37">
        <v>46</v>
      </c>
      <c r="Y60" s="37">
        <v>51</v>
      </c>
    </row>
    <row r="61" spans="1:25">
      <c r="A61" s="30" t="s">
        <v>14</v>
      </c>
      <c r="B61" s="35">
        <v>2625</v>
      </c>
      <c r="C61" s="35">
        <v>6185</v>
      </c>
      <c r="D61" s="35">
        <v>4125</v>
      </c>
      <c r="E61" s="35">
        <v>3675</v>
      </c>
      <c r="F61" s="35">
        <v>4425</v>
      </c>
      <c r="G61" s="35">
        <v>3900</v>
      </c>
      <c r="H61" s="35">
        <v>2925</v>
      </c>
      <c r="I61" s="35">
        <v>1275</v>
      </c>
      <c r="J61" s="35">
        <v>1650</v>
      </c>
      <c r="N61" s="29" t="s">
        <v>13</v>
      </c>
      <c r="O61" s="37"/>
      <c r="P61" s="37">
        <v>10</v>
      </c>
      <c r="Q61" s="37">
        <v>235</v>
      </c>
      <c r="R61" s="37">
        <v>12</v>
      </c>
      <c r="S61" s="37">
        <v>17</v>
      </c>
      <c r="T61" s="37">
        <v>35</v>
      </c>
      <c r="U61" s="37">
        <v>13</v>
      </c>
      <c r="V61" s="37">
        <v>48</v>
      </c>
      <c r="W61" s="37">
        <v>19</v>
      </c>
      <c r="X61" s="37">
        <v>19</v>
      </c>
      <c r="Y61" s="37">
        <v>408</v>
      </c>
    </row>
    <row r="62" spans="1:25">
      <c r="A62" s="30" t="s">
        <v>18</v>
      </c>
      <c r="B62" s="35">
        <v>1820</v>
      </c>
      <c r="C62" s="35"/>
      <c r="D62" s="35">
        <v>2560</v>
      </c>
      <c r="E62" s="35">
        <v>3495</v>
      </c>
      <c r="F62" s="35">
        <v>3875</v>
      </c>
      <c r="G62" s="35">
        <v>2679</v>
      </c>
      <c r="H62" s="35">
        <v>2165</v>
      </c>
      <c r="I62" s="35"/>
      <c r="J62" s="35">
        <v>75</v>
      </c>
      <c r="N62" s="29" t="s">
        <v>14</v>
      </c>
      <c r="O62" s="37"/>
      <c r="P62" s="37">
        <v>35</v>
      </c>
      <c r="Q62" s="37">
        <v>81</v>
      </c>
      <c r="R62" s="37">
        <v>55</v>
      </c>
      <c r="S62" s="37">
        <v>49</v>
      </c>
      <c r="T62" s="37">
        <v>60</v>
      </c>
      <c r="U62" s="37">
        <v>52</v>
      </c>
      <c r="V62" s="37">
        <v>39</v>
      </c>
      <c r="W62" s="37">
        <v>17</v>
      </c>
      <c r="X62" s="37">
        <v>22</v>
      </c>
      <c r="Y62" s="37">
        <v>410</v>
      </c>
    </row>
    <row r="63" spans="1:25">
      <c r="N63" s="29" t="s">
        <v>19</v>
      </c>
      <c r="O63" s="37"/>
      <c r="P63" s="37"/>
      <c r="Q63" s="37">
        <v>1</v>
      </c>
      <c r="R63" s="37">
        <v>1</v>
      </c>
      <c r="S63" s="37"/>
      <c r="T63" s="37"/>
      <c r="U63" s="37"/>
      <c r="V63" s="37"/>
      <c r="W63" s="37"/>
      <c r="X63" s="37"/>
      <c r="Y63" s="37">
        <v>2</v>
      </c>
    </row>
    <row r="64" spans="1:25">
      <c r="N64" s="29" t="s">
        <v>15</v>
      </c>
      <c r="O64" s="37"/>
      <c r="P64" s="37">
        <v>36</v>
      </c>
      <c r="Q64" s="37">
        <v>6</v>
      </c>
      <c r="R64" s="37"/>
      <c r="S64" s="37">
        <v>1</v>
      </c>
      <c r="T64" s="37">
        <v>15</v>
      </c>
      <c r="U64" s="37"/>
      <c r="V64" s="37"/>
      <c r="W64" s="37"/>
      <c r="X64" s="37">
        <v>8</v>
      </c>
      <c r="Y64" s="37">
        <v>66</v>
      </c>
    </row>
    <row r="65" spans="14:25">
      <c r="N65" s="29" t="s">
        <v>20</v>
      </c>
      <c r="O65" s="37"/>
      <c r="P65" s="37"/>
      <c r="Q65" s="37">
        <v>1</v>
      </c>
      <c r="R65" s="37">
        <v>1</v>
      </c>
      <c r="S65" s="37">
        <v>2</v>
      </c>
      <c r="T65" s="37"/>
      <c r="U65" s="37"/>
      <c r="V65" s="37"/>
      <c r="W65" s="37"/>
      <c r="X65" s="37">
        <v>5</v>
      </c>
      <c r="Y65" s="37">
        <v>9</v>
      </c>
    </row>
    <row r="66" spans="14:25">
      <c r="N66" s="29" t="s">
        <v>16</v>
      </c>
      <c r="O66" s="37">
        <v>2</v>
      </c>
      <c r="P66" s="37">
        <v>301</v>
      </c>
      <c r="Q66" s="37">
        <v>4</v>
      </c>
      <c r="R66" s="37">
        <v>6</v>
      </c>
      <c r="S66" s="37">
        <v>1</v>
      </c>
      <c r="T66" s="37"/>
      <c r="U66" s="37"/>
      <c r="V66" s="37"/>
      <c r="W66" s="37">
        <v>25</v>
      </c>
      <c r="X66" s="37">
        <v>19</v>
      </c>
      <c r="Y66" s="37">
        <v>358</v>
      </c>
    </row>
    <row r="67" spans="14:25">
      <c r="N67" s="29" t="s">
        <v>17</v>
      </c>
      <c r="O67" s="37"/>
      <c r="P67" s="37">
        <v>6</v>
      </c>
      <c r="Q67" s="37">
        <v>15</v>
      </c>
      <c r="R67" s="37">
        <v>3</v>
      </c>
      <c r="S67" s="37">
        <v>2</v>
      </c>
      <c r="T67" s="37"/>
      <c r="U67" s="37">
        <v>4</v>
      </c>
      <c r="V67" s="37">
        <v>3</v>
      </c>
      <c r="W67" s="37"/>
      <c r="X67" s="37"/>
      <c r="Y67" s="37">
        <v>33</v>
      </c>
    </row>
    <row r="68" spans="14:25">
      <c r="N68" s="29" t="s">
        <v>6</v>
      </c>
      <c r="O68" s="37">
        <v>236</v>
      </c>
      <c r="P68" s="37">
        <v>223</v>
      </c>
      <c r="Q68" s="37">
        <v>460</v>
      </c>
      <c r="R68" s="37">
        <v>525</v>
      </c>
      <c r="S68" s="37">
        <v>382</v>
      </c>
      <c r="T68" s="37">
        <v>213</v>
      </c>
      <c r="U68" s="37">
        <v>494</v>
      </c>
      <c r="V68" s="37">
        <v>402</v>
      </c>
      <c r="W68" s="37">
        <v>221</v>
      </c>
      <c r="X68" s="37">
        <v>435</v>
      </c>
      <c r="Y68" s="37">
        <v>3591</v>
      </c>
    </row>
    <row r="69" spans="14:25">
      <c r="N69" s="29" t="s">
        <v>7</v>
      </c>
      <c r="O69" s="37">
        <v>329</v>
      </c>
      <c r="P69" s="37">
        <v>471</v>
      </c>
      <c r="Q69" s="37">
        <v>592</v>
      </c>
      <c r="R69" s="37">
        <v>586</v>
      </c>
      <c r="S69" s="37">
        <v>388</v>
      </c>
      <c r="T69" s="37">
        <v>368</v>
      </c>
      <c r="U69" s="37">
        <v>300</v>
      </c>
      <c r="V69" s="37">
        <v>126</v>
      </c>
      <c r="W69" s="37">
        <v>135</v>
      </c>
      <c r="X69" s="37">
        <v>405</v>
      </c>
      <c r="Y69" s="37">
        <v>3700</v>
      </c>
    </row>
    <row r="70" spans="14:25">
      <c r="N70" s="29" t="s">
        <v>8</v>
      </c>
      <c r="O70" s="37">
        <v>267</v>
      </c>
      <c r="P70" s="37">
        <v>1414</v>
      </c>
      <c r="Q70" s="37">
        <v>722</v>
      </c>
      <c r="R70" s="37">
        <v>316</v>
      </c>
      <c r="S70" s="37">
        <v>344</v>
      </c>
      <c r="T70" s="37">
        <v>322</v>
      </c>
      <c r="U70" s="37">
        <v>316</v>
      </c>
      <c r="V70" s="37">
        <v>160</v>
      </c>
      <c r="W70" s="37">
        <v>445</v>
      </c>
      <c r="X70" s="37">
        <v>1477</v>
      </c>
      <c r="Y70" s="37">
        <v>5783</v>
      </c>
    </row>
    <row r="71" spans="14:25">
      <c r="N71" s="29" t="s">
        <v>9</v>
      </c>
      <c r="O71" s="37">
        <v>155</v>
      </c>
      <c r="P71" s="37">
        <v>329</v>
      </c>
      <c r="Q71" s="37">
        <v>267</v>
      </c>
      <c r="R71" s="37">
        <v>339</v>
      </c>
      <c r="S71" s="37">
        <v>174</v>
      </c>
      <c r="T71" s="37">
        <v>199</v>
      </c>
      <c r="U71" s="37">
        <v>106</v>
      </c>
      <c r="V71" s="37">
        <v>86</v>
      </c>
      <c r="W71" s="37">
        <v>123</v>
      </c>
      <c r="X71" s="37">
        <v>301</v>
      </c>
      <c r="Y71" s="37">
        <v>2079</v>
      </c>
    </row>
    <row r="72" spans="14:25">
      <c r="N72" s="29" t="s">
        <v>10</v>
      </c>
      <c r="O72" s="37">
        <v>163</v>
      </c>
      <c r="P72" s="37">
        <v>387</v>
      </c>
      <c r="Q72" s="37">
        <v>425</v>
      </c>
      <c r="R72" s="37">
        <v>266</v>
      </c>
      <c r="S72" s="37">
        <v>126</v>
      </c>
      <c r="T72" s="37">
        <v>131</v>
      </c>
      <c r="U72" s="37">
        <v>84</v>
      </c>
      <c r="V72" s="37">
        <v>83</v>
      </c>
      <c r="W72" s="37">
        <v>45</v>
      </c>
      <c r="X72" s="37">
        <v>167</v>
      </c>
      <c r="Y72" s="37">
        <v>1877</v>
      </c>
    </row>
    <row r="73" spans="14:25">
      <c r="N73" s="29" t="s">
        <v>11</v>
      </c>
      <c r="O73" s="37">
        <v>63</v>
      </c>
      <c r="P73" s="37">
        <v>245</v>
      </c>
      <c r="Q73" s="37">
        <v>213</v>
      </c>
      <c r="R73" s="37">
        <v>139</v>
      </c>
      <c r="S73" s="37">
        <v>180</v>
      </c>
      <c r="T73" s="37">
        <v>183</v>
      </c>
      <c r="U73" s="37">
        <v>155</v>
      </c>
      <c r="V73" s="37">
        <v>128</v>
      </c>
      <c r="W73" s="37">
        <v>96</v>
      </c>
      <c r="X73" s="37">
        <v>281</v>
      </c>
      <c r="Y73" s="37">
        <v>1683</v>
      </c>
    </row>
    <row r="74" spans="14:25">
      <c r="N74" s="29" t="s">
        <v>12</v>
      </c>
      <c r="O74" s="37">
        <v>180</v>
      </c>
      <c r="P74" s="37">
        <v>353</v>
      </c>
      <c r="Q74" s="37">
        <v>533</v>
      </c>
      <c r="R74" s="37">
        <v>585</v>
      </c>
      <c r="S74" s="37">
        <v>57</v>
      </c>
      <c r="T74" s="37">
        <v>325</v>
      </c>
      <c r="U74" s="37">
        <v>256</v>
      </c>
      <c r="V74" s="37">
        <v>148</v>
      </c>
      <c r="W74" s="37">
        <v>54</v>
      </c>
      <c r="X74" s="37">
        <v>211</v>
      </c>
      <c r="Y74" s="37">
        <v>2702</v>
      </c>
    </row>
    <row r="75" spans="14:25">
      <c r="N75" s="29" t="s">
        <v>21</v>
      </c>
      <c r="O75" s="37"/>
      <c r="P75" s="37"/>
      <c r="Q75" s="37">
        <v>296</v>
      </c>
      <c r="R75" s="37">
        <v>132</v>
      </c>
      <c r="S75" s="37">
        <v>23</v>
      </c>
      <c r="T75" s="37">
        <v>87</v>
      </c>
      <c r="U75" s="37"/>
      <c r="V75" s="37"/>
      <c r="W75" s="37"/>
      <c r="X75" s="37"/>
      <c r="Y75" s="37">
        <v>538</v>
      </c>
    </row>
    <row r="76" spans="14:25">
      <c r="N76" s="29" t="s">
        <v>18</v>
      </c>
      <c r="O76" s="37"/>
      <c r="P76" s="37">
        <v>60</v>
      </c>
      <c r="Q76" s="37"/>
      <c r="R76" s="37">
        <v>87</v>
      </c>
      <c r="S76" s="37">
        <v>113</v>
      </c>
      <c r="T76" s="37">
        <v>131</v>
      </c>
      <c r="U76" s="37">
        <v>92</v>
      </c>
      <c r="V76" s="37">
        <v>73</v>
      </c>
      <c r="W76" s="37"/>
      <c r="X76" s="37">
        <v>1</v>
      </c>
      <c r="Y76" s="37">
        <v>557</v>
      </c>
    </row>
    <row r="82" spans="1:10">
      <c r="A82" s="30" t="s">
        <v>2</v>
      </c>
      <c r="B82" s="30" t="s">
        <v>24</v>
      </c>
      <c r="C82" s="30" t="s">
        <v>23</v>
      </c>
      <c r="D82" s="30" t="s">
        <v>22</v>
      </c>
      <c r="E82" s="30" t="s">
        <v>26</v>
      </c>
      <c r="F82" s="30" t="s">
        <v>27</v>
      </c>
      <c r="G82" s="30" t="s">
        <v>29</v>
      </c>
      <c r="H82" s="30" t="s">
        <v>30</v>
      </c>
      <c r="I82" s="30" t="s">
        <v>34</v>
      </c>
      <c r="J82" s="30" t="s">
        <v>36</v>
      </c>
    </row>
    <row r="83" spans="1:10">
      <c r="A83" s="30" t="s">
        <v>13</v>
      </c>
      <c r="B83" s="30">
        <v>10</v>
      </c>
      <c r="C83" s="30">
        <v>235</v>
      </c>
      <c r="D83" s="30">
        <v>12</v>
      </c>
      <c r="E83" s="30">
        <v>17</v>
      </c>
      <c r="F83" s="30">
        <v>35</v>
      </c>
      <c r="G83" s="30">
        <v>13</v>
      </c>
      <c r="H83" s="30">
        <v>48</v>
      </c>
      <c r="I83" s="30">
        <v>19</v>
      </c>
      <c r="J83" s="30">
        <v>19</v>
      </c>
    </row>
    <row r="84" spans="1:10">
      <c r="A84" s="30" t="s">
        <v>14</v>
      </c>
      <c r="B84" s="30">
        <v>35</v>
      </c>
      <c r="C84" s="30">
        <v>81</v>
      </c>
      <c r="D84" s="30">
        <v>55</v>
      </c>
      <c r="E84" s="30">
        <v>49</v>
      </c>
      <c r="F84" s="30">
        <v>60</v>
      </c>
      <c r="G84" s="30">
        <v>52</v>
      </c>
      <c r="H84" s="30">
        <v>39</v>
      </c>
      <c r="I84" s="30">
        <v>17</v>
      </c>
      <c r="J84" s="30">
        <v>22</v>
      </c>
    </row>
    <row r="85" spans="1:10">
      <c r="A85" s="30" t="s">
        <v>18</v>
      </c>
      <c r="B85" s="30">
        <v>60</v>
      </c>
      <c r="C85" s="30"/>
      <c r="D85" s="30">
        <v>87</v>
      </c>
      <c r="E85" s="30">
        <v>113</v>
      </c>
      <c r="F85" s="30">
        <v>131</v>
      </c>
      <c r="G85" s="30">
        <v>92</v>
      </c>
      <c r="H85" s="30">
        <v>73</v>
      </c>
      <c r="I85" s="30"/>
      <c r="J85" s="30">
        <v>1</v>
      </c>
    </row>
    <row r="106" spans="1:2">
      <c r="A106" s="30" t="s">
        <v>2</v>
      </c>
      <c r="B106" s="30" t="s">
        <v>39</v>
      </c>
    </row>
    <row r="107" spans="1:2">
      <c r="A107" s="30" t="s">
        <v>25</v>
      </c>
      <c r="B107" s="30">
        <v>28573.508538000002</v>
      </c>
    </row>
    <row r="108" spans="1:2">
      <c r="A108" s="30" t="s">
        <v>24</v>
      </c>
      <c r="B108" s="30">
        <v>67573.990192871905</v>
      </c>
    </row>
    <row r="109" spans="1:2">
      <c r="A109" s="30" t="s">
        <v>23</v>
      </c>
      <c r="B109" s="30">
        <v>84180.010000000009</v>
      </c>
    </row>
    <row r="110" spans="1:2">
      <c r="A110" s="30" t="s">
        <v>22</v>
      </c>
      <c r="B110" s="30">
        <v>78943.62</v>
      </c>
    </row>
    <row r="111" spans="1:2">
      <c r="A111" s="30" t="s">
        <v>26</v>
      </c>
      <c r="B111" s="30">
        <v>51279.000076999997</v>
      </c>
    </row>
    <row r="112" spans="1:2">
      <c r="A112" s="30" t="s">
        <v>27</v>
      </c>
      <c r="B112" s="30">
        <v>51654.504351999989</v>
      </c>
    </row>
    <row r="113" spans="1:2">
      <c r="A113" s="30" t="s">
        <v>29</v>
      </c>
      <c r="B113" s="30">
        <v>47718.010629999997</v>
      </c>
    </row>
    <row r="114" spans="1:2">
      <c r="A114" s="30" t="s">
        <v>30</v>
      </c>
      <c r="B114" s="30">
        <v>34908</v>
      </c>
    </row>
    <row r="115" spans="1:2">
      <c r="A115" s="30" t="s">
        <v>31</v>
      </c>
      <c r="B115" s="30">
        <v>0</v>
      </c>
    </row>
    <row r="116" spans="1:2">
      <c r="A116" s="30" t="s">
        <v>33</v>
      </c>
      <c r="B116" s="30">
        <v>0</v>
      </c>
    </row>
    <row r="117" spans="1:2">
      <c r="A117" s="30" t="s">
        <v>34</v>
      </c>
      <c r="B117" s="30">
        <v>28436</v>
      </c>
    </row>
    <row r="118" spans="1:2">
      <c r="A118" s="30" t="s">
        <v>36</v>
      </c>
      <c r="B118" s="30">
        <v>80522</v>
      </c>
    </row>
    <row r="186" spans="7:7">
      <c r="G186" s="29" t="s">
        <v>44</v>
      </c>
    </row>
  </sheetData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A02E-7EC8-4CE3-A011-BD5D4C1E5072}">
  <dimension ref="A1:H12"/>
  <sheetViews>
    <sheetView workbookViewId="0">
      <selection activeCell="E16" sqref="E16"/>
    </sheetView>
  </sheetViews>
  <sheetFormatPr defaultColWidth="8.7421875" defaultRowHeight="15"/>
  <cols>
    <col min="1" max="1" width="4.83984375" style="1" bestFit="1" customWidth="1"/>
    <col min="2" max="2" width="9.953125" style="1" bestFit="1" customWidth="1"/>
    <col min="3" max="3" width="4.83984375" style="1" bestFit="1" customWidth="1"/>
    <col min="4" max="4" width="13.5859375" style="1" bestFit="1" customWidth="1"/>
    <col min="5" max="5" width="9.28125" style="1" bestFit="1" customWidth="1"/>
    <col min="6" max="6" width="13.85546875" style="1" bestFit="1" customWidth="1"/>
    <col min="7" max="7" width="8.609375" style="1" bestFit="1" customWidth="1"/>
    <col min="8" max="8" width="17.75390625" style="12" bestFit="1" customWidth="1"/>
    <col min="9" max="16384" width="8.7421875" style="1"/>
  </cols>
  <sheetData>
    <row r="1" spans="1:8">
      <c r="A1" s="7" t="s">
        <v>0</v>
      </c>
      <c r="B1" s="8" t="s">
        <v>1</v>
      </c>
      <c r="C1" s="9" t="s">
        <v>2</v>
      </c>
      <c r="D1" s="9" t="s">
        <v>43</v>
      </c>
      <c r="E1" s="36" t="s">
        <v>4</v>
      </c>
      <c r="F1" s="10" t="s">
        <v>42</v>
      </c>
      <c r="G1" s="10" t="s">
        <v>40</v>
      </c>
      <c r="H1" s="11" t="s">
        <v>41</v>
      </c>
    </row>
    <row r="2" spans="1:8">
      <c r="A2" s="1">
        <v>2021</v>
      </c>
      <c r="B2" s="1" t="s">
        <v>25</v>
      </c>
      <c r="C2" s="1" t="s">
        <v>28</v>
      </c>
      <c r="D2" s="1">
        <v>81</v>
      </c>
      <c r="E2" s="29">
        <f>D2*15</f>
        <v>1215</v>
      </c>
      <c r="F2" s="1">
        <v>200</v>
      </c>
      <c r="G2" s="1">
        <f t="shared" ref="G2:G10" si="0">F2-D2</f>
        <v>119</v>
      </c>
      <c r="H2" s="12">
        <f t="shared" ref="H2:H10" si="1">G2/F2</f>
        <v>0.59499999999999997</v>
      </c>
    </row>
    <row r="3" spans="1:8">
      <c r="A3" s="1">
        <v>2021</v>
      </c>
      <c r="B3" s="1" t="s">
        <v>24</v>
      </c>
      <c r="C3" s="1" t="s">
        <v>28</v>
      </c>
      <c r="D3" s="1">
        <v>69</v>
      </c>
      <c r="E3" s="29">
        <f t="shared" ref="E3:E10" si="2">D3*15</f>
        <v>1035</v>
      </c>
      <c r="F3" s="1">
        <v>200</v>
      </c>
      <c r="G3" s="1">
        <f t="shared" si="0"/>
        <v>131</v>
      </c>
      <c r="H3" s="12">
        <f t="shared" si="1"/>
        <v>0.65500000000000003</v>
      </c>
    </row>
    <row r="4" spans="1:8">
      <c r="A4" s="1">
        <v>2021</v>
      </c>
      <c r="B4" s="1" t="s">
        <v>23</v>
      </c>
      <c r="C4" s="1" t="s">
        <v>28</v>
      </c>
      <c r="D4" s="1">
        <v>91</v>
      </c>
      <c r="E4" s="29">
        <f t="shared" si="2"/>
        <v>1365</v>
      </c>
      <c r="F4" s="1">
        <v>200</v>
      </c>
      <c r="G4" s="1">
        <f t="shared" si="0"/>
        <v>109</v>
      </c>
      <c r="H4" s="12">
        <f t="shared" si="1"/>
        <v>0.54500000000000004</v>
      </c>
    </row>
    <row r="5" spans="1:8">
      <c r="A5" s="1">
        <v>2021</v>
      </c>
      <c r="B5" s="1" t="s">
        <v>22</v>
      </c>
      <c r="C5" s="1" t="s">
        <v>28</v>
      </c>
      <c r="D5" s="1">
        <v>61</v>
      </c>
      <c r="E5" s="29">
        <f t="shared" si="2"/>
        <v>915</v>
      </c>
      <c r="F5" s="1">
        <v>200</v>
      </c>
      <c r="G5" s="1">
        <f t="shared" si="0"/>
        <v>139</v>
      </c>
      <c r="H5" s="12">
        <f t="shared" si="1"/>
        <v>0.69499999999999995</v>
      </c>
    </row>
    <row r="6" spans="1:8">
      <c r="A6" s="1">
        <v>2021</v>
      </c>
      <c r="B6" s="1" t="s">
        <v>26</v>
      </c>
      <c r="C6" s="1" t="s">
        <v>28</v>
      </c>
      <c r="D6" s="1">
        <v>59</v>
      </c>
      <c r="E6" s="29">
        <f t="shared" si="2"/>
        <v>885</v>
      </c>
      <c r="F6" s="1">
        <v>200</v>
      </c>
      <c r="G6" s="1">
        <f t="shared" si="0"/>
        <v>141</v>
      </c>
      <c r="H6" s="12">
        <f t="shared" si="1"/>
        <v>0.70499999999999996</v>
      </c>
    </row>
    <row r="7" spans="1:8">
      <c r="A7" s="1">
        <v>2021</v>
      </c>
      <c r="B7" s="1" t="s">
        <v>27</v>
      </c>
      <c r="C7" s="1" t="s">
        <v>28</v>
      </c>
      <c r="D7" s="1">
        <v>64</v>
      </c>
      <c r="E7" s="29">
        <f t="shared" si="2"/>
        <v>960</v>
      </c>
      <c r="F7" s="1">
        <v>200</v>
      </c>
      <c r="G7" s="1">
        <f t="shared" si="0"/>
        <v>136</v>
      </c>
      <c r="H7" s="12">
        <f t="shared" si="1"/>
        <v>0.68</v>
      </c>
    </row>
    <row r="8" spans="1:8">
      <c r="A8" s="1">
        <v>2021</v>
      </c>
      <c r="B8" s="1" t="s">
        <v>29</v>
      </c>
      <c r="C8" s="1" t="s">
        <v>28</v>
      </c>
      <c r="D8" s="1">
        <v>92</v>
      </c>
      <c r="E8" s="29">
        <f t="shared" si="2"/>
        <v>1380</v>
      </c>
      <c r="F8" s="1">
        <v>200</v>
      </c>
      <c r="G8" s="1">
        <f t="shared" si="0"/>
        <v>108</v>
      </c>
      <c r="H8" s="12">
        <f t="shared" si="1"/>
        <v>0.54</v>
      </c>
    </row>
    <row r="9" spans="1:8">
      <c r="A9" s="1">
        <v>2021</v>
      </c>
      <c r="B9" s="1" t="s">
        <v>30</v>
      </c>
      <c r="C9" s="1" t="s">
        <v>28</v>
      </c>
      <c r="D9" s="1">
        <v>104</v>
      </c>
      <c r="E9" s="29">
        <f t="shared" si="2"/>
        <v>1560</v>
      </c>
      <c r="F9" s="1">
        <v>200</v>
      </c>
      <c r="G9" s="1">
        <f t="shared" si="0"/>
        <v>96</v>
      </c>
      <c r="H9" s="12">
        <f t="shared" si="1"/>
        <v>0.48</v>
      </c>
    </row>
    <row r="10" spans="1:8">
      <c r="A10" s="1">
        <v>2021</v>
      </c>
      <c r="B10" s="1" t="s">
        <v>31</v>
      </c>
      <c r="C10" s="1" t="s">
        <v>28</v>
      </c>
      <c r="D10" s="1">
        <v>59</v>
      </c>
      <c r="E10" s="29">
        <f t="shared" si="2"/>
        <v>885</v>
      </c>
      <c r="F10" s="1">
        <v>200</v>
      </c>
      <c r="G10" s="1">
        <f t="shared" si="0"/>
        <v>141</v>
      </c>
      <c r="H10" s="12">
        <f t="shared" si="1"/>
        <v>0.70499999999999996</v>
      </c>
    </row>
    <row r="11" spans="1:8">
      <c r="E11" s="6"/>
    </row>
    <row r="12" spans="1:8">
      <c r="E12" s="6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Sales</vt:lpstr>
      <vt:lpstr>Monthly Sales - Pivot</vt:lpstr>
      <vt:lpstr>Monthly Sales - Bauli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2021-11-30T21:07:45Z</dcterms:created>
  <dcterms:modified xsi:type="dcterms:W3CDTF">2021-12-05T20:11:45Z</dcterms:modified>
</cp:coreProperties>
</file>