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wri-my.sharepoint.com/personal/arvind_manickam_wri_org/Documents/Integrated Planning and Scheduling Tool/2. Datasets/Sample Datasets/"/>
    </mc:Choice>
  </mc:AlternateContent>
  <xr:revisionPtr revIDLastSave="0" documentId="8_{D6337541-C03E-4AA6-AAC4-7EBAB93EF21F}" xr6:coauthVersionLast="47" xr6:coauthVersionMax="47" xr10:uidLastSave="{00000000-0000-0000-0000-000000000000}"/>
  <bookViews>
    <workbookView xWindow="-108" yWindow="-108" windowWidth="23256" windowHeight="12576" xr2:uid="{90F65977-07C2-417A-B206-0F011E0309D3}"/>
  </bookViews>
  <sheets>
    <sheet name="bus_models" sheetId="1" r:id="rId1"/>
    <sheet name="battery_properties" sheetId="2" r:id="rId2"/>
    <sheet name="battery_pricin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3" l="1"/>
  <c r="F3" i="3" s="1"/>
  <c r="F4" i="3" s="1"/>
  <c r="F5" i="3" s="1"/>
  <c r="F6" i="3" s="1"/>
  <c r="F7" i="3" s="1"/>
  <c r="F8" i="3" s="1"/>
  <c r="F9" i="3" s="1"/>
  <c r="F10" i="3" s="1"/>
  <c r="F11" i="3" s="1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/>
  <c r="F23" i="3" s="1"/>
  <c r="F24" i="3" s="1"/>
  <c r="F25" i="3" s="1"/>
  <c r="F26" i="3" s="1"/>
  <c r="F27" i="3" s="1"/>
  <c r="F28" i="3" s="1"/>
  <c r="F29" i="3" s="1"/>
  <c r="F30" i="3" s="1"/>
  <c r="F31" i="3" s="1"/>
  <c r="F32" i="3"/>
  <c r="F33" i="3" s="1"/>
  <c r="F34" i="3" s="1"/>
  <c r="F35" i="3" s="1"/>
  <c r="F36" i="3" s="1"/>
  <c r="F37" i="3" s="1"/>
  <c r="F38" i="3" s="1"/>
  <c r="F39" i="3" s="1"/>
  <c r="F40" i="3" s="1"/>
  <c r="F41" i="3" s="1"/>
  <c r="F42" i="3"/>
  <c r="F43" i="3" s="1"/>
  <c r="F44" i="3" s="1"/>
  <c r="F45" i="3" s="1"/>
  <c r="F46" i="3" s="1"/>
  <c r="F47" i="3" s="1"/>
  <c r="F48" i="3" s="1"/>
  <c r="F49" i="3" s="1"/>
  <c r="F50" i="3" s="1"/>
  <c r="F51" i="3" s="1"/>
  <c r="F52" i="3"/>
  <c r="F53" i="3" s="1"/>
  <c r="F54" i="3" s="1"/>
  <c r="F55" i="3" s="1"/>
  <c r="F56" i="3" s="1"/>
  <c r="F57" i="3" s="1"/>
  <c r="F58" i="3" s="1"/>
  <c r="F59" i="3" s="1"/>
  <c r="F60" i="3" s="1"/>
  <c r="F61" i="3" s="1"/>
  <c r="F62" i="3"/>
  <c r="F63" i="3"/>
  <c r="F64" i="3"/>
  <c r="F65" i="3" s="1"/>
  <c r="F66" i="3" s="1"/>
  <c r="F67" i="3" s="1"/>
  <c r="F68" i="3" s="1"/>
  <c r="F69" i="3" s="1"/>
  <c r="F70" i="3" s="1"/>
  <c r="F71" i="3" s="1"/>
  <c r="F72" i="3"/>
  <c r="F73" i="3" s="1"/>
  <c r="F74" i="3" s="1"/>
  <c r="F75" i="3" s="1"/>
  <c r="F76" i="3" s="1"/>
  <c r="F77" i="3" s="1"/>
  <c r="F78" i="3" s="1"/>
  <c r="F79" i="3" s="1"/>
  <c r="F80" i="3" s="1"/>
  <c r="F81" i="3" s="1"/>
  <c r="F82" i="3"/>
  <c r="F83" i="3" s="1"/>
  <c r="F84" i="3" s="1"/>
  <c r="F85" i="3" s="1"/>
  <c r="F86" i="3" s="1"/>
  <c r="F87" i="3" s="1"/>
  <c r="F88" i="3" s="1"/>
  <c r="F89" i="3" s="1"/>
  <c r="F90" i="3" s="1"/>
  <c r="F91" i="3" s="1"/>
  <c r="F92" i="3"/>
  <c r="F93" i="3" s="1"/>
  <c r="F94" i="3" s="1"/>
  <c r="F95" i="3" s="1"/>
  <c r="F96" i="3" s="1"/>
  <c r="F97" i="3" s="1"/>
  <c r="F98" i="3" s="1"/>
  <c r="F99" i="3" s="1"/>
  <c r="F100" i="3" s="1"/>
  <c r="F101" i="3" s="1"/>
  <c r="F102" i="3"/>
  <c r="F103" i="3" s="1"/>
  <c r="F104" i="3" s="1"/>
  <c r="F105" i="3" s="1"/>
  <c r="F106" i="3" s="1"/>
  <c r="F107" i="3" s="1"/>
  <c r="F108" i="3" s="1"/>
  <c r="F109" i="3" s="1"/>
  <c r="F110" i="3" s="1"/>
  <c r="F111" i="3" s="1"/>
  <c r="E3" i="3"/>
  <c r="G3" i="3" s="1"/>
  <c r="E4" i="3"/>
  <c r="G4" i="3" s="1"/>
  <c r="E5" i="3"/>
  <c r="G5" i="3" s="1"/>
  <c r="E6" i="3"/>
  <c r="G6" i="3" s="1"/>
  <c r="E7" i="3"/>
  <c r="G7" i="3" s="1"/>
  <c r="E8" i="3"/>
  <c r="G8" i="3" s="1"/>
  <c r="E9" i="3"/>
  <c r="G9" i="3" s="1"/>
  <c r="E10" i="3"/>
  <c r="G10" i="3" s="1"/>
  <c r="E11" i="3"/>
  <c r="G11" i="3" s="1"/>
  <c r="E12" i="3"/>
  <c r="G12" i="3" s="1"/>
  <c r="E13" i="3"/>
  <c r="G13" i="3" s="1"/>
  <c r="E14" i="3"/>
  <c r="G14" i="3" s="1"/>
  <c r="E15" i="3"/>
  <c r="G15" i="3" s="1"/>
  <c r="E16" i="3"/>
  <c r="G16" i="3" s="1"/>
  <c r="E17" i="3"/>
  <c r="G17" i="3" s="1"/>
  <c r="E18" i="3"/>
  <c r="G18" i="3" s="1"/>
  <c r="E19" i="3"/>
  <c r="G19" i="3" s="1"/>
  <c r="E20" i="3"/>
  <c r="G20" i="3" s="1"/>
  <c r="E21" i="3"/>
  <c r="G21" i="3" s="1"/>
  <c r="E22" i="3"/>
  <c r="G22" i="3" s="1"/>
  <c r="E23" i="3"/>
  <c r="G23" i="3" s="1"/>
  <c r="E24" i="3"/>
  <c r="G24" i="3" s="1"/>
  <c r="E25" i="3"/>
  <c r="G25" i="3" s="1"/>
  <c r="E26" i="3"/>
  <c r="G26" i="3" s="1"/>
  <c r="E27" i="3"/>
  <c r="G27" i="3" s="1"/>
  <c r="E28" i="3"/>
  <c r="G28" i="3" s="1"/>
  <c r="E29" i="3"/>
  <c r="G29" i="3" s="1"/>
  <c r="E30" i="3"/>
  <c r="G30" i="3" s="1"/>
  <c r="E31" i="3"/>
  <c r="G31" i="3" s="1"/>
  <c r="E32" i="3"/>
  <c r="G32" i="3" s="1"/>
  <c r="E33" i="3"/>
  <c r="G33" i="3" s="1"/>
  <c r="E34" i="3"/>
  <c r="G34" i="3" s="1"/>
  <c r="E35" i="3"/>
  <c r="G35" i="3" s="1"/>
  <c r="E36" i="3"/>
  <c r="G36" i="3" s="1"/>
  <c r="E37" i="3"/>
  <c r="G37" i="3" s="1"/>
  <c r="E38" i="3"/>
  <c r="G38" i="3" s="1"/>
  <c r="E39" i="3"/>
  <c r="G39" i="3" s="1"/>
  <c r="E40" i="3"/>
  <c r="G40" i="3" s="1"/>
  <c r="E41" i="3"/>
  <c r="G41" i="3" s="1"/>
  <c r="E42" i="3"/>
  <c r="G42" i="3" s="1"/>
  <c r="E43" i="3"/>
  <c r="G43" i="3" s="1"/>
  <c r="E44" i="3"/>
  <c r="G44" i="3" s="1"/>
  <c r="E45" i="3"/>
  <c r="G45" i="3" s="1"/>
  <c r="E46" i="3"/>
  <c r="G46" i="3" s="1"/>
  <c r="E47" i="3"/>
  <c r="G47" i="3" s="1"/>
  <c r="E48" i="3"/>
  <c r="G48" i="3" s="1"/>
  <c r="E49" i="3"/>
  <c r="G49" i="3" s="1"/>
  <c r="E50" i="3"/>
  <c r="G50" i="3" s="1"/>
  <c r="E51" i="3"/>
  <c r="G51" i="3" s="1"/>
  <c r="E52" i="3"/>
  <c r="G52" i="3" s="1"/>
  <c r="E53" i="3"/>
  <c r="G53" i="3" s="1"/>
  <c r="E54" i="3"/>
  <c r="G54" i="3" s="1"/>
  <c r="E55" i="3"/>
  <c r="G55" i="3" s="1"/>
  <c r="E56" i="3"/>
  <c r="G56" i="3" s="1"/>
  <c r="E57" i="3"/>
  <c r="G57" i="3" s="1"/>
  <c r="E58" i="3"/>
  <c r="G58" i="3" s="1"/>
  <c r="E59" i="3"/>
  <c r="G59" i="3" s="1"/>
  <c r="E60" i="3"/>
  <c r="G60" i="3" s="1"/>
  <c r="E61" i="3"/>
  <c r="G61" i="3" s="1"/>
  <c r="E62" i="3"/>
  <c r="G62" i="3" s="1"/>
  <c r="E63" i="3"/>
  <c r="G63" i="3" s="1"/>
  <c r="E64" i="3"/>
  <c r="G64" i="3" s="1"/>
  <c r="E65" i="3"/>
  <c r="G65" i="3" s="1"/>
  <c r="E66" i="3"/>
  <c r="G66" i="3" s="1"/>
  <c r="E67" i="3"/>
  <c r="G67" i="3" s="1"/>
  <c r="E68" i="3"/>
  <c r="G68" i="3" s="1"/>
  <c r="E69" i="3"/>
  <c r="G69" i="3" s="1"/>
  <c r="E70" i="3"/>
  <c r="G70" i="3" s="1"/>
  <c r="E71" i="3"/>
  <c r="G71" i="3" s="1"/>
  <c r="E72" i="3"/>
  <c r="G72" i="3" s="1"/>
  <c r="E73" i="3"/>
  <c r="G73" i="3" s="1"/>
  <c r="E74" i="3"/>
  <c r="G74" i="3" s="1"/>
  <c r="E75" i="3"/>
  <c r="G75" i="3" s="1"/>
  <c r="E76" i="3"/>
  <c r="G76" i="3" s="1"/>
  <c r="E77" i="3"/>
  <c r="G77" i="3" s="1"/>
  <c r="E78" i="3"/>
  <c r="G78" i="3" s="1"/>
  <c r="E79" i="3"/>
  <c r="G79" i="3" s="1"/>
  <c r="E80" i="3"/>
  <c r="G80" i="3" s="1"/>
  <c r="E81" i="3"/>
  <c r="G81" i="3" s="1"/>
  <c r="E82" i="3"/>
  <c r="G82" i="3" s="1"/>
  <c r="E83" i="3"/>
  <c r="G83" i="3" s="1"/>
  <c r="E84" i="3"/>
  <c r="G84" i="3" s="1"/>
  <c r="E85" i="3"/>
  <c r="G85" i="3" s="1"/>
  <c r="E86" i="3"/>
  <c r="G86" i="3" s="1"/>
  <c r="E87" i="3"/>
  <c r="G87" i="3" s="1"/>
  <c r="E88" i="3"/>
  <c r="G88" i="3" s="1"/>
  <c r="E89" i="3"/>
  <c r="G89" i="3" s="1"/>
  <c r="E90" i="3"/>
  <c r="G90" i="3" s="1"/>
  <c r="E91" i="3"/>
  <c r="G91" i="3" s="1"/>
  <c r="E92" i="3"/>
  <c r="G92" i="3" s="1"/>
  <c r="E93" i="3"/>
  <c r="G93" i="3" s="1"/>
  <c r="E94" i="3"/>
  <c r="G94" i="3" s="1"/>
  <c r="E95" i="3"/>
  <c r="G95" i="3" s="1"/>
  <c r="E96" i="3"/>
  <c r="G96" i="3" s="1"/>
  <c r="E97" i="3"/>
  <c r="G97" i="3" s="1"/>
  <c r="E98" i="3"/>
  <c r="G98" i="3" s="1"/>
  <c r="E99" i="3"/>
  <c r="G99" i="3" s="1"/>
  <c r="E100" i="3"/>
  <c r="G100" i="3" s="1"/>
  <c r="E101" i="3"/>
  <c r="G101" i="3" s="1"/>
  <c r="E102" i="3"/>
  <c r="G102" i="3" s="1"/>
  <c r="E103" i="3"/>
  <c r="G103" i="3" s="1"/>
  <c r="E104" i="3"/>
  <c r="G104" i="3" s="1"/>
  <c r="E105" i="3"/>
  <c r="G105" i="3" s="1"/>
  <c r="E106" i="3"/>
  <c r="G106" i="3" s="1"/>
  <c r="E107" i="3"/>
  <c r="G107" i="3" s="1"/>
  <c r="E108" i="3"/>
  <c r="G108" i="3" s="1"/>
  <c r="E109" i="3"/>
  <c r="G109" i="3" s="1"/>
  <c r="E110" i="3"/>
  <c r="G110" i="3" s="1"/>
  <c r="E111" i="3"/>
  <c r="G111" i="3" s="1"/>
  <c r="E2" i="3"/>
  <c r="G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2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B13" i="3"/>
  <c r="B23" i="3" s="1"/>
  <c r="B33" i="3" s="1"/>
  <c r="B43" i="3" s="1"/>
  <c r="B53" i="3" s="1"/>
  <c r="B63" i="3" s="1"/>
  <c r="B73" i="3" s="1"/>
  <c r="B83" i="3" s="1"/>
  <c r="B93" i="3" s="1"/>
  <c r="B103" i="3" s="1"/>
  <c r="B14" i="3"/>
  <c r="B15" i="3"/>
  <c r="B16" i="3"/>
  <c r="B17" i="3"/>
  <c r="B27" i="3" s="1"/>
  <c r="B37" i="3" s="1"/>
  <c r="B47" i="3" s="1"/>
  <c r="B57" i="3" s="1"/>
  <c r="B67" i="3" s="1"/>
  <c r="B77" i="3" s="1"/>
  <c r="B87" i="3" s="1"/>
  <c r="B97" i="3" s="1"/>
  <c r="B107" i="3" s="1"/>
  <c r="B18" i="3"/>
  <c r="B28" i="3" s="1"/>
  <c r="B38" i="3" s="1"/>
  <c r="B48" i="3" s="1"/>
  <c r="B58" i="3" s="1"/>
  <c r="B68" i="3" s="1"/>
  <c r="B78" i="3" s="1"/>
  <c r="B88" i="3" s="1"/>
  <c r="B98" i="3" s="1"/>
  <c r="B108" i="3" s="1"/>
  <c r="B19" i="3"/>
  <c r="B20" i="3"/>
  <c r="B30" i="3" s="1"/>
  <c r="B40" i="3" s="1"/>
  <c r="B50" i="3" s="1"/>
  <c r="B60" i="3" s="1"/>
  <c r="B70" i="3" s="1"/>
  <c r="B80" i="3" s="1"/>
  <c r="B90" i="3" s="1"/>
  <c r="B100" i="3" s="1"/>
  <c r="B110" i="3" s="1"/>
  <c r="B21" i="3"/>
  <c r="B31" i="3" s="1"/>
  <c r="B41" i="3" s="1"/>
  <c r="B51" i="3" s="1"/>
  <c r="B61" i="3" s="1"/>
  <c r="B71" i="3" s="1"/>
  <c r="B81" i="3" s="1"/>
  <c r="B91" i="3" s="1"/>
  <c r="B101" i="3" s="1"/>
  <c r="B111" i="3" s="1"/>
  <c r="B22" i="3"/>
  <c r="B24" i="3"/>
  <c r="B25" i="3"/>
  <c r="B35" i="3" s="1"/>
  <c r="B45" i="3" s="1"/>
  <c r="B55" i="3" s="1"/>
  <c r="B65" i="3" s="1"/>
  <c r="B75" i="3" s="1"/>
  <c r="B85" i="3" s="1"/>
  <c r="B95" i="3" s="1"/>
  <c r="B105" i="3" s="1"/>
  <c r="B26" i="3"/>
  <c r="B36" i="3" s="1"/>
  <c r="B46" i="3" s="1"/>
  <c r="B56" i="3" s="1"/>
  <c r="B66" i="3" s="1"/>
  <c r="B76" i="3" s="1"/>
  <c r="B86" i="3" s="1"/>
  <c r="B96" i="3" s="1"/>
  <c r="B106" i="3" s="1"/>
  <c r="B29" i="3"/>
  <c r="B39" i="3" s="1"/>
  <c r="B49" i="3" s="1"/>
  <c r="B59" i="3" s="1"/>
  <c r="B69" i="3" s="1"/>
  <c r="B79" i="3" s="1"/>
  <c r="B89" i="3" s="1"/>
  <c r="B99" i="3" s="1"/>
  <c r="B109" i="3" s="1"/>
  <c r="B32" i="3"/>
  <c r="B34" i="3"/>
  <c r="B44" i="3" s="1"/>
  <c r="B54" i="3" s="1"/>
  <c r="B64" i="3" s="1"/>
  <c r="B74" i="3" s="1"/>
  <c r="B84" i="3" s="1"/>
  <c r="B94" i="3" s="1"/>
  <c r="B104" i="3" s="1"/>
  <c r="B42" i="3"/>
  <c r="B52" i="3" s="1"/>
  <c r="B62" i="3" s="1"/>
  <c r="B72" i="3" s="1"/>
  <c r="B82" i="3" s="1"/>
  <c r="B92" i="3" s="1"/>
  <c r="B102" i="3" s="1"/>
  <c r="B12" i="3"/>
  <c r="A111" i="3"/>
  <c r="A77" i="3"/>
  <c r="A78" i="3"/>
  <c r="A88" i="3" s="1"/>
  <c r="A98" i="3" s="1"/>
  <c r="A108" i="3" s="1"/>
  <c r="A79" i="3"/>
  <c r="A89" i="3" s="1"/>
  <c r="A99" i="3" s="1"/>
  <c r="A109" i="3" s="1"/>
  <c r="A80" i="3"/>
  <c r="A81" i="3"/>
  <c r="A82" i="3"/>
  <c r="A83" i="3"/>
  <c r="A93" i="3" s="1"/>
  <c r="A103" i="3" s="1"/>
  <c r="A84" i="3"/>
  <c r="A94" i="3" s="1"/>
  <c r="A104" i="3" s="1"/>
  <c r="A85" i="3"/>
  <c r="A86" i="3"/>
  <c r="A96" i="3" s="1"/>
  <c r="A106" i="3" s="1"/>
  <c r="A87" i="3"/>
  <c r="A97" i="3" s="1"/>
  <c r="A107" i="3" s="1"/>
  <c r="A90" i="3"/>
  <c r="A91" i="3"/>
  <c r="A101" i="3" s="1"/>
  <c r="A92" i="3"/>
  <c r="A102" i="3" s="1"/>
  <c r="A95" i="3"/>
  <c r="A105" i="3" s="1"/>
  <c r="A100" i="3"/>
  <c r="A110" i="3" s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6" i="3" s="1"/>
  <c r="A46" i="3" s="1"/>
  <c r="A56" i="3" s="1"/>
  <c r="A66" i="3" s="1"/>
  <c r="A76" i="3" s="1"/>
  <c r="A27" i="3"/>
  <c r="A28" i="3"/>
  <c r="A29" i="3"/>
  <c r="A39" i="3" s="1"/>
  <c r="A49" i="3" s="1"/>
  <c r="A59" i="3" s="1"/>
  <c r="A69" i="3" s="1"/>
  <c r="A30" i="3"/>
  <c r="A31" i="3"/>
  <c r="A32" i="3"/>
  <c r="A33" i="3"/>
  <c r="A34" i="3"/>
  <c r="A35" i="3"/>
  <c r="A37" i="3"/>
  <c r="A38" i="3"/>
  <c r="A40" i="3"/>
  <c r="A50" i="3" s="1"/>
  <c r="A60" i="3" s="1"/>
  <c r="A70" i="3" s="1"/>
  <c r="A41" i="3"/>
  <c r="A42" i="3"/>
  <c r="A43" i="3"/>
  <c r="A44" i="3"/>
  <c r="A45" i="3"/>
  <c r="A47" i="3"/>
  <c r="A57" i="3" s="1"/>
  <c r="A67" i="3" s="1"/>
  <c r="A48" i="3"/>
  <c r="A51" i="3"/>
  <c r="A61" i="3" s="1"/>
  <c r="A71" i="3" s="1"/>
  <c r="A52" i="3"/>
  <c r="A53" i="3"/>
  <c r="A54" i="3"/>
  <c r="A64" i="3" s="1"/>
  <c r="A74" i="3" s="1"/>
  <c r="A55" i="3"/>
  <c r="A65" i="3" s="1"/>
  <c r="A75" i="3" s="1"/>
  <c r="A58" i="3"/>
  <c r="A62" i="3"/>
  <c r="A72" i="3" s="1"/>
  <c r="A63" i="3"/>
  <c r="A73" i="3" s="1"/>
  <c r="A68" i="3"/>
  <c r="A12" i="3"/>
  <c r="C3" i="3"/>
  <c r="C4" i="3"/>
  <c r="C5" i="3"/>
  <c r="C6" i="3"/>
  <c r="C7" i="3"/>
  <c r="C8" i="3"/>
  <c r="C9" i="3"/>
  <c r="C10" i="3"/>
  <c r="C11" i="3"/>
  <c r="C2" i="3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<sst xmlns="http://schemas.openxmlformats.org/spreadsheetml/2006/main" count="97" uniqueCount="52">
  <si>
    <t>id</t>
  </si>
  <si>
    <t>full_name</t>
  </si>
  <si>
    <t>short_name</t>
  </si>
  <si>
    <t>oem</t>
  </si>
  <si>
    <t>bus_dimension</t>
  </si>
  <si>
    <t>bus_cost</t>
  </si>
  <si>
    <t>bus_kerb_weight</t>
  </si>
  <si>
    <t>GVW</t>
  </si>
  <si>
    <t>battery_id</t>
  </si>
  <si>
    <t>battery_chemistry_id</t>
  </si>
  <si>
    <t>battery_chemistry</t>
  </si>
  <si>
    <t>battery_capacity</t>
  </si>
  <si>
    <t>battery_weight</t>
  </si>
  <si>
    <t>power_consumption</t>
  </si>
  <si>
    <t>Air Conditioning</t>
  </si>
  <si>
    <t>Seating Capacity</t>
  </si>
  <si>
    <t>Charger Type</t>
  </si>
  <si>
    <t>Lito</t>
  </si>
  <si>
    <t>Foton-PMI</t>
  </si>
  <si>
    <t>Mini (6 - 7 m)</t>
  </si>
  <si>
    <t>LFP</t>
  </si>
  <si>
    <t>Yes</t>
  </si>
  <si>
    <t>GB/T; CCS</t>
  </si>
  <si>
    <t>Ebus K6</t>
  </si>
  <si>
    <t>Olectra</t>
  </si>
  <si>
    <t>GB/ T</t>
  </si>
  <si>
    <t>Ultra 9/9m</t>
  </si>
  <si>
    <t>Tata Motors</t>
  </si>
  <si>
    <t>Midi (9 m)</t>
  </si>
  <si>
    <t>NMC</t>
  </si>
  <si>
    <t>Optional</t>
  </si>
  <si>
    <t>CCS2</t>
  </si>
  <si>
    <t>Ebus K7</t>
  </si>
  <si>
    <t>Regio</t>
  </si>
  <si>
    <t>ECOLIFE 9m</t>
  </si>
  <si>
    <t>JBM Solaris</t>
  </si>
  <si>
    <t>Urban 9/12m</t>
  </si>
  <si>
    <t>Standard (12 m)</t>
  </si>
  <si>
    <t>Starbus 4/12m</t>
  </si>
  <si>
    <t>Ebus K9</t>
  </si>
  <si>
    <t>Urban</t>
  </si>
  <si>
    <t>ECOLIFE 12m</t>
  </si>
  <si>
    <t>chemistry_id</t>
  </si>
  <si>
    <t>chemistry</t>
  </si>
  <si>
    <t>energy_density</t>
  </si>
  <si>
    <t>charging_cycle</t>
  </si>
  <si>
    <t>battery_efficiency</t>
  </si>
  <si>
    <t>year</t>
  </si>
  <si>
    <t>price_per_kwh</t>
  </si>
  <si>
    <t>capacity</t>
  </si>
  <si>
    <t>price_change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</si>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</sst>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E60D-58E3-41B9-94DE-C85926B9CEC6}">
  <dimension ref="A1:Q23"/>
  <sheetViews>
    <sheetView tabSelected="1" workbookViewId="0">
      <selection activeCell="L4" sqref="L4"/>
    </sheetView>
  </sheetViews>
  <sheetFormatPr defaultRowHeight="14.45"/>
  <cols>
    <col min="7" max="7" width="14.85546875" bestFit="1" customWidth="1"/>
    <col min="9" max="9" width="9.28515625" bestFit="1" customWidth="1"/>
    <col min="12" max="12" width="14.7109375" bestFit="1" customWidth="1"/>
    <col min="13" max="13" width="13.42578125" bestFit="1" customWidth="1"/>
    <col min="14" max="14" width="18" bestFit="1" customWidth="1"/>
    <col min="15" max="15" width="14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</v>
      </c>
      <c r="B2" t="s">
        <v>17</v>
      </c>
      <c r="D2" t="s">
        <v>18</v>
      </c>
      <c r="E2" t="s">
        <v>19</v>
      </c>
      <c r="H2">
        <v>8500</v>
      </c>
      <c r="I2">
        <v>1</v>
      </c>
      <c r="J2">
        <v>1</v>
      </c>
      <c r="K2" t="s">
        <v>20</v>
      </c>
      <c r="L2">
        <v>77</v>
      </c>
      <c r="N2" s="2">
        <f>0.08*H2/1000</f>
        <v>0.68</v>
      </c>
      <c r="O2" t="s">
        <v>21</v>
      </c>
      <c r="P2">
        <v>16</v>
      </c>
      <c r="Q2" t="s">
        <v>22</v>
      </c>
    </row>
    <row r="3" spans="1:17">
      <c r="A3">
        <v>2</v>
      </c>
      <c r="B3" t="s">
        <v>23</v>
      </c>
      <c r="D3" t="s">
        <v>24</v>
      </c>
      <c r="E3" t="s">
        <v>19</v>
      </c>
      <c r="H3">
        <v>9555</v>
      </c>
      <c r="I3">
        <v>2</v>
      </c>
      <c r="J3">
        <v>1</v>
      </c>
      <c r="K3" t="s">
        <v>20</v>
      </c>
      <c r="L3">
        <v>120</v>
      </c>
      <c r="N3" s="2">
        <f t="shared" ref="N3:N12" si="0">0.08*H3/1000</f>
        <v>0.76439999999999997</v>
      </c>
      <c r="O3" t="s">
        <v>21</v>
      </c>
      <c r="P3">
        <v>22</v>
      </c>
      <c r="Q3" t="s">
        <v>25</v>
      </c>
    </row>
    <row r="4" spans="1:17">
      <c r="A4">
        <v>3</v>
      </c>
      <c r="B4" t="s">
        <v>26</v>
      </c>
      <c r="D4" t="s">
        <v>27</v>
      </c>
      <c r="E4" t="s">
        <v>28</v>
      </c>
      <c r="H4">
        <v>10350</v>
      </c>
      <c r="I4">
        <v>3</v>
      </c>
      <c r="J4">
        <v>2</v>
      </c>
      <c r="K4" t="s">
        <v>29</v>
      </c>
      <c r="L4">
        <v>124</v>
      </c>
      <c r="N4" s="2">
        <f t="shared" si="0"/>
        <v>0.82799999999999996</v>
      </c>
      <c r="O4" t="s">
        <v>30</v>
      </c>
      <c r="P4">
        <v>31</v>
      </c>
      <c r="Q4" t="s">
        <v>31</v>
      </c>
    </row>
    <row r="5" spans="1:17">
      <c r="A5">
        <v>4</v>
      </c>
      <c r="B5" t="s">
        <v>32</v>
      </c>
      <c r="D5" t="s">
        <v>24</v>
      </c>
      <c r="E5" t="s">
        <v>28</v>
      </c>
      <c r="H5">
        <v>13500</v>
      </c>
      <c r="I5">
        <v>4</v>
      </c>
      <c r="J5">
        <v>1</v>
      </c>
      <c r="K5" t="s">
        <v>20</v>
      </c>
      <c r="L5">
        <v>180</v>
      </c>
      <c r="N5" s="2">
        <f t="shared" si="0"/>
        <v>1.08</v>
      </c>
      <c r="O5" t="s">
        <v>21</v>
      </c>
      <c r="P5">
        <v>31</v>
      </c>
      <c r="Q5" t="s">
        <v>25</v>
      </c>
    </row>
    <row r="6" spans="1:17">
      <c r="A6">
        <v>5</v>
      </c>
      <c r="B6" t="s">
        <v>33</v>
      </c>
      <c r="D6" t="s">
        <v>18</v>
      </c>
      <c r="E6" t="s">
        <v>28</v>
      </c>
      <c r="H6">
        <v>12500</v>
      </c>
      <c r="I6">
        <v>5</v>
      </c>
      <c r="J6">
        <v>1</v>
      </c>
      <c r="K6" t="s">
        <v>20</v>
      </c>
      <c r="L6">
        <v>102</v>
      </c>
      <c r="N6" s="2">
        <f t="shared" si="0"/>
        <v>1</v>
      </c>
      <c r="O6" t="s">
        <v>21</v>
      </c>
      <c r="P6">
        <v>30</v>
      </c>
      <c r="Q6" t="s">
        <v>22</v>
      </c>
    </row>
    <row r="7" spans="1:17">
      <c r="A7">
        <v>6</v>
      </c>
      <c r="B7" t="s">
        <v>34</v>
      </c>
      <c r="D7" t="s">
        <v>35</v>
      </c>
      <c r="E7" t="s">
        <v>28</v>
      </c>
      <c r="H7">
        <v>13500</v>
      </c>
      <c r="I7">
        <v>6</v>
      </c>
      <c r="J7">
        <v>1</v>
      </c>
      <c r="K7" t="s">
        <v>20</v>
      </c>
      <c r="L7">
        <v>160</v>
      </c>
      <c r="N7" s="2">
        <f t="shared" si="0"/>
        <v>1.08</v>
      </c>
      <c r="O7" t="s">
        <v>30</v>
      </c>
      <c r="P7">
        <v>32</v>
      </c>
      <c r="Q7" t="s">
        <v>31</v>
      </c>
    </row>
    <row r="8" spans="1:17">
      <c r="A8">
        <v>7</v>
      </c>
      <c r="B8" t="s">
        <v>36</v>
      </c>
      <c r="D8" t="s">
        <v>27</v>
      </c>
      <c r="E8" t="s">
        <v>37</v>
      </c>
      <c r="H8">
        <v>18050</v>
      </c>
      <c r="I8">
        <v>7</v>
      </c>
      <c r="J8">
        <v>2</v>
      </c>
      <c r="K8" t="s">
        <v>29</v>
      </c>
      <c r="L8">
        <v>186</v>
      </c>
      <c r="N8" s="2">
        <f t="shared" si="0"/>
        <v>1.444</v>
      </c>
      <c r="O8" t="s">
        <v>30</v>
      </c>
      <c r="P8">
        <v>40</v>
      </c>
      <c r="Q8" t="s">
        <v>31</v>
      </c>
    </row>
    <row r="9" spans="1:17">
      <c r="A9">
        <v>8</v>
      </c>
      <c r="B9" t="s">
        <v>38</v>
      </c>
      <c r="D9" t="s">
        <v>27</v>
      </c>
      <c r="E9" t="s">
        <v>37</v>
      </c>
      <c r="H9">
        <v>19500</v>
      </c>
      <c r="I9">
        <v>8</v>
      </c>
      <c r="J9">
        <v>2</v>
      </c>
      <c r="K9" t="s">
        <v>29</v>
      </c>
      <c r="L9">
        <v>250</v>
      </c>
      <c r="N9" s="2">
        <f t="shared" si="0"/>
        <v>1.56</v>
      </c>
      <c r="O9" t="s">
        <v>30</v>
      </c>
      <c r="P9">
        <v>31</v>
      </c>
      <c r="Q9" t="s">
        <v>31</v>
      </c>
    </row>
    <row r="10" spans="1:17">
      <c r="A10">
        <v>9</v>
      </c>
      <c r="B10" t="s">
        <v>39</v>
      </c>
      <c r="D10" t="s">
        <v>24</v>
      </c>
      <c r="E10" t="s">
        <v>37</v>
      </c>
      <c r="H10">
        <v>18000</v>
      </c>
      <c r="I10">
        <v>9</v>
      </c>
      <c r="J10">
        <v>1</v>
      </c>
      <c r="K10" t="s">
        <v>20</v>
      </c>
      <c r="L10">
        <v>324</v>
      </c>
      <c r="N10" s="2">
        <f t="shared" si="0"/>
        <v>1.44</v>
      </c>
      <c r="O10" t="s">
        <v>21</v>
      </c>
      <c r="P10">
        <v>39</v>
      </c>
      <c r="Q10" t="s">
        <v>25</v>
      </c>
    </row>
    <row r="11" spans="1:17">
      <c r="A11">
        <v>10</v>
      </c>
      <c r="B11" t="s">
        <v>40</v>
      </c>
      <c r="D11" t="s">
        <v>18</v>
      </c>
      <c r="E11" t="s">
        <v>37</v>
      </c>
      <c r="H11">
        <v>18000</v>
      </c>
      <c r="I11">
        <v>10</v>
      </c>
      <c r="J11">
        <v>1</v>
      </c>
      <c r="K11" t="s">
        <v>20</v>
      </c>
      <c r="L11">
        <v>152</v>
      </c>
      <c r="N11" s="2">
        <f t="shared" si="0"/>
        <v>1.44</v>
      </c>
      <c r="O11" t="s">
        <v>21</v>
      </c>
      <c r="P11">
        <v>35</v>
      </c>
      <c r="Q11" t="s">
        <v>22</v>
      </c>
    </row>
    <row r="12" spans="1:17">
      <c r="A12">
        <v>11</v>
      </c>
      <c r="B12" t="s">
        <v>41</v>
      </c>
      <c r="D12" t="s">
        <v>35</v>
      </c>
      <c r="E12" t="s">
        <v>37</v>
      </c>
      <c r="H12">
        <v>18000</v>
      </c>
      <c r="I12">
        <v>11</v>
      </c>
      <c r="J12">
        <v>1</v>
      </c>
      <c r="K12" t="s">
        <v>20</v>
      </c>
      <c r="L12">
        <v>200</v>
      </c>
      <c r="N12" s="2">
        <f t="shared" si="0"/>
        <v>1.44</v>
      </c>
      <c r="O12" t="s">
        <v>30</v>
      </c>
      <c r="P12">
        <v>40</v>
      </c>
      <c r="Q12" t="s">
        <v>31</v>
      </c>
    </row>
    <row r="23" spans="4:4">
      <c r="D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8450-EAD2-433B-BBBB-B271A674A583}">
  <dimension ref="A1:E3"/>
  <sheetViews>
    <sheetView workbookViewId="0">
      <selection activeCell="D2" sqref="D2"/>
    </sheetView>
  </sheetViews>
  <sheetFormatPr defaultRowHeight="14.45"/>
  <cols>
    <col min="1" max="1" width="11.28515625" bestFit="1" customWidth="1"/>
    <col min="3" max="3" width="13.28515625" bestFit="1" customWidth="1"/>
    <col min="4" max="4" width="12.85546875" bestFit="1" customWidth="1"/>
    <col min="5" max="5" width="15.85546875" bestFit="1" customWidth="1"/>
  </cols>
  <sheetData>
    <row r="1" spans="1:5">
      <c r="A1" t="s">
        <v>42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1</v>
      </c>
      <c r="B2" t="s">
        <v>20</v>
      </c>
      <c r="C2">
        <v>100</v>
      </c>
      <c r="D2">
        <v>2000</v>
      </c>
      <c r="E2" s="1">
        <v>0.85</v>
      </c>
    </row>
    <row r="3" spans="1:5">
      <c r="A3">
        <v>2</v>
      </c>
      <c r="B3" t="s">
        <v>29</v>
      </c>
      <c r="C3">
        <v>180</v>
      </c>
      <c r="D3">
        <v>1500</v>
      </c>
      <c r="E3" s="1">
        <v>0.85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E1B-971C-4209-A8DC-7CEC94EE577E}">
  <dimension ref="A1:G111"/>
  <sheetViews>
    <sheetView topLeftCell="A2" workbookViewId="0">
      <selection activeCell="E12" sqref="E12"/>
    </sheetView>
  </sheetViews>
  <sheetFormatPr defaultRowHeight="14.45"/>
  <cols>
    <col min="2" max="2" width="7.5703125" customWidth="1"/>
    <col min="3" max="3" width="8.85546875" bestFit="1" customWidth="1"/>
    <col min="4" max="4" width="13.140625" bestFit="1" customWidth="1"/>
    <col min="6" max="6" width="11.7109375" bestFit="1" customWidth="1"/>
    <col min="7" max="7" width="13.85546875" bestFit="1" customWidth="1"/>
  </cols>
  <sheetData>
    <row r="1" spans="1:7">
      <c r="A1" s="3" t="s">
        <v>8</v>
      </c>
      <c r="B1" s="3" t="s">
        <v>47</v>
      </c>
      <c r="C1" s="3" t="s">
        <v>43</v>
      </c>
      <c r="D1" s="3" t="s">
        <v>48</v>
      </c>
      <c r="E1" s="3" t="s">
        <v>49</v>
      </c>
      <c r="F1" s="3" t="s">
        <v>50</v>
      </c>
      <c r="G1" s="3" t="s">
        <v>51</v>
      </c>
    </row>
    <row r="2" spans="1:7">
      <c r="A2">
        <v>1</v>
      </c>
      <c r="B2">
        <v>0</v>
      </c>
      <c r="C2" t="str">
        <f>VLOOKUP(A2,bus_models!I:K,3,0)</f>
        <v>LFP</v>
      </c>
      <c r="D2">
        <f>IF(C2="LFP",43000,31000)</f>
        <v>43000</v>
      </c>
      <c r="E2">
        <f>VLOOKUP(A2,bus_models!I:L,4,0)</f>
        <v>77</v>
      </c>
      <c r="F2" s="2">
        <f>IF(B2=0,1,F1*0.9)</f>
        <v>1</v>
      </c>
      <c r="G2" s="4">
        <f>F2*E2*D2</f>
        <v>3311000</v>
      </c>
    </row>
    <row r="3" spans="1:7">
      <c r="A3">
        <v>1</v>
      </c>
      <c r="B3">
        <v>1</v>
      </c>
      <c r="C3" t="str">
        <f>VLOOKUP(A3,bus_models!I:K,3,0)</f>
        <v>LFP</v>
      </c>
      <c r="D3">
        <f t="shared" ref="D3:D66" si="0">IF(C3="LFP",43000,31000)</f>
        <v>43000</v>
      </c>
      <c r="E3">
        <f>VLOOKUP(A3,bus_models!I:L,4,0)</f>
        <v>77</v>
      </c>
      <c r="F3" s="2">
        <f t="shared" ref="F3:F66" si="1">IF(B3=0,1,F2*0.9)</f>
        <v>0.9</v>
      </c>
      <c r="G3" s="4">
        <f t="shared" ref="G3:G66" si="2">F3*E3*D3</f>
        <v>2979900</v>
      </c>
    </row>
    <row r="4" spans="1:7">
      <c r="A4">
        <v>1</v>
      </c>
      <c r="B4">
        <v>2</v>
      </c>
      <c r="C4" t="str">
        <f>VLOOKUP(A4,bus_models!I:K,3,0)</f>
        <v>LFP</v>
      </c>
      <c r="D4">
        <f t="shared" si="0"/>
        <v>43000</v>
      </c>
      <c r="E4">
        <f>VLOOKUP(A4,bus_models!I:L,4,0)</f>
        <v>77</v>
      </c>
      <c r="F4" s="2">
        <f t="shared" si="1"/>
        <v>0.81</v>
      </c>
      <c r="G4" s="4">
        <f t="shared" si="2"/>
        <v>2681910</v>
      </c>
    </row>
    <row r="5" spans="1:7">
      <c r="A5">
        <v>1</v>
      </c>
      <c r="B5">
        <v>3</v>
      </c>
      <c r="C5" t="str">
        <f>VLOOKUP(A5,bus_models!I:K,3,0)</f>
        <v>LFP</v>
      </c>
      <c r="D5">
        <f t="shared" si="0"/>
        <v>43000</v>
      </c>
      <c r="E5">
        <f>VLOOKUP(A5,bus_models!I:L,4,0)</f>
        <v>77</v>
      </c>
      <c r="F5" s="2">
        <f t="shared" si="1"/>
        <v>0.72900000000000009</v>
      </c>
      <c r="G5" s="4">
        <f t="shared" si="2"/>
        <v>2413719.0000000005</v>
      </c>
    </row>
    <row r="6" spans="1:7">
      <c r="A6">
        <v>1</v>
      </c>
      <c r="B6">
        <v>4</v>
      </c>
      <c r="C6" t="str">
        <f>VLOOKUP(A6,bus_models!I:K,3,0)</f>
        <v>LFP</v>
      </c>
      <c r="D6">
        <f t="shared" si="0"/>
        <v>43000</v>
      </c>
      <c r="E6">
        <f>VLOOKUP(A6,bus_models!I:L,4,0)</f>
        <v>77</v>
      </c>
      <c r="F6" s="2">
        <f t="shared" si="1"/>
        <v>0.65610000000000013</v>
      </c>
      <c r="G6" s="4">
        <f t="shared" si="2"/>
        <v>2172347.1</v>
      </c>
    </row>
    <row r="7" spans="1:7">
      <c r="A7">
        <v>1</v>
      </c>
      <c r="B7">
        <v>5</v>
      </c>
      <c r="C7" t="str">
        <f>VLOOKUP(A7,bus_models!I:K,3,0)</f>
        <v>LFP</v>
      </c>
      <c r="D7">
        <f t="shared" si="0"/>
        <v>43000</v>
      </c>
      <c r="E7">
        <f>VLOOKUP(A7,bus_models!I:L,4,0)</f>
        <v>77</v>
      </c>
      <c r="F7" s="2">
        <f t="shared" si="1"/>
        <v>0.59049000000000018</v>
      </c>
      <c r="G7" s="4">
        <f t="shared" si="2"/>
        <v>1955112.3900000008</v>
      </c>
    </row>
    <row r="8" spans="1:7">
      <c r="A8">
        <v>1</v>
      </c>
      <c r="B8">
        <v>6</v>
      </c>
      <c r="C8" t="str">
        <f>VLOOKUP(A8,bus_models!I:K,3,0)</f>
        <v>LFP</v>
      </c>
      <c r="D8">
        <f t="shared" si="0"/>
        <v>43000</v>
      </c>
      <c r="E8">
        <f>VLOOKUP(A8,bus_models!I:L,4,0)</f>
        <v>77</v>
      </c>
      <c r="F8" s="2">
        <f t="shared" si="1"/>
        <v>0.53144100000000016</v>
      </c>
      <c r="G8" s="4">
        <f t="shared" si="2"/>
        <v>1759601.1510000008</v>
      </c>
    </row>
    <row r="9" spans="1:7">
      <c r="A9">
        <v>1</v>
      </c>
      <c r="B9">
        <v>7</v>
      </c>
      <c r="C9" t="str">
        <f>VLOOKUP(A9,bus_models!I:K,3,0)</f>
        <v>LFP</v>
      </c>
      <c r="D9">
        <f t="shared" si="0"/>
        <v>43000</v>
      </c>
      <c r="E9">
        <f>VLOOKUP(A9,bus_models!I:L,4,0)</f>
        <v>77</v>
      </c>
      <c r="F9" s="2">
        <f t="shared" si="1"/>
        <v>0.47829690000000014</v>
      </c>
      <c r="G9" s="4">
        <f t="shared" si="2"/>
        <v>1583641.0359000007</v>
      </c>
    </row>
    <row r="10" spans="1:7">
      <c r="A10">
        <v>1</v>
      </c>
      <c r="B10">
        <v>8</v>
      </c>
      <c r="C10" t="str">
        <f>VLOOKUP(A10,bus_models!I:K,3,0)</f>
        <v>LFP</v>
      </c>
      <c r="D10">
        <f t="shared" si="0"/>
        <v>43000</v>
      </c>
      <c r="E10">
        <f>VLOOKUP(A10,bus_models!I:L,4,0)</f>
        <v>77</v>
      </c>
      <c r="F10" s="2">
        <f t="shared" si="1"/>
        <v>0.43046721000000016</v>
      </c>
      <c r="G10" s="4">
        <f t="shared" si="2"/>
        <v>1425276.9323100005</v>
      </c>
    </row>
    <row r="11" spans="1:7">
      <c r="A11">
        <v>1</v>
      </c>
      <c r="B11">
        <v>9</v>
      </c>
      <c r="C11" t="str">
        <f>VLOOKUP(A11,bus_models!I:K,3,0)</f>
        <v>LFP</v>
      </c>
      <c r="D11">
        <f t="shared" si="0"/>
        <v>43000</v>
      </c>
      <c r="E11">
        <f>VLOOKUP(A11,bus_models!I:L,4,0)</f>
        <v>77</v>
      </c>
      <c r="F11" s="2">
        <f t="shared" si="1"/>
        <v>0.38742048900000015</v>
      </c>
      <c r="G11" s="4">
        <f t="shared" si="2"/>
        <v>1282749.2390790004</v>
      </c>
    </row>
    <row r="12" spans="1:7">
      <c r="A12">
        <f>A2+1</f>
        <v>2</v>
      </c>
      <c r="B12">
        <f>B2</f>
        <v>0</v>
      </c>
      <c r="C12" t="str">
        <f>VLOOKUP(A12,bus_models!I:K,3,0)</f>
        <v>LFP</v>
      </c>
      <c r="D12">
        <f t="shared" si="0"/>
        <v>43000</v>
      </c>
      <c r="E12">
        <f>VLOOKUP(A12,bus_models!I:L,4,0)</f>
        <v>120</v>
      </c>
      <c r="F12" s="2">
        <f t="shared" si="1"/>
        <v>1</v>
      </c>
      <c r="G12" s="4">
        <f t="shared" si="2"/>
        <v>5160000</v>
      </c>
    </row>
    <row r="13" spans="1:7">
      <c r="A13">
        <f t="shared" ref="A13:A78" si="3">A3+1</f>
        <v>2</v>
      </c>
      <c r="B13">
        <f t="shared" ref="B13:B76" si="4">B3</f>
        <v>1</v>
      </c>
      <c r="C13" t="str">
        <f>VLOOKUP(A13,bus_models!I:K,3,0)</f>
        <v>LFP</v>
      </c>
      <c r="D13">
        <f t="shared" si="0"/>
        <v>43000</v>
      </c>
      <c r="E13">
        <f>VLOOKUP(A13,bus_models!I:L,4,0)</f>
        <v>120</v>
      </c>
      <c r="F13" s="2">
        <f t="shared" si="1"/>
        <v>0.9</v>
      </c>
      <c r="G13" s="4">
        <f t="shared" si="2"/>
        <v>4644000</v>
      </c>
    </row>
    <row r="14" spans="1:7">
      <c r="A14">
        <f t="shared" si="3"/>
        <v>2</v>
      </c>
      <c r="B14">
        <f t="shared" si="4"/>
        <v>2</v>
      </c>
      <c r="C14" t="str">
        <f>VLOOKUP(A14,bus_models!I:K,3,0)</f>
        <v>LFP</v>
      </c>
      <c r="D14">
        <f t="shared" si="0"/>
        <v>43000</v>
      </c>
      <c r="E14">
        <f>VLOOKUP(A14,bus_models!I:L,4,0)</f>
        <v>120</v>
      </c>
      <c r="F14" s="2">
        <f t="shared" si="1"/>
        <v>0.81</v>
      </c>
      <c r="G14" s="4">
        <f t="shared" si="2"/>
        <v>4179600</v>
      </c>
    </row>
    <row r="15" spans="1:7">
      <c r="A15">
        <f t="shared" si="3"/>
        <v>2</v>
      </c>
      <c r="B15">
        <f t="shared" si="4"/>
        <v>3</v>
      </c>
      <c r="C15" t="str">
        <f>VLOOKUP(A15,bus_models!I:K,3,0)</f>
        <v>LFP</v>
      </c>
      <c r="D15">
        <f t="shared" si="0"/>
        <v>43000</v>
      </c>
      <c r="E15">
        <f>VLOOKUP(A15,bus_models!I:L,4,0)</f>
        <v>120</v>
      </c>
      <c r="F15" s="2">
        <f t="shared" si="1"/>
        <v>0.72900000000000009</v>
      </c>
      <c r="G15" s="4">
        <f t="shared" si="2"/>
        <v>3761640.0000000009</v>
      </c>
    </row>
    <row r="16" spans="1:7">
      <c r="A16">
        <f t="shared" si="3"/>
        <v>2</v>
      </c>
      <c r="B16">
        <f t="shared" si="4"/>
        <v>4</v>
      </c>
      <c r="C16" t="str">
        <f>VLOOKUP(A16,bus_models!I:K,3,0)</f>
        <v>LFP</v>
      </c>
      <c r="D16">
        <f t="shared" si="0"/>
        <v>43000</v>
      </c>
      <c r="E16">
        <f>VLOOKUP(A16,bus_models!I:L,4,0)</f>
        <v>120</v>
      </c>
      <c r="F16" s="2">
        <f t="shared" si="1"/>
        <v>0.65610000000000013</v>
      </c>
      <c r="G16" s="4">
        <f t="shared" si="2"/>
        <v>3385476.0000000005</v>
      </c>
    </row>
    <row r="17" spans="1:7">
      <c r="A17">
        <f t="shared" si="3"/>
        <v>2</v>
      </c>
      <c r="B17">
        <f t="shared" si="4"/>
        <v>5</v>
      </c>
      <c r="C17" t="str">
        <f>VLOOKUP(A17,bus_models!I:K,3,0)</f>
        <v>LFP</v>
      </c>
      <c r="D17">
        <f t="shared" si="0"/>
        <v>43000</v>
      </c>
      <c r="E17">
        <f>VLOOKUP(A17,bus_models!I:L,4,0)</f>
        <v>120</v>
      </c>
      <c r="F17" s="2">
        <f t="shared" si="1"/>
        <v>0.59049000000000018</v>
      </c>
      <c r="G17" s="4">
        <f t="shared" si="2"/>
        <v>3046928.4000000008</v>
      </c>
    </row>
    <row r="18" spans="1:7">
      <c r="A18">
        <f t="shared" si="3"/>
        <v>2</v>
      </c>
      <c r="B18">
        <f t="shared" si="4"/>
        <v>6</v>
      </c>
      <c r="C18" t="str">
        <f>VLOOKUP(A18,bus_models!I:K,3,0)</f>
        <v>LFP</v>
      </c>
      <c r="D18">
        <f t="shared" si="0"/>
        <v>43000</v>
      </c>
      <c r="E18">
        <f>VLOOKUP(A18,bus_models!I:L,4,0)</f>
        <v>120</v>
      </c>
      <c r="F18" s="2">
        <f t="shared" si="1"/>
        <v>0.53144100000000016</v>
      </c>
      <c r="G18" s="4">
        <f t="shared" si="2"/>
        <v>2742235.560000001</v>
      </c>
    </row>
    <row r="19" spans="1:7">
      <c r="A19">
        <f t="shared" si="3"/>
        <v>2</v>
      </c>
      <c r="B19">
        <f t="shared" si="4"/>
        <v>7</v>
      </c>
      <c r="C19" t="str">
        <f>VLOOKUP(A19,bus_models!I:K,3,0)</f>
        <v>LFP</v>
      </c>
      <c r="D19">
        <f t="shared" si="0"/>
        <v>43000</v>
      </c>
      <c r="E19">
        <f>VLOOKUP(A19,bus_models!I:L,4,0)</f>
        <v>120</v>
      </c>
      <c r="F19" s="2">
        <f t="shared" si="1"/>
        <v>0.47829690000000014</v>
      </c>
      <c r="G19" s="4">
        <f t="shared" si="2"/>
        <v>2468012.0040000007</v>
      </c>
    </row>
    <row r="20" spans="1:7">
      <c r="A20">
        <f t="shared" si="3"/>
        <v>2</v>
      </c>
      <c r="B20">
        <f t="shared" si="4"/>
        <v>8</v>
      </c>
      <c r="C20" t="str">
        <f>VLOOKUP(A20,bus_models!I:K,3,0)</f>
        <v>LFP</v>
      </c>
      <c r="D20">
        <f t="shared" si="0"/>
        <v>43000</v>
      </c>
      <c r="E20">
        <f>VLOOKUP(A20,bus_models!I:L,4,0)</f>
        <v>120</v>
      </c>
      <c r="F20" s="2">
        <f t="shared" si="1"/>
        <v>0.43046721000000016</v>
      </c>
      <c r="G20" s="4">
        <f t="shared" si="2"/>
        <v>2221210.8036000011</v>
      </c>
    </row>
    <row r="21" spans="1:7">
      <c r="A21">
        <f t="shared" si="3"/>
        <v>2</v>
      </c>
      <c r="B21">
        <f t="shared" si="4"/>
        <v>9</v>
      </c>
      <c r="C21" t="str">
        <f>VLOOKUP(A21,bus_models!I:K,3,0)</f>
        <v>LFP</v>
      </c>
      <c r="D21">
        <f t="shared" si="0"/>
        <v>43000</v>
      </c>
      <c r="E21">
        <f>VLOOKUP(A21,bus_models!I:L,4,0)</f>
        <v>120</v>
      </c>
      <c r="F21" s="2">
        <f t="shared" si="1"/>
        <v>0.38742048900000015</v>
      </c>
      <c r="G21" s="4">
        <f t="shared" si="2"/>
        <v>1999089.7232400007</v>
      </c>
    </row>
    <row r="22" spans="1:7">
      <c r="A22">
        <f t="shared" si="3"/>
        <v>3</v>
      </c>
      <c r="B22">
        <f t="shared" si="4"/>
        <v>0</v>
      </c>
      <c r="C22" t="str">
        <f>VLOOKUP(A22,bus_models!I:K,3,0)</f>
        <v>NMC</v>
      </c>
      <c r="D22">
        <f t="shared" si="0"/>
        <v>31000</v>
      </c>
      <c r="E22">
        <f>VLOOKUP(A22,bus_models!I:L,4,0)</f>
        <v>124</v>
      </c>
      <c r="F22" s="2">
        <f t="shared" si="1"/>
        <v>1</v>
      </c>
      <c r="G22" s="4">
        <f t="shared" si="2"/>
        <v>3844000</v>
      </c>
    </row>
    <row r="23" spans="1:7">
      <c r="A23">
        <f t="shared" si="3"/>
        <v>3</v>
      </c>
      <c r="B23">
        <f t="shared" si="4"/>
        <v>1</v>
      </c>
      <c r="C23" t="str">
        <f>VLOOKUP(A23,bus_models!I:K,3,0)</f>
        <v>NMC</v>
      </c>
      <c r="D23">
        <f t="shared" si="0"/>
        <v>31000</v>
      </c>
      <c r="E23">
        <f>VLOOKUP(A23,bus_models!I:L,4,0)</f>
        <v>124</v>
      </c>
      <c r="F23" s="2">
        <f t="shared" si="1"/>
        <v>0.9</v>
      </c>
      <c r="G23" s="4">
        <f t="shared" si="2"/>
        <v>3459600.0000000005</v>
      </c>
    </row>
    <row r="24" spans="1:7">
      <c r="A24">
        <f t="shared" si="3"/>
        <v>3</v>
      </c>
      <c r="B24">
        <f t="shared" si="4"/>
        <v>2</v>
      </c>
      <c r="C24" t="str">
        <f>VLOOKUP(A24,bus_models!I:K,3,0)</f>
        <v>NMC</v>
      </c>
      <c r="D24">
        <f t="shared" si="0"/>
        <v>31000</v>
      </c>
      <c r="E24">
        <f>VLOOKUP(A24,bus_models!I:L,4,0)</f>
        <v>124</v>
      </c>
      <c r="F24" s="2">
        <f t="shared" si="1"/>
        <v>0.81</v>
      </c>
      <c r="G24" s="4">
        <f t="shared" si="2"/>
        <v>3113640.0000000005</v>
      </c>
    </row>
    <row r="25" spans="1:7">
      <c r="A25">
        <f t="shared" si="3"/>
        <v>3</v>
      </c>
      <c r="B25">
        <f t="shared" si="4"/>
        <v>3</v>
      </c>
      <c r="C25" t="str">
        <f>VLOOKUP(A25,bus_models!I:K,3,0)</f>
        <v>NMC</v>
      </c>
      <c r="D25">
        <f t="shared" si="0"/>
        <v>31000</v>
      </c>
      <c r="E25">
        <f>VLOOKUP(A25,bus_models!I:L,4,0)</f>
        <v>124</v>
      </c>
      <c r="F25" s="2">
        <f t="shared" si="1"/>
        <v>0.72900000000000009</v>
      </c>
      <c r="G25" s="4">
        <f t="shared" si="2"/>
        <v>2802276.0000000005</v>
      </c>
    </row>
    <row r="26" spans="1:7">
      <c r="A26">
        <f t="shared" si="3"/>
        <v>3</v>
      </c>
      <c r="B26">
        <f t="shared" si="4"/>
        <v>4</v>
      </c>
      <c r="C26" t="str">
        <f>VLOOKUP(A26,bus_models!I:K,3,0)</f>
        <v>NMC</v>
      </c>
      <c r="D26">
        <f t="shared" si="0"/>
        <v>31000</v>
      </c>
      <c r="E26">
        <f>VLOOKUP(A26,bus_models!I:L,4,0)</f>
        <v>124</v>
      </c>
      <c r="F26" s="2">
        <f t="shared" si="1"/>
        <v>0.65610000000000013</v>
      </c>
      <c r="G26" s="4">
        <f t="shared" si="2"/>
        <v>2522048.4000000008</v>
      </c>
    </row>
    <row r="27" spans="1:7">
      <c r="A27">
        <f t="shared" si="3"/>
        <v>3</v>
      </c>
      <c r="B27">
        <f t="shared" si="4"/>
        <v>5</v>
      </c>
      <c r="C27" t="str">
        <f>VLOOKUP(A27,bus_models!I:K,3,0)</f>
        <v>NMC</v>
      </c>
      <c r="D27">
        <f t="shared" si="0"/>
        <v>31000</v>
      </c>
      <c r="E27">
        <f>VLOOKUP(A27,bus_models!I:L,4,0)</f>
        <v>124</v>
      </c>
      <c r="F27" s="2">
        <f t="shared" si="1"/>
        <v>0.59049000000000018</v>
      </c>
      <c r="G27" s="4">
        <f t="shared" si="2"/>
        <v>2269843.560000001</v>
      </c>
    </row>
    <row r="28" spans="1:7">
      <c r="A28">
        <f t="shared" si="3"/>
        <v>3</v>
      </c>
      <c r="B28">
        <f t="shared" si="4"/>
        <v>6</v>
      </c>
      <c r="C28" t="str">
        <f>VLOOKUP(A28,bus_models!I:K,3,0)</f>
        <v>NMC</v>
      </c>
      <c r="D28">
        <f t="shared" si="0"/>
        <v>31000</v>
      </c>
      <c r="E28">
        <f>VLOOKUP(A28,bus_models!I:L,4,0)</f>
        <v>124</v>
      </c>
      <c r="F28" s="2">
        <f t="shared" si="1"/>
        <v>0.53144100000000016</v>
      </c>
      <c r="G28" s="4">
        <f t="shared" si="2"/>
        <v>2042859.2040000006</v>
      </c>
    </row>
    <row r="29" spans="1:7">
      <c r="A29">
        <f t="shared" si="3"/>
        <v>3</v>
      </c>
      <c r="B29">
        <f t="shared" si="4"/>
        <v>7</v>
      </c>
      <c r="C29" t="str">
        <f>VLOOKUP(A29,bus_models!I:K,3,0)</f>
        <v>NMC</v>
      </c>
      <c r="D29">
        <f t="shared" si="0"/>
        <v>31000</v>
      </c>
      <c r="E29">
        <f>VLOOKUP(A29,bus_models!I:L,4,0)</f>
        <v>124</v>
      </c>
      <c r="F29" s="2">
        <f t="shared" si="1"/>
        <v>0.47829690000000014</v>
      </c>
      <c r="G29" s="4">
        <f t="shared" si="2"/>
        <v>1838573.2836000004</v>
      </c>
    </row>
    <row r="30" spans="1:7">
      <c r="A30">
        <f t="shared" si="3"/>
        <v>3</v>
      </c>
      <c r="B30">
        <f t="shared" si="4"/>
        <v>8</v>
      </c>
      <c r="C30" t="str">
        <f>VLOOKUP(A30,bus_models!I:K,3,0)</f>
        <v>NMC</v>
      </c>
      <c r="D30">
        <f t="shared" si="0"/>
        <v>31000</v>
      </c>
      <c r="E30">
        <f>VLOOKUP(A30,bus_models!I:L,4,0)</f>
        <v>124</v>
      </c>
      <c r="F30" s="2">
        <f t="shared" si="1"/>
        <v>0.43046721000000016</v>
      </c>
      <c r="G30" s="4">
        <f t="shared" si="2"/>
        <v>1654715.9552400007</v>
      </c>
    </row>
    <row r="31" spans="1:7">
      <c r="A31">
        <f t="shared" si="3"/>
        <v>3</v>
      </c>
      <c r="B31">
        <f t="shared" si="4"/>
        <v>9</v>
      </c>
      <c r="C31" t="str">
        <f>VLOOKUP(A31,bus_models!I:K,3,0)</f>
        <v>NMC</v>
      </c>
      <c r="D31">
        <f t="shared" si="0"/>
        <v>31000</v>
      </c>
      <c r="E31">
        <f>VLOOKUP(A31,bus_models!I:L,4,0)</f>
        <v>124</v>
      </c>
      <c r="F31" s="2">
        <f t="shared" si="1"/>
        <v>0.38742048900000015</v>
      </c>
      <c r="G31" s="4">
        <f t="shared" si="2"/>
        <v>1489244.3597160005</v>
      </c>
    </row>
    <row r="32" spans="1:7">
      <c r="A32">
        <f t="shared" si="3"/>
        <v>4</v>
      </c>
      <c r="B32">
        <f t="shared" si="4"/>
        <v>0</v>
      </c>
      <c r="C32" t="str">
        <f>VLOOKUP(A32,bus_models!I:K,3,0)</f>
        <v>LFP</v>
      </c>
      <c r="D32">
        <f t="shared" si="0"/>
        <v>43000</v>
      </c>
      <c r="E32">
        <f>VLOOKUP(A32,bus_models!I:L,4,0)</f>
        <v>180</v>
      </c>
      <c r="F32" s="2">
        <f t="shared" si="1"/>
        <v>1</v>
      </c>
      <c r="G32" s="4">
        <f t="shared" si="2"/>
        <v>7740000</v>
      </c>
    </row>
    <row r="33" spans="1:7">
      <c r="A33">
        <f t="shared" si="3"/>
        <v>4</v>
      </c>
      <c r="B33">
        <f t="shared" si="4"/>
        <v>1</v>
      </c>
      <c r="C33" t="str">
        <f>VLOOKUP(A33,bus_models!I:K,3,0)</f>
        <v>LFP</v>
      </c>
      <c r="D33">
        <f t="shared" si="0"/>
        <v>43000</v>
      </c>
      <c r="E33">
        <f>VLOOKUP(A33,bus_models!I:L,4,0)</f>
        <v>180</v>
      </c>
      <c r="F33" s="2">
        <f t="shared" si="1"/>
        <v>0.9</v>
      </c>
      <c r="G33" s="4">
        <f t="shared" si="2"/>
        <v>6966000</v>
      </c>
    </row>
    <row r="34" spans="1:7">
      <c r="A34">
        <f t="shared" si="3"/>
        <v>4</v>
      </c>
      <c r="B34">
        <f t="shared" si="4"/>
        <v>2</v>
      </c>
      <c r="C34" t="str">
        <f>VLOOKUP(A34,bus_models!I:K,3,0)</f>
        <v>LFP</v>
      </c>
      <c r="D34">
        <f t="shared" si="0"/>
        <v>43000</v>
      </c>
      <c r="E34">
        <f>VLOOKUP(A34,bus_models!I:L,4,0)</f>
        <v>180</v>
      </c>
      <c r="F34" s="2">
        <f t="shared" si="1"/>
        <v>0.81</v>
      </c>
      <c r="G34" s="4">
        <f t="shared" si="2"/>
        <v>6269400.0000000009</v>
      </c>
    </row>
    <row r="35" spans="1:7">
      <c r="A35">
        <f t="shared" si="3"/>
        <v>4</v>
      </c>
      <c r="B35">
        <f t="shared" si="4"/>
        <v>3</v>
      </c>
      <c r="C35" t="str">
        <f>VLOOKUP(A35,bus_models!I:K,3,0)</f>
        <v>LFP</v>
      </c>
      <c r="D35">
        <f t="shared" si="0"/>
        <v>43000</v>
      </c>
      <c r="E35">
        <f>VLOOKUP(A35,bus_models!I:L,4,0)</f>
        <v>180</v>
      </c>
      <c r="F35" s="2">
        <f t="shared" si="1"/>
        <v>0.72900000000000009</v>
      </c>
      <c r="G35" s="4">
        <f t="shared" si="2"/>
        <v>5642460.0000000009</v>
      </c>
    </row>
    <row r="36" spans="1:7">
      <c r="A36">
        <f t="shared" si="3"/>
        <v>4</v>
      </c>
      <c r="B36">
        <f t="shared" si="4"/>
        <v>4</v>
      </c>
      <c r="C36" t="str">
        <f>VLOOKUP(A36,bus_models!I:K,3,0)</f>
        <v>LFP</v>
      </c>
      <c r="D36">
        <f t="shared" si="0"/>
        <v>43000</v>
      </c>
      <c r="E36">
        <f>VLOOKUP(A36,bus_models!I:L,4,0)</f>
        <v>180</v>
      </c>
      <c r="F36" s="2">
        <f t="shared" si="1"/>
        <v>0.65610000000000013</v>
      </c>
      <c r="G36" s="4">
        <f t="shared" si="2"/>
        <v>5078214.0000000009</v>
      </c>
    </row>
    <row r="37" spans="1:7">
      <c r="A37">
        <f t="shared" si="3"/>
        <v>4</v>
      </c>
      <c r="B37">
        <f t="shared" si="4"/>
        <v>5</v>
      </c>
      <c r="C37" t="str">
        <f>VLOOKUP(A37,bus_models!I:K,3,0)</f>
        <v>LFP</v>
      </c>
      <c r="D37">
        <f t="shared" si="0"/>
        <v>43000</v>
      </c>
      <c r="E37">
        <f>VLOOKUP(A37,bus_models!I:L,4,0)</f>
        <v>180</v>
      </c>
      <c r="F37" s="2">
        <f t="shared" si="1"/>
        <v>0.59049000000000018</v>
      </c>
      <c r="G37" s="4">
        <f t="shared" si="2"/>
        <v>4570392.6000000015</v>
      </c>
    </row>
    <row r="38" spans="1:7">
      <c r="A38">
        <f t="shared" si="3"/>
        <v>4</v>
      </c>
      <c r="B38">
        <f t="shared" si="4"/>
        <v>6</v>
      </c>
      <c r="C38" t="str">
        <f>VLOOKUP(A38,bus_models!I:K,3,0)</f>
        <v>LFP</v>
      </c>
      <c r="D38">
        <f t="shared" si="0"/>
        <v>43000</v>
      </c>
      <c r="E38">
        <f>VLOOKUP(A38,bus_models!I:L,4,0)</f>
        <v>180</v>
      </c>
      <c r="F38" s="2">
        <f t="shared" si="1"/>
        <v>0.53144100000000016</v>
      </c>
      <c r="G38" s="4">
        <f t="shared" si="2"/>
        <v>4113353.3400000012</v>
      </c>
    </row>
    <row r="39" spans="1:7">
      <c r="A39">
        <f t="shared" si="3"/>
        <v>4</v>
      </c>
      <c r="B39">
        <f t="shared" si="4"/>
        <v>7</v>
      </c>
      <c r="C39" t="str">
        <f>VLOOKUP(A39,bus_models!I:K,3,0)</f>
        <v>LFP</v>
      </c>
      <c r="D39">
        <f t="shared" si="0"/>
        <v>43000</v>
      </c>
      <c r="E39">
        <f>VLOOKUP(A39,bus_models!I:L,4,0)</f>
        <v>180</v>
      </c>
      <c r="F39" s="2">
        <f t="shared" si="1"/>
        <v>0.47829690000000014</v>
      </c>
      <c r="G39" s="4">
        <f t="shared" si="2"/>
        <v>3702018.006000001</v>
      </c>
    </row>
    <row r="40" spans="1:7">
      <c r="A40">
        <f t="shared" si="3"/>
        <v>4</v>
      </c>
      <c r="B40">
        <f t="shared" si="4"/>
        <v>8</v>
      </c>
      <c r="C40" t="str">
        <f>VLOOKUP(A40,bus_models!I:K,3,0)</f>
        <v>LFP</v>
      </c>
      <c r="D40">
        <f t="shared" si="0"/>
        <v>43000</v>
      </c>
      <c r="E40">
        <f>VLOOKUP(A40,bus_models!I:L,4,0)</f>
        <v>180</v>
      </c>
      <c r="F40" s="2">
        <f t="shared" si="1"/>
        <v>0.43046721000000016</v>
      </c>
      <c r="G40" s="4">
        <f t="shared" si="2"/>
        <v>3331816.2054000013</v>
      </c>
    </row>
    <row r="41" spans="1:7">
      <c r="A41">
        <f t="shared" si="3"/>
        <v>4</v>
      </c>
      <c r="B41">
        <f t="shared" si="4"/>
        <v>9</v>
      </c>
      <c r="C41" t="str">
        <f>VLOOKUP(A41,bus_models!I:K,3,0)</f>
        <v>LFP</v>
      </c>
      <c r="D41">
        <f t="shared" si="0"/>
        <v>43000</v>
      </c>
      <c r="E41">
        <f>VLOOKUP(A41,bus_models!I:L,4,0)</f>
        <v>180</v>
      </c>
      <c r="F41" s="2">
        <f t="shared" si="1"/>
        <v>0.38742048900000015</v>
      </c>
      <c r="G41" s="4">
        <f t="shared" si="2"/>
        <v>2998634.5848600012</v>
      </c>
    </row>
    <row r="42" spans="1:7">
      <c r="A42">
        <f t="shared" si="3"/>
        <v>5</v>
      </c>
      <c r="B42">
        <f t="shared" si="4"/>
        <v>0</v>
      </c>
      <c r="C42" t="str">
        <f>VLOOKUP(A42,bus_models!I:K,3,0)</f>
        <v>LFP</v>
      </c>
      <c r="D42">
        <f t="shared" si="0"/>
        <v>43000</v>
      </c>
      <c r="E42">
        <f>VLOOKUP(A42,bus_models!I:L,4,0)</f>
        <v>102</v>
      </c>
      <c r="F42" s="2">
        <f t="shared" si="1"/>
        <v>1</v>
      </c>
      <c r="G42" s="4">
        <f t="shared" si="2"/>
        <v>4386000</v>
      </c>
    </row>
    <row r="43" spans="1:7">
      <c r="A43">
        <f t="shared" si="3"/>
        <v>5</v>
      </c>
      <c r="B43">
        <f t="shared" si="4"/>
        <v>1</v>
      </c>
      <c r="C43" t="str">
        <f>VLOOKUP(A43,bus_models!I:K,3,0)</f>
        <v>LFP</v>
      </c>
      <c r="D43">
        <f t="shared" si="0"/>
        <v>43000</v>
      </c>
      <c r="E43">
        <f>VLOOKUP(A43,bus_models!I:L,4,0)</f>
        <v>102</v>
      </c>
      <c r="F43" s="2">
        <f t="shared" si="1"/>
        <v>0.9</v>
      </c>
      <c r="G43" s="4">
        <f t="shared" si="2"/>
        <v>3947400</v>
      </c>
    </row>
    <row r="44" spans="1:7">
      <c r="A44">
        <f t="shared" si="3"/>
        <v>5</v>
      </c>
      <c r="B44">
        <f t="shared" si="4"/>
        <v>2</v>
      </c>
      <c r="C44" t="str">
        <f>VLOOKUP(A44,bus_models!I:K,3,0)</f>
        <v>LFP</v>
      </c>
      <c r="D44">
        <f t="shared" si="0"/>
        <v>43000</v>
      </c>
      <c r="E44">
        <f>VLOOKUP(A44,bus_models!I:L,4,0)</f>
        <v>102</v>
      </c>
      <c r="F44" s="2">
        <f t="shared" si="1"/>
        <v>0.81</v>
      </c>
      <c r="G44" s="4">
        <f t="shared" si="2"/>
        <v>3552660</v>
      </c>
    </row>
    <row r="45" spans="1:7">
      <c r="A45">
        <f t="shared" si="3"/>
        <v>5</v>
      </c>
      <c r="B45">
        <f t="shared" si="4"/>
        <v>3</v>
      </c>
      <c r="C45" t="str">
        <f>VLOOKUP(A45,bus_models!I:K,3,0)</f>
        <v>LFP</v>
      </c>
      <c r="D45">
        <f t="shared" si="0"/>
        <v>43000</v>
      </c>
      <c r="E45">
        <f>VLOOKUP(A45,bus_models!I:L,4,0)</f>
        <v>102</v>
      </c>
      <c r="F45" s="2">
        <f t="shared" si="1"/>
        <v>0.72900000000000009</v>
      </c>
      <c r="G45" s="4">
        <f t="shared" si="2"/>
        <v>3197394</v>
      </c>
    </row>
    <row r="46" spans="1:7">
      <c r="A46">
        <f t="shared" si="3"/>
        <v>5</v>
      </c>
      <c r="B46">
        <f t="shared" si="4"/>
        <v>4</v>
      </c>
      <c r="C46" t="str">
        <f>VLOOKUP(A46,bus_models!I:K,3,0)</f>
        <v>LFP</v>
      </c>
      <c r="D46">
        <f t="shared" si="0"/>
        <v>43000</v>
      </c>
      <c r="E46">
        <f>VLOOKUP(A46,bus_models!I:L,4,0)</f>
        <v>102</v>
      </c>
      <c r="F46" s="2">
        <f t="shared" si="1"/>
        <v>0.65610000000000013</v>
      </c>
      <c r="G46" s="4">
        <f t="shared" si="2"/>
        <v>2877654.6000000006</v>
      </c>
    </row>
    <row r="47" spans="1:7">
      <c r="A47">
        <f t="shared" si="3"/>
        <v>5</v>
      </c>
      <c r="B47">
        <f t="shared" si="4"/>
        <v>5</v>
      </c>
      <c r="C47" t="str">
        <f>VLOOKUP(A47,bus_models!I:K,3,0)</f>
        <v>LFP</v>
      </c>
      <c r="D47">
        <f t="shared" si="0"/>
        <v>43000</v>
      </c>
      <c r="E47">
        <f>VLOOKUP(A47,bus_models!I:L,4,0)</f>
        <v>102</v>
      </c>
      <c r="F47" s="2">
        <f t="shared" si="1"/>
        <v>0.59049000000000018</v>
      </c>
      <c r="G47" s="4">
        <f t="shared" si="2"/>
        <v>2589889.1400000006</v>
      </c>
    </row>
    <row r="48" spans="1:7">
      <c r="A48">
        <f t="shared" si="3"/>
        <v>5</v>
      </c>
      <c r="B48">
        <f t="shared" si="4"/>
        <v>6</v>
      </c>
      <c r="C48" t="str">
        <f>VLOOKUP(A48,bus_models!I:K,3,0)</f>
        <v>LFP</v>
      </c>
      <c r="D48">
        <f t="shared" si="0"/>
        <v>43000</v>
      </c>
      <c r="E48">
        <f>VLOOKUP(A48,bus_models!I:L,4,0)</f>
        <v>102</v>
      </c>
      <c r="F48" s="2">
        <f t="shared" si="1"/>
        <v>0.53144100000000016</v>
      </c>
      <c r="G48" s="4">
        <f t="shared" si="2"/>
        <v>2330900.2260000007</v>
      </c>
    </row>
    <row r="49" spans="1:7">
      <c r="A49">
        <f t="shared" si="3"/>
        <v>5</v>
      </c>
      <c r="B49">
        <f t="shared" si="4"/>
        <v>7</v>
      </c>
      <c r="C49" t="str">
        <f>VLOOKUP(A49,bus_models!I:K,3,0)</f>
        <v>LFP</v>
      </c>
      <c r="D49">
        <f t="shared" si="0"/>
        <v>43000</v>
      </c>
      <c r="E49">
        <f>VLOOKUP(A49,bus_models!I:L,4,0)</f>
        <v>102</v>
      </c>
      <c r="F49" s="2">
        <f t="shared" si="1"/>
        <v>0.47829690000000014</v>
      </c>
      <c r="G49" s="4">
        <f t="shared" si="2"/>
        <v>2097810.2034000005</v>
      </c>
    </row>
    <row r="50" spans="1:7">
      <c r="A50">
        <f t="shared" si="3"/>
        <v>5</v>
      </c>
      <c r="B50">
        <f t="shared" si="4"/>
        <v>8</v>
      </c>
      <c r="C50" t="str">
        <f>VLOOKUP(A50,bus_models!I:K,3,0)</f>
        <v>LFP</v>
      </c>
      <c r="D50">
        <f t="shared" si="0"/>
        <v>43000</v>
      </c>
      <c r="E50">
        <f>VLOOKUP(A50,bus_models!I:L,4,0)</f>
        <v>102</v>
      </c>
      <c r="F50" s="2">
        <f t="shared" si="1"/>
        <v>0.43046721000000016</v>
      </c>
      <c r="G50" s="4">
        <f t="shared" si="2"/>
        <v>1888029.1830600009</v>
      </c>
    </row>
    <row r="51" spans="1:7">
      <c r="A51">
        <f t="shared" si="3"/>
        <v>5</v>
      </c>
      <c r="B51">
        <f t="shared" si="4"/>
        <v>9</v>
      </c>
      <c r="C51" t="str">
        <f>VLOOKUP(A51,bus_models!I:K,3,0)</f>
        <v>LFP</v>
      </c>
      <c r="D51">
        <f t="shared" si="0"/>
        <v>43000</v>
      </c>
      <c r="E51">
        <f>VLOOKUP(A51,bus_models!I:L,4,0)</f>
        <v>102</v>
      </c>
      <c r="F51" s="2">
        <f t="shared" si="1"/>
        <v>0.38742048900000015</v>
      </c>
      <c r="G51" s="4">
        <f t="shared" si="2"/>
        <v>1699226.2647540006</v>
      </c>
    </row>
    <row r="52" spans="1:7">
      <c r="A52">
        <f t="shared" si="3"/>
        <v>6</v>
      </c>
      <c r="B52">
        <f t="shared" si="4"/>
        <v>0</v>
      </c>
      <c r="C52" t="str">
        <f>VLOOKUP(A52,bus_models!I:K,3,0)</f>
        <v>LFP</v>
      </c>
      <c r="D52">
        <f t="shared" si="0"/>
        <v>43000</v>
      </c>
      <c r="E52">
        <f>VLOOKUP(A52,bus_models!I:L,4,0)</f>
        <v>160</v>
      </c>
      <c r="F52" s="2">
        <f t="shared" si="1"/>
        <v>1</v>
      </c>
      <c r="G52" s="4">
        <f t="shared" si="2"/>
        <v>6880000</v>
      </c>
    </row>
    <row r="53" spans="1:7">
      <c r="A53">
        <f t="shared" si="3"/>
        <v>6</v>
      </c>
      <c r="B53">
        <f t="shared" si="4"/>
        <v>1</v>
      </c>
      <c r="C53" t="str">
        <f>VLOOKUP(A53,bus_models!I:K,3,0)</f>
        <v>LFP</v>
      </c>
      <c r="D53">
        <f t="shared" si="0"/>
        <v>43000</v>
      </c>
      <c r="E53">
        <f>VLOOKUP(A53,bus_models!I:L,4,0)</f>
        <v>160</v>
      </c>
      <c r="F53" s="2">
        <f t="shared" si="1"/>
        <v>0.9</v>
      </c>
      <c r="G53" s="4">
        <f t="shared" si="2"/>
        <v>6192000</v>
      </c>
    </row>
    <row r="54" spans="1:7">
      <c r="A54">
        <f t="shared" si="3"/>
        <v>6</v>
      </c>
      <c r="B54">
        <f t="shared" si="4"/>
        <v>2</v>
      </c>
      <c r="C54" t="str">
        <f>VLOOKUP(A54,bus_models!I:K,3,0)</f>
        <v>LFP</v>
      </c>
      <c r="D54">
        <f t="shared" si="0"/>
        <v>43000</v>
      </c>
      <c r="E54">
        <f>VLOOKUP(A54,bus_models!I:L,4,0)</f>
        <v>160</v>
      </c>
      <c r="F54" s="2">
        <f t="shared" si="1"/>
        <v>0.81</v>
      </c>
      <c r="G54" s="4">
        <f t="shared" si="2"/>
        <v>5572800.0000000009</v>
      </c>
    </row>
    <row r="55" spans="1:7">
      <c r="A55">
        <f t="shared" si="3"/>
        <v>6</v>
      </c>
      <c r="B55">
        <f t="shared" si="4"/>
        <v>3</v>
      </c>
      <c r="C55" t="str">
        <f>VLOOKUP(A55,bus_models!I:K,3,0)</f>
        <v>LFP</v>
      </c>
      <c r="D55">
        <f t="shared" si="0"/>
        <v>43000</v>
      </c>
      <c r="E55">
        <f>VLOOKUP(A55,bus_models!I:L,4,0)</f>
        <v>160</v>
      </c>
      <c r="F55" s="2">
        <f t="shared" si="1"/>
        <v>0.72900000000000009</v>
      </c>
      <c r="G55" s="4">
        <f t="shared" si="2"/>
        <v>5015520.0000000009</v>
      </c>
    </row>
    <row r="56" spans="1:7">
      <c r="A56">
        <f t="shared" si="3"/>
        <v>6</v>
      </c>
      <c r="B56">
        <f t="shared" si="4"/>
        <v>4</v>
      </c>
      <c r="C56" t="str">
        <f>VLOOKUP(A56,bus_models!I:K,3,0)</f>
        <v>LFP</v>
      </c>
      <c r="D56">
        <f t="shared" si="0"/>
        <v>43000</v>
      </c>
      <c r="E56">
        <f>VLOOKUP(A56,bus_models!I:L,4,0)</f>
        <v>160</v>
      </c>
      <c r="F56" s="2">
        <f t="shared" si="1"/>
        <v>0.65610000000000013</v>
      </c>
      <c r="G56" s="4">
        <f t="shared" si="2"/>
        <v>4513968.0000000009</v>
      </c>
    </row>
    <row r="57" spans="1:7">
      <c r="A57">
        <f t="shared" si="3"/>
        <v>6</v>
      </c>
      <c r="B57">
        <f t="shared" si="4"/>
        <v>5</v>
      </c>
      <c r="C57" t="str">
        <f>VLOOKUP(A57,bus_models!I:K,3,0)</f>
        <v>LFP</v>
      </c>
      <c r="D57">
        <f t="shared" si="0"/>
        <v>43000</v>
      </c>
      <c r="E57">
        <f>VLOOKUP(A57,bus_models!I:L,4,0)</f>
        <v>160</v>
      </c>
      <c r="F57" s="2">
        <f t="shared" si="1"/>
        <v>0.59049000000000018</v>
      </c>
      <c r="G57" s="4">
        <f t="shared" si="2"/>
        <v>4062571.2000000011</v>
      </c>
    </row>
    <row r="58" spans="1:7">
      <c r="A58">
        <f t="shared" si="3"/>
        <v>6</v>
      </c>
      <c r="B58">
        <f t="shared" si="4"/>
        <v>6</v>
      </c>
      <c r="C58" t="str">
        <f>VLOOKUP(A58,bus_models!I:K,3,0)</f>
        <v>LFP</v>
      </c>
      <c r="D58">
        <f t="shared" si="0"/>
        <v>43000</v>
      </c>
      <c r="E58">
        <f>VLOOKUP(A58,bus_models!I:L,4,0)</f>
        <v>160</v>
      </c>
      <c r="F58" s="2">
        <f t="shared" si="1"/>
        <v>0.53144100000000016</v>
      </c>
      <c r="G58" s="4">
        <f t="shared" si="2"/>
        <v>3656314.080000001</v>
      </c>
    </row>
    <row r="59" spans="1:7">
      <c r="A59">
        <f t="shared" si="3"/>
        <v>6</v>
      </c>
      <c r="B59">
        <f t="shared" si="4"/>
        <v>7</v>
      </c>
      <c r="C59" t="str">
        <f>VLOOKUP(A59,bus_models!I:K,3,0)</f>
        <v>LFP</v>
      </c>
      <c r="D59">
        <f t="shared" si="0"/>
        <v>43000</v>
      </c>
      <c r="E59">
        <f>VLOOKUP(A59,bus_models!I:L,4,0)</f>
        <v>160</v>
      </c>
      <c r="F59" s="2">
        <f t="shared" si="1"/>
        <v>0.47829690000000014</v>
      </c>
      <c r="G59" s="4">
        <f t="shared" si="2"/>
        <v>3290682.6720000007</v>
      </c>
    </row>
    <row r="60" spans="1:7">
      <c r="A60">
        <f t="shared" si="3"/>
        <v>6</v>
      </c>
      <c r="B60">
        <f t="shared" si="4"/>
        <v>8</v>
      </c>
      <c r="C60" t="str">
        <f>VLOOKUP(A60,bus_models!I:K,3,0)</f>
        <v>LFP</v>
      </c>
      <c r="D60">
        <f t="shared" si="0"/>
        <v>43000</v>
      </c>
      <c r="E60">
        <f>VLOOKUP(A60,bus_models!I:L,4,0)</f>
        <v>160</v>
      </c>
      <c r="F60" s="2">
        <f t="shared" si="1"/>
        <v>0.43046721000000016</v>
      </c>
      <c r="G60" s="4">
        <f t="shared" si="2"/>
        <v>2961614.4048000011</v>
      </c>
    </row>
    <row r="61" spans="1:7">
      <c r="A61">
        <f t="shared" si="3"/>
        <v>6</v>
      </c>
      <c r="B61">
        <f t="shared" si="4"/>
        <v>9</v>
      </c>
      <c r="C61" t="str">
        <f>VLOOKUP(A61,bus_models!I:K,3,0)</f>
        <v>LFP</v>
      </c>
      <c r="D61">
        <f t="shared" si="0"/>
        <v>43000</v>
      </c>
      <c r="E61">
        <f>VLOOKUP(A61,bus_models!I:L,4,0)</f>
        <v>160</v>
      </c>
      <c r="F61" s="2">
        <f t="shared" si="1"/>
        <v>0.38742048900000015</v>
      </c>
      <c r="G61" s="4">
        <f t="shared" si="2"/>
        <v>2665452.9643200012</v>
      </c>
    </row>
    <row r="62" spans="1:7">
      <c r="A62">
        <f t="shared" si="3"/>
        <v>7</v>
      </c>
      <c r="B62">
        <f t="shared" si="4"/>
        <v>0</v>
      </c>
      <c r="C62" t="str">
        <f>VLOOKUP(A62,bus_models!I:K,3,0)</f>
        <v>NMC</v>
      </c>
      <c r="D62">
        <f t="shared" si="0"/>
        <v>31000</v>
      </c>
      <c r="E62">
        <f>VLOOKUP(A62,bus_models!I:L,4,0)</f>
        <v>186</v>
      </c>
      <c r="F62" s="2">
        <f t="shared" si="1"/>
        <v>1</v>
      </c>
      <c r="G62" s="4">
        <f t="shared" si="2"/>
        <v>5766000</v>
      </c>
    </row>
    <row r="63" spans="1:7">
      <c r="A63">
        <f t="shared" si="3"/>
        <v>7</v>
      </c>
      <c r="B63">
        <f t="shared" si="4"/>
        <v>1</v>
      </c>
      <c r="C63" t="str">
        <f>VLOOKUP(A63,bus_models!I:K,3,0)</f>
        <v>NMC</v>
      </c>
      <c r="D63">
        <f t="shared" si="0"/>
        <v>31000</v>
      </c>
      <c r="E63">
        <f>VLOOKUP(A63,bus_models!I:L,4,0)</f>
        <v>186</v>
      </c>
      <c r="F63" s="2">
        <f t="shared" si="1"/>
        <v>0.9</v>
      </c>
      <c r="G63" s="4">
        <f t="shared" si="2"/>
        <v>5189400</v>
      </c>
    </row>
    <row r="64" spans="1:7">
      <c r="A64">
        <f t="shared" si="3"/>
        <v>7</v>
      </c>
      <c r="B64">
        <f t="shared" si="4"/>
        <v>2</v>
      </c>
      <c r="C64" t="str">
        <f>VLOOKUP(A64,bus_models!I:K,3,0)</f>
        <v>NMC</v>
      </c>
      <c r="D64">
        <f t="shared" si="0"/>
        <v>31000</v>
      </c>
      <c r="E64">
        <f>VLOOKUP(A64,bus_models!I:L,4,0)</f>
        <v>186</v>
      </c>
      <c r="F64" s="2">
        <f t="shared" si="1"/>
        <v>0.81</v>
      </c>
      <c r="G64" s="4">
        <f t="shared" si="2"/>
        <v>4670460</v>
      </c>
    </row>
    <row r="65" spans="1:7">
      <c r="A65">
        <f t="shared" si="3"/>
        <v>7</v>
      </c>
      <c r="B65">
        <f t="shared" si="4"/>
        <v>3</v>
      </c>
      <c r="C65" t="str">
        <f>VLOOKUP(A65,bus_models!I:K,3,0)</f>
        <v>NMC</v>
      </c>
      <c r="D65">
        <f t="shared" si="0"/>
        <v>31000</v>
      </c>
      <c r="E65">
        <f>VLOOKUP(A65,bus_models!I:L,4,0)</f>
        <v>186</v>
      </c>
      <c r="F65" s="2">
        <f t="shared" si="1"/>
        <v>0.72900000000000009</v>
      </c>
      <c r="G65" s="4">
        <f t="shared" si="2"/>
        <v>4203414.0000000009</v>
      </c>
    </row>
    <row r="66" spans="1:7">
      <c r="A66">
        <f t="shared" si="3"/>
        <v>7</v>
      </c>
      <c r="B66">
        <f t="shared" si="4"/>
        <v>4</v>
      </c>
      <c r="C66" t="str">
        <f>VLOOKUP(A66,bus_models!I:K,3,0)</f>
        <v>NMC</v>
      </c>
      <c r="D66">
        <f t="shared" si="0"/>
        <v>31000</v>
      </c>
      <c r="E66">
        <f>VLOOKUP(A66,bus_models!I:L,4,0)</f>
        <v>186</v>
      </c>
      <c r="F66" s="2">
        <f t="shared" si="1"/>
        <v>0.65610000000000013</v>
      </c>
      <c r="G66" s="4">
        <f t="shared" si="2"/>
        <v>3783072.600000001</v>
      </c>
    </row>
    <row r="67" spans="1:7">
      <c r="A67">
        <f t="shared" si="3"/>
        <v>7</v>
      </c>
      <c r="B67">
        <f t="shared" si="4"/>
        <v>5</v>
      </c>
      <c r="C67" t="str">
        <f>VLOOKUP(A67,bus_models!I:K,3,0)</f>
        <v>NMC</v>
      </c>
      <c r="D67">
        <f t="shared" ref="D67:D111" si="5">IF(C67="LFP",43000,31000)</f>
        <v>31000</v>
      </c>
      <c r="E67">
        <f>VLOOKUP(A67,bus_models!I:L,4,0)</f>
        <v>186</v>
      </c>
      <c r="F67" s="2">
        <f t="shared" ref="F67:F111" si="6">IF(B67=0,1,F66*0.9)</f>
        <v>0.59049000000000018</v>
      </c>
      <c r="G67" s="4">
        <f t="shared" ref="G67:G111" si="7">F67*E67*D67</f>
        <v>3404765.3400000012</v>
      </c>
    </row>
    <row r="68" spans="1:7">
      <c r="A68">
        <f t="shared" si="3"/>
        <v>7</v>
      </c>
      <c r="B68">
        <f t="shared" si="4"/>
        <v>6</v>
      </c>
      <c r="C68" t="str">
        <f>VLOOKUP(A68,bus_models!I:K,3,0)</f>
        <v>NMC</v>
      </c>
      <c r="D68">
        <f t="shared" si="5"/>
        <v>31000</v>
      </c>
      <c r="E68">
        <f>VLOOKUP(A68,bus_models!I:L,4,0)</f>
        <v>186</v>
      </c>
      <c r="F68" s="2">
        <f t="shared" si="6"/>
        <v>0.53144100000000016</v>
      </c>
      <c r="G68" s="4">
        <f t="shared" si="7"/>
        <v>3064288.8060000008</v>
      </c>
    </row>
    <row r="69" spans="1:7">
      <c r="A69">
        <f t="shared" si="3"/>
        <v>7</v>
      </c>
      <c r="B69">
        <f t="shared" si="4"/>
        <v>7</v>
      </c>
      <c r="C69" t="str">
        <f>VLOOKUP(A69,bus_models!I:K,3,0)</f>
        <v>NMC</v>
      </c>
      <c r="D69">
        <f t="shared" si="5"/>
        <v>31000</v>
      </c>
      <c r="E69">
        <f>VLOOKUP(A69,bus_models!I:L,4,0)</f>
        <v>186</v>
      </c>
      <c r="F69" s="2">
        <f t="shared" si="6"/>
        <v>0.47829690000000014</v>
      </c>
      <c r="G69" s="4">
        <f t="shared" si="7"/>
        <v>2757859.925400001</v>
      </c>
    </row>
    <row r="70" spans="1:7">
      <c r="A70">
        <f t="shared" si="3"/>
        <v>7</v>
      </c>
      <c r="B70">
        <f t="shared" si="4"/>
        <v>8</v>
      </c>
      <c r="C70" t="str">
        <f>VLOOKUP(A70,bus_models!I:K,3,0)</f>
        <v>NMC</v>
      </c>
      <c r="D70">
        <f t="shared" si="5"/>
        <v>31000</v>
      </c>
      <c r="E70">
        <f>VLOOKUP(A70,bus_models!I:L,4,0)</f>
        <v>186</v>
      </c>
      <c r="F70" s="2">
        <f t="shared" si="6"/>
        <v>0.43046721000000016</v>
      </c>
      <c r="G70" s="4">
        <f t="shared" si="7"/>
        <v>2482073.932860001</v>
      </c>
    </row>
    <row r="71" spans="1:7">
      <c r="A71">
        <f t="shared" si="3"/>
        <v>7</v>
      </c>
      <c r="B71">
        <f t="shared" si="4"/>
        <v>9</v>
      </c>
      <c r="C71" t="str">
        <f>VLOOKUP(A71,bus_models!I:K,3,0)</f>
        <v>NMC</v>
      </c>
      <c r="D71">
        <f t="shared" si="5"/>
        <v>31000</v>
      </c>
      <c r="E71">
        <f>VLOOKUP(A71,bus_models!I:L,4,0)</f>
        <v>186</v>
      </c>
      <c r="F71" s="2">
        <f t="shared" si="6"/>
        <v>0.38742048900000015</v>
      </c>
      <c r="G71" s="4">
        <f t="shared" si="7"/>
        <v>2233866.539574001</v>
      </c>
    </row>
    <row r="72" spans="1:7">
      <c r="A72">
        <f t="shared" si="3"/>
        <v>8</v>
      </c>
      <c r="B72">
        <f t="shared" si="4"/>
        <v>0</v>
      </c>
      <c r="C72" t="str">
        <f>VLOOKUP(A72,bus_models!I:K,3,0)</f>
        <v>NMC</v>
      </c>
      <c r="D72">
        <f t="shared" si="5"/>
        <v>31000</v>
      </c>
      <c r="E72">
        <f>VLOOKUP(A72,bus_models!I:L,4,0)</f>
        <v>250</v>
      </c>
      <c r="F72" s="2">
        <f t="shared" si="6"/>
        <v>1</v>
      </c>
      <c r="G72" s="4">
        <f t="shared" si="7"/>
        <v>7750000</v>
      </c>
    </row>
    <row r="73" spans="1:7">
      <c r="A73">
        <f t="shared" si="3"/>
        <v>8</v>
      </c>
      <c r="B73">
        <f t="shared" si="4"/>
        <v>1</v>
      </c>
      <c r="C73" t="str">
        <f>VLOOKUP(A73,bus_models!I:K,3,0)</f>
        <v>NMC</v>
      </c>
      <c r="D73">
        <f t="shared" si="5"/>
        <v>31000</v>
      </c>
      <c r="E73">
        <f>VLOOKUP(A73,bus_models!I:L,4,0)</f>
        <v>250</v>
      </c>
      <c r="F73" s="2">
        <f t="shared" si="6"/>
        <v>0.9</v>
      </c>
      <c r="G73" s="4">
        <f t="shared" si="7"/>
        <v>6975000</v>
      </c>
    </row>
    <row r="74" spans="1:7">
      <c r="A74">
        <f t="shared" si="3"/>
        <v>8</v>
      </c>
      <c r="B74">
        <f t="shared" si="4"/>
        <v>2</v>
      </c>
      <c r="C74" t="str">
        <f>VLOOKUP(A74,bus_models!I:K,3,0)</f>
        <v>NMC</v>
      </c>
      <c r="D74">
        <f t="shared" si="5"/>
        <v>31000</v>
      </c>
      <c r="E74">
        <f>VLOOKUP(A74,bus_models!I:L,4,0)</f>
        <v>250</v>
      </c>
      <c r="F74" s="2">
        <f t="shared" si="6"/>
        <v>0.81</v>
      </c>
      <c r="G74" s="4">
        <f t="shared" si="7"/>
        <v>6277500</v>
      </c>
    </row>
    <row r="75" spans="1:7">
      <c r="A75">
        <f t="shared" si="3"/>
        <v>8</v>
      </c>
      <c r="B75">
        <f t="shared" si="4"/>
        <v>3</v>
      </c>
      <c r="C75" t="str">
        <f>VLOOKUP(A75,bus_models!I:K,3,0)</f>
        <v>NMC</v>
      </c>
      <c r="D75">
        <f t="shared" si="5"/>
        <v>31000</v>
      </c>
      <c r="E75">
        <f>VLOOKUP(A75,bus_models!I:L,4,0)</f>
        <v>250</v>
      </c>
      <c r="F75" s="2">
        <f t="shared" si="6"/>
        <v>0.72900000000000009</v>
      </c>
      <c r="G75" s="4">
        <f t="shared" si="7"/>
        <v>5649750.0000000009</v>
      </c>
    </row>
    <row r="76" spans="1:7">
      <c r="A76">
        <f t="shared" si="3"/>
        <v>8</v>
      </c>
      <c r="B76">
        <f t="shared" si="4"/>
        <v>4</v>
      </c>
      <c r="C76" t="str">
        <f>VLOOKUP(A76,bus_models!I:K,3,0)</f>
        <v>NMC</v>
      </c>
      <c r="D76">
        <f t="shared" si="5"/>
        <v>31000</v>
      </c>
      <c r="E76">
        <f>VLOOKUP(A76,bus_models!I:L,4,0)</f>
        <v>250</v>
      </c>
      <c r="F76" s="2">
        <f t="shared" si="6"/>
        <v>0.65610000000000013</v>
      </c>
      <c r="G76" s="4">
        <f t="shared" si="7"/>
        <v>5084775.0000000009</v>
      </c>
    </row>
    <row r="77" spans="1:7">
      <c r="A77">
        <f>A67+1</f>
        <v>8</v>
      </c>
      <c r="B77">
        <f t="shared" ref="B77:B111" si="8">B67</f>
        <v>5</v>
      </c>
      <c r="C77" t="str">
        <f>VLOOKUP(A77,bus_models!I:K,3,0)</f>
        <v>NMC</v>
      </c>
      <c r="D77">
        <f t="shared" si="5"/>
        <v>31000</v>
      </c>
      <c r="E77">
        <f>VLOOKUP(A77,bus_models!I:L,4,0)</f>
        <v>250</v>
      </c>
      <c r="F77" s="2">
        <f t="shared" si="6"/>
        <v>0.59049000000000018</v>
      </c>
      <c r="G77" s="4">
        <f t="shared" si="7"/>
        <v>4576297.5000000019</v>
      </c>
    </row>
    <row r="78" spans="1:7">
      <c r="A78">
        <f t="shared" si="3"/>
        <v>8</v>
      </c>
      <c r="B78">
        <f t="shared" si="8"/>
        <v>6</v>
      </c>
      <c r="C78" t="str">
        <f>VLOOKUP(A78,bus_models!I:K,3,0)</f>
        <v>NMC</v>
      </c>
      <c r="D78">
        <f t="shared" si="5"/>
        <v>31000</v>
      </c>
      <c r="E78">
        <f>VLOOKUP(A78,bus_models!I:L,4,0)</f>
        <v>250</v>
      </c>
      <c r="F78" s="2">
        <f t="shared" si="6"/>
        <v>0.53144100000000016</v>
      </c>
      <c r="G78" s="4">
        <f t="shared" si="7"/>
        <v>4118667.7500000009</v>
      </c>
    </row>
    <row r="79" spans="1:7">
      <c r="A79">
        <f t="shared" ref="A79:A110" si="9">A69+1</f>
        <v>8</v>
      </c>
      <c r="B79">
        <f t="shared" si="8"/>
        <v>7</v>
      </c>
      <c r="C79" t="str">
        <f>VLOOKUP(A79,bus_models!I:K,3,0)</f>
        <v>NMC</v>
      </c>
      <c r="D79">
        <f t="shared" si="5"/>
        <v>31000</v>
      </c>
      <c r="E79">
        <f>VLOOKUP(A79,bus_models!I:L,4,0)</f>
        <v>250</v>
      </c>
      <c r="F79" s="2">
        <f t="shared" si="6"/>
        <v>0.47829690000000014</v>
      </c>
      <c r="G79" s="4">
        <f t="shared" si="7"/>
        <v>3706800.9750000015</v>
      </c>
    </row>
    <row r="80" spans="1:7">
      <c r="A80">
        <f t="shared" si="9"/>
        <v>8</v>
      </c>
      <c r="B80">
        <f t="shared" si="8"/>
        <v>8</v>
      </c>
      <c r="C80" t="str">
        <f>VLOOKUP(A80,bus_models!I:K,3,0)</f>
        <v>NMC</v>
      </c>
      <c r="D80">
        <f t="shared" si="5"/>
        <v>31000</v>
      </c>
      <c r="E80">
        <f>VLOOKUP(A80,bus_models!I:L,4,0)</f>
        <v>250</v>
      </c>
      <c r="F80" s="2">
        <f t="shared" si="6"/>
        <v>0.43046721000000016</v>
      </c>
      <c r="G80" s="4">
        <f t="shared" si="7"/>
        <v>3336120.8775000009</v>
      </c>
    </row>
    <row r="81" spans="1:7">
      <c r="A81">
        <f t="shared" si="9"/>
        <v>8</v>
      </c>
      <c r="B81">
        <f t="shared" si="8"/>
        <v>9</v>
      </c>
      <c r="C81" t="str">
        <f>VLOOKUP(A81,bus_models!I:K,3,0)</f>
        <v>NMC</v>
      </c>
      <c r="D81">
        <f t="shared" si="5"/>
        <v>31000</v>
      </c>
      <c r="E81">
        <f>VLOOKUP(A81,bus_models!I:L,4,0)</f>
        <v>250</v>
      </c>
      <c r="F81" s="2">
        <f t="shared" si="6"/>
        <v>0.38742048900000015</v>
      </c>
      <c r="G81" s="4">
        <f t="shared" si="7"/>
        <v>3002508.7897500009</v>
      </c>
    </row>
    <row r="82" spans="1:7">
      <c r="A82">
        <f t="shared" si="9"/>
        <v>9</v>
      </c>
      <c r="B82">
        <f t="shared" si="8"/>
        <v>0</v>
      </c>
      <c r="C82" t="str">
        <f>VLOOKUP(A82,bus_models!I:K,3,0)</f>
        <v>LFP</v>
      </c>
      <c r="D82">
        <f t="shared" si="5"/>
        <v>43000</v>
      </c>
      <c r="E82">
        <f>VLOOKUP(A82,bus_models!I:L,4,0)</f>
        <v>324</v>
      </c>
      <c r="F82" s="2">
        <f t="shared" si="6"/>
        <v>1</v>
      </c>
      <c r="G82" s="4">
        <f t="shared" si="7"/>
        <v>13932000</v>
      </c>
    </row>
    <row r="83" spans="1:7">
      <c r="A83">
        <f t="shared" si="9"/>
        <v>9</v>
      </c>
      <c r="B83">
        <f t="shared" si="8"/>
        <v>1</v>
      </c>
      <c r="C83" t="str">
        <f>VLOOKUP(A83,bus_models!I:K,3,0)</f>
        <v>LFP</v>
      </c>
      <c r="D83">
        <f t="shared" si="5"/>
        <v>43000</v>
      </c>
      <c r="E83">
        <f>VLOOKUP(A83,bus_models!I:L,4,0)</f>
        <v>324</v>
      </c>
      <c r="F83" s="2">
        <f t="shared" si="6"/>
        <v>0.9</v>
      </c>
      <c r="G83" s="4">
        <f t="shared" si="7"/>
        <v>12538800.000000002</v>
      </c>
    </row>
    <row r="84" spans="1:7">
      <c r="A84">
        <f t="shared" si="9"/>
        <v>9</v>
      </c>
      <c r="B84">
        <f t="shared" si="8"/>
        <v>2</v>
      </c>
      <c r="C84" t="str">
        <f>VLOOKUP(A84,bus_models!I:K,3,0)</f>
        <v>LFP</v>
      </c>
      <c r="D84">
        <f t="shared" si="5"/>
        <v>43000</v>
      </c>
      <c r="E84">
        <f>VLOOKUP(A84,bus_models!I:L,4,0)</f>
        <v>324</v>
      </c>
      <c r="F84" s="2">
        <f t="shared" si="6"/>
        <v>0.81</v>
      </c>
      <c r="G84" s="4">
        <f t="shared" si="7"/>
        <v>11284920</v>
      </c>
    </row>
    <row r="85" spans="1:7">
      <c r="A85">
        <f t="shared" si="9"/>
        <v>9</v>
      </c>
      <c r="B85">
        <f t="shared" si="8"/>
        <v>3</v>
      </c>
      <c r="C85" t="str">
        <f>VLOOKUP(A85,bus_models!I:K,3,0)</f>
        <v>LFP</v>
      </c>
      <c r="D85">
        <f t="shared" si="5"/>
        <v>43000</v>
      </c>
      <c r="E85">
        <f>VLOOKUP(A85,bus_models!I:L,4,0)</f>
        <v>324</v>
      </c>
      <c r="F85" s="2">
        <f t="shared" si="6"/>
        <v>0.72900000000000009</v>
      </c>
      <c r="G85" s="4">
        <f t="shared" si="7"/>
        <v>10156428.000000002</v>
      </c>
    </row>
    <row r="86" spans="1:7">
      <c r="A86">
        <f t="shared" si="9"/>
        <v>9</v>
      </c>
      <c r="B86">
        <f t="shared" si="8"/>
        <v>4</v>
      </c>
      <c r="C86" t="str">
        <f>VLOOKUP(A86,bus_models!I:K,3,0)</f>
        <v>LFP</v>
      </c>
      <c r="D86">
        <f t="shared" si="5"/>
        <v>43000</v>
      </c>
      <c r="E86">
        <f>VLOOKUP(A86,bus_models!I:L,4,0)</f>
        <v>324</v>
      </c>
      <c r="F86" s="2">
        <f t="shared" si="6"/>
        <v>0.65610000000000013</v>
      </c>
      <c r="G86" s="4">
        <f t="shared" si="7"/>
        <v>9140785.2000000011</v>
      </c>
    </row>
    <row r="87" spans="1:7">
      <c r="A87">
        <f t="shared" si="9"/>
        <v>9</v>
      </c>
      <c r="B87">
        <f t="shared" si="8"/>
        <v>5</v>
      </c>
      <c r="C87" t="str">
        <f>VLOOKUP(A87,bus_models!I:K,3,0)</f>
        <v>LFP</v>
      </c>
      <c r="D87">
        <f t="shared" si="5"/>
        <v>43000</v>
      </c>
      <c r="E87">
        <f>VLOOKUP(A87,bus_models!I:L,4,0)</f>
        <v>324</v>
      </c>
      <c r="F87" s="2">
        <f t="shared" si="6"/>
        <v>0.59049000000000018</v>
      </c>
      <c r="G87" s="4">
        <f t="shared" si="7"/>
        <v>8226706.6800000025</v>
      </c>
    </row>
    <row r="88" spans="1:7">
      <c r="A88">
        <f t="shared" si="9"/>
        <v>9</v>
      </c>
      <c r="B88">
        <f t="shared" si="8"/>
        <v>6</v>
      </c>
      <c r="C88" t="str">
        <f>VLOOKUP(A88,bus_models!I:K,3,0)</f>
        <v>LFP</v>
      </c>
      <c r="D88">
        <f t="shared" si="5"/>
        <v>43000</v>
      </c>
      <c r="E88">
        <f>VLOOKUP(A88,bus_models!I:L,4,0)</f>
        <v>324</v>
      </c>
      <c r="F88" s="2">
        <f t="shared" si="6"/>
        <v>0.53144100000000016</v>
      </c>
      <c r="G88" s="4">
        <f t="shared" si="7"/>
        <v>7404036.012000002</v>
      </c>
    </row>
    <row r="89" spans="1:7">
      <c r="A89">
        <f t="shared" si="9"/>
        <v>9</v>
      </c>
      <c r="B89">
        <f t="shared" si="8"/>
        <v>7</v>
      </c>
      <c r="C89" t="str">
        <f>VLOOKUP(A89,bus_models!I:K,3,0)</f>
        <v>LFP</v>
      </c>
      <c r="D89">
        <f t="shared" si="5"/>
        <v>43000</v>
      </c>
      <c r="E89">
        <f>VLOOKUP(A89,bus_models!I:L,4,0)</f>
        <v>324</v>
      </c>
      <c r="F89" s="2">
        <f t="shared" si="6"/>
        <v>0.47829690000000014</v>
      </c>
      <c r="G89" s="4">
        <f t="shared" si="7"/>
        <v>6663632.4108000025</v>
      </c>
    </row>
    <row r="90" spans="1:7">
      <c r="A90">
        <f t="shared" si="9"/>
        <v>9</v>
      </c>
      <c r="B90">
        <f t="shared" si="8"/>
        <v>8</v>
      </c>
      <c r="C90" t="str">
        <f>VLOOKUP(A90,bus_models!I:K,3,0)</f>
        <v>LFP</v>
      </c>
      <c r="D90">
        <f t="shared" si="5"/>
        <v>43000</v>
      </c>
      <c r="E90">
        <f>VLOOKUP(A90,bus_models!I:L,4,0)</f>
        <v>324</v>
      </c>
      <c r="F90" s="2">
        <f t="shared" si="6"/>
        <v>0.43046721000000016</v>
      </c>
      <c r="G90" s="4">
        <f t="shared" si="7"/>
        <v>5997269.1697200025</v>
      </c>
    </row>
    <row r="91" spans="1:7">
      <c r="A91">
        <f t="shared" si="9"/>
        <v>9</v>
      </c>
      <c r="B91">
        <f t="shared" si="8"/>
        <v>9</v>
      </c>
      <c r="C91" t="str">
        <f>VLOOKUP(A91,bus_models!I:K,3,0)</f>
        <v>LFP</v>
      </c>
      <c r="D91">
        <f t="shared" si="5"/>
        <v>43000</v>
      </c>
      <c r="E91">
        <f>VLOOKUP(A91,bus_models!I:L,4,0)</f>
        <v>324</v>
      </c>
      <c r="F91" s="2">
        <f t="shared" si="6"/>
        <v>0.38742048900000015</v>
      </c>
      <c r="G91" s="4">
        <f t="shared" si="7"/>
        <v>5397542.2527480023</v>
      </c>
    </row>
    <row r="92" spans="1:7">
      <c r="A92">
        <f t="shared" si="9"/>
        <v>10</v>
      </c>
      <c r="B92">
        <f t="shared" si="8"/>
        <v>0</v>
      </c>
      <c r="C92" t="str">
        <f>VLOOKUP(A92,bus_models!I:K,3,0)</f>
        <v>LFP</v>
      </c>
      <c r="D92">
        <f t="shared" si="5"/>
        <v>43000</v>
      </c>
      <c r="E92">
        <f>VLOOKUP(A92,bus_models!I:L,4,0)</f>
        <v>152</v>
      </c>
      <c r="F92" s="2">
        <f t="shared" si="6"/>
        <v>1</v>
      </c>
      <c r="G92" s="4">
        <f t="shared" si="7"/>
        <v>6536000</v>
      </c>
    </row>
    <row r="93" spans="1:7">
      <c r="A93">
        <f t="shared" si="9"/>
        <v>10</v>
      </c>
      <c r="B93">
        <f t="shared" si="8"/>
        <v>1</v>
      </c>
      <c r="C93" t="str">
        <f>VLOOKUP(A93,bus_models!I:K,3,0)</f>
        <v>LFP</v>
      </c>
      <c r="D93">
        <f t="shared" si="5"/>
        <v>43000</v>
      </c>
      <c r="E93">
        <f>VLOOKUP(A93,bus_models!I:L,4,0)</f>
        <v>152</v>
      </c>
      <c r="F93" s="2">
        <f t="shared" si="6"/>
        <v>0.9</v>
      </c>
      <c r="G93" s="4">
        <f t="shared" si="7"/>
        <v>5882400.0000000009</v>
      </c>
    </row>
    <row r="94" spans="1:7">
      <c r="A94">
        <f t="shared" si="9"/>
        <v>10</v>
      </c>
      <c r="B94">
        <f t="shared" si="8"/>
        <v>2</v>
      </c>
      <c r="C94" t="str">
        <f>VLOOKUP(A94,bus_models!I:K,3,0)</f>
        <v>LFP</v>
      </c>
      <c r="D94">
        <f t="shared" si="5"/>
        <v>43000</v>
      </c>
      <c r="E94">
        <f>VLOOKUP(A94,bus_models!I:L,4,0)</f>
        <v>152</v>
      </c>
      <c r="F94" s="2">
        <f t="shared" si="6"/>
        <v>0.81</v>
      </c>
      <c r="G94" s="4">
        <f t="shared" si="7"/>
        <v>5294160</v>
      </c>
    </row>
    <row r="95" spans="1:7">
      <c r="A95">
        <f t="shared" si="9"/>
        <v>10</v>
      </c>
      <c r="B95">
        <f t="shared" si="8"/>
        <v>3</v>
      </c>
      <c r="C95" t="str">
        <f>VLOOKUP(A95,bus_models!I:K,3,0)</f>
        <v>LFP</v>
      </c>
      <c r="D95">
        <f t="shared" si="5"/>
        <v>43000</v>
      </c>
      <c r="E95">
        <f>VLOOKUP(A95,bus_models!I:L,4,0)</f>
        <v>152</v>
      </c>
      <c r="F95" s="2">
        <f t="shared" si="6"/>
        <v>0.72900000000000009</v>
      </c>
      <c r="G95" s="4">
        <f t="shared" si="7"/>
        <v>4764744.0000000009</v>
      </c>
    </row>
    <row r="96" spans="1:7">
      <c r="A96">
        <f t="shared" si="9"/>
        <v>10</v>
      </c>
      <c r="B96">
        <f t="shared" si="8"/>
        <v>4</v>
      </c>
      <c r="C96" t="str">
        <f>VLOOKUP(A96,bus_models!I:K,3,0)</f>
        <v>LFP</v>
      </c>
      <c r="D96">
        <f t="shared" si="5"/>
        <v>43000</v>
      </c>
      <c r="E96">
        <f>VLOOKUP(A96,bus_models!I:L,4,0)</f>
        <v>152</v>
      </c>
      <c r="F96" s="2">
        <f t="shared" si="6"/>
        <v>0.65610000000000013</v>
      </c>
      <c r="G96" s="4">
        <f t="shared" si="7"/>
        <v>4288269.6000000015</v>
      </c>
    </row>
    <row r="97" spans="1:7">
      <c r="A97">
        <f t="shared" si="9"/>
        <v>10</v>
      </c>
      <c r="B97">
        <f t="shared" si="8"/>
        <v>5</v>
      </c>
      <c r="C97" t="str">
        <f>VLOOKUP(A97,bus_models!I:K,3,0)</f>
        <v>LFP</v>
      </c>
      <c r="D97">
        <f t="shared" si="5"/>
        <v>43000</v>
      </c>
      <c r="E97">
        <f>VLOOKUP(A97,bus_models!I:L,4,0)</f>
        <v>152</v>
      </c>
      <c r="F97" s="2">
        <f t="shared" si="6"/>
        <v>0.59049000000000018</v>
      </c>
      <c r="G97" s="4">
        <f t="shared" si="7"/>
        <v>3859442.6400000011</v>
      </c>
    </row>
    <row r="98" spans="1:7">
      <c r="A98">
        <f t="shared" si="9"/>
        <v>10</v>
      </c>
      <c r="B98">
        <f t="shared" si="8"/>
        <v>6</v>
      </c>
      <c r="C98" t="str">
        <f>VLOOKUP(A98,bus_models!I:K,3,0)</f>
        <v>LFP</v>
      </c>
      <c r="D98">
        <f t="shared" si="5"/>
        <v>43000</v>
      </c>
      <c r="E98">
        <f>VLOOKUP(A98,bus_models!I:L,4,0)</f>
        <v>152</v>
      </c>
      <c r="F98" s="2">
        <f t="shared" si="6"/>
        <v>0.53144100000000016</v>
      </c>
      <c r="G98" s="4">
        <f t="shared" si="7"/>
        <v>3473498.3760000011</v>
      </c>
    </row>
    <row r="99" spans="1:7">
      <c r="A99">
        <f t="shared" si="9"/>
        <v>10</v>
      </c>
      <c r="B99">
        <f t="shared" si="8"/>
        <v>7</v>
      </c>
      <c r="C99" t="str">
        <f>VLOOKUP(A99,bus_models!I:K,3,0)</f>
        <v>LFP</v>
      </c>
      <c r="D99">
        <f t="shared" si="5"/>
        <v>43000</v>
      </c>
      <c r="E99">
        <f>VLOOKUP(A99,bus_models!I:L,4,0)</f>
        <v>152</v>
      </c>
      <c r="F99" s="2">
        <f t="shared" si="6"/>
        <v>0.47829690000000014</v>
      </c>
      <c r="G99" s="4">
        <f t="shared" si="7"/>
        <v>3126148.5384000009</v>
      </c>
    </row>
    <row r="100" spans="1:7">
      <c r="A100">
        <f t="shared" si="9"/>
        <v>10</v>
      </c>
      <c r="B100">
        <f t="shared" si="8"/>
        <v>8</v>
      </c>
      <c r="C100" t="str">
        <f>VLOOKUP(A100,bus_models!I:K,3,0)</f>
        <v>LFP</v>
      </c>
      <c r="D100">
        <f t="shared" si="5"/>
        <v>43000</v>
      </c>
      <c r="E100">
        <f>VLOOKUP(A100,bus_models!I:L,4,0)</f>
        <v>152</v>
      </c>
      <c r="F100" s="2">
        <f t="shared" si="6"/>
        <v>0.43046721000000016</v>
      </c>
      <c r="G100" s="4">
        <f t="shared" si="7"/>
        <v>2813533.6845600009</v>
      </c>
    </row>
    <row r="101" spans="1:7">
      <c r="A101">
        <f t="shared" si="9"/>
        <v>10</v>
      </c>
      <c r="B101">
        <f t="shared" si="8"/>
        <v>9</v>
      </c>
      <c r="C101" t="str">
        <f>VLOOKUP(A101,bus_models!I:K,3,0)</f>
        <v>LFP</v>
      </c>
      <c r="D101">
        <f t="shared" si="5"/>
        <v>43000</v>
      </c>
      <c r="E101">
        <f>VLOOKUP(A101,bus_models!I:L,4,0)</f>
        <v>152</v>
      </c>
      <c r="F101" s="2">
        <f t="shared" si="6"/>
        <v>0.38742048900000015</v>
      </c>
      <c r="G101" s="4">
        <f t="shared" si="7"/>
        <v>2532180.3161040009</v>
      </c>
    </row>
    <row r="102" spans="1:7">
      <c r="A102">
        <f t="shared" si="9"/>
        <v>11</v>
      </c>
      <c r="B102">
        <f t="shared" si="8"/>
        <v>0</v>
      </c>
      <c r="C102" t="str">
        <f>VLOOKUP(A102,bus_models!I:K,3,0)</f>
        <v>LFP</v>
      </c>
      <c r="D102">
        <f t="shared" si="5"/>
        <v>43000</v>
      </c>
      <c r="E102">
        <f>VLOOKUP(A102,bus_models!I:L,4,0)</f>
        <v>200</v>
      </c>
      <c r="F102" s="2">
        <f t="shared" si="6"/>
        <v>1</v>
      </c>
      <c r="G102" s="4">
        <f t="shared" si="7"/>
        <v>8600000</v>
      </c>
    </row>
    <row r="103" spans="1:7">
      <c r="A103">
        <f t="shared" si="9"/>
        <v>11</v>
      </c>
      <c r="B103">
        <f t="shared" si="8"/>
        <v>1</v>
      </c>
      <c r="C103" t="str">
        <f>VLOOKUP(A103,bus_models!I:K,3,0)</f>
        <v>LFP</v>
      </c>
      <c r="D103">
        <f t="shared" si="5"/>
        <v>43000</v>
      </c>
      <c r="E103">
        <f>VLOOKUP(A103,bus_models!I:L,4,0)</f>
        <v>200</v>
      </c>
      <c r="F103" s="2">
        <f t="shared" si="6"/>
        <v>0.9</v>
      </c>
      <c r="G103" s="4">
        <f t="shared" si="7"/>
        <v>7740000</v>
      </c>
    </row>
    <row r="104" spans="1:7">
      <c r="A104">
        <f t="shared" si="9"/>
        <v>11</v>
      </c>
      <c r="B104">
        <f t="shared" si="8"/>
        <v>2</v>
      </c>
      <c r="C104" t="str">
        <f>VLOOKUP(A104,bus_models!I:K,3,0)</f>
        <v>LFP</v>
      </c>
      <c r="D104">
        <f t="shared" si="5"/>
        <v>43000</v>
      </c>
      <c r="E104">
        <f>VLOOKUP(A104,bus_models!I:L,4,0)</f>
        <v>200</v>
      </c>
      <c r="F104" s="2">
        <f t="shared" si="6"/>
        <v>0.81</v>
      </c>
      <c r="G104" s="4">
        <f t="shared" si="7"/>
        <v>6966000</v>
      </c>
    </row>
    <row r="105" spans="1:7">
      <c r="A105">
        <f t="shared" si="9"/>
        <v>11</v>
      </c>
      <c r="B105">
        <f t="shared" si="8"/>
        <v>3</v>
      </c>
      <c r="C105" t="str">
        <f>VLOOKUP(A105,bus_models!I:K,3,0)</f>
        <v>LFP</v>
      </c>
      <c r="D105">
        <f t="shared" si="5"/>
        <v>43000</v>
      </c>
      <c r="E105">
        <f>VLOOKUP(A105,bus_models!I:L,4,0)</f>
        <v>200</v>
      </c>
      <c r="F105" s="2">
        <f t="shared" si="6"/>
        <v>0.72900000000000009</v>
      </c>
      <c r="G105" s="4">
        <f t="shared" si="7"/>
        <v>6269400.0000000009</v>
      </c>
    </row>
    <row r="106" spans="1:7">
      <c r="A106">
        <f t="shared" si="9"/>
        <v>11</v>
      </c>
      <c r="B106">
        <f t="shared" si="8"/>
        <v>4</v>
      </c>
      <c r="C106" t="str">
        <f>VLOOKUP(A106,bus_models!I:K,3,0)</f>
        <v>LFP</v>
      </c>
      <c r="D106">
        <f t="shared" si="5"/>
        <v>43000</v>
      </c>
      <c r="E106">
        <f>VLOOKUP(A106,bus_models!I:L,4,0)</f>
        <v>200</v>
      </c>
      <c r="F106" s="2">
        <f t="shared" si="6"/>
        <v>0.65610000000000013</v>
      </c>
      <c r="G106" s="4">
        <f t="shared" si="7"/>
        <v>5642460.0000000009</v>
      </c>
    </row>
    <row r="107" spans="1:7">
      <c r="A107">
        <f t="shared" si="9"/>
        <v>11</v>
      </c>
      <c r="B107">
        <f t="shared" si="8"/>
        <v>5</v>
      </c>
      <c r="C107" t="str">
        <f>VLOOKUP(A107,bus_models!I:K,3,0)</f>
        <v>LFP</v>
      </c>
      <c r="D107">
        <f t="shared" si="5"/>
        <v>43000</v>
      </c>
      <c r="E107">
        <f>VLOOKUP(A107,bus_models!I:L,4,0)</f>
        <v>200</v>
      </c>
      <c r="F107" s="2">
        <f t="shared" si="6"/>
        <v>0.59049000000000018</v>
      </c>
      <c r="G107" s="4">
        <f t="shared" si="7"/>
        <v>5078214.0000000019</v>
      </c>
    </row>
    <row r="108" spans="1:7">
      <c r="A108">
        <f t="shared" si="9"/>
        <v>11</v>
      </c>
      <c r="B108">
        <f t="shared" si="8"/>
        <v>6</v>
      </c>
      <c r="C108" t="str">
        <f>VLOOKUP(A108,bus_models!I:K,3,0)</f>
        <v>LFP</v>
      </c>
      <c r="D108">
        <f t="shared" si="5"/>
        <v>43000</v>
      </c>
      <c r="E108">
        <f>VLOOKUP(A108,bus_models!I:L,4,0)</f>
        <v>200</v>
      </c>
      <c r="F108" s="2">
        <f t="shared" si="6"/>
        <v>0.53144100000000016</v>
      </c>
      <c r="G108" s="4">
        <f t="shared" si="7"/>
        <v>4570392.6000000015</v>
      </c>
    </row>
    <row r="109" spans="1:7">
      <c r="A109">
        <f t="shared" si="9"/>
        <v>11</v>
      </c>
      <c r="B109">
        <f t="shared" si="8"/>
        <v>7</v>
      </c>
      <c r="C109" t="str">
        <f>VLOOKUP(A109,bus_models!I:K,3,0)</f>
        <v>LFP</v>
      </c>
      <c r="D109">
        <f t="shared" si="5"/>
        <v>43000</v>
      </c>
      <c r="E109">
        <f>VLOOKUP(A109,bus_models!I:L,4,0)</f>
        <v>200</v>
      </c>
      <c r="F109" s="2">
        <f t="shared" si="6"/>
        <v>0.47829690000000014</v>
      </c>
      <c r="G109" s="4">
        <f t="shared" si="7"/>
        <v>4113353.3400000012</v>
      </c>
    </row>
    <row r="110" spans="1:7">
      <c r="A110">
        <f t="shared" si="9"/>
        <v>11</v>
      </c>
      <c r="B110">
        <f t="shared" si="8"/>
        <v>8</v>
      </c>
      <c r="C110" t="str">
        <f>VLOOKUP(A110,bus_models!I:K,3,0)</f>
        <v>LFP</v>
      </c>
      <c r="D110">
        <f t="shared" si="5"/>
        <v>43000</v>
      </c>
      <c r="E110">
        <f>VLOOKUP(A110,bus_models!I:L,4,0)</f>
        <v>200</v>
      </c>
      <c r="F110" s="2">
        <f t="shared" si="6"/>
        <v>0.43046721000000016</v>
      </c>
      <c r="G110" s="4">
        <f t="shared" si="7"/>
        <v>3702018.006000001</v>
      </c>
    </row>
    <row r="111" spans="1:7">
      <c r="A111">
        <f>A101+1</f>
        <v>11</v>
      </c>
      <c r="B111">
        <f t="shared" si="8"/>
        <v>9</v>
      </c>
      <c r="C111" t="str">
        <f>VLOOKUP(A111,bus_models!I:K,3,0)</f>
        <v>LFP</v>
      </c>
      <c r="D111">
        <f t="shared" si="5"/>
        <v>43000</v>
      </c>
      <c r="E111">
        <f>VLOOKUP(A111,bus_models!I:L,4,0)</f>
        <v>200</v>
      </c>
      <c r="F111" s="2">
        <f t="shared" si="6"/>
        <v>0.38742048900000015</v>
      </c>
      <c r="G111" s="4">
        <f t="shared" si="7"/>
        <v>3331816.2054000013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B8AB547E2DA542A6945EBA9A8540AC" ma:contentTypeVersion="13" ma:contentTypeDescription="Create a new document." ma:contentTypeScope="" ma:versionID="b7d8ed156b48435620d83ff7a16f2560">
  <xsd:schema xmlns:xsd="http://www.w3.org/2001/XMLSchema" xmlns:xs="http://www.w3.org/2001/XMLSchema" xmlns:p="http://schemas.microsoft.com/office/2006/metadata/properties" xmlns:ns3="9fef64ef-2b0d-4324-b297-58e716f77fa0" xmlns:ns4="7727e8ac-6681-49c3-9144-7d8d797ef465" targetNamespace="http://schemas.microsoft.com/office/2006/metadata/properties" ma:root="true" ma:fieldsID="b0460711115ade2574291cefc437d5b6" ns3:_="" ns4:_="">
    <xsd:import namespace="9fef64ef-2b0d-4324-b297-58e716f77fa0"/>
    <xsd:import namespace="7727e8ac-6681-49c3-9144-7d8d797ef46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ef64ef-2b0d-4324-b297-58e716f77f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27e8ac-6681-49c3-9144-7d8d797ef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866FAF-265C-4442-B3F9-08511A0C1BB8}"/>
</file>

<file path=customXml/itemProps2.xml><?xml version="1.0" encoding="utf-8"?>
<ds:datastoreItem xmlns:ds="http://schemas.openxmlformats.org/officeDocument/2006/customXml" ds:itemID="{4E0E99F5-0F55-4485-A0AF-52EB8616CAC8}"/>
</file>

<file path=customXml/itemProps3.xml><?xml version="1.0" encoding="utf-8"?>
<ds:datastoreItem xmlns:ds="http://schemas.openxmlformats.org/officeDocument/2006/customXml" ds:itemID="{FEB0C5ED-6BA5-4C83-AFC4-8040CB84BB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Arvind Manickam</dc:creator>
  <cp:keywords/>
  <dc:description/>
  <cp:lastModifiedBy/>
  <cp:revision/>
  <dcterms:created xsi:type="dcterms:W3CDTF">2022-05-05T05:34:55Z</dcterms:created>
  <dcterms:modified xsi:type="dcterms:W3CDTF">2022-08-18T05:35:51Z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0x01010053B8AB547E2DA542A6945EBA9A8540AC</vt:lpwstr>
  </property>
</Properties>
</file>