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FORMATOS 2\CONCRETOS\FINAL\"/>
    </mc:Choice>
  </mc:AlternateContent>
  <bookViews>
    <workbookView xWindow="120" yWindow="405" windowWidth="15135" windowHeight="7770" activeTab="1"/>
  </bookViews>
  <sheets>
    <sheet name="CAMPO" sheetId="2" r:id="rId1"/>
    <sheet name="INFORME A 7 DIAS" sheetId="4" r:id="rId2"/>
    <sheet name="INFORME A 28 DIAS" sheetId="5" r:id="rId3"/>
    <sheet name="Hoja1" sheetId="3" r:id="rId4"/>
    <sheet name="Hoja3" sheetId="6" r:id="rId5"/>
  </sheets>
  <definedNames>
    <definedName name="_xlnm.Print_Area" localSheetId="0">CAMPO!$A$1:$Q$38</definedName>
  </definedNames>
  <calcPr calcId="152511"/>
</workbook>
</file>

<file path=xl/calcChain.xml><?xml version="1.0" encoding="utf-8"?>
<calcChain xmlns="http://schemas.openxmlformats.org/spreadsheetml/2006/main">
  <c r="Q6" i="2" l="1"/>
  <c r="B42" i="5" l="1"/>
  <c r="B28" i="5" l="1"/>
  <c r="E31" i="5"/>
  <c r="E33" i="5" s="1"/>
  <c r="E35" i="5" s="1"/>
  <c r="B30" i="5"/>
  <c r="B29" i="5"/>
  <c r="B24" i="5"/>
  <c r="B22" i="5"/>
  <c r="F19" i="5"/>
  <c r="D19" i="5"/>
  <c r="B19" i="5"/>
  <c r="A19" i="5"/>
  <c r="F16" i="5"/>
  <c r="D16" i="5"/>
  <c r="B16" i="5"/>
  <c r="A16" i="5"/>
  <c r="B12" i="5"/>
  <c r="B11" i="5"/>
  <c r="B9" i="5"/>
  <c r="G7" i="5"/>
  <c r="B7" i="5"/>
  <c r="B6" i="5"/>
  <c r="G35" i="2"/>
  <c r="F35" i="2"/>
  <c r="F29" i="2"/>
  <c r="B31" i="5" l="1"/>
  <c r="G29" i="2"/>
  <c r="G6" i="5" s="1"/>
  <c r="B21" i="5" s="1"/>
  <c r="E36" i="5"/>
  <c r="G8" i="5"/>
  <c r="G38" i="2" l="1"/>
  <c r="B34" i="5" s="1"/>
  <c r="F37" i="2" l="1"/>
  <c r="G31" i="2"/>
  <c r="S4" i="2"/>
  <c r="F39" i="2" l="1"/>
  <c r="G30" i="2"/>
  <c r="E32" i="4"/>
  <c r="E34" i="4" s="1"/>
  <c r="E36" i="4" s="1"/>
  <c r="E37" i="4" s="1"/>
  <c r="G39" i="2" l="1"/>
  <c r="G36" i="2" l="1"/>
  <c r="B36" i="5"/>
  <c r="G37" i="2" l="1"/>
  <c r="B32" i="5"/>
  <c r="B33" i="5" l="1"/>
  <c r="B35" i="5"/>
</calcChain>
</file>

<file path=xl/sharedStrings.xml><?xml version="1.0" encoding="utf-8"?>
<sst xmlns="http://schemas.openxmlformats.org/spreadsheetml/2006/main" count="171" uniqueCount="109">
  <si>
    <t>LABORATORISTA</t>
  </si>
  <si>
    <t>LOCALIZACION</t>
  </si>
  <si>
    <t xml:space="preserve">ENSAYE </t>
  </si>
  <si>
    <t>FECHA DE RECIBO</t>
  </si>
  <si>
    <t>HORA DE INICIO</t>
  </si>
  <si>
    <t>TIPO DE ADICIONANTE</t>
  </si>
  <si>
    <t>CLIMA</t>
  </si>
  <si>
    <t>ELEMENTO COLADO</t>
  </si>
  <si>
    <t>EQUIPO DE MEZCLADO</t>
  </si>
  <si>
    <t>CEMENTO</t>
  </si>
  <si>
    <t xml:space="preserve">No DE CILINDRO </t>
  </si>
  <si>
    <t>REV. DE LOS cm</t>
  </si>
  <si>
    <t xml:space="preserve">        REPORTE DE MUESTREO DE CONCRETO HIDRAULICO</t>
  </si>
  <si>
    <t xml:space="preserve">             ESPECIMENES  ELABORADOS Y REVENIMIENTOS TOMADOS</t>
  </si>
  <si>
    <t>CLIENTE</t>
  </si>
  <si>
    <t>HORA DE TERMINO</t>
  </si>
  <si>
    <t>FC. DE PROYECTO</t>
  </si>
  <si>
    <t>EQUIPO DE DOSIFICADO</t>
  </si>
  <si>
    <t>TAMAÑO MAXIMO AGREGADO</t>
  </si>
  <si>
    <t xml:space="preserve">         L  A  S  E  C  C  T     S.A.   DE   C.V.  </t>
  </si>
  <si>
    <t>EQUIPO DE ACARREO</t>
  </si>
  <si>
    <t>FECHA DE COLADO</t>
  </si>
  <si>
    <t>REV. DE PROYECTO, cm</t>
  </si>
  <si>
    <t xml:space="preserve">TIPO DE VIBRADOR UTILIZADO </t>
  </si>
  <si>
    <t>http://es.kioskea.net/download/descargar-2895-ultrasurf</t>
  </si>
  <si>
    <t>TEMPERATURA DE CONCRETO</t>
  </si>
  <si>
    <t>EDAD EN DIAS</t>
  </si>
  <si>
    <t>ALTURA</t>
  </si>
  <si>
    <t>AREA CMS2</t>
  </si>
  <si>
    <t>CARGA EN KGS.</t>
  </si>
  <si>
    <t>DIAMETRO EN CMS</t>
  </si>
  <si>
    <t>FACTOR DE CORRECCION POR ESBELTEZ</t>
  </si>
  <si>
    <r>
      <t>RESISTENCIA E KGS/CM</t>
    </r>
    <r>
      <rPr>
        <vertAlign val="superscript"/>
        <sz val="9"/>
        <color theme="1"/>
        <rFont val="Calibri"/>
        <family val="2"/>
        <scheme val="minor"/>
      </rPr>
      <t>2</t>
    </r>
  </si>
  <si>
    <r>
      <t>RESISTENCIA CORREGIDA EN KGS./CM</t>
    </r>
    <r>
      <rPr>
        <vertAlign val="superscript"/>
        <sz val="8"/>
        <color theme="1"/>
        <rFont val="Calibri"/>
        <family val="2"/>
        <scheme val="minor"/>
      </rPr>
      <t>2</t>
    </r>
  </si>
  <si>
    <t>OBRA</t>
  </si>
  <si>
    <t>UBICACIÓN</t>
  </si>
  <si>
    <t>INFORME DE RESULTADOS DE CONCRETO HIDRAULICO</t>
  </si>
  <si>
    <t>ENSAY0S</t>
  </si>
  <si>
    <t xml:space="preserve">OBRA </t>
  </si>
  <si>
    <t>FECHA DE RUPTURA</t>
  </si>
  <si>
    <t>ESPECIFICACIONES DE MEZCLA DE CONCRETO</t>
  </si>
  <si>
    <t>REVENIMIENTO EN CM.</t>
  </si>
  <si>
    <t xml:space="preserve">F´C EN  KG./CM2 </t>
  </si>
  <si>
    <t>T/MAX. DE AGRAGADO EN  (PUL)</t>
  </si>
  <si>
    <t>TIPO DE CONCRETO</t>
  </si>
  <si>
    <t>DATOS DE COLADO</t>
  </si>
  <si>
    <t>CONDICION CLIMATICA</t>
  </si>
  <si>
    <t xml:space="preserve"> MARCA Y TIPO DE CEMENTO </t>
  </si>
  <si>
    <t>TIPO DE VIBRACION</t>
  </si>
  <si>
    <t>ADITIVO Y MARCA</t>
  </si>
  <si>
    <t>ENSAYOS REALIZADOS AL CONCRETO EN ESTADO FRESCO</t>
  </si>
  <si>
    <t>ENSAYO</t>
  </si>
  <si>
    <t>NORMAS APLICABLES</t>
  </si>
  <si>
    <t>MUESTREO</t>
  </si>
  <si>
    <t>NMX-C-161-ONNCCE-2013</t>
  </si>
  <si>
    <t>TEMPERATURA</t>
  </si>
  <si>
    <t>REVENIMIENTO EN CMS.</t>
  </si>
  <si>
    <t>NMX-C-156-ONNCCE-2010</t>
  </si>
  <si>
    <t>ELABORACION DE ESPESIMEN Y CURADO</t>
  </si>
  <si>
    <t>ESPECIMEN/CILINDRO DE 30 X 15 CMS. CURADO POR INMERSION EN AGUA</t>
  </si>
  <si>
    <t>NMX-C-160-ONNCCE-2004</t>
  </si>
  <si>
    <t>ENSAYO A COMPRESION SIMPLE DE  ESPECIMEN CILINDRICO</t>
  </si>
  <si>
    <t>CABECEO</t>
  </si>
  <si>
    <r>
      <t>AZUFRE INDUSTRIAL 300 KG.CM</t>
    </r>
    <r>
      <rPr>
        <vertAlign val="superscript"/>
        <sz val="8"/>
        <color theme="1" tint="0.34998626667073579"/>
        <rFont val="Calibri"/>
        <family val="2"/>
        <scheme val="minor"/>
      </rPr>
      <t>2</t>
    </r>
  </si>
  <si>
    <t>NMX-C-109-ONNCCE-2013</t>
  </si>
  <si>
    <t>NMX-C-083-ONNCCE -2002</t>
  </si>
  <si>
    <t>DIAMETRO EN CMS.</t>
  </si>
  <si>
    <r>
      <t>RESISTENCIA EN KGS./CM</t>
    </r>
    <r>
      <rPr>
        <vertAlign val="superscript"/>
        <sz val="8"/>
        <color theme="1" tint="0.14999847407452621"/>
        <rFont val="Calibri"/>
        <family val="2"/>
        <scheme val="minor"/>
      </rPr>
      <t>2</t>
    </r>
  </si>
  <si>
    <t>FACTOR DE CORRECION POR ESBELTEZ</t>
  </si>
  <si>
    <r>
      <t>RESISTENCIA CORREGIDA EN KGS./CM</t>
    </r>
    <r>
      <rPr>
        <vertAlign val="superscript"/>
        <sz val="8"/>
        <color theme="1" tint="0.14999847407452621"/>
        <rFont val="Calibri"/>
        <family val="2"/>
        <scheme val="minor"/>
      </rPr>
      <t>2</t>
    </r>
  </si>
  <si>
    <t>% DE RESISTENCIA DE ENSAYO</t>
  </si>
  <si>
    <t>OBSERVACION</t>
  </si>
  <si>
    <t>El aditivo empleado, no cumplio su funcion de acelerar la recistencia del concreto a 72hrs.</t>
  </si>
  <si>
    <t>RECOMENDACIÓN</t>
  </si>
  <si>
    <t>No. 1 Recalcular el porcentaje de aditico por metro cubico</t>
  </si>
  <si>
    <t>No. 2 Verificar que el aditivo se vierta en la mezcla en buenas condiciones ambientales y en la obra.</t>
  </si>
  <si>
    <t>CONCLUSION</t>
  </si>
  <si>
    <t>C. LUIS EFRAIN ARELLANO ORTIZ</t>
  </si>
  <si>
    <t>ING. JUNIOR FELIX HERNANDEZ ORTEGA</t>
  </si>
  <si>
    <t>TEC. MANUEL MARTINEZ ACOSTA</t>
  </si>
  <si>
    <t>JEFE DE LABORATORIO</t>
  </si>
  <si>
    <t>SIGNATARIO AUTORIZADO</t>
  </si>
  <si>
    <t>F-LAS-EAT-CH01</t>
  </si>
  <si>
    <t>-</t>
  </si>
  <si>
    <t>El concreto si cumple con las normas aplicables.</t>
  </si>
  <si>
    <t>CONCLUSIONES A 7  DIAS:</t>
  </si>
  <si>
    <t>CONCLUSIONES A 14  DIAS:</t>
  </si>
  <si>
    <t>CONCLUSIONES A 28  DIAS:</t>
  </si>
  <si>
    <t>3/4</t>
  </si>
  <si>
    <t>MONTERREY</t>
  </si>
  <si>
    <t>CEMEX</t>
  </si>
  <si>
    <t>MECÁNICO</t>
  </si>
  <si>
    <t>NUBLADO</t>
  </si>
  <si>
    <t>PROFESIONAL</t>
  </si>
  <si>
    <t>EMSAD EL PLATANAR, TOPIA Durango</t>
  </si>
  <si>
    <t>PLANEACION LOGISTICA PARA EJECUCION DE OBRAS S.A DE C.V</t>
  </si>
  <si>
    <t>CONSTRUCCION DE AULA DIDACTICA ASILADA 6X8 mts</t>
  </si>
  <si>
    <t>EL PLATANAR TOPIA Durango</t>
  </si>
  <si>
    <t>REVOLVEDORA MECANICA</t>
  </si>
  <si>
    <t>MANUAL</t>
  </si>
  <si>
    <t>FESTER</t>
  </si>
  <si>
    <t>LOSA DE AZOTEA</t>
  </si>
  <si>
    <t>12 AL 16</t>
  </si>
  <si>
    <t>INFORME</t>
  </si>
  <si>
    <t>FECHA DE INFORME</t>
  </si>
  <si>
    <t>No. ENSAYO</t>
  </si>
  <si>
    <t>T/MAX. DE AGREGADO EN  (PUL)</t>
  </si>
  <si>
    <r>
      <t>AZUFRE INDUSTRIAL 300 KG.CM</t>
    </r>
    <r>
      <rPr>
        <vertAlign val="superscript"/>
        <sz val="8"/>
        <rFont val="Calibri"/>
        <family val="2"/>
        <scheme val="minor"/>
      </rPr>
      <t>2</t>
    </r>
  </si>
  <si>
    <t>ELABORACION DE ESPECIMEN Y CURADO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</si>
</sst>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[$-F400]h:mm:ss\ AM/PM"/>
    <numFmt numFmtId="166" formatCode="[$-F800]dddd\,\ mmmm\ dd\,\ yyyy"/>
  </numFmts>
  <fonts count="32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8"/>
      <color theme="1" tint="0.14999847407452621"/>
      <name val="Calibri"/>
      <family val="2"/>
      <scheme val="minor"/>
    </font>
    <font>
      <sz val="8"/>
      <color theme="1" tint="0.34998626667073579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9"/>
      <color theme="1" tint="0.1499984740745262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11"/>
      <name val="Century"/>
      <family val="1"/>
    </font>
    <font>
      <sz val="10"/>
      <name val="Arial"/>
      <family val="2"/>
    </font>
    <font>
      <b/>
      <sz val="10.5"/>
      <name val="Adobe Garamond Pro"/>
      <family val="1"/>
    </font>
    <font>
      <sz val="9"/>
      <color theme="1" tint="0.14999847407452621"/>
      <name val="Calibri"/>
      <family val="2"/>
      <scheme val="minor"/>
    </font>
    <font>
      <b/>
      <sz val="9"/>
      <name val="Adobe Garamond Pro"/>
      <family val="1"/>
    </font>
    <font>
      <b/>
      <sz val="8"/>
      <color theme="1" tint="0.14999847407452621"/>
      <name val="Calibri"/>
      <family val="2"/>
      <scheme val="minor"/>
    </font>
    <font>
      <b/>
      <sz val="8"/>
      <color theme="1" tint="0.34998626667073579"/>
      <name val="Calibri"/>
      <family val="2"/>
      <scheme val="minor"/>
    </font>
    <font>
      <vertAlign val="superscript"/>
      <sz val="8"/>
      <color theme="1" tint="0.34998626667073579"/>
      <name val="Calibri"/>
      <family val="2"/>
      <scheme val="minor"/>
    </font>
    <font>
      <vertAlign val="superscript"/>
      <sz val="8"/>
      <color theme="1" tint="0.14999847407452621"/>
      <name val="Calibri"/>
      <family val="2"/>
      <scheme val="minor"/>
    </font>
    <font>
      <sz val="7"/>
      <color theme="1" tint="0.34998626667073579"/>
      <name val="Arial"/>
      <family val="2"/>
    </font>
    <font>
      <sz val="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FF0000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name val="Calibri"/>
      <family val="2"/>
      <scheme val="minor"/>
    </font>
    <font>
      <sz val="7"/>
      <color theme="1" tint="0.34998626667073579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5" fillId="0" borderId="0"/>
  </cellStyleXfs>
  <cellXfs count="288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0" fillId="0" borderId="0" xfId="0" applyAlignment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left"/>
    </xf>
    <xf numFmtId="164" fontId="9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164" fontId="5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0" fontId="5" fillId="2" borderId="0" xfId="0" applyFont="1" applyFill="1" applyBorder="1" applyAlignment="1">
      <alignment vertical="center"/>
    </xf>
    <xf numFmtId="0" fontId="0" fillId="0" borderId="0" xfId="0" applyFont="1"/>
    <xf numFmtId="0" fontId="4" fillId="0" borderId="0" xfId="0" applyFont="1" applyBorder="1" applyAlignment="1">
      <alignment horizontal="left" vertical="center"/>
    </xf>
    <xf numFmtId="0" fontId="15" fillId="0" borderId="0" xfId="1"/>
    <xf numFmtId="0" fontId="4" fillId="0" borderId="2" xfId="1" applyFont="1" applyBorder="1" applyAlignment="1" applyProtection="1">
      <alignment horizontal="left" vertical="center" wrapText="1"/>
      <protection locked="0"/>
    </xf>
    <xf numFmtId="0" fontId="5" fillId="0" borderId="24" xfId="1" applyFont="1" applyBorder="1" applyAlignment="1" applyProtection="1">
      <alignment horizontal="center" readingOrder="1"/>
      <protection locked="0"/>
    </xf>
    <xf numFmtId="0" fontId="17" fillId="0" borderId="1" xfId="1" applyFont="1" applyBorder="1" applyAlignment="1">
      <alignment horizontal="left" vertical="center"/>
    </xf>
    <xf numFmtId="0" fontId="4" fillId="0" borderId="0" xfId="1" applyFont="1" applyBorder="1" applyAlignment="1" applyProtection="1">
      <alignment horizontal="left" vertical="center" wrapText="1"/>
      <protection locked="0"/>
    </xf>
    <xf numFmtId="14" fontId="5" fillId="0" borderId="25" xfId="1" applyNumberFormat="1" applyFont="1" applyBorder="1" applyAlignment="1" applyProtection="1">
      <alignment horizontal="center" readingOrder="1"/>
      <protection locked="0"/>
    </xf>
    <xf numFmtId="14" fontId="5" fillId="0" borderId="29" xfId="1" applyNumberFormat="1" applyFont="1" applyBorder="1" applyAlignment="1" applyProtection="1">
      <alignment horizontal="center" readingOrder="1"/>
      <protection locked="0"/>
    </xf>
    <xf numFmtId="0" fontId="17" fillId="0" borderId="1" xfId="1" applyFont="1" applyBorder="1" applyAlignment="1" applyProtection="1">
      <alignment horizontal="left" vertical="center" wrapText="1"/>
      <protection locked="0"/>
    </xf>
    <xf numFmtId="0" fontId="15" fillId="0" borderId="0" xfId="1" applyBorder="1" applyAlignment="1"/>
    <xf numFmtId="0" fontId="19" fillId="2" borderId="28" xfId="1" applyFont="1" applyFill="1" applyBorder="1" applyAlignment="1">
      <alignment horizontal="center" wrapText="1"/>
    </xf>
    <xf numFmtId="0" fontId="5" fillId="2" borderId="30" xfId="1" applyFont="1" applyFill="1" applyBorder="1" applyAlignment="1">
      <alignment horizontal="center"/>
    </xf>
    <xf numFmtId="0" fontId="19" fillId="2" borderId="28" xfId="1" applyFont="1" applyFill="1" applyBorder="1" applyAlignment="1">
      <alignment horizontal="center"/>
    </xf>
    <xf numFmtId="0" fontId="5" fillId="2" borderId="30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20" fillId="0" borderId="1" xfId="1" applyFont="1" applyBorder="1" applyAlignment="1">
      <alignment horizontal="center" vertical="center"/>
    </xf>
    <xf numFmtId="0" fontId="20" fillId="0" borderId="6" xfId="1" applyFont="1" applyBorder="1" applyAlignment="1">
      <alignment horizontal="center" vertical="center"/>
    </xf>
    <xf numFmtId="0" fontId="4" fillId="0" borderId="30" xfId="1" applyFont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4" fillId="2" borderId="28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5" fillId="2" borderId="7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/>
    </xf>
    <xf numFmtId="164" fontId="5" fillId="0" borderId="7" xfId="1" applyNumberFormat="1" applyFont="1" applyBorder="1" applyAlignment="1">
      <alignment horizontal="center"/>
    </xf>
    <xf numFmtId="164" fontId="6" fillId="0" borderId="7" xfId="1" applyNumberFormat="1" applyFont="1" applyBorder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0" fontId="4" fillId="0" borderId="30" xfId="1" applyFont="1" applyBorder="1" applyAlignment="1">
      <alignment horizontal="left"/>
    </xf>
    <xf numFmtId="164" fontId="5" fillId="0" borderId="29" xfId="1" applyNumberFormat="1" applyFont="1" applyBorder="1" applyAlignment="1">
      <alignment horizontal="center"/>
    </xf>
    <xf numFmtId="164" fontId="6" fillId="0" borderId="29" xfId="1" applyNumberFormat="1" applyFont="1" applyBorder="1" applyAlignment="1">
      <alignment horizontal="center"/>
    </xf>
    <xf numFmtId="164" fontId="6" fillId="0" borderId="30" xfId="1" applyNumberFormat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1" fontId="5" fillId="0" borderId="7" xfId="1" applyNumberFormat="1" applyFont="1" applyBorder="1" applyAlignment="1">
      <alignment horizontal="center"/>
    </xf>
    <xf numFmtId="2" fontId="5" fillId="0" borderId="7" xfId="1" applyNumberFormat="1" applyFont="1" applyBorder="1" applyAlignment="1">
      <alignment horizontal="center"/>
    </xf>
    <xf numFmtId="2" fontId="6" fillId="0" borderId="7" xfId="1" applyNumberFormat="1" applyFont="1" applyBorder="1" applyAlignment="1">
      <alignment horizontal="center"/>
    </xf>
    <xf numFmtId="2" fontId="6" fillId="0" borderId="1" xfId="1" applyNumberFormat="1" applyFont="1" applyBorder="1" applyAlignment="1">
      <alignment horizontal="center"/>
    </xf>
    <xf numFmtId="164" fontId="7" fillId="0" borderId="29" xfId="1" applyNumberFormat="1" applyFont="1" applyBorder="1" applyAlignment="1">
      <alignment horizontal="center"/>
    </xf>
    <xf numFmtId="164" fontId="8" fillId="0" borderId="29" xfId="1" applyNumberFormat="1" applyFont="1" applyBorder="1" applyAlignment="1">
      <alignment horizontal="center"/>
    </xf>
    <xf numFmtId="164" fontId="8" fillId="0" borderId="30" xfId="1" applyNumberFormat="1" applyFont="1" applyBorder="1" applyAlignment="1">
      <alignment horizontal="center"/>
    </xf>
    <xf numFmtId="0" fontId="3" fillId="0" borderId="0" xfId="1" applyFont="1" applyBorder="1" applyAlignment="1">
      <alignment horizontal="left"/>
    </xf>
    <xf numFmtId="164" fontId="9" fillId="0" borderId="0" xfId="1" applyNumberFormat="1" applyFont="1" applyBorder="1" applyAlignment="1">
      <alignment horizontal="center"/>
    </xf>
    <xf numFmtId="0" fontId="3" fillId="2" borderId="0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15" fillId="0" borderId="0" xfId="1" applyBorder="1"/>
    <xf numFmtId="0" fontId="3" fillId="0" borderId="0" xfId="1" applyFont="1" applyBorder="1" applyAlignment="1"/>
    <xf numFmtId="0" fontId="5" fillId="0" borderId="3" xfId="1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0" fillId="0" borderId="0" xfId="0" applyFont="1"/>
    <xf numFmtId="0" fontId="2" fillId="0" borderId="19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37" xfId="0" applyFont="1" applyBorder="1" applyAlignment="1"/>
    <xf numFmtId="0" fontId="24" fillId="0" borderId="19" xfId="0" applyFont="1" applyBorder="1" applyAlignment="1">
      <alignment horizontal="right"/>
    </xf>
    <xf numFmtId="2" fontId="1" fillId="0" borderId="37" xfId="0" applyNumberFormat="1" applyFont="1" applyBorder="1" applyAlignment="1">
      <alignment horizontal="center"/>
    </xf>
    <xf numFmtId="1" fontId="1" fillId="0" borderId="37" xfId="0" applyNumberFormat="1" applyFont="1" applyBorder="1" applyAlignment="1">
      <alignment horizontal="center"/>
    </xf>
    <xf numFmtId="0" fontId="25" fillId="0" borderId="37" xfId="0" applyFont="1" applyBorder="1" applyAlignment="1">
      <alignment horizontal="center"/>
    </xf>
    <xf numFmtId="0" fontId="24" fillId="0" borderId="22" xfId="0" applyFont="1" applyBorder="1" applyAlignment="1">
      <alignment vertical="center"/>
    </xf>
    <xf numFmtId="0" fontId="24" fillId="0" borderId="14" xfId="0" applyFont="1" applyBorder="1" applyAlignment="1">
      <alignment vertical="center"/>
    </xf>
    <xf numFmtId="0" fontId="24" fillId="0" borderId="16" xfId="0" applyFont="1" applyBorder="1" applyAlignment="1">
      <alignment vertical="center"/>
    </xf>
    <xf numFmtId="0" fontId="1" fillId="0" borderId="37" xfId="0" applyFont="1" applyBorder="1"/>
    <xf numFmtId="0" fontId="10" fillId="0" borderId="37" xfId="0" applyFont="1" applyBorder="1" applyAlignment="1"/>
    <xf numFmtId="0" fontId="10" fillId="0" borderId="37" xfId="0" applyFont="1" applyBorder="1"/>
    <xf numFmtId="1" fontId="25" fillId="0" borderId="37" xfId="0" applyNumberFormat="1" applyFont="1" applyBorder="1" applyAlignment="1">
      <alignment horizontal="center"/>
    </xf>
    <xf numFmtId="0" fontId="25" fillId="2" borderId="37" xfId="0" applyFont="1" applyFill="1" applyBorder="1" applyAlignment="1">
      <alignment horizontal="center"/>
    </xf>
    <xf numFmtId="0" fontId="10" fillId="0" borderId="37" xfId="0" applyFont="1" applyBorder="1" applyAlignment="1">
      <alignment vertical="top"/>
    </xf>
    <xf numFmtId="0" fontId="6" fillId="2" borderId="37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/>
    </xf>
    <xf numFmtId="0" fontId="28" fillId="0" borderId="0" xfId="1" applyFont="1"/>
    <xf numFmtId="0" fontId="28" fillId="0" borderId="0" xfId="1" applyFont="1" applyBorder="1"/>
    <xf numFmtId="0" fontId="30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4" fillId="0" borderId="12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/>
    </xf>
    <xf numFmtId="0" fontId="24" fillId="0" borderId="13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0" fillId="0" borderId="37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top"/>
    </xf>
    <xf numFmtId="0" fontId="24" fillId="0" borderId="3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165" fontId="24" fillId="0" borderId="37" xfId="0" applyNumberFormat="1" applyFont="1" applyBorder="1" applyAlignment="1">
      <alignment horizontal="center"/>
    </xf>
    <xf numFmtId="21" fontId="24" fillId="0" borderId="37" xfId="0" applyNumberFormat="1" applyFont="1" applyBorder="1" applyAlignment="1">
      <alignment horizontal="center"/>
    </xf>
    <xf numFmtId="0" fontId="24" fillId="0" borderId="12" xfId="0" applyFont="1" applyBorder="1" applyAlignment="1">
      <alignment horizontal="left"/>
    </xf>
    <xf numFmtId="0" fontId="24" fillId="0" borderId="11" xfId="0" applyFont="1" applyBorder="1" applyAlignment="1">
      <alignment horizontal="left"/>
    </xf>
    <xf numFmtId="0" fontId="24" fillId="0" borderId="22" xfId="0" applyFont="1" applyBorder="1" applyAlignment="1">
      <alignment horizontal="left"/>
    </xf>
    <xf numFmtId="0" fontId="24" fillId="0" borderId="13" xfId="0" applyFont="1" applyBorder="1" applyAlignment="1">
      <alignment horizontal="left"/>
    </xf>
    <xf numFmtId="0" fontId="24" fillId="0" borderId="10" xfId="0" applyFont="1" applyBorder="1" applyAlignment="1">
      <alignment horizontal="left"/>
    </xf>
    <xf numFmtId="0" fontId="24" fillId="0" borderId="16" xfId="0" applyFont="1" applyBorder="1" applyAlignment="1">
      <alignment horizontal="left"/>
    </xf>
    <xf numFmtId="0" fontId="3" fillId="0" borderId="2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 wrapText="1"/>
    </xf>
    <xf numFmtId="49" fontId="24" fillId="0" borderId="12" xfId="0" applyNumberFormat="1" applyFont="1" applyBorder="1" applyAlignment="1">
      <alignment horizontal="center" vertical="center" wrapText="1"/>
    </xf>
    <xf numFmtId="49" fontId="24" fillId="0" borderId="11" xfId="0" applyNumberFormat="1" applyFont="1" applyBorder="1" applyAlignment="1">
      <alignment horizontal="center" vertical="center" wrapText="1"/>
    </xf>
    <xf numFmtId="49" fontId="24" fillId="0" borderId="22" xfId="0" applyNumberFormat="1" applyFont="1" applyBorder="1" applyAlignment="1">
      <alignment horizontal="center" vertical="center" wrapText="1"/>
    </xf>
    <xf numFmtId="49" fontId="24" fillId="0" borderId="15" xfId="0" applyNumberFormat="1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49" fontId="24" fillId="0" borderId="14" xfId="0" applyNumberFormat="1" applyFont="1" applyBorder="1" applyAlignment="1">
      <alignment horizontal="center" vertical="center" wrapText="1"/>
    </xf>
    <xf numFmtId="49" fontId="24" fillId="0" borderId="13" xfId="0" applyNumberFormat="1" applyFont="1" applyBorder="1" applyAlignment="1">
      <alignment horizontal="center" vertical="center" wrapText="1"/>
    </xf>
    <xf numFmtId="49" fontId="24" fillId="0" borderId="10" xfId="0" applyNumberFormat="1" applyFont="1" applyBorder="1" applyAlignment="1">
      <alignment horizontal="center" vertical="center" wrapText="1"/>
    </xf>
    <xf numFmtId="49" fontId="24" fillId="0" borderId="16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7" xfId="0" applyFont="1" applyBorder="1" applyAlignment="1">
      <alignment horizontal="left"/>
    </xf>
    <xf numFmtId="0" fontId="10" fillId="0" borderId="37" xfId="0" applyFont="1" applyBorder="1" applyAlignment="1">
      <alignment horizontal="left"/>
    </xf>
    <xf numFmtId="0" fontId="24" fillId="0" borderId="37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166" fontId="26" fillId="0" borderId="8" xfId="0" applyNumberFormat="1" applyFont="1" applyBorder="1" applyAlignment="1">
      <alignment horizontal="center"/>
    </xf>
    <xf numFmtId="166" fontId="26" fillId="0" borderId="18" xfId="0" applyNumberFormat="1" applyFont="1" applyBorder="1" applyAlignment="1">
      <alignment horizontal="center"/>
    </xf>
    <xf numFmtId="166" fontId="27" fillId="0" borderId="26" xfId="0" applyNumberFormat="1" applyFont="1" applyBorder="1" applyAlignment="1">
      <alignment horizontal="center"/>
    </xf>
    <xf numFmtId="166" fontId="27" fillId="0" borderId="27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2" fillId="0" borderId="37" xfId="0" applyFont="1" applyBorder="1" applyAlignment="1">
      <alignment horizontal="left"/>
    </xf>
    <xf numFmtId="0" fontId="1" fillId="0" borderId="37" xfId="0" applyFont="1" applyBorder="1" applyAlignment="1">
      <alignment horizontal="center"/>
    </xf>
    <xf numFmtId="0" fontId="2" fillId="0" borderId="37" xfId="0" applyFont="1" applyBorder="1" applyAlignment="1">
      <alignment horizontal="center" vertical="center"/>
    </xf>
    <xf numFmtId="0" fontId="30" fillId="0" borderId="0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5" fillId="0" borderId="3" xfId="1" applyFont="1" applyBorder="1" applyAlignment="1">
      <alignment horizontal="center"/>
    </xf>
    <xf numFmtId="0" fontId="29" fillId="0" borderId="0" xfId="1" applyFont="1" applyBorder="1" applyAlignment="1">
      <alignment horizontal="right" vertical="center"/>
    </xf>
    <xf numFmtId="0" fontId="23" fillId="0" borderId="0" xfId="1" applyFont="1" applyBorder="1" applyAlignment="1">
      <alignment horizontal="right" vertic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6" fillId="0" borderId="24" xfId="1" applyFont="1" applyBorder="1" applyAlignment="1">
      <alignment horizontal="left"/>
    </xf>
    <xf numFmtId="0" fontId="6" fillId="0" borderId="4" xfId="1" applyFont="1" applyBorder="1" applyAlignment="1">
      <alignment horizontal="left"/>
    </xf>
    <xf numFmtId="0" fontId="6" fillId="0" borderId="5" xfId="1" applyFont="1" applyBorder="1" applyAlignment="1">
      <alignment horizontal="left"/>
    </xf>
    <xf numFmtId="0" fontId="6" fillId="0" borderId="29" xfId="1" applyFont="1" applyBorder="1" applyAlignment="1">
      <alignment horizontal="left"/>
    </xf>
    <xf numFmtId="0" fontId="5" fillId="0" borderId="36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5" fillId="0" borderId="7" xfId="1" applyFont="1" applyBorder="1" applyAlignment="1">
      <alignment horizontal="left"/>
    </xf>
    <xf numFmtId="0" fontId="5" fillId="2" borderId="3" xfId="1" applyFont="1" applyFill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2" borderId="36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24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25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4" fillId="0" borderId="28" xfId="1" applyFont="1" applyBorder="1" applyAlignment="1">
      <alignment horizontal="left" vertical="center"/>
    </xf>
    <xf numFmtId="0" fontId="4" fillId="0" borderId="30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18" fillId="2" borderId="0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19" fillId="0" borderId="31" xfId="1" applyFont="1" applyBorder="1" applyAlignment="1">
      <alignment horizontal="center" vertical="center"/>
    </xf>
    <xf numFmtId="0" fontId="19" fillId="0" borderId="32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34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29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2" borderId="5" xfId="1" applyFont="1" applyFill="1" applyBorder="1" applyAlignment="1">
      <alignment horizontal="center"/>
    </xf>
    <xf numFmtId="0" fontId="5" fillId="2" borderId="29" xfId="1" applyFont="1" applyFill="1" applyBorder="1" applyAlignment="1">
      <alignment horizontal="center"/>
    </xf>
    <xf numFmtId="49" fontId="5" fillId="2" borderId="5" xfId="1" applyNumberFormat="1" applyFont="1" applyFill="1" applyBorder="1" applyAlignment="1">
      <alignment horizontal="center"/>
    </xf>
    <xf numFmtId="12" fontId="5" fillId="2" borderId="29" xfId="1" applyNumberFormat="1" applyFont="1" applyFill="1" applyBorder="1" applyAlignment="1">
      <alignment horizontal="center"/>
    </xf>
    <xf numFmtId="0" fontId="19" fillId="2" borderId="3" xfId="1" applyFont="1" applyFill="1" applyBorder="1" applyAlignment="1">
      <alignment horizontal="center"/>
    </xf>
    <xf numFmtId="0" fontId="19" fillId="2" borderId="24" xfId="1" applyFont="1" applyFill="1" applyBorder="1" applyAlignment="1">
      <alignment horizontal="center"/>
    </xf>
    <xf numFmtId="0" fontId="5" fillId="0" borderId="1" xfId="1" applyFont="1" applyBorder="1" applyAlignment="1">
      <alignment horizontal="left" vertical="center" wrapText="1"/>
    </xf>
    <xf numFmtId="0" fontId="17" fillId="0" borderId="1" xfId="1" applyFont="1" applyBorder="1" applyAlignment="1" applyProtection="1">
      <alignment horizontal="left" vertical="center" wrapText="1"/>
      <protection locked="0"/>
    </xf>
    <xf numFmtId="0" fontId="5" fillId="0" borderId="1" xfId="1" applyFont="1" applyBorder="1" applyAlignment="1" applyProtection="1">
      <alignment horizontal="left" vertical="center" wrapText="1"/>
      <protection locked="0"/>
    </xf>
    <xf numFmtId="0" fontId="18" fillId="0" borderId="3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17" fillId="0" borderId="1" xfId="1" applyFont="1" applyBorder="1" applyAlignment="1">
      <alignment horizontal="left" vertical="center"/>
    </xf>
    <xf numFmtId="0" fontId="5" fillId="0" borderId="28" xfId="1" applyFont="1" applyBorder="1" applyAlignment="1">
      <alignment horizontal="left" vertical="center" wrapText="1"/>
    </xf>
    <xf numFmtId="0" fontId="9" fillId="0" borderId="0" xfId="1" applyFont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4" fillId="0" borderId="40" xfId="1" applyFont="1" applyBorder="1" applyAlignment="1">
      <alignment horizontal="left" vertical="center"/>
    </xf>
    <xf numFmtId="0" fontId="5" fillId="0" borderId="40" xfId="1" applyFont="1" applyBorder="1" applyAlignment="1">
      <alignment horizontal="left" vertical="center"/>
    </xf>
    <xf numFmtId="0" fontId="4" fillId="0" borderId="40" xfId="1" applyFont="1" applyBorder="1" applyAlignment="1">
      <alignment horizontal="left" vertical="center"/>
    </xf>
    <xf numFmtId="0" fontId="5" fillId="0" borderId="40" xfId="1" applyFont="1" applyBorder="1" applyAlignment="1">
      <alignment horizontal="left" vertical="center" wrapText="1"/>
    </xf>
    <xf numFmtId="0" fontId="4" fillId="0" borderId="40" xfId="1" applyFont="1" applyBorder="1" applyAlignment="1" applyProtection="1">
      <alignment horizontal="left" vertical="center" wrapText="1"/>
      <protection locked="0"/>
    </xf>
    <xf numFmtId="0" fontId="4" fillId="0" borderId="40" xfId="1" applyFont="1" applyBorder="1" applyAlignment="1" applyProtection="1">
      <alignment horizontal="left" vertical="center" wrapText="1"/>
      <protection locked="0"/>
    </xf>
    <xf numFmtId="0" fontId="5" fillId="0" borderId="40" xfId="1" applyFont="1" applyBorder="1" applyAlignment="1" applyProtection="1">
      <alignment horizontal="left" vertical="center" wrapText="1"/>
      <protection locked="0"/>
    </xf>
    <xf numFmtId="0" fontId="4" fillId="0" borderId="41" xfId="1" applyFont="1" applyBorder="1" applyAlignment="1" applyProtection="1">
      <alignment horizontal="left" vertical="center" wrapText="1"/>
      <protection locked="0"/>
    </xf>
    <xf numFmtId="0" fontId="5" fillId="0" borderId="41" xfId="1" applyFont="1" applyBorder="1" applyAlignment="1">
      <alignment horizontal="left" vertical="center" wrapText="1"/>
    </xf>
    <xf numFmtId="0" fontId="5" fillId="0" borderId="42" xfId="1" applyFont="1" applyBorder="1" applyAlignment="1">
      <alignment horizontal="left" vertical="center"/>
    </xf>
    <xf numFmtId="0" fontId="5" fillId="0" borderId="42" xfId="1" applyFont="1" applyBorder="1" applyAlignment="1">
      <alignment horizontal="left" vertical="center" wrapText="1"/>
    </xf>
    <xf numFmtId="0" fontId="4" fillId="0" borderId="43" xfId="1" applyFont="1" applyBorder="1" applyAlignment="1" applyProtection="1">
      <alignment horizontal="left" vertical="center" wrapText="1"/>
      <protection locked="0"/>
    </xf>
    <xf numFmtId="0" fontId="4" fillId="0" borderId="44" xfId="1" applyFont="1" applyBorder="1" applyAlignment="1" applyProtection="1">
      <alignment horizontal="left" vertical="center" wrapText="1"/>
      <protection locked="0"/>
    </xf>
    <xf numFmtId="0" fontId="4" fillId="0" borderId="45" xfId="1" applyFont="1" applyBorder="1" applyAlignment="1" applyProtection="1">
      <alignment horizontal="left" vertical="center" wrapText="1"/>
      <protection locked="0"/>
    </xf>
    <xf numFmtId="0" fontId="5" fillId="0" borderId="46" xfId="1" applyFont="1" applyBorder="1" applyAlignment="1" applyProtection="1">
      <alignment horizontal="center" readingOrder="1"/>
      <protection locked="0"/>
    </xf>
    <xf numFmtId="14" fontId="5" fillId="0" borderId="46" xfId="1" applyNumberFormat="1" applyFont="1" applyBorder="1" applyAlignment="1" applyProtection="1">
      <alignment horizontal="center" readingOrder="1"/>
      <protection locked="0"/>
    </xf>
    <xf numFmtId="0" fontId="4" fillId="2" borderId="47" xfId="1" applyFont="1" applyFill="1" applyBorder="1" applyAlignment="1">
      <alignment horizontal="center" wrapText="1"/>
    </xf>
    <xf numFmtId="0" fontId="4" fillId="2" borderId="47" xfId="1" applyFont="1" applyFill="1" applyBorder="1" applyAlignment="1">
      <alignment horizontal="center"/>
    </xf>
    <xf numFmtId="0" fontId="5" fillId="2" borderId="41" xfId="1" applyFont="1" applyFill="1" applyBorder="1" applyAlignment="1">
      <alignment horizontal="center"/>
    </xf>
    <xf numFmtId="0" fontId="5" fillId="2" borderId="41" xfId="1" applyFont="1" applyFill="1" applyBorder="1" applyAlignment="1">
      <alignment horizontal="center"/>
    </xf>
    <xf numFmtId="49" fontId="5" fillId="2" borderId="41" xfId="1" applyNumberFormat="1" applyFont="1" applyFill="1" applyBorder="1" applyAlignment="1">
      <alignment horizontal="center"/>
    </xf>
    <xf numFmtId="12" fontId="5" fillId="2" borderId="41" xfId="1" applyNumberFormat="1" applyFont="1" applyFill="1" applyBorder="1" applyAlignment="1">
      <alignment horizontal="center"/>
    </xf>
    <xf numFmtId="0" fontId="4" fillId="2" borderId="47" xfId="1" applyFont="1" applyFill="1" applyBorder="1" applyAlignment="1">
      <alignment horizontal="center"/>
    </xf>
    <xf numFmtId="0" fontId="5" fillId="2" borderId="41" xfId="1" applyFont="1" applyFill="1" applyBorder="1" applyAlignment="1">
      <alignment horizontal="center" vertical="center"/>
    </xf>
    <xf numFmtId="0" fontId="5" fillId="2" borderId="41" xfId="1" applyFont="1" applyFill="1" applyBorder="1" applyAlignment="1">
      <alignment horizontal="center" vertical="center"/>
    </xf>
    <xf numFmtId="0" fontId="4" fillId="0" borderId="40" xfId="1" applyFont="1" applyBorder="1" applyAlignment="1">
      <alignment horizontal="left" vertical="center" wrapText="1"/>
    </xf>
    <xf numFmtId="0" fontId="20" fillId="0" borderId="40" xfId="1" applyFont="1" applyBorder="1" applyAlignment="1">
      <alignment horizontal="center" vertical="center"/>
    </xf>
    <xf numFmtId="0" fontId="19" fillId="0" borderId="40" xfId="1" applyFont="1" applyBorder="1" applyAlignment="1">
      <alignment horizontal="center" vertical="center"/>
    </xf>
    <xf numFmtId="0" fontId="5" fillId="0" borderId="40" xfId="1" applyFont="1" applyBorder="1" applyAlignment="1">
      <alignment horizontal="center" vertical="center"/>
    </xf>
    <xf numFmtId="0" fontId="5" fillId="2" borderId="40" xfId="1" applyFont="1" applyFill="1" applyBorder="1" applyAlignment="1">
      <alignment horizontal="center" vertical="center" wrapText="1"/>
    </xf>
    <xf numFmtId="0" fontId="5" fillId="0" borderId="40" xfId="1" applyFont="1" applyBorder="1" applyAlignment="1">
      <alignment horizontal="center" vertical="center" wrapText="1"/>
    </xf>
    <xf numFmtId="0" fontId="3" fillId="0" borderId="40" xfId="1" applyFont="1" applyBorder="1" applyAlignment="1">
      <alignment horizontal="center" vertical="center" wrapText="1"/>
    </xf>
    <xf numFmtId="0" fontId="4" fillId="2" borderId="40" xfId="1" applyFont="1" applyFill="1" applyBorder="1" applyAlignment="1">
      <alignment horizontal="left" vertical="center"/>
    </xf>
    <xf numFmtId="0" fontId="3" fillId="2" borderId="40" xfId="1" applyFont="1" applyFill="1" applyBorder="1" applyAlignment="1">
      <alignment horizontal="center" vertical="center"/>
    </xf>
    <xf numFmtId="0" fontId="5" fillId="2" borderId="40" xfId="1" applyFont="1" applyFill="1" applyBorder="1" applyAlignment="1">
      <alignment horizontal="center" vertical="center"/>
    </xf>
    <xf numFmtId="0" fontId="5" fillId="2" borderId="40" xfId="1" applyFont="1" applyFill="1" applyBorder="1" applyAlignment="1">
      <alignment horizontal="center" vertical="center"/>
    </xf>
    <xf numFmtId="0" fontId="6" fillId="2" borderId="40" xfId="1" applyFont="1" applyFill="1" applyBorder="1" applyAlignment="1">
      <alignment horizontal="center" vertical="center"/>
    </xf>
    <xf numFmtId="0" fontId="4" fillId="0" borderId="40" xfId="1" applyFont="1" applyBorder="1" applyAlignment="1">
      <alignment horizontal="left"/>
    </xf>
    <xf numFmtId="164" fontId="5" fillId="0" borderId="40" xfId="1" applyNumberFormat="1" applyFont="1" applyBorder="1" applyAlignment="1">
      <alignment horizontal="center"/>
    </xf>
    <xf numFmtId="164" fontId="6" fillId="0" borderId="40" xfId="1" applyNumberFormat="1" applyFont="1" applyBorder="1" applyAlignment="1">
      <alignment horizontal="center"/>
    </xf>
    <xf numFmtId="0" fontId="5" fillId="0" borderId="40" xfId="1" applyFont="1" applyBorder="1" applyAlignment="1">
      <alignment horizontal="center"/>
    </xf>
    <xf numFmtId="0" fontId="6" fillId="0" borderId="40" xfId="1" applyFont="1" applyBorder="1" applyAlignment="1">
      <alignment horizontal="center"/>
    </xf>
    <xf numFmtId="1" fontId="5" fillId="0" borderId="40" xfId="1" applyNumberFormat="1" applyFont="1" applyBorder="1" applyAlignment="1">
      <alignment horizontal="center"/>
    </xf>
    <xf numFmtId="2" fontId="5" fillId="0" borderId="40" xfId="1" applyNumberFormat="1" applyFont="1" applyBorder="1" applyAlignment="1">
      <alignment horizontal="center"/>
    </xf>
    <xf numFmtId="2" fontId="6" fillId="0" borderId="40" xfId="1" applyNumberFormat="1" applyFont="1" applyBorder="1" applyAlignment="1">
      <alignment horizontal="center"/>
    </xf>
    <xf numFmtId="1" fontId="7" fillId="0" borderId="40" xfId="1" applyNumberFormat="1" applyFont="1" applyBorder="1" applyAlignment="1">
      <alignment horizontal="center"/>
    </xf>
    <xf numFmtId="164" fontId="7" fillId="0" borderId="40" xfId="1" applyNumberFormat="1" applyFont="1" applyBorder="1" applyAlignment="1">
      <alignment horizontal="center"/>
    </xf>
    <xf numFmtId="164" fontId="8" fillId="0" borderId="40" xfId="1" applyNumberFormat="1" applyFont="1" applyBorder="1" applyAlignment="1">
      <alignment horizontal="center"/>
    </xf>
    <xf numFmtId="0" fontId="19" fillId="0" borderId="40" xfId="1" applyFont="1" applyBorder="1" applyAlignment="1">
      <alignment horizontal="left" vertical="center"/>
    </xf>
    <xf numFmtId="0" fontId="6" fillId="0" borderId="40" xfId="1" applyFont="1" applyBorder="1" applyAlignment="1">
      <alignment horizontal="left" vertical="center"/>
    </xf>
    <xf numFmtId="0" fontId="6" fillId="0" borderId="40" xfId="1" applyFont="1" applyBorder="1" applyAlignment="1">
      <alignment horizontal="left"/>
    </xf>
    <xf numFmtId="0" fontId="19" fillId="0" borderId="40" xfId="1" applyFont="1" applyBorder="1" applyAlignment="1">
      <alignment horizontal="left" vertical="center"/>
    </xf>
    <xf numFmtId="0" fontId="5" fillId="0" borderId="40" xfId="1" applyFont="1" applyBorder="1" applyAlignment="1">
      <alignment horizontal="left"/>
    </xf>
    <xf numFmtId="0" fontId="5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48" xfId="1" applyFont="1" applyBorder="1" applyAlignment="1">
      <alignment horizontal="center"/>
    </xf>
    <xf numFmtId="0" fontId="5" fillId="0" borderId="48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334169</xdr:colOff>
      <xdr:row>27</xdr:row>
      <xdr:rowOff>229394</xdr:rowOff>
    </xdr:from>
    <xdr:to>
      <xdr:col>4</xdr:col>
      <xdr:colOff>334169</xdr:colOff>
      <xdr:row>30</xdr:row>
      <xdr:rowOff>229394</xdr:rowOff>
    </xdr:to>
    <xdr:cxnSp macro="">
      <xdr:nvCxnSpPr>
        <xdr:cNvPr id="44" name="43 Conector recto"/>
        <xdr:cNvCxnSpPr/>
      </xdr:nvCxnSpPr>
      <xdr:spPr>
        <a:xfrm rot="5400000">
          <a:off x="2458244" y="6811169"/>
          <a:ext cx="476250" cy="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533400</xdr:colOff>
      <xdr:row>27</xdr:row>
      <xdr:rowOff>9525</xdr:rowOff>
    </xdr:from>
    <xdr:to>
      <xdr:col>25</xdr:col>
      <xdr:colOff>533400</xdr:colOff>
      <xdr:row>32</xdr:row>
      <xdr:rowOff>9525</xdr:rowOff>
    </xdr:to>
    <xdr:cxnSp macro="">
      <xdr:nvCxnSpPr>
        <xdr:cNvPr id="27" name="26 Conector recto"/>
        <xdr:cNvCxnSpPr/>
      </xdr:nvCxnSpPr>
      <xdr:spPr>
        <a:xfrm rot="5400000">
          <a:off x="7781925" y="6019800"/>
          <a:ext cx="41910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4"/>
  <sheetViews>
    <sheetView zoomScale="120" zoomScaleNormal="120" workbookViewId="0">
      <selection activeCell="Q5" sqref="Q5:S5"/>
    </sheetView>
  </sheetViews>
  <sheetFormatPr baseColWidth="10" defaultRowHeight="15"/>
  <cols>
    <col min="1" max="1" width="3.85546875" customWidth="1"/>
    <col min="2" max="3" width="4.140625" customWidth="1"/>
    <col min="4" max="4" width="17.7109375" customWidth="1"/>
    <col min="5" max="5" width="11.42578125" hidden="1" customWidth="1"/>
    <col min="6" max="19" width="6.7109375" customWidth="1"/>
  </cols>
  <sheetData>
    <row r="1" spans="2:19" ht="20.25" customHeight="1">
      <c r="D1" s="2"/>
      <c r="E1" s="112" t="s">
        <v>19</v>
      </c>
      <c r="F1" s="112"/>
      <c r="G1" s="112"/>
      <c r="H1" s="112"/>
      <c r="I1" s="112"/>
      <c r="J1" s="112"/>
      <c r="K1" s="112"/>
      <c r="L1" s="112"/>
      <c r="M1" s="112"/>
      <c r="N1" s="2"/>
      <c r="O1" s="2"/>
      <c r="P1" s="2"/>
      <c r="Q1" s="2"/>
    </row>
    <row r="2" spans="2:19" ht="7.5" customHeight="1">
      <c r="D2" s="2"/>
      <c r="E2" s="112"/>
      <c r="F2" s="112"/>
      <c r="G2" s="112"/>
      <c r="H2" s="112"/>
      <c r="I2" s="112"/>
      <c r="J2" s="112"/>
      <c r="K2" s="112"/>
      <c r="L2" s="112"/>
      <c r="M2" s="112"/>
      <c r="N2" s="2"/>
      <c r="O2" s="2"/>
      <c r="P2" s="2"/>
      <c r="Q2" s="2"/>
      <c r="S2" s="4"/>
    </row>
    <row r="3" spans="2:19">
      <c r="D3" s="3"/>
      <c r="E3" s="113" t="s">
        <v>12</v>
      </c>
      <c r="F3" s="113"/>
      <c r="G3" s="113"/>
      <c r="H3" s="113"/>
      <c r="I3" s="113"/>
      <c r="J3" s="113"/>
      <c r="K3" s="113"/>
      <c r="L3" s="113"/>
      <c r="M3" s="113"/>
      <c r="N3" s="2"/>
      <c r="O3" s="2"/>
      <c r="P3" s="2"/>
      <c r="Q3" s="2"/>
    </row>
    <row r="4" spans="2:19" ht="15" customHeight="1">
      <c r="B4" s="147" t="s">
        <v>14</v>
      </c>
      <c r="C4" s="147"/>
      <c r="D4" s="149" t="s">
        <v>95</v>
      </c>
      <c r="E4" s="149"/>
      <c r="F4" s="149"/>
      <c r="G4" s="149"/>
      <c r="H4" s="149"/>
      <c r="I4" s="149"/>
      <c r="J4" s="149"/>
      <c r="K4" s="149"/>
      <c r="L4" s="149"/>
      <c r="M4" s="149"/>
      <c r="N4" s="150" t="s">
        <v>2</v>
      </c>
      <c r="O4" s="151"/>
      <c r="P4" s="151"/>
      <c r="Q4" s="79">
        <v>263</v>
      </c>
      <c r="R4" s="74" t="s">
        <v>83</v>
      </c>
      <c r="S4" s="77">
        <f>Q4+1</f>
        <v>264</v>
      </c>
    </row>
    <row r="5" spans="2:19" ht="18" customHeight="1">
      <c r="B5" s="147" t="s">
        <v>34</v>
      </c>
      <c r="C5" s="147"/>
      <c r="D5" s="149" t="s">
        <v>96</v>
      </c>
      <c r="E5" s="149"/>
      <c r="F5" s="149"/>
      <c r="G5" s="149"/>
      <c r="H5" s="149"/>
      <c r="I5" s="149"/>
      <c r="J5" s="149"/>
      <c r="K5" s="149"/>
      <c r="L5" s="149"/>
      <c r="M5" s="149"/>
      <c r="N5" s="152" t="s">
        <v>21</v>
      </c>
      <c r="O5" s="153"/>
      <c r="P5" s="153"/>
      <c r="Q5" s="156">
        <v>42006</v>
      </c>
      <c r="R5" s="156"/>
      <c r="S5" s="157"/>
    </row>
    <row r="6" spans="2:19" ht="15" customHeight="1">
      <c r="B6" s="148" t="s">
        <v>1</v>
      </c>
      <c r="C6" s="148"/>
      <c r="D6" s="149" t="s">
        <v>94</v>
      </c>
      <c r="E6" s="149"/>
      <c r="F6" s="149"/>
      <c r="G6" s="149"/>
      <c r="H6" s="149"/>
      <c r="I6" s="149"/>
      <c r="J6" s="149"/>
      <c r="K6" s="149"/>
      <c r="L6" s="149"/>
      <c r="M6" s="149"/>
      <c r="N6" s="154" t="s">
        <v>3</v>
      </c>
      <c r="O6" s="155"/>
      <c r="P6" s="155"/>
      <c r="Q6" s="158">
        <f>Q5+7</f>
        <v>42013</v>
      </c>
      <c r="R6" s="158"/>
      <c r="S6" s="159"/>
    </row>
    <row r="7" spans="2:19" ht="15" customHeight="1">
      <c r="B7" s="143" t="s">
        <v>35</v>
      </c>
      <c r="C7" s="144"/>
      <c r="D7" s="121" t="s">
        <v>97</v>
      </c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3"/>
    </row>
    <row r="8" spans="2:19" ht="6" customHeight="1">
      <c r="B8" s="145"/>
      <c r="C8" s="146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6"/>
    </row>
    <row r="9" spans="2:19" ht="7.5" customHeight="1"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73"/>
      <c r="S9" s="73"/>
    </row>
    <row r="10" spans="2:19" s="19" customFormat="1" ht="20.25" customHeight="1">
      <c r="B10" s="111" t="s">
        <v>4</v>
      </c>
      <c r="C10" s="111"/>
      <c r="D10" s="111"/>
      <c r="E10" s="78"/>
      <c r="F10" s="165" t="s">
        <v>7</v>
      </c>
      <c r="G10" s="165"/>
      <c r="H10" s="165"/>
      <c r="I10" s="165"/>
      <c r="J10" s="165"/>
      <c r="K10" s="165"/>
      <c r="L10" s="165"/>
      <c r="M10" s="165"/>
      <c r="N10" s="130" t="s">
        <v>16</v>
      </c>
      <c r="O10" s="131"/>
      <c r="P10" s="132"/>
      <c r="Q10" s="127" t="s">
        <v>18</v>
      </c>
      <c r="R10" s="128"/>
      <c r="S10" s="129"/>
    </row>
    <row r="11" spans="2:19" s="19" customFormat="1" ht="14.25" customHeight="1">
      <c r="B11" s="119">
        <v>0.39583333333333331</v>
      </c>
      <c r="C11" s="119"/>
      <c r="D11" s="119"/>
      <c r="E11" s="119"/>
      <c r="F11" s="110" t="s">
        <v>101</v>
      </c>
      <c r="G11" s="110"/>
      <c r="H11" s="110"/>
      <c r="I11" s="110"/>
      <c r="J11" s="110"/>
      <c r="K11" s="110"/>
      <c r="L11" s="110"/>
      <c r="M11" s="110"/>
      <c r="N11" s="133">
        <v>250</v>
      </c>
      <c r="O11" s="133"/>
      <c r="P11" s="133"/>
      <c r="Q11" s="134" t="s">
        <v>88</v>
      </c>
      <c r="R11" s="135"/>
      <c r="S11" s="136"/>
    </row>
    <row r="12" spans="2:19" s="19" customFormat="1" ht="17.100000000000001" customHeight="1">
      <c r="B12" s="111" t="s">
        <v>15</v>
      </c>
      <c r="C12" s="111"/>
      <c r="D12" s="111"/>
      <c r="E12" s="78"/>
      <c r="F12" s="110"/>
      <c r="G12" s="110"/>
      <c r="H12" s="110"/>
      <c r="I12" s="110"/>
      <c r="J12" s="110"/>
      <c r="K12" s="110"/>
      <c r="L12" s="110"/>
      <c r="M12" s="110"/>
      <c r="N12" s="133"/>
      <c r="O12" s="133"/>
      <c r="P12" s="133"/>
      <c r="Q12" s="137"/>
      <c r="R12" s="138"/>
      <c r="S12" s="139"/>
    </row>
    <row r="13" spans="2:19" s="19" customFormat="1" ht="13.5" customHeight="1">
      <c r="B13" s="120">
        <v>0.40625</v>
      </c>
      <c r="C13" s="116"/>
      <c r="D13" s="116"/>
      <c r="E13" s="116"/>
      <c r="F13" s="110"/>
      <c r="G13" s="110"/>
      <c r="H13" s="110"/>
      <c r="I13" s="110"/>
      <c r="J13" s="110"/>
      <c r="K13" s="110"/>
      <c r="L13" s="110"/>
      <c r="M13" s="110"/>
      <c r="N13" s="133"/>
      <c r="O13" s="133"/>
      <c r="P13" s="133"/>
      <c r="Q13" s="137"/>
      <c r="R13" s="138"/>
      <c r="S13" s="139"/>
    </row>
    <row r="14" spans="2:19" s="19" customFormat="1" ht="17.100000000000001" customHeight="1">
      <c r="B14" s="111" t="s">
        <v>25</v>
      </c>
      <c r="C14" s="111"/>
      <c r="D14" s="111"/>
      <c r="E14" s="111"/>
      <c r="F14" s="110"/>
      <c r="G14" s="110"/>
      <c r="H14" s="110"/>
      <c r="I14" s="110"/>
      <c r="J14" s="110"/>
      <c r="K14" s="110"/>
      <c r="L14" s="110"/>
      <c r="M14" s="110"/>
      <c r="N14" s="133"/>
      <c r="O14" s="133"/>
      <c r="P14" s="133"/>
      <c r="Q14" s="137"/>
      <c r="R14" s="138"/>
      <c r="S14" s="139"/>
    </row>
    <row r="15" spans="2:19" s="19" customFormat="1" ht="12.75" customHeight="1">
      <c r="B15" s="116"/>
      <c r="C15" s="116"/>
      <c r="D15" s="116"/>
      <c r="E15" s="116"/>
      <c r="F15" s="110"/>
      <c r="G15" s="110"/>
      <c r="H15" s="110"/>
      <c r="I15" s="110"/>
      <c r="J15" s="110"/>
      <c r="K15" s="110"/>
      <c r="L15" s="110"/>
      <c r="M15" s="110"/>
      <c r="N15" s="133"/>
      <c r="O15" s="133"/>
      <c r="P15" s="133"/>
      <c r="Q15" s="137"/>
      <c r="R15" s="138"/>
      <c r="S15" s="139"/>
    </row>
    <row r="16" spans="2:19" s="19" customFormat="1" ht="12.75" customHeight="1">
      <c r="B16" s="118"/>
      <c r="C16" s="118"/>
      <c r="D16" s="118"/>
      <c r="E16" s="78"/>
      <c r="F16" s="110"/>
      <c r="G16" s="110"/>
      <c r="H16" s="110"/>
      <c r="I16" s="110"/>
      <c r="J16" s="110"/>
      <c r="K16" s="110"/>
      <c r="L16" s="110"/>
      <c r="M16" s="110"/>
      <c r="N16" s="133"/>
      <c r="O16" s="133"/>
      <c r="P16" s="133"/>
      <c r="Q16" s="140"/>
      <c r="R16" s="141"/>
      <c r="S16" s="142"/>
    </row>
    <row r="17" spans="2:26" ht="5.25" customHeight="1"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5"/>
      <c r="O17" s="115"/>
      <c r="P17" s="115"/>
      <c r="Q17" s="115"/>
      <c r="R17" s="73"/>
      <c r="S17" s="73"/>
    </row>
    <row r="18" spans="2:26" ht="17.100000000000001" customHeight="1">
      <c r="B18" s="111" t="s">
        <v>6</v>
      </c>
      <c r="C18" s="111"/>
      <c r="D18" s="111"/>
      <c r="E18" s="75"/>
      <c r="F18" s="111" t="s">
        <v>9</v>
      </c>
      <c r="G18" s="111"/>
      <c r="H18" s="111"/>
      <c r="I18" s="118" t="s">
        <v>22</v>
      </c>
      <c r="J18" s="118"/>
      <c r="K18" s="118"/>
      <c r="L18" s="118"/>
      <c r="M18" s="118"/>
      <c r="N18" s="111" t="s">
        <v>8</v>
      </c>
      <c r="O18" s="111"/>
      <c r="P18" s="111"/>
      <c r="Q18" s="111"/>
      <c r="R18" s="111"/>
      <c r="S18" s="111"/>
    </row>
    <row r="19" spans="2:26" ht="12.75" customHeight="1">
      <c r="B19" s="110" t="s">
        <v>92</v>
      </c>
      <c r="C19" s="110"/>
      <c r="D19" s="110"/>
      <c r="E19" s="75"/>
      <c r="F19" s="110" t="s">
        <v>89</v>
      </c>
      <c r="G19" s="110"/>
      <c r="H19" s="110"/>
      <c r="I19" s="116" t="s">
        <v>102</v>
      </c>
      <c r="J19" s="116"/>
      <c r="K19" s="116"/>
      <c r="L19" s="116"/>
      <c r="M19" s="116"/>
      <c r="N19" s="110" t="s">
        <v>98</v>
      </c>
      <c r="O19" s="110"/>
      <c r="P19" s="110"/>
      <c r="Q19" s="110"/>
      <c r="R19" s="110"/>
      <c r="S19" s="110"/>
    </row>
    <row r="20" spans="2:26" ht="13.5" customHeight="1">
      <c r="B20" s="110"/>
      <c r="C20" s="110"/>
      <c r="D20" s="110"/>
      <c r="E20" s="76"/>
      <c r="F20" s="110"/>
      <c r="G20" s="110"/>
      <c r="H20" s="110"/>
      <c r="I20" s="160" t="s">
        <v>23</v>
      </c>
      <c r="J20" s="161"/>
      <c r="K20" s="161"/>
      <c r="L20" s="161"/>
      <c r="M20" s="162"/>
      <c r="N20" s="110"/>
      <c r="O20" s="110"/>
      <c r="P20" s="110"/>
      <c r="Q20" s="110"/>
      <c r="R20" s="110"/>
      <c r="S20" s="110"/>
    </row>
    <row r="21" spans="2:26" ht="12.75" customHeight="1">
      <c r="B21" s="102" t="s">
        <v>44</v>
      </c>
      <c r="C21" s="102"/>
      <c r="D21" s="102"/>
      <c r="E21" s="75"/>
      <c r="F21" s="110"/>
      <c r="G21" s="110"/>
      <c r="H21" s="110"/>
      <c r="I21" s="116" t="s">
        <v>91</v>
      </c>
      <c r="J21" s="116"/>
      <c r="K21" s="116"/>
      <c r="L21" s="116"/>
      <c r="M21" s="116"/>
      <c r="N21" s="110"/>
      <c r="O21" s="110"/>
      <c r="P21" s="110"/>
      <c r="Q21" s="110"/>
      <c r="R21" s="110"/>
      <c r="S21" s="110"/>
    </row>
    <row r="22" spans="2:26" ht="12.75" customHeight="1">
      <c r="B22" s="100" t="s">
        <v>93</v>
      </c>
      <c r="C22" s="101"/>
      <c r="D22" s="101"/>
      <c r="E22" s="83"/>
      <c r="F22" s="110"/>
      <c r="G22" s="110"/>
      <c r="H22" s="110"/>
      <c r="I22" s="111" t="s">
        <v>17</v>
      </c>
      <c r="J22" s="111"/>
      <c r="K22" s="111"/>
      <c r="L22" s="111"/>
      <c r="M22" s="111"/>
      <c r="N22" s="110"/>
      <c r="O22" s="110"/>
      <c r="P22" s="110"/>
      <c r="Q22" s="110"/>
      <c r="R22" s="110"/>
      <c r="S22" s="110"/>
    </row>
    <row r="23" spans="2:26" ht="12.75" customHeight="1">
      <c r="B23" s="102" t="s">
        <v>5</v>
      </c>
      <c r="C23" s="102"/>
      <c r="D23" s="102"/>
      <c r="E23" s="84"/>
      <c r="F23" s="110"/>
      <c r="G23" s="110"/>
      <c r="H23" s="110"/>
      <c r="I23" s="116" t="s">
        <v>90</v>
      </c>
      <c r="J23" s="116"/>
      <c r="K23" s="116"/>
      <c r="L23" s="116"/>
      <c r="M23" s="116"/>
      <c r="N23" s="110"/>
      <c r="O23" s="110"/>
      <c r="P23" s="110"/>
      <c r="Q23" s="110"/>
      <c r="R23" s="110"/>
      <c r="S23" s="110"/>
    </row>
    <row r="24" spans="2:26" ht="13.5" customHeight="1">
      <c r="B24" s="100" t="s">
        <v>100</v>
      </c>
      <c r="C24" s="101"/>
      <c r="D24" s="101"/>
      <c r="E24" s="84"/>
      <c r="F24" s="110"/>
      <c r="G24" s="110"/>
      <c r="H24" s="110"/>
      <c r="I24" s="111" t="s">
        <v>20</v>
      </c>
      <c r="J24" s="111"/>
      <c r="K24" s="111"/>
      <c r="L24" s="111"/>
      <c r="M24" s="111"/>
      <c r="N24" s="110"/>
      <c r="O24" s="110"/>
      <c r="P24" s="110"/>
      <c r="Q24" s="110"/>
      <c r="R24" s="110"/>
      <c r="S24" s="110"/>
      <c r="T24" s="4"/>
      <c r="U24" s="4"/>
      <c r="V24" s="4"/>
      <c r="W24" s="4"/>
      <c r="X24" s="4"/>
      <c r="Y24" s="4"/>
      <c r="Z24" s="4"/>
    </row>
    <row r="25" spans="2:26" ht="10.5" customHeight="1">
      <c r="B25" s="103"/>
      <c r="C25" s="104"/>
      <c r="D25" s="104"/>
      <c r="E25" s="85"/>
      <c r="F25" s="110"/>
      <c r="G25" s="110"/>
      <c r="H25" s="110"/>
      <c r="I25" s="116" t="s">
        <v>99</v>
      </c>
      <c r="J25" s="116"/>
      <c r="K25" s="116"/>
      <c r="L25" s="116"/>
      <c r="M25" s="116"/>
      <c r="N25" s="110"/>
      <c r="O25" s="110"/>
      <c r="P25" s="110"/>
      <c r="Q25" s="110"/>
      <c r="R25" s="110"/>
      <c r="S25" s="110"/>
      <c r="T25" s="4"/>
      <c r="U25" s="4"/>
      <c r="V25" s="4"/>
      <c r="W25" s="4"/>
      <c r="X25" s="4"/>
      <c r="Y25" s="4"/>
      <c r="Z25" s="4"/>
    </row>
    <row r="26" spans="2:26" ht="9.9499999999999993" customHeight="1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T26" s="4"/>
      <c r="U26" s="4"/>
      <c r="V26" s="4"/>
      <c r="W26" s="4"/>
      <c r="X26" s="4"/>
      <c r="Y26" s="4"/>
      <c r="Z26" s="4"/>
    </row>
    <row r="27" spans="2:26" ht="3.75" customHeight="1">
      <c r="B27" s="164" t="s">
        <v>13</v>
      </c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4"/>
      <c r="U27" s="4"/>
      <c r="V27" s="4"/>
      <c r="W27" s="4"/>
      <c r="X27" s="4"/>
      <c r="Y27" s="4"/>
      <c r="Z27" s="4"/>
    </row>
    <row r="28" spans="2:26" ht="17.100000000000001" customHeight="1"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4"/>
      <c r="U28" s="4"/>
      <c r="V28" s="4"/>
      <c r="W28" s="4"/>
      <c r="X28" s="4"/>
      <c r="Y28" s="4"/>
      <c r="Z28" s="4"/>
    </row>
    <row r="29" spans="2:26" ht="17.100000000000001" customHeight="1">
      <c r="B29" s="105"/>
      <c r="C29" s="106"/>
      <c r="D29" s="107"/>
      <c r="E29" s="72"/>
      <c r="F29" s="72">
        <f>Q4</f>
        <v>263</v>
      </c>
      <c r="G29" s="72">
        <f>F29+1</f>
        <v>264</v>
      </c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4"/>
      <c r="U29" s="4"/>
      <c r="V29" s="4"/>
      <c r="W29" s="4"/>
      <c r="X29" s="4"/>
      <c r="Y29" s="4"/>
      <c r="Z29" s="4"/>
    </row>
    <row r="30" spans="2:26" ht="13.5" customHeight="1">
      <c r="B30" s="164" t="s">
        <v>10</v>
      </c>
      <c r="C30" s="164"/>
      <c r="D30" s="164"/>
      <c r="E30" s="86"/>
      <c r="F30" s="72">
        <v>1</v>
      </c>
      <c r="G30" s="72">
        <f>F30+1</f>
        <v>2</v>
      </c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4"/>
      <c r="U30" s="4"/>
      <c r="V30" s="4"/>
      <c r="W30" s="4"/>
      <c r="X30" s="4"/>
      <c r="Y30" s="4"/>
      <c r="Z30" s="4"/>
    </row>
    <row r="31" spans="2:26" ht="14.25" customHeight="1">
      <c r="B31" s="164" t="s">
        <v>11</v>
      </c>
      <c r="C31" s="164"/>
      <c r="D31" s="164"/>
      <c r="E31" s="86"/>
      <c r="F31" s="82">
        <v>14</v>
      </c>
      <c r="G31" s="82">
        <f>F31</f>
        <v>14</v>
      </c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4"/>
      <c r="U31" s="4"/>
      <c r="V31" s="4"/>
      <c r="W31" s="4"/>
      <c r="X31" s="4"/>
      <c r="Y31" s="4"/>
      <c r="Z31" s="4"/>
    </row>
    <row r="32" spans="2:26" ht="20.100000000000001" customHeight="1">
      <c r="B32" s="148" t="s">
        <v>26</v>
      </c>
      <c r="C32" s="148"/>
      <c r="D32" s="148"/>
      <c r="E32" s="87"/>
      <c r="F32" s="82">
        <v>7</v>
      </c>
      <c r="G32" s="82">
        <v>28</v>
      </c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4"/>
      <c r="U32" s="4"/>
      <c r="V32" s="4"/>
      <c r="W32" s="4"/>
      <c r="X32" s="4"/>
      <c r="Y32" s="4"/>
      <c r="Z32" s="4"/>
    </row>
    <row r="33" spans="1:26" ht="20.100000000000001" customHeight="1">
      <c r="B33" s="148" t="s">
        <v>27</v>
      </c>
      <c r="C33" s="148"/>
      <c r="D33" s="148"/>
      <c r="E33" s="88"/>
      <c r="F33" s="90">
        <v>30</v>
      </c>
      <c r="G33" s="90">
        <v>30</v>
      </c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4"/>
      <c r="U33" s="4"/>
      <c r="V33" s="4"/>
      <c r="W33" s="4"/>
      <c r="X33" s="4"/>
      <c r="Y33" s="4"/>
      <c r="Z33" s="4"/>
    </row>
    <row r="34" spans="1:26" ht="20.100000000000001" customHeight="1">
      <c r="B34" s="148" t="s">
        <v>30</v>
      </c>
      <c r="C34" s="148"/>
      <c r="D34" s="148"/>
      <c r="E34" s="88"/>
      <c r="F34" s="90">
        <v>15</v>
      </c>
      <c r="G34" s="90">
        <v>15</v>
      </c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4"/>
      <c r="U34" s="4"/>
      <c r="V34" s="4"/>
      <c r="W34" s="4"/>
      <c r="X34" s="4"/>
      <c r="Y34" s="4"/>
      <c r="Z34" s="4"/>
    </row>
    <row r="35" spans="1:26" ht="20.100000000000001" customHeight="1">
      <c r="B35" s="148" t="s">
        <v>28</v>
      </c>
      <c r="C35" s="148"/>
      <c r="D35" s="148"/>
      <c r="E35" s="88"/>
      <c r="F35" s="81">
        <f>(F34/2)*(F34/2)*3.1416</f>
        <v>176.715</v>
      </c>
      <c r="G35" s="81">
        <f>(G34/2)*(G34/2)*3.1416</f>
        <v>176.715</v>
      </c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4"/>
      <c r="U35" s="4"/>
      <c r="V35" s="4"/>
      <c r="W35" s="4"/>
      <c r="X35" s="4"/>
      <c r="Y35" s="4"/>
      <c r="Z35" s="4"/>
    </row>
    <row r="36" spans="1:26" ht="20.100000000000001" customHeight="1">
      <c r="B36" s="148" t="s">
        <v>29</v>
      </c>
      <c r="C36" s="148"/>
      <c r="D36" s="148"/>
      <c r="E36" s="88"/>
      <c r="F36" s="93">
        <v>37621</v>
      </c>
      <c r="G36" s="89">
        <f>((G39*G35)*N11)/100</f>
        <v>53083.562500000007</v>
      </c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4"/>
      <c r="U36" s="4"/>
      <c r="V36" s="4"/>
      <c r="W36" s="4"/>
      <c r="X36" s="4"/>
      <c r="Y36" s="4"/>
      <c r="Z36" s="4"/>
    </row>
    <row r="37" spans="1:26" ht="20.100000000000001" customHeight="1">
      <c r="B37" s="148" t="s">
        <v>32</v>
      </c>
      <c r="C37" s="148"/>
      <c r="D37" s="148"/>
      <c r="E37" s="88"/>
      <c r="F37" s="81">
        <f>F36/F35</f>
        <v>212.8908128908129</v>
      </c>
      <c r="G37" s="81">
        <f>G36/G35</f>
        <v>300.39081289081292</v>
      </c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4"/>
      <c r="U37" s="4"/>
      <c r="V37" s="4"/>
      <c r="W37" s="4"/>
      <c r="X37" s="4"/>
      <c r="Y37" s="4"/>
      <c r="Z37" s="4"/>
    </row>
    <row r="38" spans="1:26" ht="20.100000000000001" customHeight="1">
      <c r="B38" s="163" t="s">
        <v>31</v>
      </c>
      <c r="C38" s="163"/>
      <c r="D38" s="163"/>
      <c r="E38" s="88"/>
      <c r="F38" s="80">
        <v>1</v>
      </c>
      <c r="G38" s="80">
        <f>F38</f>
        <v>1</v>
      </c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4"/>
      <c r="U38" s="4"/>
      <c r="V38" s="4"/>
      <c r="W38" s="4"/>
      <c r="X38" s="4"/>
      <c r="Y38" s="4"/>
      <c r="Z38" s="4"/>
    </row>
    <row r="39" spans="1:26" ht="20.100000000000001" customHeight="1">
      <c r="B39" s="163" t="s">
        <v>33</v>
      </c>
      <c r="C39" s="163"/>
      <c r="D39" s="163"/>
      <c r="E39" s="88"/>
      <c r="F39" s="81">
        <f>F37/N11*100</f>
        <v>85.156325156325167</v>
      </c>
      <c r="G39" s="81">
        <f>F39-65+100</f>
        <v>120.15632515632517</v>
      </c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4"/>
      <c r="U39" s="4"/>
      <c r="V39" s="4"/>
      <c r="W39" s="4"/>
      <c r="X39" s="4"/>
      <c r="Y39" s="4"/>
      <c r="Z39" s="4"/>
    </row>
    <row r="40" spans="1:26" ht="15.75" customHeight="1">
      <c r="B40" s="108" t="s">
        <v>85</v>
      </c>
      <c r="C40" s="108"/>
      <c r="D40" s="108"/>
      <c r="E40" s="91"/>
      <c r="F40" s="109" t="s">
        <v>84</v>
      </c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4"/>
      <c r="U40" s="4"/>
      <c r="V40" s="4"/>
      <c r="W40" s="4"/>
      <c r="X40" s="4"/>
      <c r="Y40" s="4"/>
      <c r="Z40" s="4"/>
    </row>
    <row r="41" spans="1:26">
      <c r="A41" s="1"/>
      <c r="B41" s="108" t="s">
        <v>86</v>
      </c>
      <c r="C41" s="108"/>
      <c r="D41" s="108"/>
      <c r="E41" s="91"/>
      <c r="F41" s="109" t="s">
        <v>84</v>
      </c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4"/>
      <c r="U41" s="4"/>
      <c r="V41" s="4"/>
      <c r="W41" s="4"/>
      <c r="X41" s="4"/>
      <c r="Y41" s="4"/>
      <c r="Z41" s="4"/>
    </row>
    <row r="42" spans="1:26">
      <c r="A42" s="1"/>
      <c r="B42" s="108" t="s">
        <v>87</v>
      </c>
      <c r="C42" s="108"/>
      <c r="D42" s="108"/>
      <c r="E42" s="92"/>
      <c r="F42" s="109" t="s">
        <v>84</v>
      </c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</row>
    <row r="43" spans="1:26">
      <c r="A43" s="1"/>
      <c r="B43" s="9"/>
      <c r="C43" s="9"/>
      <c r="D43" s="10"/>
      <c r="E43" s="11"/>
      <c r="F43" s="11"/>
      <c r="G43" s="11"/>
      <c r="H43" s="18"/>
      <c r="I43" s="18"/>
      <c r="J43" s="1"/>
      <c r="K43" s="1"/>
    </row>
    <row r="44" spans="1:26">
      <c r="A44" s="1"/>
      <c r="B44" s="9"/>
      <c r="C44" s="9"/>
      <c r="D44" s="10"/>
      <c r="E44" s="11"/>
      <c r="F44" s="11"/>
      <c r="G44" s="11"/>
      <c r="H44" s="18"/>
      <c r="I44" s="18"/>
      <c r="J44" s="1"/>
      <c r="K44" s="1"/>
    </row>
    <row r="45" spans="1:26">
      <c r="A45" s="1"/>
      <c r="B45" s="9"/>
      <c r="C45" s="9"/>
      <c r="D45" s="12"/>
      <c r="E45" s="13"/>
      <c r="F45" s="13"/>
      <c r="G45" s="13"/>
      <c r="H45" s="18"/>
      <c r="I45" s="18"/>
      <c r="J45" s="1"/>
      <c r="K45" s="1"/>
    </row>
    <row r="46" spans="1:26">
      <c r="A46" s="1"/>
      <c r="B46" s="9"/>
      <c r="C46" s="9"/>
      <c r="D46" s="10"/>
      <c r="E46" s="11"/>
      <c r="F46" s="11"/>
      <c r="G46" s="11"/>
      <c r="H46" s="18"/>
      <c r="I46" s="18"/>
      <c r="J46" s="1"/>
      <c r="K46" s="1"/>
    </row>
    <row r="47" spans="1:26">
      <c r="A47" s="1"/>
      <c r="B47" s="9"/>
      <c r="C47" s="9"/>
      <c r="D47" s="14"/>
      <c r="E47" s="15"/>
      <c r="F47" s="15"/>
      <c r="G47" s="15"/>
      <c r="H47" s="18"/>
      <c r="I47" s="18"/>
      <c r="J47" s="1"/>
      <c r="K47" s="1"/>
    </row>
    <row r="48" spans="1:26">
      <c r="A48" s="1"/>
      <c r="B48" s="9"/>
      <c r="C48" s="9"/>
      <c r="D48" s="10"/>
      <c r="E48" s="11"/>
      <c r="F48" s="11"/>
      <c r="G48" s="11"/>
      <c r="H48" s="18"/>
      <c r="I48" s="18"/>
      <c r="J48" s="1"/>
      <c r="K48" s="1"/>
    </row>
    <row r="49" spans="1:11">
      <c r="A49" s="1"/>
      <c r="B49" s="9"/>
      <c r="C49" s="9"/>
      <c r="D49" s="16"/>
      <c r="E49" s="17"/>
      <c r="F49" s="17"/>
      <c r="G49" s="17"/>
      <c r="H49" s="18"/>
      <c r="I49" s="18"/>
      <c r="J49" s="1"/>
      <c r="K49" s="1"/>
    </row>
    <row r="50" spans="1:11">
      <c r="A50" s="1"/>
      <c r="B50" s="6"/>
      <c r="C50" s="6"/>
      <c r="D50" s="7"/>
      <c r="E50" s="7"/>
      <c r="F50" s="7"/>
      <c r="G50" s="7"/>
      <c r="H50" s="8"/>
      <c r="I50" s="8"/>
      <c r="J50" s="1"/>
      <c r="K50" s="1"/>
    </row>
    <row r="51" spans="1:11">
      <c r="A51" s="1"/>
      <c r="B51" s="98"/>
      <c r="C51" s="20"/>
      <c r="D51" s="99"/>
      <c r="E51" s="99"/>
      <c r="F51" s="99"/>
      <c r="G51" s="99"/>
      <c r="H51" s="99"/>
      <c r="I51" s="99"/>
      <c r="J51" s="1"/>
      <c r="K51" s="1"/>
    </row>
    <row r="52" spans="1:11">
      <c r="A52" s="1"/>
      <c r="B52" s="98"/>
      <c r="C52" s="20"/>
      <c r="D52" s="99"/>
      <c r="E52" s="99"/>
      <c r="F52" s="99"/>
      <c r="G52" s="99"/>
      <c r="H52" s="99"/>
      <c r="I52" s="99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mergeCells count="68">
    <mergeCell ref="B39:D39"/>
    <mergeCell ref="F10:M10"/>
    <mergeCell ref="F11:M16"/>
    <mergeCell ref="B32:D32"/>
    <mergeCell ref="B33:D33"/>
    <mergeCell ref="B34:D34"/>
    <mergeCell ref="B35:D35"/>
    <mergeCell ref="B36:D36"/>
    <mergeCell ref="B27:S28"/>
    <mergeCell ref="N18:S18"/>
    <mergeCell ref="I18:M18"/>
    <mergeCell ref="F18:H18"/>
    <mergeCell ref="B21:D21"/>
    <mergeCell ref="B18:D18"/>
    <mergeCell ref="B31:D31"/>
    <mergeCell ref="I19:M19"/>
    <mergeCell ref="I20:M20"/>
    <mergeCell ref="B37:D37"/>
    <mergeCell ref="B38:D38"/>
    <mergeCell ref="I23:M23"/>
    <mergeCell ref="I25:M25"/>
    <mergeCell ref="I21:M21"/>
    <mergeCell ref="B19:D20"/>
    <mergeCell ref="B30:D30"/>
    <mergeCell ref="N4:P4"/>
    <mergeCell ref="N5:P5"/>
    <mergeCell ref="N6:P6"/>
    <mergeCell ref="Q5:S5"/>
    <mergeCell ref="Q6:S6"/>
    <mergeCell ref="B7:C8"/>
    <mergeCell ref="B4:C4"/>
    <mergeCell ref="B5:C5"/>
    <mergeCell ref="B6:C6"/>
    <mergeCell ref="D4:M4"/>
    <mergeCell ref="D5:M5"/>
    <mergeCell ref="D6:M6"/>
    <mergeCell ref="E1:M2"/>
    <mergeCell ref="E3:M3"/>
    <mergeCell ref="B17:Q17"/>
    <mergeCell ref="B15:E15"/>
    <mergeCell ref="B9:Q9"/>
    <mergeCell ref="B10:D10"/>
    <mergeCell ref="B16:D16"/>
    <mergeCell ref="B12:D12"/>
    <mergeCell ref="B14:E14"/>
    <mergeCell ref="B11:E11"/>
    <mergeCell ref="B13:E13"/>
    <mergeCell ref="D7:S8"/>
    <mergeCell ref="Q10:S10"/>
    <mergeCell ref="N10:P10"/>
    <mergeCell ref="N11:P16"/>
    <mergeCell ref="Q11:S16"/>
    <mergeCell ref="B51:B52"/>
    <mergeCell ref="D51:I52"/>
    <mergeCell ref="B22:D22"/>
    <mergeCell ref="B23:D23"/>
    <mergeCell ref="B24:D25"/>
    <mergeCell ref="B29:D29"/>
    <mergeCell ref="B40:D40"/>
    <mergeCell ref="B41:D41"/>
    <mergeCell ref="B42:D42"/>
    <mergeCell ref="F40:S40"/>
    <mergeCell ref="F41:S41"/>
    <mergeCell ref="F42:S42"/>
    <mergeCell ref="N19:S25"/>
    <mergeCell ref="I22:M22"/>
    <mergeCell ref="I24:M24"/>
    <mergeCell ref="F19:H25"/>
  </mergeCells>
  <printOptions horizontalCentered="1"/>
  <pageMargins left="0.39370078740157483" right="0.43307086614173229" top="0.19685039370078741" bottom="0.19685039370078741" header="0.11811023622047245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view="pageBreakPreview" zoomScaleNormal="130" zoomScaleSheetLayoutView="100" workbookViewId="0">
      <selection activeCell="B7" sqref="B7:E7"/>
    </sheetView>
  </sheetViews>
  <sheetFormatPr baseColWidth="10" defaultRowHeight="12.75"/>
  <cols>
    <col min="1" max="1" width="24.85546875" style="21" customWidth="1"/>
    <col min="2" max="2" width="11.42578125" style="21"/>
    <col min="3" max="5" width="11.42578125" style="21" customWidth="1"/>
    <col min="6" max="6" width="13.7109375" style="21" customWidth="1"/>
    <col min="7" max="7" width="10.85546875" style="21" customWidth="1"/>
    <col min="8" max="16384" width="11.42578125" style="21"/>
  </cols>
  <sheetData>
    <row r="1" spans="1:9">
      <c r="A1" s="94"/>
      <c r="B1" s="94"/>
      <c r="C1" s="94"/>
      <c r="D1" s="94"/>
      <c r="E1" s="94"/>
      <c r="F1" s="94"/>
      <c r="G1" s="94"/>
    </row>
    <row r="2" spans="1:9" ht="21.75" customHeight="1">
      <c r="A2" s="94"/>
      <c r="B2" s="94"/>
      <c r="C2" s="94"/>
      <c r="D2" s="94"/>
      <c r="E2" s="94"/>
      <c r="F2" s="94"/>
      <c r="G2" s="94"/>
    </row>
    <row r="3" spans="1:9" ht="15">
      <c r="A3" s="166" t="s">
        <v>36</v>
      </c>
      <c r="B3" s="166"/>
      <c r="C3" s="166"/>
      <c r="D3" s="166"/>
      <c r="E3" s="166"/>
      <c r="F3" s="94"/>
      <c r="G3" s="94"/>
    </row>
    <row r="4" spans="1:9" ht="10.5" customHeight="1">
      <c r="F4" s="97"/>
      <c r="G4" s="96"/>
    </row>
    <row r="5" spans="1:9" ht="12" customHeight="1">
      <c r="F5" s="97" t="s">
        <v>103</v>
      </c>
      <c r="G5" s="96"/>
    </row>
    <row r="6" spans="1:9" ht="5.25" customHeight="1">
      <c r="A6" s="94"/>
      <c r="B6" s="94"/>
      <c r="C6" s="94"/>
      <c r="D6" s="94"/>
      <c r="E6" s="94"/>
      <c r="F6" s="94"/>
      <c r="G6" s="94"/>
    </row>
    <row r="7" spans="1:9" ht="13.5" customHeight="1">
      <c r="A7" s="231" t="s">
        <v>14</v>
      </c>
      <c r="B7" s="232"/>
      <c r="C7" s="232"/>
      <c r="D7" s="232"/>
      <c r="E7" s="240"/>
      <c r="F7" s="242" t="s">
        <v>104</v>
      </c>
      <c r="G7" s="245"/>
    </row>
    <row r="8" spans="1:9" ht="13.5" customHeight="1">
      <c r="A8" s="233" t="s">
        <v>38</v>
      </c>
      <c r="B8" s="234"/>
      <c r="C8" s="234"/>
      <c r="D8" s="234"/>
      <c r="E8" s="241"/>
      <c r="F8" s="243" t="s">
        <v>105</v>
      </c>
      <c r="G8" s="246"/>
    </row>
    <row r="9" spans="1:9" ht="13.5" customHeight="1">
      <c r="A9" s="233"/>
      <c r="B9" s="234"/>
      <c r="C9" s="234"/>
      <c r="D9" s="234"/>
      <c r="E9" s="241"/>
      <c r="F9" s="244" t="s">
        <v>21</v>
      </c>
      <c r="G9" s="246"/>
    </row>
    <row r="10" spans="1:9" ht="13.5" customHeight="1">
      <c r="A10" s="238" t="s">
        <v>1</v>
      </c>
      <c r="B10" s="239"/>
      <c r="C10" s="239"/>
      <c r="D10" s="239"/>
      <c r="E10" s="239"/>
      <c r="F10" s="239"/>
      <c r="G10" s="239"/>
    </row>
    <row r="11" spans="1:9" ht="13.5" customHeight="1">
      <c r="A11" s="235"/>
      <c r="B11" s="234"/>
      <c r="C11" s="234"/>
      <c r="D11" s="234"/>
      <c r="E11" s="234"/>
      <c r="F11" s="234"/>
      <c r="G11" s="234"/>
    </row>
    <row r="12" spans="1:9" ht="13.5" customHeight="1">
      <c r="A12" s="236" t="s">
        <v>7</v>
      </c>
      <c r="B12" s="234"/>
      <c r="C12" s="234"/>
      <c r="D12" s="234"/>
      <c r="E12" s="234"/>
      <c r="F12" s="234"/>
      <c r="G12" s="234"/>
    </row>
    <row r="13" spans="1:9" ht="13.5" customHeight="1">
      <c r="A13" s="235" t="s">
        <v>35</v>
      </c>
      <c r="B13" s="237"/>
      <c r="C13" s="237"/>
      <c r="D13" s="237"/>
      <c r="E13" s="237"/>
      <c r="F13" s="237"/>
      <c r="G13" s="237"/>
    </row>
    <row r="14" spans="1:9" ht="13.5" customHeight="1">
      <c r="A14" s="235"/>
      <c r="B14" s="237"/>
      <c r="C14" s="237"/>
      <c r="D14" s="237"/>
      <c r="E14" s="237"/>
      <c r="F14" s="237"/>
      <c r="G14" s="237"/>
    </row>
    <row r="15" spans="1:9" ht="18" customHeight="1">
      <c r="A15" s="229" t="s">
        <v>40</v>
      </c>
      <c r="B15" s="229"/>
      <c r="C15" s="229"/>
      <c r="D15" s="229"/>
      <c r="E15" s="229"/>
      <c r="F15" s="229"/>
      <c r="G15" s="229"/>
      <c r="H15" s="29"/>
      <c r="I15" s="29"/>
    </row>
    <row r="16" spans="1:9" ht="13.5" customHeight="1">
      <c r="A16" s="247" t="s">
        <v>41</v>
      </c>
      <c r="B16" s="248" t="s">
        <v>42</v>
      </c>
      <c r="C16" s="248"/>
      <c r="D16" s="248" t="s">
        <v>106</v>
      </c>
      <c r="E16" s="248"/>
      <c r="F16" s="248" t="s">
        <v>44</v>
      </c>
      <c r="G16" s="248"/>
      <c r="H16" s="29"/>
      <c r="I16" s="29"/>
    </row>
    <row r="17" spans="1:9" ht="13.5" customHeight="1">
      <c r="A17" s="249"/>
      <c r="B17" s="250"/>
      <c r="C17" s="250"/>
      <c r="D17" s="251"/>
      <c r="E17" s="252"/>
      <c r="F17" s="250"/>
      <c r="G17" s="250"/>
      <c r="H17" s="29"/>
      <c r="I17" s="29"/>
    </row>
    <row r="18" spans="1:9" ht="18" customHeight="1">
      <c r="A18" s="230" t="s">
        <v>45</v>
      </c>
      <c r="B18" s="230"/>
      <c r="C18" s="230"/>
      <c r="D18" s="230"/>
      <c r="E18" s="230"/>
      <c r="F18" s="230"/>
      <c r="G18" s="230"/>
    </row>
    <row r="19" spans="1:9" ht="13.5" customHeight="1">
      <c r="A19" s="253" t="s">
        <v>46</v>
      </c>
      <c r="B19" s="248" t="s">
        <v>47</v>
      </c>
      <c r="C19" s="248"/>
      <c r="D19" s="248" t="s">
        <v>48</v>
      </c>
      <c r="E19" s="248"/>
      <c r="F19" s="248" t="s">
        <v>49</v>
      </c>
      <c r="G19" s="248"/>
    </row>
    <row r="20" spans="1:9" ht="13.5" customHeight="1">
      <c r="A20" s="254"/>
      <c r="B20" s="255"/>
      <c r="C20" s="255"/>
      <c r="D20" s="255"/>
      <c r="E20" s="255"/>
      <c r="F20" s="255"/>
      <c r="G20" s="255"/>
    </row>
    <row r="21" spans="1:9" ht="18" customHeight="1">
      <c r="A21" s="230" t="s">
        <v>50</v>
      </c>
      <c r="B21" s="230"/>
      <c r="C21" s="230"/>
      <c r="D21" s="230"/>
      <c r="E21" s="230"/>
      <c r="F21" s="230"/>
      <c r="G21" s="230"/>
    </row>
    <row r="22" spans="1:9" ht="13.5" customHeight="1">
      <c r="A22" s="256" t="s">
        <v>51</v>
      </c>
      <c r="B22" s="257"/>
      <c r="C22" s="257"/>
      <c r="D22" s="257"/>
      <c r="E22" s="257"/>
      <c r="F22" s="258" t="s">
        <v>52</v>
      </c>
      <c r="G22" s="258"/>
    </row>
    <row r="23" spans="1:9" ht="13.5" customHeight="1">
      <c r="A23" s="256" t="s">
        <v>53</v>
      </c>
      <c r="B23" s="259"/>
      <c r="C23" s="259"/>
      <c r="D23" s="259"/>
      <c r="E23" s="259"/>
      <c r="F23" s="259" t="s">
        <v>54</v>
      </c>
      <c r="G23" s="259"/>
    </row>
    <row r="24" spans="1:9" ht="13.5" customHeight="1">
      <c r="A24" s="256" t="s">
        <v>55</v>
      </c>
      <c r="B24" s="259"/>
      <c r="C24" s="259"/>
      <c r="D24" s="259"/>
      <c r="E24" s="259"/>
      <c r="F24" s="259"/>
      <c r="G24" s="259"/>
    </row>
    <row r="25" spans="1:9" ht="13.5" customHeight="1">
      <c r="A25" s="256" t="s">
        <v>56</v>
      </c>
      <c r="B25" s="260"/>
      <c r="C25" s="260"/>
      <c r="D25" s="261"/>
      <c r="E25" s="261"/>
      <c r="F25" s="259" t="s">
        <v>57</v>
      </c>
      <c r="G25" s="259"/>
    </row>
    <row r="26" spans="1:9" ht="21.95" customHeight="1">
      <c r="A26" s="256" t="s">
        <v>108</v>
      </c>
      <c r="B26" s="262" t="s">
        <v>59</v>
      </c>
      <c r="C26" s="262"/>
      <c r="D26" s="262"/>
      <c r="E26" s="262"/>
      <c r="F26" s="259" t="s">
        <v>60</v>
      </c>
      <c r="G26" s="259"/>
    </row>
    <row r="27" spans="1:9" ht="18" customHeight="1">
      <c r="A27" s="230" t="s">
        <v>61</v>
      </c>
      <c r="B27" s="230"/>
      <c r="C27" s="230"/>
      <c r="D27" s="230"/>
      <c r="E27" s="230"/>
      <c r="F27" s="230"/>
      <c r="G27" s="230"/>
    </row>
    <row r="28" spans="1:9" ht="13.5" customHeight="1">
      <c r="A28" s="263" t="s">
        <v>62</v>
      </c>
      <c r="B28" s="264" t="s">
        <v>107</v>
      </c>
      <c r="C28" s="264"/>
      <c r="D28" s="264"/>
      <c r="E28" s="264"/>
      <c r="F28" s="259" t="s">
        <v>64</v>
      </c>
      <c r="G28" s="259"/>
    </row>
    <row r="29" spans="1:9" ht="13.5" customHeight="1">
      <c r="A29" s="263" t="s">
        <v>26</v>
      </c>
      <c r="B29" s="265"/>
      <c r="C29" s="265"/>
      <c r="D29" s="265"/>
      <c r="E29" s="265"/>
      <c r="F29" s="265" t="s">
        <v>65</v>
      </c>
      <c r="G29" s="265"/>
    </row>
    <row r="30" spans="1:9" ht="13.5" customHeight="1">
      <c r="A30" s="263" t="s">
        <v>27</v>
      </c>
      <c r="B30" s="266"/>
      <c r="C30" s="266"/>
      <c r="D30" s="267"/>
      <c r="E30" s="267">
        <v>30</v>
      </c>
      <c r="F30" s="265"/>
      <c r="G30" s="265"/>
    </row>
    <row r="31" spans="1:9" ht="13.5" customHeight="1">
      <c r="A31" s="268" t="s">
        <v>66</v>
      </c>
      <c r="B31" s="269"/>
      <c r="C31" s="269"/>
      <c r="D31" s="270"/>
      <c r="E31" s="270">
        <v>15</v>
      </c>
      <c r="F31" s="265"/>
      <c r="G31" s="265"/>
    </row>
    <row r="32" spans="1:9" ht="13.5" customHeight="1">
      <c r="A32" s="268" t="s">
        <v>28</v>
      </c>
      <c r="B32" s="269"/>
      <c r="C32" s="269"/>
      <c r="D32" s="270"/>
      <c r="E32" s="270">
        <f t="shared" ref="E32" si="0">(E31/2)*(E31/2)*3.1416</f>
        <v>176.715</v>
      </c>
      <c r="F32" s="265"/>
      <c r="G32" s="265"/>
    </row>
    <row r="33" spans="1:7" ht="13.5" customHeight="1">
      <c r="A33" s="268" t="s">
        <v>29</v>
      </c>
      <c r="B33" s="271"/>
      <c r="C33" s="271"/>
      <c r="D33" s="272"/>
      <c r="E33" s="272">
        <v>45000</v>
      </c>
      <c r="F33" s="265"/>
      <c r="G33" s="265"/>
    </row>
    <row r="34" spans="1:7" ht="13.5" customHeight="1">
      <c r="A34" s="268" t="s">
        <v>67</v>
      </c>
      <c r="B34" s="273"/>
      <c r="C34" s="269"/>
      <c r="D34" s="270"/>
      <c r="E34" s="270">
        <f t="shared" ref="E34" si="1">E33/E32</f>
        <v>254.64731347084287</v>
      </c>
      <c r="F34" s="265"/>
      <c r="G34" s="265"/>
    </row>
    <row r="35" spans="1:7" ht="13.5" customHeight="1">
      <c r="A35" s="268" t="s">
        <v>68</v>
      </c>
      <c r="B35" s="274"/>
      <c r="C35" s="274"/>
      <c r="D35" s="275"/>
      <c r="E35" s="275">
        <v>1</v>
      </c>
      <c r="F35" s="265"/>
      <c r="G35" s="265"/>
    </row>
    <row r="36" spans="1:7" ht="13.5" customHeight="1">
      <c r="A36" s="268" t="s">
        <v>69</v>
      </c>
      <c r="B36" s="273"/>
      <c r="C36" s="269"/>
      <c r="D36" s="270"/>
      <c r="E36" s="270">
        <f t="shared" ref="E36" si="2">E34*E35</f>
        <v>254.64731347084287</v>
      </c>
      <c r="F36" s="265"/>
      <c r="G36" s="265"/>
    </row>
    <row r="37" spans="1:7" ht="13.5" customHeight="1">
      <c r="A37" s="268" t="s">
        <v>70</v>
      </c>
      <c r="B37" s="276"/>
      <c r="C37" s="277"/>
      <c r="D37" s="278"/>
      <c r="E37" s="278" t="e">
        <f t="shared" ref="E37" si="3">E36/$B$17*100</f>
        <v>#DIV/0!</v>
      </c>
      <c r="F37" s="265"/>
      <c r="G37" s="265"/>
    </row>
    <row r="38" spans="1:7" ht="5.25" customHeight="1">
      <c r="A38" s="64"/>
      <c r="B38" s="65"/>
      <c r="C38" s="65"/>
      <c r="D38" s="65"/>
      <c r="E38" s="65"/>
      <c r="F38" s="66"/>
      <c r="G38" s="66"/>
    </row>
    <row r="39" spans="1:7" ht="13.5" customHeight="1">
      <c r="A39" s="279" t="s">
        <v>71</v>
      </c>
      <c r="B39" s="280" t="s">
        <v>72</v>
      </c>
      <c r="C39" s="280"/>
      <c r="D39" s="280"/>
      <c r="E39" s="280"/>
      <c r="F39" s="280"/>
      <c r="G39" s="280"/>
    </row>
    <row r="40" spans="1:7" ht="13.5" customHeight="1">
      <c r="A40" s="279"/>
      <c r="B40" s="280"/>
      <c r="C40" s="280"/>
      <c r="D40" s="280"/>
      <c r="E40" s="280"/>
      <c r="F40" s="280"/>
      <c r="G40" s="280"/>
    </row>
    <row r="41" spans="1:7" ht="13.5" customHeight="1">
      <c r="A41" s="279" t="s">
        <v>73</v>
      </c>
      <c r="B41" s="281" t="s">
        <v>74</v>
      </c>
      <c r="C41" s="281"/>
      <c r="D41" s="281"/>
      <c r="E41" s="281"/>
      <c r="F41" s="281"/>
      <c r="G41" s="281"/>
    </row>
    <row r="42" spans="1:7" ht="13.5" customHeight="1">
      <c r="A42" s="279"/>
      <c r="B42" s="281"/>
      <c r="C42" s="281"/>
      <c r="D42" s="281"/>
      <c r="E42" s="281"/>
      <c r="F42" s="281"/>
      <c r="G42" s="281"/>
    </row>
    <row r="43" spans="1:7" ht="13.5" customHeight="1">
      <c r="A43" s="282" t="s">
        <v>76</v>
      </c>
      <c r="B43" s="283"/>
      <c r="C43" s="283"/>
      <c r="D43" s="283"/>
      <c r="E43" s="283"/>
      <c r="F43" s="283"/>
      <c r="G43" s="283"/>
    </row>
    <row r="44" spans="1:7" ht="13.5" customHeight="1">
      <c r="A44" s="68"/>
      <c r="B44" s="64"/>
      <c r="C44" s="64"/>
      <c r="D44" s="64"/>
      <c r="E44" s="64"/>
      <c r="F44" s="64"/>
      <c r="G44" s="64"/>
    </row>
    <row r="45" spans="1:7">
      <c r="A45" s="68"/>
      <c r="B45" s="64"/>
      <c r="C45" s="64"/>
      <c r="D45" s="64"/>
      <c r="E45" s="64"/>
      <c r="F45" s="64"/>
      <c r="G45" s="64"/>
    </row>
    <row r="46" spans="1:7" ht="9" customHeight="1">
      <c r="A46" s="95"/>
      <c r="B46" s="95"/>
      <c r="C46" s="70"/>
      <c r="D46" s="70"/>
      <c r="E46" s="95"/>
      <c r="F46" s="70"/>
      <c r="G46" s="70"/>
    </row>
    <row r="47" spans="1:7" ht="13.5" customHeight="1">
      <c r="A47" s="70"/>
      <c r="B47" s="70"/>
      <c r="C47" s="70"/>
      <c r="D47" s="70"/>
      <c r="E47" s="70"/>
      <c r="F47" s="70"/>
      <c r="G47" s="70"/>
    </row>
    <row r="48" spans="1:7" ht="6.75" customHeight="1">
      <c r="A48" s="70"/>
      <c r="B48" s="70"/>
      <c r="C48" s="70"/>
      <c r="D48" s="70"/>
      <c r="E48" s="70"/>
      <c r="F48" s="70"/>
      <c r="G48" s="70"/>
    </row>
    <row r="49" spans="1:7" hidden="1">
      <c r="A49" s="70"/>
      <c r="B49" s="70"/>
      <c r="C49" s="70"/>
      <c r="D49" s="70"/>
      <c r="E49" s="70"/>
      <c r="F49" s="70"/>
      <c r="G49" s="70"/>
    </row>
    <row r="50" spans="1:7" ht="13.5" customHeight="1">
      <c r="A50" s="286" t="s">
        <v>77</v>
      </c>
      <c r="B50" s="287" t="s">
        <v>78</v>
      </c>
      <c r="C50" s="287"/>
      <c r="D50" s="287"/>
      <c r="E50" s="287" t="s">
        <v>79</v>
      </c>
      <c r="F50" s="287"/>
      <c r="G50" s="287"/>
    </row>
    <row r="51" spans="1:7" ht="13.5" customHeight="1">
      <c r="A51" s="284" t="s">
        <v>0</v>
      </c>
      <c r="B51" s="285" t="s">
        <v>80</v>
      </c>
      <c r="C51" s="285"/>
      <c r="D51" s="285"/>
      <c r="E51" s="285" t="s">
        <v>81</v>
      </c>
      <c r="F51" s="285"/>
      <c r="G51" s="285"/>
    </row>
    <row r="52" spans="1:7" ht="13.5" customHeight="1">
      <c r="A52" s="169"/>
      <c r="B52" s="169"/>
      <c r="C52" s="169"/>
      <c r="D52" s="169"/>
      <c r="E52" s="169"/>
      <c r="F52" s="169"/>
      <c r="G52" s="169"/>
    </row>
    <row r="53" spans="1:7" ht="13.5" customHeight="1"/>
    <row r="54" spans="1:7" ht="13.5" customHeight="1"/>
    <row r="55" spans="1:7" ht="13.5" customHeight="1"/>
    <row r="56" spans="1:7" ht="13.5" customHeight="1"/>
    <row r="57" spans="1:7" ht="13.5" customHeight="1"/>
    <row r="58" spans="1:7" ht="13.5" customHeight="1"/>
  </sheetData>
  <mergeCells count="47">
    <mergeCell ref="A39:A40"/>
    <mergeCell ref="B39:G40"/>
    <mergeCell ref="B51:D51"/>
    <mergeCell ref="E51:G51"/>
    <mergeCell ref="A52:G52"/>
    <mergeCell ref="A41:A42"/>
    <mergeCell ref="B43:G43"/>
    <mergeCell ref="B50:D50"/>
    <mergeCell ref="E50:G50"/>
    <mergeCell ref="B41:G42"/>
    <mergeCell ref="F26:G26"/>
    <mergeCell ref="B28:E28"/>
    <mergeCell ref="F28:G28"/>
    <mergeCell ref="B29:E29"/>
    <mergeCell ref="F29:G37"/>
    <mergeCell ref="A18:G18"/>
    <mergeCell ref="B19:C19"/>
    <mergeCell ref="D19:E19"/>
    <mergeCell ref="F19:G19"/>
    <mergeCell ref="A27:G27"/>
    <mergeCell ref="B20:C20"/>
    <mergeCell ref="D20:E20"/>
    <mergeCell ref="F20:G20"/>
    <mergeCell ref="A21:G21"/>
    <mergeCell ref="F22:G22"/>
    <mergeCell ref="B23:E23"/>
    <mergeCell ref="F23:G23"/>
    <mergeCell ref="B24:E24"/>
    <mergeCell ref="F24:G24"/>
    <mergeCell ref="F25:G25"/>
    <mergeCell ref="B26:E26"/>
    <mergeCell ref="B16:C16"/>
    <mergeCell ref="D16:E16"/>
    <mergeCell ref="F16:G16"/>
    <mergeCell ref="B17:C17"/>
    <mergeCell ref="D17:E17"/>
    <mergeCell ref="F17:G17"/>
    <mergeCell ref="A3:E3"/>
    <mergeCell ref="B12:G12"/>
    <mergeCell ref="A13:A14"/>
    <mergeCell ref="B13:G14"/>
    <mergeCell ref="A15:G15"/>
    <mergeCell ref="B7:E7"/>
    <mergeCell ref="A8:A9"/>
    <mergeCell ref="B8:E9"/>
    <mergeCell ref="A10:A11"/>
    <mergeCell ref="B10:G11"/>
  </mergeCells>
  <printOptions horizontalCentered="1"/>
  <pageMargins left="0.62992125984251968" right="0.23622047244094488" top="0.74803149606299213" bottom="0.51181102362204722" header="0.31496062992125984" footer="0.31496062992125984"/>
  <pageSetup orientation="portrait" r:id="rId1"/>
  <headerFooter>
    <oddHeader>&amp;R&amp;"Arial,Normal"&amp;8
&amp;7FORMATO:LAS-FIN-CON01
REVISION:26/3/15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7"/>
  <sheetViews>
    <sheetView view="pageLayout" zoomScaleNormal="130" workbookViewId="0">
      <selection activeCell="B11" sqref="B11:G11"/>
    </sheetView>
  </sheetViews>
  <sheetFormatPr baseColWidth="10" defaultRowHeight="12.75"/>
  <cols>
    <col min="1" max="1" width="24.85546875" style="21" customWidth="1"/>
    <col min="2" max="2" width="11.42578125" style="21"/>
    <col min="3" max="5" width="11.42578125" style="21" customWidth="1"/>
    <col min="6" max="6" width="13.7109375" style="21" customWidth="1"/>
    <col min="7" max="7" width="10.85546875" style="21" customWidth="1"/>
    <col min="8" max="16384" width="11.42578125" style="21"/>
  </cols>
  <sheetData>
    <row r="2" spans="1:9" ht="13.5" customHeight="1"/>
    <row r="3" spans="1:9" ht="13.5" customHeight="1"/>
    <row r="4" spans="1:9" ht="13.5" customHeight="1">
      <c r="A4" s="225" t="s">
        <v>36</v>
      </c>
      <c r="B4" s="225"/>
      <c r="C4" s="225"/>
      <c r="D4" s="225"/>
      <c r="E4" s="225"/>
      <c r="F4" s="225"/>
      <c r="G4" s="225"/>
    </row>
    <row r="5" spans="1:9" ht="13.5" customHeight="1"/>
    <row r="6" spans="1:9" ht="13.5" customHeight="1">
      <c r="A6" s="24" t="s">
        <v>14</v>
      </c>
      <c r="B6" s="226" t="str">
        <f>CAMPO!D4</f>
        <v>PLANEACION LOGISTICA PARA EJECUCION DE OBRAS S.A DE C.V</v>
      </c>
      <c r="C6" s="226"/>
      <c r="D6" s="226"/>
      <c r="E6" s="226"/>
      <c r="F6" s="22" t="s">
        <v>37</v>
      </c>
      <c r="G6" s="23">
        <f>CAMPO!G29</f>
        <v>264</v>
      </c>
    </row>
    <row r="7" spans="1:9" ht="13.5" customHeight="1">
      <c r="A7" s="227" t="s">
        <v>38</v>
      </c>
      <c r="B7" s="221" t="str">
        <f>CAMPO!D5</f>
        <v>CONSTRUCCION DE AULA DIDACTICA ASILADA 6X8 mts</v>
      </c>
      <c r="C7" s="221"/>
      <c r="D7" s="221"/>
      <c r="E7" s="221"/>
      <c r="F7" s="25" t="s">
        <v>21</v>
      </c>
      <c r="G7" s="26">
        <f>CAMPO!Q5</f>
        <v>42006</v>
      </c>
    </row>
    <row r="8" spans="1:9" ht="13.5" customHeight="1">
      <c r="A8" s="227"/>
      <c r="B8" s="228"/>
      <c r="C8" s="228"/>
      <c r="D8" s="228"/>
      <c r="E8" s="228"/>
      <c r="F8" s="25" t="s">
        <v>39</v>
      </c>
      <c r="G8" s="27">
        <f>G7+B28</f>
        <v>42034</v>
      </c>
    </row>
    <row r="9" spans="1:9" ht="13.5" customHeight="1">
      <c r="A9" s="222" t="s">
        <v>1</v>
      </c>
      <c r="B9" s="221" t="str">
        <f>CAMPO!D6</f>
        <v>EMSAD EL PLATANAR, TOPIA Durango</v>
      </c>
      <c r="C9" s="221"/>
      <c r="D9" s="221"/>
      <c r="E9" s="221"/>
      <c r="F9" s="221"/>
      <c r="G9" s="221"/>
    </row>
    <row r="10" spans="1:9" ht="13.5" customHeight="1">
      <c r="A10" s="222"/>
      <c r="B10" s="221"/>
      <c r="C10" s="221"/>
      <c r="D10" s="221"/>
      <c r="E10" s="221"/>
      <c r="F10" s="221"/>
      <c r="G10" s="221"/>
    </row>
    <row r="11" spans="1:9" ht="13.5" customHeight="1">
      <c r="A11" s="28" t="s">
        <v>7</v>
      </c>
      <c r="B11" s="221" t="str">
        <f>CAMPO!F11</f>
        <v>LOSA DE AZOTEA</v>
      </c>
      <c r="C11" s="221"/>
      <c r="D11" s="221"/>
      <c r="E11" s="221"/>
      <c r="F11" s="221"/>
      <c r="G11" s="221"/>
    </row>
    <row r="12" spans="1:9" ht="13.5" customHeight="1">
      <c r="A12" s="222" t="s">
        <v>35</v>
      </c>
      <c r="B12" s="223" t="str">
        <f>CAMPO!D7</f>
        <v>EL PLATANAR TOPIA Durango</v>
      </c>
      <c r="C12" s="223"/>
      <c r="D12" s="223"/>
      <c r="E12" s="223"/>
      <c r="F12" s="223"/>
      <c r="G12" s="223"/>
    </row>
    <row r="13" spans="1:9" ht="13.5" customHeight="1">
      <c r="A13" s="222"/>
      <c r="B13" s="223"/>
      <c r="C13" s="223"/>
      <c r="D13" s="223"/>
      <c r="E13" s="223"/>
      <c r="F13" s="223"/>
      <c r="G13" s="223"/>
    </row>
    <row r="14" spans="1:9" ht="18" customHeight="1">
      <c r="A14" s="224" t="s">
        <v>40</v>
      </c>
      <c r="B14" s="224"/>
      <c r="C14" s="224"/>
      <c r="D14" s="224"/>
      <c r="E14" s="224"/>
      <c r="F14" s="224"/>
      <c r="G14" s="224"/>
      <c r="H14" s="29"/>
      <c r="I14" s="29"/>
    </row>
    <row r="15" spans="1:9" ht="13.5" customHeight="1">
      <c r="A15" s="30" t="s">
        <v>41</v>
      </c>
      <c r="B15" s="219" t="s">
        <v>42</v>
      </c>
      <c r="C15" s="220"/>
      <c r="D15" s="219" t="s">
        <v>43</v>
      </c>
      <c r="E15" s="220"/>
      <c r="F15" s="219" t="s">
        <v>44</v>
      </c>
      <c r="G15" s="220"/>
      <c r="H15" s="29"/>
      <c r="I15" s="29"/>
    </row>
    <row r="16" spans="1:9" ht="13.5" customHeight="1">
      <c r="A16" s="31" t="str">
        <f>CAMPO!I19</f>
        <v>12 AL 16</v>
      </c>
      <c r="B16" s="215">
        <f>CAMPO!N11</f>
        <v>250</v>
      </c>
      <c r="C16" s="216"/>
      <c r="D16" s="217" t="str">
        <f>CAMPO!Q11</f>
        <v>3/4</v>
      </c>
      <c r="E16" s="218"/>
      <c r="F16" s="215" t="str">
        <f>CAMPO!B22</f>
        <v>PROFESIONAL</v>
      </c>
      <c r="G16" s="216"/>
      <c r="H16" s="29"/>
      <c r="I16" s="29"/>
    </row>
    <row r="17" spans="1:7" ht="18" customHeight="1">
      <c r="A17" s="199" t="s">
        <v>45</v>
      </c>
      <c r="B17" s="199"/>
      <c r="C17" s="199"/>
      <c r="D17" s="199"/>
      <c r="E17" s="199"/>
      <c r="F17" s="199"/>
      <c r="G17" s="199"/>
    </row>
    <row r="18" spans="1:7" ht="13.5" customHeight="1">
      <c r="A18" s="32" t="s">
        <v>46</v>
      </c>
      <c r="B18" s="219" t="s">
        <v>47</v>
      </c>
      <c r="C18" s="220"/>
      <c r="D18" s="219" t="s">
        <v>48</v>
      </c>
      <c r="E18" s="220"/>
      <c r="F18" s="219" t="s">
        <v>49</v>
      </c>
      <c r="G18" s="220"/>
    </row>
    <row r="19" spans="1:7" ht="13.5" customHeight="1">
      <c r="A19" s="33" t="str">
        <f>CAMPO!B19</f>
        <v>NUBLADO</v>
      </c>
      <c r="B19" s="200" t="str">
        <f>CAMPO!F19</f>
        <v>MONTERREY</v>
      </c>
      <c r="C19" s="190"/>
      <c r="D19" s="200" t="str">
        <f>CAMPO!I21</f>
        <v>MECÁNICO</v>
      </c>
      <c r="E19" s="190"/>
      <c r="F19" s="200" t="str">
        <f>CAMPO!B24</f>
        <v>FESTER</v>
      </c>
      <c r="G19" s="190"/>
    </row>
    <row r="20" spans="1:7" ht="18" customHeight="1">
      <c r="A20" s="199" t="s">
        <v>50</v>
      </c>
      <c r="B20" s="199"/>
      <c r="C20" s="199"/>
      <c r="D20" s="199"/>
      <c r="E20" s="199"/>
      <c r="F20" s="199"/>
      <c r="G20" s="199"/>
    </row>
    <row r="21" spans="1:7" ht="13.5" customHeight="1">
      <c r="A21" s="34" t="s">
        <v>51</v>
      </c>
      <c r="B21" s="35">
        <f>G6</f>
        <v>264</v>
      </c>
      <c r="C21" s="35"/>
      <c r="D21" s="36"/>
      <c r="E21" s="35"/>
      <c r="F21" s="201" t="s">
        <v>52</v>
      </c>
      <c r="G21" s="202"/>
    </row>
    <row r="22" spans="1:7" ht="13.5" customHeight="1">
      <c r="A22" s="37" t="s">
        <v>53</v>
      </c>
      <c r="B22" s="203" t="str">
        <f>CAMPO!N19</f>
        <v>REVOLVEDORA MECANICA</v>
      </c>
      <c r="C22" s="204"/>
      <c r="D22" s="204"/>
      <c r="E22" s="205"/>
      <c r="F22" s="206" t="s">
        <v>54</v>
      </c>
      <c r="G22" s="207"/>
    </row>
    <row r="23" spans="1:7" ht="13.5" customHeight="1">
      <c r="A23" s="37" t="s">
        <v>55</v>
      </c>
      <c r="B23" s="181">
        <v>28</v>
      </c>
      <c r="C23" s="208"/>
      <c r="D23" s="208"/>
      <c r="E23" s="182"/>
      <c r="F23" s="181"/>
      <c r="G23" s="182"/>
    </row>
    <row r="24" spans="1:7" ht="13.5" customHeight="1">
      <c r="A24" s="34" t="s">
        <v>56</v>
      </c>
      <c r="B24" s="38">
        <f>CAMPO!F31</f>
        <v>14</v>
      </c>
      <c r="C24" s="39"/>
      <c r="D24" s="40"/>
      <c r="E24" s="40"/>
      <c r="F24" s="209" t="s">
        <v>57</v>
      </c>
      <c r="G24" s="205"/>
    </row>
    <row r="25" spans="1:7" ht="21.95" customHeight="1">
      <c r="A25" s="37" t="s">
        <v>58</v>
      </c>
      <c r="B25" s="210" t="s">
        <v>59</v>
      </c>
      <c r="C25" s="211"/>
      <c r="D25" s="211"/>
      <c r="E25" s="212"/>
      <c r="F25" s="213" t="s">
        <v>60</v>
      </c>
      <c r="G25" s="214"/>
    </row>
    <row r="26" spans="1:7" ht="18" customHeight="1">
      <c r="A26" s="199" t="s">
        <v>61</v>
      </c>
      <c r="B26" s="199"/>
      <c r="C26" s="199"/>
      <c r="D26" s="199"/>
      <c r="E26" s="199"/>
      <c r="F26" s="199"/>
      <c r="G26" s="199"/>
    </row>
    <row r="27" spans="1:7" ht="13.5" customHeight="1">
      <c r="A27" s="41" t="s">
        <v>62</v>
      </c>
      <c r="B27" s="180" t="s">
        <v>63</v>
      </c>
      <c r="C27" s="180"/>
      <c r="D27" s="180"/>
      <c r="E27" s="180"/>
      <c r="F27" s="181" t="s">
        <v>64</v>
      </c>
      <c r="G27" s="182"/>
    </row>
    <row r="28" spans="1:7" ht="13.5" customHeight="1">
      <c r="A28" s="41" t="s">
        <v>26</v>
      </c>
      <c r="B28" s="183">
        <f>CAMPO!G32</f>
        <v>28</v>
      </c>
      <c r="C28" s="184"/>
      <c r="D28" s="184"/>
      <c r="E28" s="185"/>
      <c r="F28" s="180" t="s">
        <v>65</v>
      </c>
      <c r="G28" s="186"/>
    </row>
    <row r="29" spans="1:7" ht="13.5" customHeight="1">
      <c r="A29" s="42" t="s">
        <v>27</v>
      </c>
      <c r="B29" s="43">
        <f>CAMPO!F33</f>
        <v>30</v>
      </c>
      <c r="C29" s="43"/>
      <c r="D29" s="44"/>
      <c r="E29" s="45">
        <v>30</v>
      </c>
      <c r="F29" s="187"/>
      <c r="G29" s="188"/>
    </row>
    <row r="30" spans="1:7" ht="13.5" customHeight="1">
      <c r="A30" s="46" t="s">
        <v>66</v>
      </c>
      <c r="B30" s="47">
        <f>CAMPO!F34</f>
        <v>15</v>
      </c>
      <c r="C30" s="47"/>
      <c r="D30" s="48"/>
      <c r="E30" s="49">
        <v>15</v>
      </c>
      <c r="F30" s="187"/>
      <c r="G30" s="188"/>
    </row>
    <row r="31" spans="1:7" ht="13.5" customHeight="1">
      <c r="A31" s="50" t="s">
        <v>28</v>
      </c>
      <c r="B31" s="51">
        <f>CAMPO!F35</f>
        <v>176.715</v>
      </c>
      <c r="C31" s="51"/>
      <c r="D31" s="52"/>
      <c r="E31" s="53">
        <f t="shared" ref="E31" si="0">(E30/2)*(E30/2)*3.1416</f>
        <v>176.715</v>
      </c>
      <c r="F31" s="187"/>
      <c r="G31" s="188"/>
    </row>
    <row r="32" spans="1:7" ht="13.5" customHeight="1">
      <c r="A32" s="46" t="s">
        <v>29</v>
      </c>
      <c r="B32" s="57">
        <f>CAMPO!G36</f>
        <v>53083.562500000007</v>
      </c>
      <c r="C32" s="54"/>
      <c r="D32" s="55"/>
      <c r="E32" s="56">
        <v>45000</v>
      </c>
      <c r="F32" s="187"/>
      <c r="G32" s="188"/>
    </row>
    <row r="33" spans="1:7" ht="13.5" customHeight="1">
      <c r="A33" s="46" t="s">
        <v>67</v>
      </c>
      <c r="B33" s="57">
        <f>CAMPO!G37</f>
        <v>300.39081289081292</v>
      </c>
      <c r="C33" s="47"/>
      <c r="D33" s="48"/>
      <c r="E33" s="49">
        <f t="shared" ref="E33" si="1">E32/E31</f>
        <v>254.64731347084287</v>
      </c>
      <c r="F33" s="187"/>
      <c r="G33" s="188"/>
    </row>
    <row r="34" spans="1:7" ht="13.5" customHeight="1">
      <c r="A34" s="46" t="s">
        <v>68</v>
      </c>
      <c r="B34" s="58">
        <f>CAMPO!G38</f>
        <v>1</v>
      </c>
      <c r="C34" s="58"/>
      <c r="D34" s="59"/>
      <c r="E34" s="60">
        <v>1</v>
      </c>
      <c r="F34" s="187"/>
      <c r="G34" s="188"/>
    </row>
    <row r="35" spans="1:7" ht="13.5" customHeight="1">
      <c r="A35" s="46" t="s">
        <v>69</v>
      </c>
      <c r="B35" s="57">
        <f>CAMPO!G37</f>
        <v>300.39081289081292</v>
      </c>
      <c r="C35" s="47"/>
      <c r="D35" s="48"/>
      <c r="E35" s="49">
        <f t="shared" ref="E35" si="2">E33*E34</f>
        <v>254.64731347084287</v>
      </c>
      <c r="F35" s="187"/>
      <c r="G35" s="188"/>
    </row>
    <row r="36" spans="1:7" ht="13.5" customHeight="1">
      <c r="A36" s="50" t="s">
        <v>70</v>
      </c>
      <c r="B36" s="57">
        <f>CAMPO!G39</f>
        <v>120.15632515632517</v>
      </c>
      <c r="C36" s="61"/>
      <c r="D36" s="62"/>
      <c r="E36" s="63">
        <f t="shared" ref="E36" si="3">E35/$B$16*100</f>
        <v>101.85892538833714</v>
      </c>
      <c r="F36" s="189"/>
      <c r="G36" s="190"/>
    </row>
    <row r="37" spans="1:7" ht="13.5" customHeight="1">
      <c r="A37" s="64"/>
      <c r="B37" s="65"/>
      <c r="C37" s="65"/>
      <c r="D37" s="65"/>
      <c r="E37" s="65"/>
      <c r="F37" s="66"/>
      <c r="G37" s="66"/>
    </row>
    <row r="38" spans="1:7" ht="13.5" customHeight="1">
      <c r="A38" s="191" t="s">
        <v>71</v>
      </c>
      <c r="B38" s="193" t="s">
        <v>72</v>
      </c>
      <c r="C38" s="194"/>
      <c r="D38" s="194"/>
      <c r="E38" s="194"/>
      <c r="F38" s="194"/>
      <c r="G38" s="195"/>
    </row>
    <row r="39" spans="1:7" ht="13.5" customHeight="1">
      <c r="A39" s="192"/>
      <c r="B39" s="196"/>
      <c r="C39" s="197"/>
      <c r="D39" s="197"/>
      <c r="E39" s="197"/>
      <c r="F39" s="197"/>
      <c r="G39" s="198"/>
    </row>
    <row r="40" spans="1:7" ht="13.5" customHeight="1">
      <c r="A40" s="167" t="s">
        <v>73</v>
      </c>
      <c r="B40" s="171" t="s">
        <v>74</v>
      </c>
      <c r="C40" s="172"/>
      <c r="D40" s="172"/>
      <c r="E40" s="172"/>
      <c r="F40" s="172"/>
      <c r="G40" s="173"/>
    </row>
    <row r="41" spans="1:7" ht="13.5" customHeight="1">
      <c r="A41" s="167"/>
      <c r="B41" s="174" t="s">
        <v>75</v>
      </c>
      <c r="C41" s="175"/>
      <c r="D41" s="175"/>
      <c r="E41" s="175"/>
      <c r="F41" s="175"/>
      <c r="G41" s="176"/>
    </row>
    <row r="42" spans="1:7" ht="13.5" customHeight="1">
      <c r="A42" s="67" t="s">
        <v>76</v>
      </c>
      <c r="B42" s="177" t="str">
        <f>CAMPO!F42</f>
        <v>El concreto si cumple con las normas aplicables.</v>
      </c>
      <c r="C42" s="178"/>
      <c r="D42" s="178"/>
      <c r="E42" s="178"/>
      <c r="F42" s="178"/>
      <c r="G42" s="179"/>
    </row>
    <row r="43" spans="1:7" ht="13.5" customHeight="1">
      <c r="A43" s="68"/>
      <c r="B43" s="64"/>
      <c r="C43" s="64"/>
      <c r="D43" s="64"/>
      <c r="E43" s="64"/>
      <c r="F43" s="64"/>
      <c r="G43" s="64"/>
    </row>
    <row r="44" spans="1:7" ht="13.5" customHeight="1">
      <c r="A44" s="68"/>
      <c r="B44" s="64"/>
      <c r="C44" s="64"/>
      <c r="D44" s="64"/>
      <c r="E44" s="64"/>
      <c r="F44" s="64"/>
      <c r="G44" s="64"/>
    </row>
    <row r="45" spans="1:7" ht="13.5" customHeight="1">
      <c r="A45" s="69"/>
      <c r="B45" s="69"/>
      <c r="C45" s="70"/>
      <c r="D45" s="70"/>
      <c r="E45" s="69"/>
      <c r="F45" s="70"/>
      <c r="G45" s="70"/>
    </row>
    <row r="46" spans="1:7" ht="13.5" customHeight="1">
      <c r="A46" s="70"/>
      <c r="B46" s="70"/>
      <c r="C46" s="70"/>
      <c r="D46" s="70"/>
      <c r="E46" s="70"/>
      <c r="F46" s="70"/>
      <c r="G46" s="70"/>
    </row>
    <row r="47" spans="1:7" ht="13.5" customHeight="1">
      <c r="A47" s="70"/>
      <c r="B47" s="70"/>
      <c r="C47" s="70"/>
      <c r="D47" s="70"/>
      <c r="E47" s="70"/>
      <c r="F47" s="70"/>
      <c r="G47" s="70"/>
    </row>
    <row r="48" spans="1:7" ht="13.5" customHeight="1">
      <c r="A48" s="70"/>
      <c r="B48" s="70"/>
      <c r="C48" s="70"/>
      <c r="D48" s="70"/>
      <c r="E48" s="70"/>
      <c r="F48" s="70"/>
      <c r="G48" s="70"/>
    </row>
    <row r="49" spans="1:7" ht="13.5" customHeight="1">
      <c r="A49" s="71" t="s">
        <v>77</v>
      </c>
      <c r="B49" s="168" t="s">
        <v>78</v>
      </c>
      <c r="C49" s="168"/>
      <c r="D49" s="168"/>
      <c r="E49" s="168" t="s">
        <v>79</v>
      </c>
      <c r="F49" s="168"/>
      <c r="G49" s="168"/>
    </row>
    <row r="50" spans="1:7" ht="13.5" customHeight="1">
      <c r="A50" s="71" t="s">
        <v>0</v>
      </c>
      <c r="B50" s="168" t="s">
        <v>80</v>
      </c>
      <c r="C50" s="168"/>
      <c r="D50" s="168"/>
      <c r="E50" s="168" t="s">
        <v>81</v>
      </c>
      <c r="F50" s="168"/>
      <c r="G50" s="168"/>
    </row>
    <row r="51" spans="1:7" ht="13.5" customHeight="1">
      <c r="A51" s="170" t="s">
        <v>82</v>
      </c>
      <c r="B51" s="170"/>
      <c r="C51" s="170"/>
      <c r="D51" s="170"/>
      <c r="E51" s="170"/>
      <c r="F51" s="170"/>
      <c r="G51" s="170"/>
    </row>
    <row r="52" spans="1:7" ht="13.5" customHeight="1"/>
    <row r="53" spans="1:7" ht="13.5" customHeight="1"/>
    <row r="54" spans="1:7" ht="13.5" customHeight="1"/>
    <row r="55" spans="1:7" ht="13.5" customHeight="1"/>
    <row r="56" spans="1:7" ht="13.5" customHeight="1"/>
    <row r="57" spans="1:7" ht="13.5" customHeight="1"/>
  </sheetData>
  <mergeCells count="48">
    <mergeCell ref="A4:G4"/>
    <mergeCell ref="B6:E6"/>
    <mergeCell ref="A7:A8"/>
    <mergeCell ref="B7:E8"/>
    <mergeCell ref="A9:A10"/>
    <mergeCell ref="B9:G10"/>
    <mergeCell ref="B11:G11"/>
    <mergeCell ref="A12:A13"/>
    <mergeCell ref="B12:G13"/>
    <mergeCell ref="A14:G14"/>
    <mergeCell ref="B15:C15"/>
    <mergeCell ref="D15:E15"/>
    <mergeCell ref="F15:G15"/>
    <mergeCell ref="B16:C16"/>
    <mergeCell ref="D16:E16"/>
    <mergeCell ref="F16:G16"/>
    <mergeCell ref="A17:G17"/>
    <mergeCell ref="B18:C18"/>
    <mergeCell ref="D18:E18"/>
    <mergeCell ref="F18:G18"/>
    <mergeCell ref="A26:G26"/>
    <mergeCell ref="B19:C19"/>
    <mergeCell ref="D19:E19"/>
    <mergeCell ref="F19:G19"/>
    <mergeCell ref="A20:G20"/>
    <mergeCell ref="F21:G21"/>
    <mergeCell ref="B22:E22"/>
    <mergeCell ref="F22:G22"/>
    <mergeCell ref="B23:E23"/>
    <mergeCell ref="F23:G23"/>
    <mergeCell ref="F24:G24"/>
    <mergeCell ref="B25:E25"/>
    <mergeCell ref="F25:G25"/>
    <mergeCell ref="B27:E27"/>
    <mergeCell ref="F27:G27"/>
    <mergeCell ref="B28:E28"/>
    <mergeCell ref="F28:G36"/>
    <mergeCell ref="A38:A39"/>
    <mergeCell ref="B38:G39"/>
    <mergeCell ref="B50:D50"/>
    <mergeCell ref="E50:G50"/>
    <mergeCell ref="A51:G51"/>
    <mergeCell ref="A40:A41"/>
    <mergeCell ref="B40:G40"/>
    <mergeCell ref="B41:G41"/>
    <mergeCell ref="B42:G42"/>
    <mergeCell ref="B49:D49"/>
    <mergeCell ref="E49:G49"/>
  </mergeCells>
  <printOptions horizontalCentered="1"/>
  <pageMargins left="0.62992125984251968" right="0.23622047244094488" top="0.74803149606299213" bottom="0.51181102362204722" header="0.31496062992125984" footer="0.31496062992125984"/>
  <pageSetup orientation="portrait" r:id="rId1"/>
  <headerFooter>
    <oddHeader>&amp;R&amp;"Arial,Normal"&amp;8
FORMATO:LAS-FIN-CON01
REVISION:26/3/15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"/>
  <sheetViews>
    <sheetView workbookViewId="0">
      <selection activeCell="C12" sqref="C12"/>
    </sheetView>
  </sheetViews>
  <sheetFormatPr baseColWidth="10" defaultRowHeight="15"/>
  <sheetData>
    <row r="12" spans="3:3">
      <c r="C1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CAMPO</vt:lpstr>
      <vt:lpstr>INFORME A 7 DIAS</vt:lpstr>
      <vt:lpstr>INFORME A 28 DIAS</vt:lpstr>
      <vt:lpstr>Hoja1</vt:lpstr>
      <vt:lpstr>Hoja3</vt:lpstr>
      <vt:lpstr>CAMPO!Área_de_impresión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2015-03-28T16:40:50Z</cp:lastPrinted>
  <dcterms:created xsi:type="dcterms:W3CDTF">2009-12-04T22:21:38Z</dcterms:created>
  <dcterms:modified xsi:type="dcterms:W3CDTF">2015-03-28T16:49:25Z</dcterms:modified>
</cp:coreProperties>
</file>